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신재경\e\1-1.시험물품관리대장\"/>
    </mc:Choice>
  </mc:AlternateContent>
  <xr:revisionPtr revIDLastSave="0" documentId="13_ncr:1_{056E7B59-D60C-48D4-A67E-4E9B50FA08A4}" xr6:coauthVersionLast="47" xr6:coauthVersionMax="47" xr10:uidLastSave="{00000000-0000-0000-0000-000000000000}"/>
  <bookViews>
    <workbookView xWindow="-120" yWindow="-120" windowWidth="29040" windowHeight="15840" tabRatio="691" activeTab="5" xr2:uid="{00000000-000D-0000-FFFF-FFFF00000000}"/>
  </bookViews>
  <sheets>
    <sheet name="대기" sheetId="8" r:id="rId1"/>
    <sheet name="대기장비" sheetId="12" r:id="rId2"/>
    <sheet name="악취" sheetId="5" r:id="rId3"/>
    <sheet name="악취장비" sheetId="13" r:id="rId4"/>
    <sheet name="해양" sheetId="1" r:id="rId5"/>
    <sheet name="수질" sheetId="3" r:id="rId6"/>
    <sheet name="소음진동" sheetId="11" r:id="rId7"/>
    <sheet name="가스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3" i="10" l="1"/>
  <c r="Q1121" i="3" l="1"/>
  <c r="R1121" i="3" s="1"/>
  <c r="R1123" i="3" s="1"/>
  <c r="Q1122" i="3"/>
  <c r="R1122" i="3" s="1"/>
  <c r="Q1120" i="3"/>
  <c r="R1120" i="3" s="1"/>
  <c r="Q1123" i="3" l="1"/>
  <c r="N162" i="10"/>
  <c r="R49" i="11" l="1"/>
  <c r="Q48" i="11"/>
  <c r="S48" i="11" s="1"/>
  <c r="S49" i="11" s="1"/>
  <c r="Q49" i="11" l="1"/>
  <c r="R43" i="11"/>
  <c r="Q42" i="11"/>
  <c r="S42" i="11" s="1"/>
  <c r="S43" i="11" s="1"/>
  <c r="Q43" i="11" l="1"/>
  <c r="Q1111" i="3"/>
  <c r="R1111" i="3" s="1"/>
  <c r="Q1112" i="3"/>
  <c r="R1112" i="3" s="1"/>
  <c r="Q1113" i="3"/>
  <c r="R1113" i="3" s="1"/>
  <c r="Q1114" i="3"/>
  <c r="R1114" i="3" s="1"/>
  <c r="Q1115" i="3"/>
  <c r="R1115" i="3" s="1"/>
  <c r="Q1116" i="3"/>
  <c r="R1116" i="3" s="1"/>
  <c r="Q1110" i="3"/>
  <c r="R1110" i="3" s="1"/>
  <c r="Q1109" i="3"/>
  <c r="R1109" i="3" s="1"/>
  <c r="Q1108" i="3"/>
  <c r="R1108" i="3" s="1"/>
  <c r="Q1107" i="3"/>
  <c r="R1107" i="3" s="1"/>
  <c r="Q1106" i="3"/>
  <c r="R1106" i="3" s="1"/>
  <c r="Q1105" i="3"/>
  <c r="R1105" i="3" s="1"/>
  <c r="Q1104" i="3"/>
  <c r="R1104" i="3" s="1"/>
  <c r="Q1478" i="1"/>
  <c r="Q1479" i="1" s="1"/>
  <c r="R1117" i="3" l="1"/>
  <c r="Q1117" i="3"/>
  <c r="R1478" i="1"/>
  <c r="R1479" i="1" s="1"/>
  <c r="Q1473" i="1"/>
  <c r="R1473" i="1" s="1"/>
  <c r="Q1472" i="1"/>
  <c r="R1472" i="1" s="1"/>
  <c r="Q1471" i="1"/>
  <c r="R1471" i="1" s="1"/>
  <c r="Q1470" i="1"/>
  <c r="R1470" i="1" s="1"/>
  <c r="Q1469" i="1"/>
  <c r="R1469" i="1" s="1"/>
  <c r="Q1468" i="1"/>
  <c r="R1468" i="1" s="1"/>
  <c r="Q1467" i="1"/>
  <c r="R1467" i="1" s="1"/>
  <c r="Q1466" i="1"/>
  <c r="R1466" i="1" s="1"/>
  <c r="Q1465" i="1"/>
  <c r="R1465" i="1" s="1"/>
  <c r="Q1464" i="1"/>
  <c r="R1464" i="1" s="1"/>
  <c r="Q1463" i="1"/>
  <c r="R1463" i="1" s="1"/>
  <c r="Q1458" i="1"/>
  <c r="R1458" i="1" s="1"/>
  <c r="Q1457" i="1"/>
  <c r="R1457" i="1" s="1"/>
  <c r="Q1456" i="1"/>
  <c r="R1456" i="1" s="1"/>
  <c r="Q1451" i="1"/>
  <c r="R1451" i="1" s="1"/>
  <c r="Q1450" i="1"/>
  <c r="R1450" i="1" s="1"/>
  <c r="Q1449" i="1"/>
  <c r="R1449" i="1" s="1"/>
  <c r="Q1448" i="1"/>
  <c r="R1448" i="1" s="1"/>
  <c r="R1459" i="1" l="1"/>
  <c r="R1452" i="1"/>
  <c r="R1474" i="1"/>
  <c r="Q1452" i="1"/>
  <c r="Q1459" i="1"/>
  <c r="Q1474" i="1"/>
  <c r="N161" i="10"/>
  <c r="Q1100" i="3" l="1"/>
  <c r="R1100" i="3" s="1"/>
  <c r="M1098" i="3"/>
  <c r="M1097" i="3"/>
  <c r="M1096" i="3"/>
  <c r="Q1443" i="1" l="1"/>
  <c r="R1443" i="1" s="1"/>
  <c r="Q1442" i="1"/>
  <c r="R1442" i="1" s="1"/>
  <c r="Q1437" i="1"/>
  <c r="R1437" i="1" s="1"/>
  <c r="Q1436" i="1"/>
  <c r="R1436" i="1" s="1"/>
  <c r="Q1435" i="1"/>
  <c r="R1435" i="1" s="1"/>
  <c r="Q1434" i="1"/>
  <c r="R1434" i="1" s="1"/>
  <c r="R1444" i="1" l="1"/>
  <c r="R1438" i="1"/>
  <c r="Q1438" i="1"/>
  <c r="Q1444" i="1"/>
  <c r="L168" i="10"/>
  <c r="L169" i="10" s="1"/>
  <c r="K168" i="10"/>
  <c r="K169" i="10" s="1"/>
  <c r="J168" i="10"/>
  <c r="J169" i="10" s="1"/>
  <c r="I168" i="10"/>
  <c r="I169" i="10" s="1"/>
  <c r="H168" i="10"/>
  <c r="H169" i="10" s="1"/>
  <c r="G168" i="10"/>
  <c r="G169" i="10" s="1"/>
  <c r="F168" i="10"/>
  <c r="F169" i="10" s="1"/>
  <c r="E168" i="10"/>
  <c r="E169" i="10" s="1"/>
  <c r="D168" i="10"/>
  <c r="D169" i="10" s="1"/>
  <c r="N169" i="10" l="1"/>
  <c r="Q432" i="8"/>
  <c r="R432" i="8" s="1"/>
  <c r="Q431" i="8"/>
  <c r="R431" i="8" s="1"/>
  <c r="C431" i="8"/>
  <c r="C432" i="8" s="1"/>
  <c r="Q433" i="8" l="1"/>
  <c r="R433" i="8"/>
  <c r="Q425" i="8"/>
  <c r="Q426" i="8"/>
  <c r="R34" i="13" l="1"/>
  <c r="N152" i="10" l="1"/>
  <c r="N136" i="10"/>
  <c r="Q1098" i="3" l="1"/>
  <c r="R1098" i="3" s="1"/>
  <c r="Q1097" i="3"/>
  <c r="R1097" i="3" s="1"/>
  <c r="Q1096" i="3"/>
  <c r="Q1095" i="3"/>
  <c r="R1095" i="3" s="1"/>
  <c r="Q1099" i="3"/>
  <c r="R1099" i="3" s="1"/>
  <c r="Q1094" i="3"/>
  <c r="R1094" i="3" l="1"/>
  <c r="Q1101" i="3"/>
  <c r="R1096" i="3"/>
  <c r="R1101" i="3" l="1"/>
  <c r="Q204" i="12"/>
  <c r="R204" i="12" s="1"/>
  <c r="R205" i="12" s="1"/>
  <c r="C204" i="12"/>
  <c r="R425" i="8"/>
  <c r="R426" i="8"/>
  <c r="Q424" i="8"/>
  <c r="Q427" i="8" s="1"/>
  <c r="C424" i="8"/>
  <c r="C425" i="8" s="1"/>
  <c r="C426" i="8" l="1"/>
  <c r="Q205" i="12"/>
  <c r="R424" i="8"/>
  <c r="R427" i="8" s="1"/>
  <c r="Q1429" i="1"/>
  <c r="R1429" i="1" s="1"/>
  <c r="Q1428" i="1"/>
  <c r="R1428" i="1" s="1"/>
  <c r="Q1427" i="1"/>
  <c r="R1427" i="1" s="1"/>
  <c r="Q1426" i="1"/>
  <c r="R1426" i="1" s="1"/>
  <c r="Q1425" i="1"/>
  <c r="R1425" i="1" s="1"/>
  <c r="Q1424" i="1"/>
  <c r="R1424" i="1" s="1"/>
  <c r="Q1423" i="1"/>
  <c r="R1423" i="1" s="1"/>
  <c r="Q1422" i="1"/>
  <c r="R1422" i="1" s="1"/>
  <c r="Q1421" i="1"/>
  <c r="R1421" i="1" s="1"/>
  <c r="Q1420" i="1"/>
  <c r="R1420" i="1" s="1"/>
  <c r="Q1419" i="1"/>
  <c r="R1419" i="1" s="1"/>
  <c r="Q1418" i="1"/>
  <c r="R1418" i="1" s="1"/>
  <c r="Q1417" i="1"/>
  <c r="R1417" i="1" s="1"/>
  <c r="Q1416" i="1"/>
  <c r="R1416" i="1" s="1"/>
  <c r="Q1415" i="1"/>
  <c r="R1415" i="1" s="1"/>
  <c r="Q1414" i="1"/>
  <c r="R1414" i="1" s="1"/>
  <c r="Q1413" i="1"/>
  <c r="Q1408" i="1"/>
  <c r="R1408" i="1" s="1"/>
  <c r="Q1407" i="1"/>
  <c r="R1407" i="1" s="1"/>
  <c r="Q1406" i="1"/>
  <c r="R1406" i="1" s="1"/>
  <c r="Q1405" i="1"/>
  <c r="R1405" i="1" s="1"/>
  <c r="Q1404" i="1"/>
  <c r="R1404" i="1" s="1"/>
  <c r="Q1403" i="1"/>
  <c r="R1403" i="1" s="1"/>
  <c r="Q1402" i="1"/>
  <c r="R1402" i="1" s="1"/>
  <c r="Q1401" i="1"/>
  <c r="R1401" i="1" s="1"/>
  <c r="Q1400" i="1"/>
  <c r="R1400" i="1" s="1"/>
  <c r="Q1399" i="1"/>
  <c r="R1399" i="1" s="1"/>
  <c r="Q1398" i="1"/>
  <c r="R1398" i="1" s="1"/>
  <c r="Q1397" i="1"/>
  <c r="Q1430" i="1" l="1"/>
  <c r="Q1409" i="1"/>
  <c r="R1397" i="1"/>
  <c r="R1409" i="1" s="1"/>
  <c r="R1413" i="1"/>
  <c r="R1430" i="1" s="1"/>
  <c r="Q1081" i="3" l="1"/>
  <c r="R1081" i="3" s="1"/>
  <c r="Q1082" i="3"/>
  <c r="R1082" i="3" s="1"/>
  <c r="Q1083" i="3"/>
  <c r="R1083" i="3" s="1"/>
  <c r="Q1084" i="3"/>
  <c r="R1084" i="3" s="1"/>
  <c r="Q1085" i="3"/>
  <c r="R1085" i="3" s="1"/>
  <c r="Q1086" i="3"/>
  <c r="R1086" i="3" s="1"/>
  <c r="Q1087" i="3"/>
  <c r="R1087" i="3" s="1"/>
  <c r="Q1088" i="3"/>
  <c r="R1088" i="3" s="1"/>
  <c r="Q1089" i="3"/>
  <c r="R1089" i="3" s="1"/>
  <c r="R1090" i="3" l="1"/>
  <c r="Q1090" i="3"/>
  <c r="Q277" i="5"/>
  <c r="R277" i="5" s="1"/>
  <c r="R278" i="5" l="1"/>
  <c r="Q278" i="5"/>
  <c r="Q1392" i="1"/>
  <c r="R1392" i="1" s="1"/>
  <c r="Q1391" i="1"/>
  <c r="R1391" i="1" s="1"/>
  <c r="Q1390" i="1"/>
  <c r="R1390" i="1" s="1"/>
  <c r="Q1389" i="1"/>
  <c r="R1389" i="1" s="1"/>
  <c r="Q1388" i="1"/>
  <c r="R1388" i="1" s="1"/>
  <c r="Q1387" i="1"/>
  <c r="Q1393" i="1" l="1"/>
  <c r="R1387" i="1"/>
  <c r="R1393" i="1" s="1"/>
  <c r="Q419" i="8"/>
  <c r="R419" i="8" s="1"/>
  <c r="Q418" i="8"/>
  <c r="R418" i="8" s="1"/>
  <c r="Q417" i="8"/>
  <c r="R417" i="8" s="1"/>
  <c r="Q416" i="8"/>
  <c r="R416" i="8" s="1"/>
  <c r="C416" i="8"/>
  <c r="C417" i="8" s="1"/>
  <c r="C418" i="8" s="1"/>
  <c r="C419" i="8" s="1"/>
  <c r="R420" i="8" l="1"/>
  <c r="Q420" i="8"/>
  <c r="C199" i="12"/>
  <c r="C193" i="12"/>
  <c r="Q199" i="12"/>
  <c r="Q200" i="12" s="1"/>
  <c r="Q193" i="12"/>
  <c r="C194" i="12"/>
  <c r="Q194" i="12"/>
  <c r="R194" i="12" s="1"/>
  <c r="Q188" i="12"/>
  <c r="R188" i="12" s="1"/>
  <c r="R189" i="12" s="1"/>
  <c r="C188" i="12"/>
  <c r="Q195" i="12" l="1"/>
  <c r="Q189" i="12"/>
  <c r="R199" i="12"/>
  <c r="R200" i="12" s="1"/>
  <c r="R193" i="12"/>
  <c r="R195" i="12" s="1"/>
  <c r="Q272" i="5" l="1"/>
  <c r="R272" i="5" s="1"/>
  <c r="Q271" i="5"/>
  <c r="R271" i="5" s="1"/>
  <c r="Q270" i="5"/>
  <c r="R270" i="5" s="1"/>
  <c r="Q269" i="5"/>
  <c r="R269" i="5" s="1"/>
  <c r="Q268" i="5"/>
  <c r="R268" i="5" s="1"/>
  <c r="Q267" i="5"/>
  <c r="R267" i="5" s="1"/>
  <c r="R273" i="5" l="1"/>
  <c r="Q273" i="5"/>
  <c r="Q183" i="12"/>
  <c r="R183" i="12" s="1"/>
  <c r="N180" i="12"/>
  <c r="N181" i="12" s="1"/>
  <c r="N182" i="12" s="1"/>
  <c r="N183" i="12" s="1"/>
  <c r="L180" i="12"/>
  <c r="L181" i="12" s="1"/>
  <c r="L182" i="12" s="1"/>
  <c r="L183" i="12" s="1"/>
  <c r="F180" i="12"/>
  <c r="F181" i="12" s="1"/>
  <c r="F182" i="12" s="1"/>
  <c r="F183" i="12" s="1"/>
  <c r="Q182" i="12"/>
  <c r="R182" i="12" s="1"/>
  <c r="C182" i="12"/>
  <c r="C183" i="12" s="1"/>
  <c r="Q181" i="12"/>
  <c r="R181" i="12" s="1"/>
  <c r="C181" i="12"/>
  <c r="Q180" i="12"/>
  <c r="R180" i="12" s="1"/>
  <c r="C180" i="12"/>
  <c r="Q179" i="12"/>
  <c r="C179" i="12"/>
  <c r="R174" i="12"/>
  <c r="Q173" i="12"/>
  <c r="R173" i="12" s="1"/>
  <c r="Q172" i="12"/>
  <c r="R172" i="12" s="1"/>
  <c r="C172" i="12"/>
  <c r="C173" i="12" s="1"/>
  <c r="Q184" i="12" l="1"/>
  <c r="R179" i="12"/>
  <c r="R184" i="12" s="1"/>
  <c r="R175" i="12"/>
  <c r="Q175" i="12"/>
  <c r="Q411" i="8"/>
  <c r="R411" i="8" s="1"/>
  <c r="Q410" i="8"/>
  <c r="C410" i="8"/>
  <c r="C411" i="8" s="1"/>
  <c r="Q412" i="8" l="1"/>
  <c r="R410" i="8"/>
  <c r="R412" i="8" s="1"/>
  <c r="Q1382" i="1"/>
  <c r="R1382" i="1" s="1"/>
  <c r="Q1381" i="1"/>
  <c r="R1381" i="1" s="1"/>
  <c r="Q1380" i="1"/>
  <c r="R1380" i="1" s="1"/>
  <c r="Q1379" i="1"/>
  <c r="R1379" i="1" s="1"/>
  <c r="Q1378" i="1"/>
  <c r="R1378" i="1" s="1"/>
  <c r="Q1377" i="1"/>
  <c r="R1377" i="1" s="1"/>
  <c r="Q1376" i="1"/>
  <c r="R1376" i="1" s="1"/>
  <c r="Q1375" i="1"/>
  <c r="R1375" i="1" s="1"/>
  <c r="Q1374" i="1"/>
  <c r="R1374" i="1" s="1"/>
  <c r="R1383" i="1" l="1"/>
  <c r="Q1383" i="1"/>
  <c r="Q1069" i="3"/>
  <c r="R1069" i="3" s="1"/>
  <c r="Q1064" i="3"/>
  <c r="Q1065" i="3"/>
  <c r="R1065" i="3" s="1"/>
  <c r="Q1066" i="3"/>
  <c r="R1066" i="3" s="1"/>
  <c r="Q1067" i="3"/>
  <c r="R1067" i="3" s="1"/>
  <c r="Q1068" i="3"/>
  <c r="R1068" i="3" s="1"/>
  <c r="Q1070" i="3"/>
  <c r="R1070" i="3" s="1"/>
  <c r="Q1071" i="3"/>
  <c r="R1071" i="3" s="1"/>
  <c r="Q1072" i="3"/>
  <c r="R1072" i="3" s="1"/>
  <c r="Q1073" i="3"/>
  <c r="R1073" i="3" s="1"/>
  <c r="Q1074" i="3"/>
  <c r="R1074" i="3" s="1"/>
  <c r="Q1075" i="3"/>
  <c r="R1075" i="3" s="1"/>
  <c r="Q1076" i="3"/>
  <c r="R1076" i="3" s="1"/>
  <c r="Q1077" i="3" l="1"/>
  <c r="R1064" i="3"/>
  <c r="R1077" i="3" s="1"/>
  <c r="R168" i="12"/>
  <c r="C163" i="12"/>
  <c r="Q166" i="12"/>
  <c r="C166" i="12"/>
  <c r="Q165" i="12"/>
  <c r="C165" i="12"/>
  <c r="Q164" i="12"/>
  <c r="C164" i="12"/>
  <c r="Q163" i="12"/>
  <c r="C403" i="8"/>
  <c r="C405" i="8" s="1"/>
  <c r="Q405" i="8"/>
  <c r="R405" i="8" s="1"/>
  <c r="Q404" i="8"/>
  <c r="R404" i="8" s="1"/>
  <c r="Q403" i="8"/>
  <c r="C404" i="8" l="1"/>
  <c r="Q168" i="12"/>
  <c r="Q406" i="8"/>
  <c r="R403" i="8"/>
  <c r="R406" i="8" s="1"/>
  <c r="Q262" i="5"/>
  <c r="R262" i="5" s="1"/>
  <c r="N147" i="10" l="1"/>
  <c r="N148" i="10"/>
  <c r="N149" i="10"/>
  <c r="N150" i="10"/>
  <c r="N151" i="10"/>
  <c r="D154" i="10"/>
  <c r="D155" i="10" s="1"/>
  <c r="E154" i="10"/>
  <c r="E155" i="10" s="1"/>
  <c r="F154" i="10"/>
  <c r="F155" i="10" s="1"/>
  <c r="G154" i="10"/>
  <c r="G155" i="10" s="1"/>
  <c r="H154" i="10"/>
  <c r="H155" i="10" s="1"/>
  <c r="I154" i="10"/>
  <c r="I155" i="10" s="1"/>
  <c r="J154" i="10"/>
  <c r="J155" i="10" s="1"/>
  <c r="K154" i="10"/>
  <c r="K155" i="10" s="1"/>
  <c r="L154" i="10"/>
  <c r="L155" i="10" s="1"/>
  <c r="Q1367" i="1"/>
  <c r="R1367" i="1" s="1"/>
  <c r="Q1369" i="1"/>
  <c r="R1369" i="1" s="1"/>
  <c r="Q1368" i="1"/>
  <c r="R1368" i="1" s="1"/>
  <c r="Q1366" i="1"/>
  <c r="N155" i="10" l="1"/>
  <c r="Q1370" i="1"/>
  <c r="R1366" i="1"/>
  <c r="R1370" i="1" s="1"/>
  <c r="Q261" i="5" l="1"/>
  <c r="R261" i="5" s="1"/>
  <c r="Q255" i="5"/>
  <c r="Q260" i="5"/>
  <c r="R260" i="5" s="1"/>
  <c r="Q259" i="5"/>
  <c r="R259" i="5" s="1"/>
  <c r="Q258" i="5"/>
  <c r="R258" i="5" s="1"/>
  <c r="Q257" i="5"/>
  <c r="R257" i="5" s="1"/>
  <c r="Q256" i="5"/>
  <c r="R256" i="5" s="1"/>
  <c r="Q263" i="5" l="1"/>
  <c r="R255" i="5"/>
  <c r="R263" i="5" s="1"/>
  <c r="Q398" i="8"/>
  <c r="R398" i="8" s="1"/>
  <c r="Q397" i="8"/>
  <c r="C397" i="8"/>
  <c r="C398" i="8" s="1"/>
  <c r="Q399" i="8" l="1"/>
  <c r="R397" i="8"/>
  <c r="R399" i="8" s="1"/>
  <c r="Q1361" i="1"/>
  <c r="R1361" i="1" s="1"/>
  <c r="R1362" i="1" s="1"/>
  <c r="Q1362" i="1" l="1"/>
  <c r="Q158" i="12" l="1"/>
  <c r="R158" i="12" s="1"/>
  <c r="R159" i="12" s="1"/>
  <c r="C158" i="12"/>
  <c r="Q391" i="8"/>
  <c r="R391" i="8" s="1"/>
  <c r="R392" i="8" s="1"/>
  <c r="C391" i="8"/>
  <c r="Q159" i="12" l="1"/>
  <c r="Q392" i="8"/>
  <c r="Q1356" i="1"/>
  <c r="R1356" i="1" s="1"/>
  <c r="Q1355" i="1"/>
  <c r="R1355" i="1" s="1"/>
  <c r="Q1354" i="1"/>
  <c r="R1354" i="1" s="1"/>
  <c r="Q1353" i="1"/>
  <c r="R1353" i="1" s="1"/>
  <c r="Q1352" i="1"/>
  <c r="R1352" i="1" s="1"/>
  <c r="Q1351" i="1"/>
  <c r="R1351" i="1" s="1"/>
  <c r="Q1350" i="1"/>
  <c r="R1350" i="1" s="1"/>
  <c r="Q1349" i="1"/>
  <c r="R1349" i="1" s="1"/>
  <c r="Q1348" i="1"/>
  <c r="R1348" i="1" s="1"/>
  <c r="Q1347" i="1"/>
  <c r="R1347" i="1" s="1"/>
  <c r="R1357" i="1" l="1"/>
  <c r="Q1357" i="1"/>
  <c r="Q1043" i="3"/>
  <c r="Q1044" i="3"/>
  <c r="R1044" i="3" s="1"/>
  <c r="Q1045" i="3"/>
  <c r="R1045" i="3" s="1"/>
  <c r="Q1046" i="3"/>
  <c r="R1046" i="3" s="1"/>
  <c r="Q1048" i="3"/>
  <c r="R1048" i="3" s="1"/>
  <c r="Q1049" i="3"/>
  <c r="R1049" i="3" s="1"/>
  <c r="Q1050" i="3"/>
  <c r="R1050" i="3" s="1"/>
  <c r="Q1051" i="3"/>
  <c r="R1051" i="3" s="1"/>
  <c r="Q1052" i="3"/>
  <c r="R1052" i="3" s="1"/>
  <c r="Q1053" i="3"/>
  <c r="R1053" i="3" s="1"/>
  <c r="Q1054" i="3"/>
  <c r="R1054" i="3" s="1"/>
  <c r="Q1055" i="3"/>
  <c r="R1055" i="3" s="1"/>
  <c r="Q1047" i="3"/>
  <c r="R1047" i="3" s="1"/>
  <c r="R1043" i="3" l="1"/>
  <c r="R1056" i="3" s="1"/>
  <c r="Q1056" i="3"/>
  <c r="Q386" i="8"/>
  <c r="R386" i="8" s="1"/>
  <c r="Q385" i="8"/>
  <c r="C385" i="8"/>
  <c r="C386" i="8" s="1"/>
  <c r="Q387" i="8" l="1"/>
  <c r="R385" i="8"/>
  <c r="R387" i="8" s="1"/>
  <c r="Q380" i="8"/>
  <c r="Q381" i="8" s="1"/>
  <c r="C380" i="8"/>
  <c r="R380" i="8" l="1"/>
  <c r="R381" i="8" s="1"/>
  <c r="Q375" i="8"/>
  <c r="R375" i="8" s="1"/>
  <c r="R376" i="8" s="1"/>
  <c r="C375" i="8"/>
  <c r="Q376" i="8" l="1"/>
  <c r="Q1343" i="1"/>
  <c r="R1342" i="1"/>
  <c r="R1343" i="1" l="1"/>
  <c r="Q362" i="8"/>
  <c r="R31" i="13" l="1"/>
  <c r="Q1337" i="1" l="1"/>
  <c r="Q1338" i="1" s="1"/>
  <c r="R1337" i="1" l="1"/>
  <c r="R1338" i="1" s="1"/>
  <c r="Q1314" i="1"/>
  <c r="R1314" i="1" s="1"/>
  <c r="Q370" i="8" l="1"/>
  <c r="R370" i="8" s="1"/>
  <c r="Q369" i="8"/>
  <c r="C369" i="8"/>
  <c r="C370" i="8" s="1"/>
  <c r="Q371" i="8" l="1"/>
  <c r="R369" i="8"/>
  <c r="R371" i="8" s="1"/>
  <c r="Q1320" i="1"/>
  <c r="R1320" i="1" s="1"/>
  <c r="Q1332" i="1" l="1"/>
  <c r="Q1333" i="1" s="1"/>
  <c r="R1332" i="1" l="1"/>
  <c r="R1333" i="1" s="1"/>
  <c r="Q364" i="8"/>
  <c r="R364" i="8" s="1"/>
  <c r="R362" i="8"/>
  <c r="Q363" i="8"/>
  <c r="R363" i="8" s="1"/>
  <c r="Q361" i="8"/>
  <c r="R361" i="8" s="1"/>
  <c r="Q360" i="8"/>
  <c r="R360" i="8" s="1"/>
  <c r="Q359" i="8"/>
  <c r="R359" i="8" s="1"/>
  <c r="Q358" i="8"/>
  <c r="R358" i="8" s="1"/>
  <c r="Q357" i="8"/>
  <c r="R357" i="8" s="1"/>
  <c r="Q356" i="8"/>
  <c r="R356" i="8" s="1"/>
  <c r="Q355" i="8"/>
  <c r="R355" i="8" s="1"/>
  <c r="C346" i="8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3" i="8" s="1"/>
  <c r="Q354" i="8"/>
  <c r="R354" i="8" s="1"/>
  <c r="Q353" i="8"/>
  <c r="R353" i="8" s="1"/>
  <c r="Q352" i="8"/>
  <c r="R352" i="8" s="1"/>
  <c r="Q351" i="8"/>
  <c r="R351" i="8" s="1"/>
  <c r="Q350" i="8"/>
  <c r="R350" i="8" s="1"/>
  <c r="Q349" i="8"/>
  <c r="R349" i="8" s="1"/>
  <c r="Q348" i="8"/>
  <c r="R348" i="8" s="1"/>
  <c r="Q347" i="8"/>
  <c r="R347" i="8" s="1"/>
  <c r="Q346" i="8"/>
  <c r="Q365" i="8" l="1"/>
  <c r="C362" i="8"/>
  <c r="C364" i="8" s="1"/>
  <c r="R346" i="8"/>
  <c r="R365" i="8" s="1"/>
  <c r="C153" i="12"/>
  <c r="Q153" i="12"/>
  <c r="R153" i="12" s="1"/>
  <c r="R154" i="12" s="1"/>
  <c r="Q154" i="12" l="1"/>
  <c r="Q1327" i="1"/>
  <c r="R1327" i="1" s="1"/>
  <c r="Q1326" i="1"/>
  <c r="R1326" i="1" s="1"/>
  <c r="Q1325" i="1"/>
  <c r="R1325" i="1" s="1"/>
  <c r="Q1324" i="1"/>
  <c r="R1324" i="1" s="1"/>
  <c r="Q1323" i="1"/>
  <c r="R1323" i="1" s="1"/>
  <c r="Q1322" i="1"/>
  <c r="R1322" i="1" s="1"/>
  <c r="Q1321" i="1"/>
  <c r="R1321" i="1" s="1"/>
  <c r="Q1319" i="1"/>
  <c r="R1319" i="1" s="1"/>
  <c r="Q1318" i="1"/>
  <c r="R1318" i="1" s="1"/>
  <c r="Q1317" i="1"/>
  <c r="R1317" i="1" s="1"/>
  <c r="Q1316" i="1"/>
  <c r="R1316" i="1" s="1"/>
  <c r="Q1315" i="1"/>
  <c r="R1315" i="1" s="1"/>
  <c r="Q1313" i="1"/>
  <c r="R1313" i="1" s="1"/>
  <c r="Q1312" i="1"/>
  <c r="R1312" i="1" s="1"/>
  <c r="Q1311" i="1"/>
  <c r="R1311" i="1" s="1"/>
  <c r="Q1328" i="1" l="1"/>
  <c r="R1328" i="1"/>
  <c r="Q250" i="5" l="1"/>
  <c r="R250" i="5" s="1"/>
  <c r="Q249" i="5" l="1"/>
  <c r="R249" i="5" s="1"/>
  <c r="Q248" i="5"/>
  <c r="R248" i="5" s="1"/>
  <c r="Q247" i="5"/>
  <c r="Q251" i="5" l="1"/>
  <c r="R247" i="5"/>
  <c r="R251" i="5" s="1"/>
  <c r="L140" i="10" l="1"/>
  <c r="L141" i="10" s="1"/>
  <c r="K140" i="10"/>
  <c r="K141" i="10" s="1"/>
  <c r="J140" i="10"/>
  <c r="J141" i="10" s="1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D141" i="10" s="1"/>
  <c r="N137" i="10"/>
  <c r="N135" i="10"/>
  <c r="N134" i="10"/>
  <c r="N133" i="10"/>
  <c r="N141" i="10" l="1"/>
  <c r="Q341" i="8"/>
  <c r="R341" i="8" s="1"/>
  <c r="C341" i="8"/>
  <c r="Q342" i="8" l="1"/>
  <c r="R342" i="8"/>
  <c r="Q1035" i="3"/>
  <c r="R1035" i="3" s="1"/>
  <c r="Q1036" i="3"/>
  <c r="R1036" i="3" s="1"/>
  <c r="Q1037" i="3"/>
  <c r="R1037" i="3" s="1"/>
  <c r="Q1038" i="3"/>
  <c r="R1038" i="3" s="1"/>
  <c r="Q1034" i="3"/>
  <c r="Q1039" i="3" l="1"/>
  <c r="R1034" i="3"/>
  <c r="R1039" i="3" s="1"/>
  <c r="Q242" i="5"/>
  <c r="Q241" i="5"/>
  <c r="R241" i="5" s="1"/>
  <c r="Q243" i="5" l="1"/>
  <c r="R242" i="5"/>
  <c r="R243" i="5" s="1"/>
  <c r="Q1028" i="3" l="1"/>
  <c r="Q1030" i="3" s="1"/>
  <c r="R1028" i="3" l="1"/>
  <c r="R1030" i="3" s="1"/>
  <c r="Q1306" i="1"/>
  <c r="Q1307" i="1" s="1"/>
  <c r="R1306" i="1" l="1"/>
  <c r="R1307" i="1" s="1"/>
  <c r="Q335" i="8"/>
  <c r="R335" i="8" l="1"/>
  <c r="Q333" i="8" l="1"/>
  <c r="R333" i="8" s="1"/>
  <c r="Q334" i="8"/>
  <c r="R334" i="8" s="1"/>
  <c r="Q148" i="12" l="1"/>
  <c r="Q149" i="12" s="1"/>
  <c r="C148" i="12"/>
  <c r="R148" i="12" l="1"/>
  <c r="R149" i="12" s="1"/>
  <c r="C333" i="8"/>
  <c r="C334" i="8" s="1"/>
  <c r="C335" i="8" s="1"/>
  <c r="R336" i="8" l="1"/>
  <c r="Q336" i="8"/>
  <c r="Q1301" i="1"/>
  <c r="R1301" i="1" s="1"/>
  <c r="Q1300" i="1"/>
  <c r="R1300" i="1" s="1"/>
  <c r="Q1299" i="1"/>
  <c r="R1299" i="1" s="1"/>
  <c r="Q1298" i="1"/>
  <c r="R1298" i="1" s="1"/>
  <c r="Q1297" i="1"/>
  <c r="R1297" i="1" s="1"/>
  <c r="Q1296" i="1"/>
  <c r="R1296" i="1" s="1"/>
  <c r="Q1295" i="1"/>
  <c r="R1295" i="1" s="1"/>
  <c r="Q1294" i="1"/>
  <c r="R1294" i="1" s="1"/>
  <c r="Q1293" i="1"/>
  <c r="R1293" i="1" s="1"/>
  <c r="Q1292" i="1"/>
  <c r="R1292" i="1" s="1"/>
  <c r="Q1291" i="1"/>
  <c r="R1291" i="1" s="1"/>
  <c r="Q1286" i="1"/>
  <c r="Q1287" i="1" s="1"/>
  <c r="R1302" i="1" l="1"/>
  <c r="Q1302" i="1"/>
  <c r="R1286" i="1"/>
  <c r="R1287" i="1" s="1"/>
  <c r="Q1280" i="1" l="1"/>
  <c r="R1280" i="1" s="1"/>
  <c r="Q1281" i="1"/>
  <c r="Q1282" i="1" l="1"/>
  <c r="R1281" i="1"/>
  <c r="R1282" i="1" s="1"/>
  <c r="Q998" i="3"/>
  <c r="R998" i="3" s="1"/>
  <c r="Q999" i="3"/>
  <c r="R999" i="3" s="1"/>
  <c r="Q1000" i="3"/>
  <c r="R1000" i="3" s="1"/>
  <c r="Q1001" i="3"/>
  <c r="R1001" i="3" s="1"/>
  <c r="Q1002" i="3"/>
  <c r="R1002" i="3" s="1"/>
  <c r="Q1003" i="3"/>
  <c r="R1003" i="3" s="1"/>
  <c r="Q997" i="3"/>
  <c r="R997" i="3" s="1"/>
  <c r="R1004" i="3" l="1"/>
  <c r="Q1004" i="3"/>
  <c r="Q236" i="5"/>
  <c r="R236" i="5" s="1"/>
  <c r="Q235" i="5"/>
  <c r="R235" i="5" l="1"/>
  <c r="R237" i="5" s="1"/>
  <c r="Q237" i="5"/>
  <c r="Q1014" i="3"/>
  <c r="Q1015" i="3"/>
  <c r="Q1016" i="3"/>
  <c r="Q1022" i="3"/>
  <c r="R1015" i="3" l="1"/>
  <c r="R1016" i="3"/>
  <c r="R1022" i="3"/>
  <c r="R1014" i="3"/>
  <c r="Q1008" i="3"/>
  <c r="Q1009" i="3"/>
  <c r="R1009" i="3" s="1"/>
  <c r="Q1010" i="3"/>
  <c r="Q1011" i="3"/>
  <c r="R1011" i="3" s="1"/>
  <c r="Q1012" i="3"/>
  <c r="R1012" i="3" s="1"/>
  <c r="Q1013" i="3"/>
  <c r="R1013" i="3" s="1"/>
  <c r="Q1017" i="3"/>
  <c r="R1017" i="3" s="1"/>
  <c r="Q1018" i="3"/>
  <c r="R1018" i="3" s="1"/>
  <c r="Q1019" i="3"/>
  <c r="R1019" i="3" s="1"/>
  <c r="Q1020" i="3"/>
  <c r="R1020" i="3" s="1"/>
  <c r="Q1021" i="3"/>
  <c r="R1021" i="3" s="1"/>
  <c r="Q1023" i="3"/>
  <c r="R1023" i="3" s="1"/>
  <c r="R1008" i="3" l="1"/>
  <c r="Q1024" i="3"/>
  <c r="R1010" i="3"/>
  <c r="C139" i="12"/>
  <c r="C137" i="12"/>
  <c r="C138" i="12"/>
  <c r="Q135" i="12"/>
  <c r="Q139" i="12"/>
  <c r="Q138" i="12"/>
  <c r="Q137" i="12"/>
  <c r="C135" i="12"/>
  <c r="C136" i="12" s="1"/>
  <c r="C140" i="12" s="1"/>
  <c r="C141" i="12" s="1"/>
  <c r="C142" i="12" s="1"/>
  <c r="Q142" i="12"/>
  <c r="Q141" i="12"/>
  <c r="Q140" i="12"/>
  <c r="Q136" i="12"/>
  <c r="R1024" i="3" l="1"/>
  <c r="Q144" i="12"/>
  <c r="Q1266" i="1"/>
  <c r="R1266" i="1" s="1"/>
  <c r="R1267" i="1" s="1"/>
  <c r="Q1267" i="1" l="1"/>
  <c r="Q1261" i="1"/>
  <c r="R1261" i="1" s="1"/>
  <c r="Q1262" i="1" l="1"/>
  <c r="R1260" i="1"/>
  <c r="R1262" i="1" s="1"/>
  <c r="Q130" i="12"/>
  <c r="R130" i="12" s="1"/>
  <c r="Q129" i="12"/>
  <c r="C129" i="12"/>
  <c r="C130" i="12" s="1"/>
  <c r="Q131" i="12" l="1"/>
  <c r="R129" i="12"/>
  <c r="R131" i="12" s="1"/>
  <c r="L126" i="10"/>
  <c r="L127" i="10" s="1"/>
  <c r="K126" i="10"/>
  <c r="K127" i="10" s="1"/>
  <c r="J126" i="10"/>
  <c r="J127" i="10" s="1"/>
  <c r="I126" i="10"/>
  <c r="I127" i="10" s="1"/>
  <c r="H126" i="10"/>
  <c r="H127" i="10" s="1"/>
  <c r="G126" i="10"/>
  <c r="G127" i="10" s="1"/>
  <c r="F126" i="10"/>
  <c r="F127" i="10" s="1"/>
  <c r="E126" i="10"/>
  <c r="E127" i="10" s="1"/>
  <c r="D126" i="10"/>
  <c r="D127" i="10" s="1"/>
  <c r="N123" i="10"/>
  <c r="N122" i="10"/>
  <c r="N121" i="10"/>
  <c r="N120" i="10"/>
  <c r="N119" i="10"/>
  <c r="N127" i="10" l="1"/>
  <c r="Q1255" i="1"/>
  <c r="R1255" i="1" s="1"/>
  <c r="Q1254" i="1"/>
  <c r="R1254" i="1" s="1"/>
  <c r="Q1253" i="1"/>
  <c r="R1253" i="1" s="1"/>
  <c r="Q1252" i="1"/>
  <c r="R1252" i="1" s="1"/>
  <c r="Q1251" i="1"/>
  <c r="R1251" i="1" s="1"/>
  <c r="Q1250" i="1"/>
  <c r="R1250" i="1" s="1"/>
  <c r="Q1249" i="1"/>
  <c r="R1249" i="1" s="1"/>
  <c r="Q1248" i="1"/>
  <c r="R1248" i="1" s="1"/>
  <c r="Q1247" i="1"/>
  <c r="R1247" i="1" s="1"/>
  <c r="Q1246" i="1"/>
  <c r="R1246" i="1" s="1"/>
  <c r="Q1245" i="1"/>
  <c r="R1245" i="1" s="1"/>
  <c r="Q1244" i="1"/>
  <c r="R1244" i="1" s="1"/>
  <c r="Q1243" i="1"/>
  <c r="R1243" i="1" s="1"/>
  <c r="Q1242" i="1"/>
  <c r="R1242" i="1" s="1"/>
  <c r="Q1241" i="1"/>
  <c r="R1241" i="1" s="1"/>
  <c r="Q1240" i="1"/>
  <c r="R1240" i="1" s="1"/>
  <c r="Q1239" i="1"/>
  <c r="R1239" i="1" s="1"/>
  <c r="Q1238" i="1"/>
  <c r="R1238" i="1" s="1"/>
  <c r="Q1237" i="1"/>
  <c r="R1237" i="1" s="1"/>
  <c r="Q1236" i="1"/>
  <c r="R1236" i="1" s="1"/>
  <c r="Q1235" i="1"/>
  <c r="R1235" i="1" s="1"/>
  <c r="Q1234" i="1"/>
  <c r="R1234" i="1" s="1"/>
  <c r="Q1233" i="1"/>
  <c r="R1233" i="1" s="1"/>
  <c r="Q1232" i="1"/>
  <c r="R1232" i="1" s="1"/>
  <c r="Q1231" i="1"/>
  <c r="R1231" i="1" s="1"/>
  <c r="Q1230" i="1"/>
  <c r="R1230" i="1" s="1"/>
  <c r="Q1229" i="1"/>
  <c r="R1229" i="1" s="1"/>
  <c r="Q1228" i="1"/>
  <c r="R1228" i="1" s="1"/>
  <c r="Q1227" i="1"/>
  <c r="R1227" i="1" s="1"/>
  <c r="Q1226" i="1"/>
  <c r="R1226" i="1" s="1"/>
  <c r="Q1225" i="1"/>
  <c r="R1225" i="1" s="1"/>
  <c r="Q1224" i="1"/>
  <c r="R1224" i="1" s="1"/>
  <c r="Q1223" i="1"/>
  <c r="R1223" i="1" s="1"/>
  <c r="Q1222" i="1"/>
  <c r="R1222" i="1" s="1"/>
  <c r="Q1221" i="1"/>
  <c r="R1221" i="1" s="1"/>
  <c r="Q1220" i="1"/>
  <c r="R1220" i="1" s="1"/>
  <c r="Q1219" i="1"/>
  <c r="R1219" i="1" s="1"/>
  <c r="Q1218" i="1"/>
  <c r="R1218" i="1" s="1"/>
  <c r="Q1217" i="1"/>
  <c r="R1217" i="1" s="1"/>
  <c r="Q1216" i="1"/>
  <c r="R1216" i="1" s="1"/>
  <c r="Q1215" i="1"/>
  <c r="R1215" i="1" s="1"/>
  <c r="Q1214" i="1"/>
  <c r="R1214" i="1" s="1"/>
  <c r="Q1213" i="1"/>
  <c r="R1213" i="1" s="1"/>
  <c r="Q1212" i="1"/>
  <c r="R1212" i="1" s="1"/>
  <c r="Q1211" i="1"/>
  <c r="R1211" i="1" s="1"/>
  <c r="Q1275" i="1"/>
  <c r="R1275" i="1" s="1"/>
  <c r="Q1274" i="1"/>
  <c r="R1274" i="1" s="1"/>
  <c r="Q1273" i="1"/>
  <c r="R1273" i="1" s="1"/>
  <c r="Q1272" i="1"/>
  <c r="R1272" i="1" s="1"/>
  <c r="Q1271" i="1"/>
  <c r="R1271" i="1" s="1"/>
  <c r="Q1256" i="1" l="1"/>
  <c r="R1256" i="1"/>
  <c r="Q1276" i="1"/>
  <c r="R1276" i="1"/>
  <c r="Q1206" i="1"/>
  <c r="R1206" i="1" s="1"/>
  <c r="Q1205" i="1"/>
  <c r="R1205" i="1" s="1"/>
  <c r="R1207" i="1" l="1"/>
  <c r="Q1207" i="1"/>
  <c r="Q228" i="5"/>
  <c r="R228" i="5" s="1"/>
  <c r="Q229" i="5"/>
  <c r="R229" i="5" s="1"/>
  <c r="Q230" i="5"/>
  <c r="R230" i="5" s="1"/>
  <c r="Q227" i="5"/>
  <c r="R227" i="5" s="1"/>
  <c r="N105" i="10" l="1"/>
  <c r="N109" i="10"/>
  <c r="Q226" i="5" l="1"/>
  <c r="Q225" i="5"/>
  <c r="R225" i="5" s="1"/>
  <c r="R226" i="5" l="1"/>
  <c r="S227" i="5" s="1"/>
  <c r="S226" i="5"/>
  <c r="Q231" i="5"/>
  <c r="R231" i="5" l="1"/>
  <c r="Q992" i="3"/>
  <c r="R992" i="3" s="1"/>
  <c r="Q991" i="3"/>
  <c r="R991" i="3" s="1"/>
  <c r="Q990" i="3"/>
  <c r="R990" i="3" s="1"/>
  <c r="Q989" i="3"/>
  <c r="Q988" i="3"/>
  <c r="R988" i="3" s="1"/>
  <c r="Q987" i="3"/>
  <c r="R987" i="3" s="1"/>
  <c r="Q986" i="3"/>
  <c r="R986" i="3" s="1"/>
  <c r="Q985" i="3"/>
  <c r="R985" i="3" s="1"/>
  <c r="Q984" i="3"/>
  <c r="R984" i="3" s="1"/>
  <c r="Q983" i="3"/>
  <c r="R983" i="3" s="1"/>
  <c r="Q982" i="3"/>
  <c r="R982" i="3" s="1"/>
  <c r="Q981" i="3"/>
  <c r="R981" i="3" s="1"/>
  <c r="Q980" i="3"/>
  <c r="Q979" i="3"/>
  <c r="R979" i="3" s="1"/>
  <c r="R980" i="3" l="1"/>
  <c r="Q993" i="3"/>
  <c r="R989" i="3"/>
  <c r="N108" i="10"/>
  <c r="R993" i="3" l="1"/>
  <c r="R1193" i="1"/>
  <c r="Q124" i="12" l="1"/>
  <c r="R124" i="12" s="1"/>
  <c r="Q123" i="12"/>
  <c r="C123" i="12"/>
  <c r="C124" i="12" s="1"/>
  <c r="Q125" i="12" l="1"/>
  <c r="R123" i="12"/>
  <c r="R125" i="12" s="1"/>
  <c r="Q973" i="3"/>
  <c r="R973" i="3" s="1"/>
  <c r="Q972" i="3"/>
  <c r="Q974" i="3" l="1"/>
  <c r="R972" i="3"/>
  <c r="R974" i="3" s="1"/>
  <c r="Q1200" i="1"/>
  <c r="R1200" i="1" s="1"/>
  <c r="Q1199" i="1"/>
  <c r="R1199" i="1" s="1"/>
  <c r="Q1198" i="1"/>
  <c r="R1198" i="1" s="1"/>
  <c r="R1201" i="1" l="1"/>
  <c r="Q1201" i="1"/>
  <c r="Q1192" i="1" l="1"/>
  <c r="R1192" i="1" s="1"/>
  <c r="Q1191" i="1"/>
  <c r="Q1194" i="1" l="1"/>
  <c r="R1191" i="1"/>
  <c r="R1194" i="1" s="1"/>
  <c r="Q328" i="8"/>
  <c r="R328" i="8" s="1"/>
  <c r="Q327" i="8"/>
  <c r="R327" i="8" s="1"/>
  <c r="Q326" i="8"/>
  <c r="R326" i="8" s="1"/>
  <c r="Q325" i="8"/>
  <c r="R325" i="8" s="1"/>
  <c r="Q324" i="8"/>
  <c r="C324" i="8"/>
  <c r="C325" i="8" s="1"/>
  <c r="C326" i="8" s="1"/>
  <c r="C327" i="8" s="1"/>
  <c r="C328" i="8" s="1"/>
  <c r="R324" i="8" l="1"/>
  <c r="R329" i="8" s="1"/>
  <c r="Q329" i="8"/>
  <c r="Q965" i="3"/>
  <c r="R965" i="3" s="1"/>
  <c r="Q966" i="3"/>
  <c r="R966" i="3" s="1"/>
  <c r="Q967" i="3"/>
  <c r="R967" i="3" s="1"/>
  <c r="Q964" i="3"/>
  <c r="R964" i="3" s="1"/>
  <c r="Q1175" i="1" l="1"/>
  <c r="R1175" i="1" s="1"/>
  <c r="R968" i="3" l="1"/>
  <c r="Q968" i="3"/>
  <c r="N107" i="10" l="1"/>
  <c r="Q117" i="12" l="1"/>
  <c r="R117" i="12" s="1"/>
  <c r="N117" i="12"/>
  <c r="Q116" i="12"/>
  <c r="R116" i="12" s="1"/>
  <c r="C116" i="12"/>
  <c r="C117" i="12" s="1"/>
  <c r="R118" i="12" l="1"/>
  <c r="Q118" i="12"/>
  <c r="Q959" i="3"/>
  <c r="R959" i="3" s="1"/>
  <c r="Q957" i="3"/>
  <c r="R957" i="3" s="1"/>
  <c r="Q955" i="3"/>
  <c r="R955" i="3" s="1"/>
  <c r="Q954" i="3"/>
  <c r="R954" i="3" s="1"/>
  <c r="Q953" i="3"/>
  <c r="R953" i="3" s="1"/>
  <c r="Q950" i="3"/>
  <c r="R950" i="3" s="1"/>
  <c r="Q949" i="3"/>
  <c r="R949" i="3" s="1"/>
  <c r="Q948" i="3"/>
  <c r="R948" i="3" s="1"/>
  <c r="Q947" i="3"/>
  <c r="R947" i="3" s="1"/>
  <c r="Q1165" i="1" l="1"/>
  <c r="R1165" i="1" s="1"/>
  <c r="Q958" i="3" l="1"/>
  <c r="R958" i="3" s="1"/>
  <c r="Q956" i="3"/>
  <c r="R956" i="3" s="1"/>
  <c r="Q952" i="3"/>
  <c r="R952" i="3" s="1"/>
  <c r="Q951" i="3"/>
  <c r="R951" i="3" s="1"/>
  <c r="R960" i="3" l="1"/>
  <c r="Q960" i="3"/>
  <c r="C319" i="8"/>
  <c r="Q319" i="8"/>
  <c r="R319" i="8" s="1"/>
  <c r="R320" i="8" s="1"/>
  <c r="Q320" i="8" l="1"/>
  <c r="Q1153" i="1"/>
  <c r="R1153" i="1" s="1"/>
  <c r="Q1152" i="1"/>
  <c r="Q1154" i="1" l="1"/>
  <c r="R1152" i="1"/>
  <c r="R1154" i="1" s="1"/>
  <c r="Q1186" i="1"/>
  <c r="R1186" i="1" s="1"/>
  <c r="Q1185" i="1"/>
  <c r="R1185" i="1" s="1"/>
  <c r="Q1184" i="1"/>
  <c r="R1184" i="1" s="1"/>
  <c r="Q1183" i="1"/>
  <c r="R1183" i="1" s="1"/>
  <c r="Q1182" i="1"/>
  <c r="R1182" i="1" s="1"/>
  <c r="Q1181" i="1"/>
  <c r="Q1187" i="1" l="1"/>
  <c r="R1181" i="1"/>
  <c r="R1187" i="1" s="1"/>
  <c r="Q1176" i="1"/>
  <c r="R1176" i="1" s="1"/>
  <c r="Q1174" i="1"/>
  <c r="R1174" i="1" s="1"/>
  <c r="Q1173" i="1"/>
  <c r="R1173" i="1" s="1"/>
  <c r="Q1172" i="1"/>
  <c r="R1172" i="1" s="1"/>
  <c r="Q1171" i="1"/>
  <c r="R1171" i="1" s="1"/>
  <c r="Q1170" i="1"/>
  <c r="R1170" i="1" s="1"/>
  <c r="Q1169" i="1"/>
  <c r="R1169" i="1" s="1"/>
  <c r="Q1168" i="1"/>
  <c r="R1168" i="1" s="1"/>
  <c r="Q1167" i="1"/>
  <c r="R1167" i="1" s="1"/>
  <c r="Q1166" i="1"/>
  <c r="R1166" i="1" s="1"/>
  <c r="Q1164" i="1"/>
  <c r="R1164" i="1" s="1"/>
  <c r="Q1163" i="1"/>
  <c r="R1163" i="1" s="1"/>
  <c r="Q1162" i="1"/>
  <c r="R1162" i="1" s="1"/>
  <c r="Q1161" i="1"/>
  <c r="R1161" i="1" s="1"/>
  <c r="Q1160" i="1"/>
  <c r="R1160" i="1" s="1"/>
  <c r="Q1159" i="1"/>
  <c r="R1159" i="1" s="1"/>
  <c r="Q1158" i="1"/>
  <c r="R1158" i="1" s="1"/>
  <c r="Q1177" i="1" l="1"/>
  <c r="R1177" i="1"/>
  <c r="N106" i="10" l="1"/>
  <c r="Q212" i="5"/>
  <c r="R212" i="5" s="1"/>
  <c r="Q211" i="5"/>
  <c r="R211" i="5" s="1"/>
  <c r="Q210" i="5"/>
  <c r="R210" i="5" s="1"/>
  <c r="R111" i="12" l="1"/>
  <c r="N109" i="12"/>
  <c r="N110" i="12" s="1"/>
  <c r="Q110" i="12"/>
  <c r="R110" i="12" s="1"/>
  <c r="Q109" i="12"/>
  <c r="R109" i="12" s="1"/>
  <c r="Q108" i="12"/>
  <c r="R108" i="12" s="1"/>
  <c r="C108" i="12"/>
  <c r="C109" i="12" s="1"/>
  <c r="C110" i="12" s="1"/>
  <c r="Q112" i="12" l="1"/>
  <c r="R112" i="12"/>
  <c r="L112" i="10"/>
  <c r="L113" i="10" s="1"/>
  <c r="K112" i="10"/>
  <c r="K113" i="10" s="1"/>
  <c r="J112" i="10"/>
  <c r="J113" i="10" s="1"/>
  <c r="I112" i="10"/>
  <c r="I113" i="10" s="1"/>
  <c r="H112" i="10"/>
  <c r="H113" i="10" s="1"/>
  <c r="G112" i="10"/>
  <c r="G113" i="10" s="1"/>
  <c r="F112" i="10"/>
  <c r="F113" i="10" s="1"/>
  <c r="E112" i="10"/>
  <c r="E113" i="10" s="1"/>
  <c r="D112" i="10"/>
  <c r="D113" i="10" s="1"/>
  <c r="R94" i="12"/>
  <c r="Q103" i="12"/>
  <c r="R103" i="12" s="1"/>
  <c r="Q102" i="12"/>
  <c r="R102" i="12" s="1"/>
  <c r="Q101" i="12"/>
  <c r="R101" i="12" s="1"/>
  <c r="Q100" i="12"/>
  <c r="R100" i="12" s="1"/>
  <c r="Q99" i="12"/>
  <c r="R99" i="12" s="1"/>
  <c r="C99" i="12"/>
  <c r="C100" i="12" s="1"/>
  <c r="C101" i="12" s="1"/>
  <c r="C102" i="12" s="1"/>
  <c r="C103" i="12" s="1"/>
  <c r="Q91" i="12"/>
  <c r="Q90" i="12"/>
  <c r="Q92" i="12"/>
  <c r="Q89" i="12"/>
  <c r="Q88" i="12"/>
  <c r="Q87" i="12"/>
  <c r="N113" i="10" l="1"/>
  <c r="R104" i="12"/>
  <c r="Q104" i="12"/>
  <c r="C83" i="12"/>
  <c r="C84" i="12" s="1"/>
  <c r="C85" i="12" s="1"/>
  <c r="C86" i="12" s="1"/>
  <c r="Q86" i="12"/>
  <c r="Q85" i="12"/>
  <c r="Q84" i="12"/>
  <c r="Q83" i="12"/>
  <c r="Q94" i="12" l="1"/>
  <c r="C87" i="12"/>
  <c r="C88" i="12" s="1"/>
  <c r="C89" i="12" s="1"/>
  <c r="C90" i="12" s="1"/>
  <c r="C91" i="12" s="1"/>
  <c r="C92" i="12"/>
  <c r="Q202" i="5"/>
  <c r="R202" i="5" s="1"/>
  <c r="R6" i="13" l="1"/>
  <c r="Q220" i="5" l="1"/>
  <c r="R220" i="5" s="1"/>
  <c r="Q219" i="5"/>
  <c r="Q221" i="5" l="1"/>
  <c r="R219" i="5"/>
  <c r="R221" i="5" s="1"/>
  <c r="C312" i="8"/>
  <c r="C313" i="8" s="1"/>
  <c r="C314" i="8" s="1"/>
  <c r="Q314" i="8"/>
  <c r="R314" i="8" s="1"/>
  <c r="Q313" i="8"/>
  <c r="R313" i="8" s="1"/>
  <c r="Q312" i="8"/>
  <c r="R312" i="8" s="1"/>
  <c r="R315" i="8" l="1"/>
  <c r="Q315" i="8"/>
  <c r="Q77" i="12"/>
  <c r="Q76" i="12"/>
  <c r="R76" i="12" s="1"/>
  <c r="Q75" i="12"/>
  <c r="R75" i="12" s="1"/>
  <c r="Q74" i="12"/>
  <c r="R74" i="12" s="1"/>
  <c r="Q73" i="12"/>
  <c r="R73" i="12" s="1"/>
  <c r="Q78" i="12" l="1"/>
  <c r="R77" i="12"/>
  <c r="R78" i="12" s="1"/>
  <c r="Q214" i="5"/>
  <c r="R214" i="5" s="1"/>
  <c r="Q213" i="5"/>
  <c r="R213" i="5" s="1"/>
  <c r="Q209" i="5"/>
  <c r="R209" i="5" s="1"/>
  <c r="Q208" i="5"/>
  <c r="R208" i="5" s="1"/>
  <c r="Q207" i="5"/>
  <c r="R207" i="5" s="1"/>
  <c r="Q206" i="5"/>
  <c r="R206" i="5" s="1"/>
  <c r="Q205" i="5"/>
  <c r="R205" i="5" s="1"/>
  <c r="Q204" i="5"/>
  <c r="R204" i="5" s="1"/>
  <c r="Q203" i="5"/>
  <c r="R203" i="5" s="1"/>
  <c r="Q201" i="5"/>
  <c r="R201" i="5" s="1"/>
  <c r="Q200" i="5"/>
  <c r="R200" i="5" s="1"/>
  <c r="R215" i="5" l="1"/>
  <c r="Q215" i="5"/>
  <c r="Q942" i="3"/>
  <c r="R942" i="3" s="1"/>
  <c r="Q941" i="3"/>
  <c r="R941" i="3" s="1"/>
  <c r="Q940" i="3"/>
  <c r="R940" i="3" s="1"/>
  <c r="Q939" i="3"/>
  <c r="R939" i="3" s="1"/>
  <c r="Q938" i="3"/>
  <c r="R938" i="3" s="1"/>
  <c r="Q937" i="3"/>
  <c r="R937" i="3" s="1"/>
  <c r="Q936" i="3"/>
  <c r="R936" i="3" s="1"/>
  <c r="Q935" i="3"/>
  <c r="R935" i="3" s="1"/>
  <c r="Q934" i="3"/>
  <c r="R934" i="3" s="1"/>
  <c r="Q933" i="3"/>
  <c r="R933" i="3" s="1"/>
  <c r="Q932" i="3"/>
  <c r="Q68" i="12"/>
  <c r="R68" i="12" s="1"/>
  <c r="Q67" i="12"/>
  <c r="R67" i="12" s="1"/>
  <c r="Q306" i="8"/>
  <c r="R306" i="8" s="1"/>
  <c r="Q307" i="8"/>
  <c r="R307" i="8" s="1"/>
  <c r="Q305" i="8"/>
  <c r="R305" i="8" s="1"/>
  <c r="Q943" i="3" l="1"/>
  <c r="R69" i="12"/>
  <c r="R932" i="3"/>
  <c r="R943" i="3" s="1"/>
  <c r="Q69" i="12"/>
  <c r="R308" i="8"/>
  <c r="Q308" i="8"/>
  <c r="R28" i="13"/>
  <c r="R27" i="13"/>
  <c r="R26" i="13"/>
  <c r="R25" i="13"/>
  <c r="Q1147" i="1" l="1"/>
  <c r="Q1113" i="1"/>
  <c r="R1113" i="1" s="1"/>
  <c r="Q1114" i="1"/>
  <c r="R1114" i="1" s="1"/>
  <c r="R1147" i="1" l="1"/>
  <c r="Q1146" i="1"/>
  <c r="R1146" i="1" s="1"/>
  <c r="Q1145" i="1"/>
  <c r="R1145" i="1" s="1"/>
  <c r="Q1144" i="1"/>
  <c r="R1144" i="1" s="1"/>
  <c r="Q1143" i="1"/>
  <c r="R1143" i="1" s="1"/>
  <c r="Q1142" i="1"/>
  <c r="R1142" i="1" s="1"/>
  <c r="Q1141" i="1"/>
  <c r="R1141" i="1" s="1"/>
  <c r="Q1140" i="1"/>
  <c r="R1140" i="1" s="1"/>
  <c r="Q1139" i="1"/>
  <c r="R1139" i="1" s="1"/>
  <c r="Q1138" i="1"/>
  <c r="R1138" i="1" s="1"/>
  <c r="Q1137" i="1"/>
  <c r="R1137" i="1" s="1"/>
  <c r="Q1136" i="1"/>
  <c r="R1136" i="1" s="1"/>
  <c r="Q1148" i="1" l="1"/>
  <c r="R1148" i="1"/>
  <c r="N94" i="10"/>
  <c r="Q1131" i="1"/>
  <c r="R1131" i="1" s="1"/>
  <c r="Q1130" i="1"/>
  <c r="R1130" i="1" s="1"/>
  <c r="Q1129" i="1"/>
  <c r="R1129" i="1" s="1"/>
  <c r="Q1128" i="1"/>
  <c r="R1128" i="1" s="1"/>
  <c r="Q1127" i="1"/>
  <c r="R1127" i="1" s="1"/>
  <c r="Q1126" i="1"/>
  <c r="R1126" i="1" s="1"/>
  <c r="Q1125" i="1"/>
  <c r="R1125" i="1" s="1"/>
  <c r="Q1124" i="1"/>
  <c r="R1124" i="1" s="1"/>
  <c r="Q1123" i="1"/>
  <c r="R1123" i="1" s="1"/>
  <c r="Q1122" i="1"/>
  <c r="R1122" i="1" s="1"/>
  <c r="R1132" i="1" l="1"/>
  <c r="Q1132" i="1"/>
  <c r="Q927" i="3"/>
  <c r="R927" i="3" s="1"/>
  <c r="Q926" i="3"/>
  <c r="R926" i="3" s="1"/>
  <c r="Q925" i="3"/>
  <c r="R925" i="3" s="1"/>
  <c r="Q924" i="3"/>
  <c r="R924" i="3" s="1"/>
  <c r="Q923" i="3"/>
  <c r="R923" i="3" s="1"/>
  <c r="Q61" i="12"/>
  <c r="R61" i="12" s="1"/>
  <c r="Q60" i="12"/>
  <c r="R60" i="12" s="1"/>
  <c r="R62" i="12" l="1"/>
  <c r="Q928" i="3"/>
  <c r="R928" i="3"/>
  <c r="Q62" i="12"/>
  <c r="Q1117" i="1"/>
  <c r="R1117" i="1" s="1"/>
  <c r="Q1116" i="1"/>
  <c r="R1116" i="1" s="1"/>
  <c r="Q1115" i="1"/>
  <c r="R1115" i="1" s="1"/>
  <c r="Q1112" i="1"/>
  <c r="R1112" i="1" s="1"/>
  <c r="Q1111" i="1"/>
  <c r="Q1118" i="1" l="1"/>
  <c r="R1111" i="1"/>
  <c r="R1118" i="1" s="1"/>
  <c r="Q55" i="12"/>
  <c r="R55" i="12" s="1"/>
  <c r="Q54" i="12"/>
  <c r="R54" i="12" s="1"/>
  <c r="Q53" i="12"/>
  <c r="R53" i="12" s="1"/>
  <c r="Q52" i="12"/>
  <c r="R52" i="12" s="1"/>
  <c r="R56" i="12" l="1"/>
  <c r="Q56" i="12"/>
  <c r="Q1106" i="1"/>
  <c r="R1106" i="1" s="1"/>
  <c r="Q1105" i="1"/>
  <c r="Q1107" i="1" l="1"/>
  <c r="R1105" i="1"/>
  <c r="R1107" i="1" s="1"/>
  <c r="R37" i="11"/>
  <c r="Q36" i="11"/>
  <c r="S36" i="11" s="1"/>
  <c r="Q35" i="11"/>
  <c r="Q37" i="11" l="1"/>
  <c r="S35" i="11"/>
  <c r="S37" i="11" s="1"/>
  <c r="Q910" i="3"/>
  <c r="R910" i="3" s="1"/>
  <c r="Q911" i="3"/>
  <c r="R911" i="3" s="1"/>
  <c r="Q912" i="3"/>
  <c r="R912" i="3" s="1"/>
  <c r="Q913" i="3"/>
  <c r="R913" i="3" s="1"/>
  <c r="Q914" i="3"/>
  <c r="R914" i="3" s="1"/>
  <c r="Q915" i="3"/>
  <c r="R915" i="3" s="1"/>
  <c r="Q916" i="3"/>
  <c r="R916" i="3" s="1"/>
  <c r="Q917" i="3"/>
  <c r="R917" i="3" s="1"/>
  <c r="Q918" i="3"/>
  <c r="R918" i="3" s="1"/>
  <c r="Q909" i="3"/>
  <c r="R909" i="3" s="1"/>
  <c r="Q908" i="3"/>
  <c r="R908" i="3" s="1"/>
  <c r="R919" i="3" l="1"/>
  <c r="Q919" i="3"/>
  <c r="L98" i="10" l="1"/>
  <c r="L99" i="10" s="1"/>
  <c r="K98" i="10"/>
  <c r="K99" i="10" s="1"/>
  <c r="J98" i="10"/>
  <c r="J99" i="10" s="1"/>
  <c r="I98" i="10"/>
  <c r="I99" i="10" s="1"/>
  <c r="H98" i="10"/>
  <c r="H99" i="10" s="1"/>
  <c r="G98" i="10"/>
  <c r="G99" i="10" s="1"/>
  <c r="F98" i="10"/>
  <c r="F99" i="10" s="1"/>
  <c r="E98" i="10"/>
  <c r="E99" i="10" s="1"/>
  <c r="D98" i="10"/>
  <c r="D99" i="10" s="1"/>
  <c r="N95" i="10"/>
  <c r="N93" i="10"/>
  <c r="N92" i="10"/>
  <c r="N99" i="10" l="1"/>
  <c r="Q300" i="8"/>
  <c r="R300" i="8" s="1"/>
  <c r="Q299" i="8"/>
  <c r="R49" i="12"/>
  <c r="Q47" i="12"/>
  <c r="Q46" i="12"/>
  <c r="Q45" i="12"/>
  <c r="Q44" i="12"/>
  <c r="Q43" i="12"/>
  <c r="Q301" i="8" l="1"/>
  <c r="R299" i="8"/>
  <c r="R301" i="8" s="1"/>
  <c r="Q49" i="12"/>
  <c r="Q1090" i="1"/>
  <c r="R1090" i="1" s="1"/>
  <c r="Q1091" i="1"/>
  <c r="R1091" i="1" s="1"/>
  <c r="Q1092" i="1"/>
  <c r="R1092" i="1" s="1"/>
  <c r="Q1100" i="1" l="1"/>
  <c r="R1100" i="1" s="1"/>
  <c r="Q1099" i="1"/>
  <c r="R1099" i="1" s="1"/>
  <c r="Q1098" i="1"/>
  <c r="R1098" i="1" s="1"/>
  <c r="R1101" i="1" l="1"/>
  <c r="Q1101" i="1"/>
  <c r="R22" i="13"/>
  <c r="R21" i="13"/>
  <c r="Q4" i="13"/>
  <c r="R4" i="13" s="1"/>
  <c r="N91" i="10" l="1"/>
  <c r="Q294" i="8" l="1"/>
  <c r="R294" i="8" s="1"/>
  <c r="Q38" i="12" l="1"/>
  <c r="Q37" i="12"/>
  <c r="R37" i="12" s="1"/>
  <c r="Q293" i="8"/>
  <c r="R293" i="8" s="1"/>
  <c r="Q292" i="8"/>
  <c r="Q39" i="12" l="1"/>
  <c r="R38" i="12"/>
  <c r="R39" i="12" s="1"/>
  <c r="Q295" i="8"/>
  <c r="R292" i="8"/>
  <c r="R295" i="8" s="1"/>
  <c r="Q1093" i="1"/>
  <c r="R1093" i="1" s="1"/>
  <c r="Q1089" i="1"/>
  <c r="R1089" i="1" s="1"/>
  <c r="Q1088" i="1"/>
  <c r="R1088" i="1" s="1"/>
  <c r="Q1087" i="1"/>
  <c r="R1087" i="1" s="1"/>
  <c r="Q1086" i="1"/>
  <c r="R1086" i="1" s="1"/>
  <c r="Q1085" i="1"/>
  <c r="R1085" i="1" s="1"/>
  <c r="Q1084" i="1"/>
  <c r="R1084" i="1" s="1"/>
  <c r="Q1083" i="1"/>
  <c r="R1083" i="1" s="1"/>
  <c r="Q1082" i="1"/>
  <c r="R1082" i="1" s="1"/>
  <c r="Q1081" i="1"/>
  <c r="R1081" i="1" s="1"/>
  <c r="Q1080" i="1"/>
  <c r="R1080" i="1" s="1"/>
  <c r="Q1079" i="1"/>
  <c r="R1079" i="1" s="1"/>
  <c r="Q1078" i="1"/>
  <c r="R1078" i="1" s="1"/>
  <c r="Q1077" i="1"/>
  <c r="R1077" i="1" s="1"/>
  <c r="Q1076" i="1"/>
  <c r="R1076" i="1" s="1"/>
  <c r="Q1075" i="1"/>
  <c r="Q1094" i="1" l="1"/>
  <c r="R1075" i="1"/>
  <c r="R1094" i="1" s="1"/>
  <c r="N81" i="10"/>
  <c r="Q195" i="5" l="1"/>
  <c r="R195" i="5" s="1"/>
  <c r="Q194" i="5"/>
  <c r="Q196" i="5" l="1"/>
  <c r="R194" i="5"/>
  <c r="R196" i="5" s="1"/>
  <c r="N80" i="10"/>
  <c r="Q1070" i="1" l="1"/>
  <c r="R1070" i="1" s="1"/>
  <c r="R1071" i="1" s="1"/>
  <c r="Q1071" i="1" l="1"/>
  <c r="Q1065" i="1"/>
  <c r="R1065" i="1" s="1"/>
  <c r="R1066" i="1" l="1"/>
  <c r="Q1066" i="1"/>
  <c r="Q32" i="12"/>
  <c r="R32" i="12" s="1"/>
  <c r="Q31" i="12"/>
  <c r="R31" i="12" s="1"/>
  <c r="Q30" i="12"/>
  <c r="R30" i="12" s="1"/>
  <c r="Q29" i="12"/>
  <c r="R29" i="12" s="1"/>
  <c r="Q28" i="12"/>
  <c r="R28" i="12" s="1"/>
  <c r="Q22" i="12"/>
  <c r="R22" i="12" s="1"/>
  <c r="Q23" i="12"/>
  <c r="Q24" i="12" s="1"/>
  <c r="R33" i="12" l="1"/>
  <c r="Q33" i="12"/>
  <c r="R23" i="12"/>
  <c r="R24" i="12" s="1"/>
  <c r="Q903" i="3"/>
  <c r="R903" i="3" s="1"/>
  <c r="Q902" i="3"/>
  <c r="R902" i="3" s="1"/>
  <c r="R904" i="3" l="1"/>
  <c r="Q904" i="3"/>
  <c r="L84" i="10" l="1"/>
  <c r="L85" i="10" s="1"/>
  <c r="N79" i="10"/>
  <c r="Q1058" i="1" l="1"/>
  <c r="R1058" i="1" s="1"/>
  <c r="Q1057" i="1"/>
  <c r="R1057" i="1" s="1"/>
  <c r="Q1056" i="1"/>
  <c r="R1056" i="1" s="1"/>
  <c r="Q1055" i="1"/>
  <c r="R1055" i="1" s="1"/>
  <c r="Q1054" i="1"/>
  <c r="R1054" i="1" s="1"/>
  <c r="Q1053" i="1"/>
  <c r="R1053" i="1" s="1"/>
  <c r="Q1052" i="1"/>
  <c r="R1052" i="1" s="1"/>
  <c r="Q1051" i="1"/>
  <c r="R1051" i="1" s="1"/>
  <c r="Q1050" i="1"/>
  <c r="R1050" i="1" s="1"/>
  <c r="Q1060" i="1"/>
  <c r="R1060" i="1" s="1"/>
  <c r="Q1059" i="1"/>
  <c r="R1059" i="1" s="1"/>
  <c r="Q1049" i="1"/>
  <c r="R1049" i="1" s="1"/>
  <c r="Q1048" i="1"/>
  <c r="R1048" i="1" s="1"/>
  <c r="Q1047" i="1"/>
  <c r="R1047" i="1" s="1"/>
  <c r="Q1046" i="1"/>
  <c r="R1046" i="1" s="1"/>
  <c r="Q1045" i="1"/>
  <c r="R1045" i="1" s="1"/>
  <c r="Q1044" i="1"/>
  <c r="R1044" i="1" s="1"/>
  <c r="R1061" i="1" l="1"/>
  <c r="Q1061" i="1"/>
  <c r="Q17" i="12" l="1"/>
  <c r="Q18" i="12" s="1"/>
  <c r="R17" i="12" l="1"/>
  <c r="R18" i="12" s="1"/>
  <c r="Q287" i="8"/>
  <c r="R287" i="8" s="1"/>
  <c r="Q286" i="8"/>
  <c r="R286" i="8" s="1"/>
  <c r="Q285" i="8"/>
  <c r="R285" i="8" s="1"/>
  <c r="Q284" i="8"/>
  <c r="R284" i="8" s="1"/>
  <c r="Q283" i="8"/>
  <c r="R14" i="12"/>
  <c r="Q5" i="12"/>
  <c r="Q6" i="12"/>
  <c r="Q7" i="12"/>
  <c r="Q8" i="12"/>
  <c r="Q9" i="12"/>
  <c r="Q10" i="12"/>
  <c r="Q11" i="12"/>
  <c r="Q12" i="12"/>
  <c r="Q4" i="12"/>
  <c r="R283" i="8" l="1"/>
  <c r="R288" i="8" s="1"/>
  <c r="Q288" i="8"/>
  <c r="Q14" i="12"/>
  <c r="Q894" i="3" l="1"/>
  <c r="Q895" i="3"/>
  <c r="R895" i="3" s="1"/>
  <c r="Q896" i="3"/>
  <c r="R896" i="3" s="1"/>
  <c r="Q897" i="3"/>
  <c r="R894" i="3" l="1"/>
  <c r="Q898" i="3"/>
  <c r="R897" i="3"/>
  <c r="Q1037" i="1"/>
  <c r="R1037" i="1" s="1"/>
  <c r="Q1038" i="1"/>
  <c r="R1038" i="1" s="1"/>
  <c r="Q1039" i="1"/>
  <c r="R1039" i="1" s="1"/>
  <c r="Q1036" i="1"/>
  <c r="R1036" i="1" s="1"/>
  <c r="Q1035" i="1"/>
  <c r="R1035" i="1" s="1"/>
  <c r="Q1034" i="1"/>
  <c r="R1034" i="1" s="1"/>
  <c r="Q1033" i="1"/>
  <c r="R1033" i="1" s="1"/>
  <c r="Q1032" i="1"/>
  <c r="R1032" i="1" s="1"/>
  <c r="Q1031" i="1"/>
  <c r="N78" i="10"/>
  <c r="N77" i="10"/>
  <c r="Q189" i="5"/>
  <c r="R189" i="5" s="1"/>
  <c r="Q188" i="5"/>
  <c r="R188" i="5" s="1"/>
  <c r="Q187" i="5"/>
  <c r="R187" i="5" s="1"/>
  <c r="Q186" i="5"/>
  <c r="R186" i="5" s="1"/>
  <c r="R898" i="3" l="1"/>
  <c r="Q190" i="5"/>
  <c r="Q1040" i="1"/>
  <c r="R1031" i="1"/>
  <c r="R1040" i="1" s="1"/>
  <c r="R190" i="5"/>
  <c r="R30" i="11" l="1"/>
  <c r="Q29" i="11"/>
  <c r="S29" i="11" s="1"/>
  <c r="Q28" i="11"/>
  <c r="S28" i="11" s="1"/>
  <c r="Q27" i="11"/>
  <c r="S27" i="11" s="1"/>
  <c r="Q26" i="11"/>
  <c r="S26" i="11" s="1"/>
  <c r="Q25" i="11"/>
  <c r="S25" i="11" s="1"/>
  <c r="S30" i="11" l="1"/>
  <c r="Q30" i="11"/>
  <c r="Q272" i="8"/>
  <c r="R272" i="8" s="1"/>
  <c r="R20" i="11" l="1"/>
  <c r="Q19" i="11"/>
  <c r="S19" i="11" s="1"/>
  <c r="Q18" i="11"/>
  <c r="S18" i="11" s="1"/>
  <c r="Q17" i="11"/>
  <c r="S17" i="11" s="1"/>
  <c r="Q16" i="11"/>
  <c r="S16" i="11" s="1"/>
  <c r="Q15" i="11"/>
  <c r="S15" i="11" s="1"/>
  <c r="Q14" i="11"/>
  <c r="S14" i="11" s="1"/>
  <c r="Q13" i="11"/>
  <c r="S13" i="11" s="1"/>
  <c r="Q20" i="11" l="1"/>
  <c r="Q278" i="8"/>
  <c r="R278" i="8" s="1"/>
  <c r="Q6" i="11" l="1"/>
  <c r="R6" i="11" s="1"/>
  <c r="Q7" i="11"/>
  <c r="R7" i="11" s="1"/>
  <c r="Q5" i="11" l="1"/>
  <c r="R5" i="11" s="1"/>
  <c r="Q277" i="8"/>
  <c r="R277" i="8" s="1"/>
  <c r="Q276" i="8"/>
  <c r="R276" i="8" s="1"/>
  <c r="Q275" i="8"/>
  <c r="R275" i="8" s="1"/>
  <c r="Q274" i="8"/>
  <c r="R274" i="8" s="1"/>
  <c r="Q273" i="8"/>
  <c r="R273" i="8" s="1"/>
  <c r="Q271" i="8"/>
  <c r="R271" i="8" s="1"/>
  <c r="Q270" i="8"/>
  <c r="Q279" i="8" l="1"/>
  <c r="R270" i="8"/>
  <c r="R279" i="8" s="1"/>
  <c r="R8" i="11"/>
  <c r="Q8" i="11"/>
  <c r="K84" i="10"/>
  <c r="K85" i="10" s="1"/>
  <c r="J84" i="10"/>
  <c r="J85" i="10" s="1"/>
  <c r="I84" i="10"/>
  <c r="I85" i="10" s="1"/>
  <c r="H84" i="10"/>
  <c r="H85" i="10" s="1"/>
  <c r="G84" i="10"/>
  <c r="G85" i="10" s="1"/>
  <c r="F84" i="10"/>
  <c r="F85" i="10" s="1"/>
  <c r="E84" i="10"/>
  <c r="E85" i="10" s="1"/>
  <c r="D84" i="10"/>
  <c r="D85" i="10" s="1"/>
  <c r="N85" i="10" l="1"/>
  <c r="Q1025" i="1"/>
  <c r="R1025" i="1" s="1"/>
  <c r="Q1024" i="1"/>
  <c r="R1024" i="1" s="1"/>
  <c r="Q1023" i="1"/>
  <c r="R1023" i="1" s="1"/>
  <c r="Q1022" i="1"/>
  <c r="R1022" i="1" s="1"/>
  <c r="Q1021" i="1"/>
  <c r="R1021" i="1" s="1"/>
  <c r="Q1020" i="1"/>
  <c r="R1020" i="1" s="1"/>
  <c r="Q1019" i="1"/>
  <c r="Q1026" i="1" l="1"/>
  <c r="R1019" i="1"/>
  <c r="R1026" i="1" s="1"/>
  <c r="Q890" i="3"/>
  <c r="R890" i="3" s="1"/>
  <c r="Q889" i="3"/>
  <c r="R889" i="3" s="1"/>
  <c r="Q888" i="3"/>
  <c r="R888" i="3" s="1"/>
  <c r="Q887" i="3"/>
  <c r="R887" i="3" s="1"/>
  <c r="Q886" i="3"/>
  <c r="R886" i="3" s="1"/>
  <c r="Q885" i="3"/>
  <c r="R885" i="3" s="1"/>
  <c r="Q884" i="3"/>
  <c r="R884" i="3" s="1"/>
  <c r="Q883" i="3"/>
  <c r="R883" i="3" s="1"/>
  <c r="Q882" i="3"/>
  <c r="R882" i="3" s="1"/>
  <c r="Q881" i="3"/>
  <c r="R881" i="3" s="1"/>
  <c r="Q880" i="3"/>
  <c r="R880" i="3" s="1"/>
  <c r="Q879" i="3"/>
  <c r="R879" i="3" s="1"/>
  <c r="Q878" i="3"/>
  <c r="R878" i="3" s="1"/>
  <c r="Q877" i="3"/>
  <c r="R877" i="3" s="1"/>
  <c r="Q876" i="3"/>
  <c r="R876" i="3" s="1"/>
  <c r="Q875" i="3"/>
  <c r="R875" i="3" s="1"/>
  <c r="Q874" i="3"/>
  <c r="R874" i="3" s="1"/>
  <c r="Q873" i="3"/>
  <c r="R873" i="3" s="1"/>
  <c r="Q265" i="8"/>
  <c r="R265" i="8" s="1"/>
  <c r="Q264" i="8"/>
  <c r="R264" i="8" s="1"/>
  <c r="R891" i="3" l="1"/>
  <c r="Q891" i="3"/>
  <c r="Q259" i="8"/>
  <c r="R259" i="8" s="1"/>
  <c r="Q258" i="8"/>
  <c r="R258" i="8" s="1"/>
  <c r="Q257" i="8"/>
  <c r="R257" i="8" s="1"/>
  <c r="Q256" i="8"/>
  <c r="R256" i="8" s="1"/>
  <c r="Q255" i="8"/>
  <c r="R255" i="8" s="1"/>
  <c r="Q254" i="8"/>
  <c r="R254" i="8" s="1"/>
  <c r="Q253" i="8"/>
  <c r="R253" i="8" s="1"/>
  <c r="Q252" i="8"/>
  <c r="R252" i="8" s="1"/>
  <c r="Q251" i="8"/>
  <c r="R251" i="8" l="1"/>
  <c r="R260" i="8" s="1"/>
  <c r="Q260" i="8"/>
  <c r="Q1014" i="1"/>
  <c r="R1014" i="1" s="1"/>
  <c r="Q1013" i="1"/>
  <c r="Q1015" i="1" l="1"/>
  <c r="R1013" i="1"/>
  <c r="R1015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994" i="1" l="1"/>
  <c r="R994" i="1" s="1"/>
  <c r="Q245" i="8" l="1"/>
  <c r="R245" i="8" s="1"/>
  <c r="Q244" i="8"/>
  <c r="R244" i="8" s="1"/>
  <c r="Q243" i="8"/>
  <c r="R243" i="8" s="1"/>
  <c r="Q242" i="8"/>
  <c r="R242" i="8" s="1"/>
  <c r="R241" i="8"/>
  <c r="Q240" i="8"/>
  <c r="Q246" i="8" l="1"/>
  <c r="R240" i="8"/>
  <c r="R246" i="8" s="1"/>
  <c r="Q1009" i="1" l="1"/>
  <c r="R1009" i="1"/>
  <c r="Q231" i="8" l="1"/>
  <c r="Q232" i="8" s="1"/>
  <c r="R231" i="8" l="1"/>
  <c r="R232" i="8" s="1"/>
  <c r="Q851" i="3"/>
  <c r="R851" i="3" s="1"/>
  <c r="Q852" i="3"/>
  <c r="R852" i="3" s="1"/>
  <c r="Q853" i="3"/>
  <c r="R853" i="3" s="1"/>
  <c r="Q854" i="3"/>
  <c r="R854" i="3" s="1"/>
  <c r="Q855" i="3"/>
  <c r="R855" i="3" s="1"/>
  <c r="Q856" i="3"/>
  <c r="R856" i="3" s="1"/>
  <c r="Q857" i="3"/>
  <c r="R857" i="3" s="1"/>
  <c r="Q858" i="3"/>
  <c r="R858" i="3" s="1"/>
  <c r="Q859" i="3"/>
  <c r="R859" i="3" s="1"/>
  <c r="Q860" i="3"/>
  <c r="R860" i="3" s="1"/>
  <c r="Q861" i="3"/>
  <c r="R861" i="3" s="1"/>
  <c r="Q862" i="3"/>
  <c r="R862" i="3" s="1"/>
  <c r="Q863" i="3"/>
  <c r="R863" i="3" s="1"/>
  <c r="Q864" i="3"/>
  <c r="R864" i="3" s="1"/>
  <c r="Q865" i="3"/>
  <c r="R865" i="3" s="1"/>
  <c r="Q866" i="3"/>
  <c r="R866" i="3" s="1"/>
  <c r="Q867" i="3"/>
  <c r="R867" i="3" s="1"/>
  <c r="Q868" i="3"/>
  <c r="R868" i="3" s="1"/>
  <c r="Q850" i="3"/>
  <c r="R850" i="3" s="1"/>
  <c r="Q849" i="3"/>
  <c r="R849" i="3" s="1"/>
  <c r="Q848" i="3"/>
  <c r="R848" i="3" s="1"/>
  <c r="Q847" i="3"/>
  <c r="R847" i="3" s="1"/>
  <c r="Q869" i="3" l="1"/>
  <c r="R869" i="3"/>
  <c r="Q235" i="8" l="1"/>
  <c r="R235" i="8" s="1"/>
  <c r="R236" i="8" s="1"/>
  <c r="Q236" i="8" l="1"/>
  <c r="Q181" i="5"/>
  <c r="R181" i="5" s="1"/>
  <c r="Q180" i="5"/>
  <c r="R180" i="5" s="1"/>
  <c r="Q179" i="5"/>
  <c r="R179" i="5" s="1"/>
  <c r="Q178" i="5"/>
  <c r="R178" i="5" s="1"/>
  <c r="Q177" i="5"/>
  <c r="Q182" i="5" l="1"/>
  <c r="R177" i="5"/>
  <c r="R182" i="5" s="1"/>
  <c r="K70" i="10"/>
  <c r="K71" i="10" s="1"/>
  <c r="J70" i="10"/>
  <c r="J71" i="10" s="1"/>
  <c r="I70" i="10"/>
  <c r="I71" i="10" s="1"/>
  <c r="H70" i="10"/>
  <c r="H71" i="10" s="1"/>
  <c r="G70" i="10"/>
  <c r="G71" i="10" s="1"/>
  <c r="F70" i="10"/>
  <c r="F71" i="10" s="1"/>
  <c r="E70" i="10"/>
  <c r="E71" i="10" s="1"/>
  <c r="D70" i="10"/>
  <c r="D71" i="10" s="1"/>
  <c r="D59" i="10"/>
  <c r="D60" i="10" s="1"/>
  <c r="E59" i="10"/>
  <c r="E60" i="10" s="1"/>
  <c r="F59" i="10"/>
  <c r="F60" i="10" s="1"/>
  <c r="G59" i="10"/>
  <c r="G60" i="10" s="1"/>
  <c r="H59" i="10"/>
  <c r="H60" i="10" s="1"/>
  <c r="I59" i="10"/>
  <c r="J59" i="10"/>
  <c r="J60" i="10" s="1"/>
  <c r="K59" i="10"/>
  <c r="K60" i="10" s="1"/>
  <c r="N71" i="10" l="1"/>
  <c r="Q989" i="1"/>
  <c r="R989" i="1" s="1"/>
  <c r="Q988" i="1"/>
  <c r="R988" i="1" s="1"/>
  <c r="R990" i="1" l="1"/>
  <c r="Q990" i="1"/>
  <c r="Q841" i="3" l="1"/>
  <c r="R841" i="3" s="1"/>
  <c r="Q840" i="3"/>
  <c r="R840" i="3" s="1"/>
  <c r="Q839" i="3"/>
  <c r="R839" i="3" s="1"/>
  <c r="Q838" i="3"/>
  <c r="Q971" i="1"/>
  <c r="R971" i="1" s="1"/>
  <c r="Q970" i="1"/>
  <c r="R970" i="1" s="1"/>
  <c r="Q225" i="8"/>
  <c r="R225" i="8" s="1"/>
  <c r="Q226" i="8"/>
  <c r="R226" i="8" s="1"/>
  <c r="Q224" i="8"/>
  <c r="R224" i="8" s="1"/>
  <c r="Q223" i="8"/>
  <c r="R223" i="8" s="1"/>
  <c r="Q222" i="8"/>
  <c r="R222" i="8" s="1"/>
  <c r="Q221" i="8"/>
  <c r="R221" i="8" s="1"/>
  <c r="Q220" i="8"/>
  <c r="R220" i="8" s="1"/>
  <c r="R228" i="8" l="1"/>
  <c r="R838" i="3"/>
  <c r="R842" i="3" s="1"/>
  <c r="Q842" i="3"/>
  <c r="Q228" i="8"/>
  <c r="Q832" i="3"/>
  <c r="Q833" i="3" s="1"/>
  <c r="R832" i="3" l="1"/>
  <c r="R833" i="3" s="1"/>
  <c r="Q983" i="1"/>
  <c r="R983" i="1" s="1"/>
  <c r="Q982" i="1"/>
  <c r="R982" i="1" s="1"/>
  <c r="Q981" i="1"/>
  <c r="R981" i="1" s="1"/>
  <c r="Q980" i="1"/>
  <c r="R980" i="1" s="1"/>
  <c r="Q979" i="1"/>
  <c r="R979" i="1" s="1"/>
  <c r="Q978" i="1"/>
  <c r="R978" i="1" s="1"/>
  <c r="Q977" i="1"/>
  <c r="R977" i="1" s="1"/>
  <c r="Q976" i="1"/>
  <c r="R976" i="1" s="1"/>
  <c r="Q975" i="1"/>
  <c r="R975" i="1" s="1"/>
  <c r="Q974" i="1"/>
  <c r="R974" i="1" s="1"/>
  <c r="Q973" i="1"/>
  <c r="R973" i="1" s="1"/>
  <c r="Q969" i="1"/>
  <c r="R969" i="1" s="1"/>
  <c r="Q968" i="1"/>
  <c r="R968" i="1" s="1"/>
  <c r="Q967" i="1"/>
  <c r="R967" i="1" s="1"/>
  <c r="Q966" i="1"/>
  <c r="R966" i="1" s="1"/>
  <c r="Q965" i="1"/>
  <c r="R965" i="1" s="1"/>
  <c r="Q964" i="1"/>
  <c r="R964" i="1" s="1"/>
  <c r="Q963" i="1"/>
  <c r="R963" i="1" s="1"/>
  <c r="Q962" i="1"/>
  <c r="R962" i="1" s="1"/>
  <c r="Q961" i="1"/>
  <c r="R961" i="1" s="1"/>
  <c r="R984" i="1" l="1"/>
  <c r="Q984" i="1"/>
  <c r="Q826" i="3"/>
  <c r="R826" i="3" s="1"/>
  <c r="R827" i="3" s="1"/>
  <c r="Q800" i="3"/>
  <c r="R800" i="3" s="1"/>
  <c r="Q827" i="3" l="1"/>
  <c r="Q956" i="1"/>
  <c r="R956" i="1" s="1"/>
  <c r="Q955" i="1"/>
  <c r="R955" i="1" s="1"/>
  <c r="Q954" i="1"/>
  <c r="R954" i="1" s="1"/>
  <c r="Q953" i="1"/>
  <c r="R953" i="1" s="1"/>
  <c r="Q952" i="1"/>
  <c r="R952" i="1" s="1"/>
  <c r="Q951" i="1"/>
  <c r="R951" i="1" s="1"/>
  <c r="R957" i="1" l="1"/>
  <c r="Q957" i="1"/>
  <c r="Q802" i="3" l="1"/>
  <c r="Q803" i="3"/>
  <c r="Q804" i="3"/>
  <c r="Q805" i="3"/>
  <c r="Q806" i="3"/>
  <c r="Q807" i="3"/>
  <c r="Q808" i="3"/>
  <c r="Q801" i="3"/>
  <c r="Q946" i="1"/>
  <c r="R946" i="1" s="1"/>
  <c r="Q945" i="1"/>
  <c r="R945" i="1" s="1"/>
  <c r="R947" i="1" l="1"/>
  <c r="Q947" i="1"/>
  <c r="Q809" i="3"/>
  <c r="R809" i="3" s="1"/>
  <c r="Q810" i="3"/>
  <c r="R810" i="3" s="1"/>
  <c r="Q795" i="3"/>
  <c r="R795" i="3" s="1"/>
  <c r="Q796" i="3"/>
  <c r="R796" i="3" s="1"/>
  <c r="Q797" i="3"/>
  <c r="R797" i="3" s="1"/>
  <c r="Q798" i="3"/>
  <c r="R798" i="3" s="1"/>
  <c r="Q799" i="3"/>
  <c r="R799" i="3" s="1"/>
  <c r="Q172" i="5" l="1"/>
  <c r="Q173" i="5" s="1"/>
  <c r="R172" i="5" l="1"/>
  <c r="R173" i="5" s="1"/>
  <c r="R801" i="3"/>
  <c r="R802" i="3"/>
  <c r="R803" i="3"/>
  <c r="R804" i="3"/>
  <c r="R805" i="3"/>
  <c r="R806" i="3"/>
  <c r="R807" i="3"/>
  <c r="R808" i="3"/>
  <c r="Q811" i="3"/>
  <c r="R811" i="3" s="1"/>
  <c r="Q812" i="3"/>
  <c r="R812" i="3" s="1"/>
  <c r="Q813" i="3"/>
  <c r="R813" i="3" s="1"/>
  <c r="Q814" i="3"/>
  <c r="R814" i="3" s="1"/>
  <c r="Q815" i="3"/>
  <c r="R815" i="3" s="1"/>
  <c r="Q816" i="3"/>
  <c r="R816" i="3" s="1"/>
  <c r="Q817" i="3"/>
  <c r="R817" i="3" s="1"/>
  <c r="Q818" i="3"/>
  <c r="R818" i="3" s="1"/>
  <c r="Q819" i="3"/>
  <c r="R819" i="3" s="1"/>
  <c r="Q794" i="3"/>
  <c r="R794" i="3" s="1"/>
  <c r="Q940" i="1"/>
  <c r="R940" i="1" s="1"/>
  <c r="Q939" i="1"/>
  <c r="R939" i="1" s="1"/>
  <c r="Q938" i="1"/>
  <c r="R938" i="1" s="1"/>
  <c r="Q937" i="1"/>
  <c r="R937" i="1" s="1"/>
  <c r="Q936" i="1"/>
  <c r="R936" i="1" s="1"/>
  <c r="Q935" i="1"/>
  <c r="R935" i="1" s="1"/>
  <c r="Q934" i="1"/>
  <c r="R934" i="1" s="1"/>
  <c r="Q933" i="1"/>
  <c r="R933" i="1" s="1"/>
  <c r="Q932" i="1"/>
  <c r="R820" i="3" l="1"/>
  <c r="Q820" i="3"/>
  <c r="Q941" i="1"/>
  <c r="R932" i="1"/>
  <c r="R941" i="1" s="1"/>
  <c r="Q915" i="1"/>
  <c r="R915" i="1" s="1"/>
  <c r="Q927" i="1" l="1"/>
  <c r="R927" i="1" s="1"/>
  <c r="Q926" i="1"/>
  <c r="R926" i="1" s="1"/>
  <c r="R928" i="1" l="1"/>
  <c r="Q928" i="1"/>
  <c r="Q916" i="1"/>
  <c r="R916" i="1" s="1"/>
  <c r="Q905" i="1"/>
  <c r="Q921" i="1"/>
  <c r="R921" i="1" s="1"/>
  <c r="Q920" i="1" l="1"/>
  <c r="R920" i="1" s="1"/>
  <c r="Q919" i="1"/>
  <c r="R919" i="1" s="1"/>
  <c r="Q918" i="1"/>
  <c r="R918" i="1" s="1"/>
  <c r="Q917" i="1"/>
  <c r="R917" i="1" s="1"/>
  <c r="Q914" i="1"/>
  <c r="R914" i="1" s="1"/>
  <c r="Q913" i="1"/>
  <c r="R913" i="1" s="1"/>
  <c r="Q912" i="1"/>
  <c r="R912" i="1" s="1"/>
  <c r="Q911" i="1"/>
  <c r="Q909" i="1"/>
  <c r="R909" i="1" s="1"/>
  <c r="Q907" i="1"/>
  <c r="R907" i="1" s="1"/>
  <c r="Q906" i="1"/>
  <c r="R906" i="1" s="1"/>
  <c r="R905" i="1"/>
  <c r="Q904" i="1"/>
  <c r="R904" i="1" s="1"/>
  <c r="Q903" i="1"/>
  <c r="R903" i="1" s="1"/>
  <c r="Q902" i="1"/>
  <c r="R902" i="1" s="1"/>
  <c r="Q901" i="1"/>
  <c r="R901" i="1" s="1"/>
  <c r="Q900" i="1"/>
  <c r="R900" i="1" s="1"/>
  <c r="Q899" i="1"/>
  <c r="R899" i="1" s="1"/>
  <c r="Q898" i="1"/>
  <c r="R898" i="1" s="1"/>
  <c r="Q897" i="1"/>
  <c r="R897" i="1" s="1"/>
  <c r="Q896" i="1"/>
  <c r="R896" i="1" s="1"/>
  <c r="Q895" i="1"/>
  <c r="R895" i="1" s="1"/>
  <c r="Q894" i="1"/>
  <c r="R894" i="1" s="1"/>
  <c r="Q893" i="1"/>
  <c r="R893" i="1" s="1"/>
  <c r="Q892" i="1"/>
  <c r="R892" i="1" s="1"/>
  <c r="Q891" i="1"/>
  <c r="R891" i="1" s="1"/>
  <c r="Q890" i="1"/>
  <c r="R890" i="1" s="1"/>
  <c r="Q889" i="1"/>
  <c r="R889" i="1" s="1"/>
  <c r="Q888" i="1"/>
  <c r="R888" i="1" s="1"/>
  <c r="R911" i="1" l="1"/>
  <c r="R922" i="1" s="1"/>
  <c r="Q922" i="1"/>
  <c r="F45" i="10"/>
  <c r="Q215" i="8" l="1"/>
  <c r="R215" i="8" s="1"/>
  <c r="Q214" i="8"/>
  <c r="Q789" i="3"/>
  <c r="R789" i="3" s="1"/>
  <c r="Q788" i="3"/>
  <c r="R788" i="3" s="1"/>
  <c r="Q787" i="3"/>
  <c r="R787" i="3" s="1"/>
  <c r="Q786" i="3"/>
  <c r="R786" i="3" s="1"/>
  <c r="Q785" i="3"/>
  <c r="R785" i="3" s="1"/>
  <c r="Q784" i="3"/>
  <c r="R784" i="3" s="1"/>
  <c r="Q783" i="3"/>
  <c r="R783" i="3" s="1"/>
  <c r="Q782" i="3"/>
  <c r="R782" i="3" s="1"/>
  <c r="Q781" i="3"/>
  <c r="R781" i="3" s="1"/>
  <c r="Q780" i="3"/>
  <c r="Q883" i="1"/>
  <c r="Q884" i="1" s="1"/>
  <c r="Q216" i="8" l="1"/>
  <c r="R214" i="8"/>
  <c r="R216" i="8" s="1"/>
  <c r="Q790" i="3"/>
  <c r="R780" i="3"/>
  <c r="R790" i="3" s="1"/>
  <c r="R883" i="1"/>
  <c r="R884" i="1" s="1"/>
  <c r="Q877" i="1"/>
  <c r="R877" i="1" s="1"/>
  <c r="Q869" i="1" l="1"/>
  <c r="R869" i="1" s="1"/>
  <c r="Q878" i="1"/>
  <c r="Q875" i="1"/>
  <c r="Q874" i="1"/>
  <c r="Q873" i="1"/>
  <c r="Q167" i="5" l="1"/>
  <c r="R167" i="5" s="1"/>
  <c r="R168" i="5" s="1"/>
  <c r="Q168" i="5" l="1"/>
  <c r="Q209" i="8"/>
  <c r="Q210" i="8" s="1"/>
  <c r="R209" i="8" l="1"/>
  <c r="R210" i="8" s="1"/>
  <c r="R878" i="1"/>
  <c r="Q876" i="1"/>
  <c r="R876" i="1" s="1"/>
  <c r="R875" i="1"/>
  <c r="R874" i="1"/>
  <c r="R873" i="1"/>
  <c r="Q872" i="1"/>
  <c r="R872" i="1" s="1"/>
  <c r="Q871" i="1"/>
  <c r="R871" i="1" s="1"/>
  <c r="Q870" i="1"/>
  <c r="R870" i="1" s="1"/>
  <c r="Q868" i="1"/>
  <c r="R868" i="1" s="1"/>
  <c r="Q867" i="1"/>
  <c r="R867" i="1" s="1"/>
  <c r="R879" i="1" l="1"/>
  <c r="Q879" i="1"/>
  <c r="Q861" i="1"/>
  <c r="R861" i="1" s="1"/>
  <c r="Q862" i="1"/>
  <c r="R862" i="1" s="1"/>
  <c r="Q860" i="1"/>
  <c r="R860" i="1" s="1"/>
  <c r="Q769" i="3" l="1"/>
  <c r="R769" i="3" s="1"/>
  <c r="Q770" i="3"/>
  <c r="R770" i="3" s="1"/>
  <c r="Q773" i="3"/>
  <c r="R773" i="3" s="1"/>
  <c r="Q772" i="3"/>
  <c r="R772" i="3" s="1"/>
  <c r="Q771" i="3"/>
  <c r="R771" i="3" s="1"/>
  <c r="Q774" i="3" l="1"/>
  <c r="R774" i="3"/>
  <c r="Q859" i="1" l="1"/>
  <c r="Q863" i="1" s="1"/>
  <c r="I60" i="10"/>
  <c r="N60" i="10" s="1"/>
  <c r="I45" i="10"/>
  <c r="I46" i="10" s="1"/>
  <c r="I28" i="10"/>
  <c r="I29" i="10" s="1"/>
  <c r="I14" i="10"/>
  <c r="I15" i="10" s="1"/>
  <c r="R859" i="1" l="1"/>
  <c r="R863" i="1" s="1"/>
  <c r="Q162" i="5"/>
  <c r="R162" i="5" s="1"/>
  <c r="Q161" i="5"/>
  <c r="R161" i="5" s="1"/>
  <c r="R163" i="5" l="1"/>
  <c r="Q163" i="5"/>
  <c r="Q854" i="1"/>
  <c r="R854" i="1" s="1"/>
  <c r="Q853" i="1"/>
  <c r="R853" i="1" s="1"/>
  <c r="Q852" i="1"/>
  <c r="R852" i="1" s="1"/>
  <c r="Q851" i="1"/>
  <c r="R851" i="1" s="1"/>
  <c r="Q850" i="1"/>
  <c r="Q855" i="1" l="1"/>
  <c r="R850" i="1"/>
  <c r="R855" i="1" s="1"/>
  <c r="Q764" i="3"/>
  <c r="R764" i="3" s="1"/>
  <c r="R765" i="3" s="1"/>
  <c r="Q845" i="1"/>
  <c r="R845" i="1" s="1"/>
  <c r="Q844" i="1"/>
  <c r="R844" i="1" s="1"/>
  <c r="Q843" i="1"/>
  <c r="Q765" i="3" l="1"/>
  <c r="R843" i="1"/>
  <c r="Q842" i="1" l="1"/>
  <c r="R842" i="1" s="1"/>
  <c r="Q841" i="1"/>
  <c r="R841" i="1" s="1"/>
  <c r="Q840" i="1"/>
  <c r="R840" i="1" s="1"/>
  <c r="Q839" i="1"/>
  <c r="R839" i="1" s="1"/>
  <c r="Q838" i="1"/>
  <c r="R838" i="1" s="1"/>
  <c r="Q837" i="1"/>
  <c r="R837" i="1" s="1"/>
  <c r="Q836" i="1"/>
  <c r="R836" i="1" s="1"/>
  <c r="Q835" i="1"/>
  <c r="R835" i="1" s="1"/>
  <c r="Q834" i="1"/>
  <c r="R834" i="1" s="1"/>
  <c r="Q833" i="1"/>
  <c r="R833" i="1" s="1"/>
  <c r="Q832" i="1"/>
  <c r="R832" i="1" s="1"/>
  <c r="Q831" i="1"/>
  <c r="R831" i="1" s="1"/>
  <c r="Q830" i="1"/>
  <c r="R830" i="1" s="1"/>
  <c r="Q829" i="1"/>
  <c r="R829" i="1" s="1"/>
  <c r="Q828" i="1"/>
  <c r="R828" i="1" s="1"/>
  <c r="Q827" i="1"/>
  <c r="R827" i="1" s="1"/>
  <c r="Q826" i="1"/>
  <c r="R826" i="1" s="1"/>
  <c r="Q825" i="1"/>
  <c r="R825" i="1" s="1"/>
  <c r="Q824" i="1"/>
  <c r="R824" i="1" s="1"/>
  <c r="Q823" i="1"/>
  <c r="R823" i="1" s="1"/>
  <c r="Q822" i="1"/>
  <c r="R822" i="1" s="1"/>
  <c r="Q821" i="1"/>
  <c r="R821" i="1" l="1"/>
  <c r="R846" i="1" s="1"/>
  <c r="Q846" i="1"/>
  <c r="Q747" i="3"/>
  <c r="R747" i="3" s="1"/>
  <c r="Q748" i="3"/>
  <c r="R748" i="3" s="1"/>
  <c r="Q749" i="3"/>
  <c r="R749" i="3" s="1"/>
  <c r="Q750" i="3"/>
  <c r="R750" i="3" s="1"/>
  <c r="Q751" i="3"/>
  <c r="R751" i="3" s="1"/>
  <c r="Q752" i="3"/>
  <c r="R752" i="3" s="1"/>
  <c r="Q753" i="3"/>
  <c r="R753" i="3" s="1"/>
  <c r="Q754" i="3"/>
  <c r="R754" i="3" s="1"/>
  <c r="Q755" i="3"/>
  <c r="R755" i="3" s="1"/>
  <c r="Q756" i="3"/>
  <c r="R756" i="3" s="1"/>
  <c r="Q757" i="3"/>
  <c r="R757" i="3" s="1"/>
  <c r="Q758" i="3"/>
  <c r="R758" i="3" s="1"/>
  <c r="Q759" i="3"/>
  <c r="R759" i="3" s="1"/>
  <c r="Q746" i="3"/>
  <c r="R746" i="3" s="1"/>
  <c r="Q745" i="3"/>
  <c r="R745" i="3" s="1"/>
  <c r="Q156" i="5"/>
  <c r="R156" i="5" s="1"/>
  <c r="Q155" i="5"/>
  <c r="R155" i="5" s="1"/>
  <c r="Q154" i="5"/>
  <c r="Q157" i="5" l="1"/>
  <c r="R760" i="3"/>
  <c r="Q760" i="3"/>
  <c r="R154" i="5"/>
  <c r="R157" i="5" s="1"/>
  <c r="Q740" i="3"/>
  <c r="R740" i="3" s="1"/>
  <c r="Q739" i="3"/>
  <c r="Q734" i="3"/>
  <c r="R734" i="3" s="1"/>
  <c r="Q733" i="3"/>
  <c r="Q204" i="8"/>
  <c r="R204" i="8" s="1"/>
  <c r="Q203" i="8"/>
  <c r="R203" i="8" s="1"/>
  <c r="R205" i="8" l="1"/>
  <c r="Q735" i="3"/>
  <c r="Q205" i="8"/>
  <c r="Q741" i="3"/>
  <c r="R739" i="3"/>
  <c r="R741" i="3" s="1"/>
  <c r="R733" i="3"/>
  <c r="R735" i="3" s="1"/>
  <c r="Q728" i="3"/>
  <c r="R728" i="3" s="1"/>
  <c r="Q727" i="3" l="1"/>
  <c r="Q729" i="3" s="1"/>
  <c r="R727" i="3" l="1"/>
  <c r="R729" i="3" s="1"/>
  <c r="Q722" i="3"/>
  <c r="Q717" i="3"/>
  <c r="R717" i="3" s="1"/>
  <c r="Q715" i="3"/>
  <c r="R715" i="3" l="1"/>
  <c r="R718" i="3" s="1"/>
  <c r="Q718" i="3"/>
  <c r="R722" i="3"/>
  <c r="R723" i="3" s="1"/>
  <c r="Q723" i="3"/>
  <c r="Q816" i="1"/>
  <c r="R816" i="1" s="1"/>
  <c r="Q815" i="1"/>
  <c r="R815" i="1" s="1"/>
  <c r="Q813" i="1"/>
  <c r="R813" i="1" s="1"/>
  <c r="Q812" i="1"/>
  <c r="R812" i="1" s="1"/>
  <c r="Q811" i="1"/>
  <c r="R811" i="1" s="1"/>
  <c r="Q810" i="1"/>
  <c r="R810" i="1" s="1"/>
  <c r="Q809" i="1"/>
  <c r="R809" i="1" s="1"/>
  <c r="Q808" i="1"/>
  <c r="R808" i="1" s="1"/>
  <c r="Q807" i="1"/>
  <c r="R807" i="1" s="1"/>
  <c r="Q806" i="1"/>
  <c r="R806" i="1" s="1"/>
  <c r="Q805" i="1"/>
  <c r="R805" i="1" s="1"/>
  <c r="Q804" i="1"/>
  <c r="R804" i="1" s="1"/>
  <c r="Q803" i="1"/>
  <c r="R803" i="1" s="1"/>
  <c r="R817" i="1" l="1"/>
  <c r="Q817" i="1"/>
  <c r="Q149" i="5"/>
  <c r="Q150" i="5" s="1"/>
  <c r="R149" i="5" l="1"/>
  <c r="R150" i="5" s="1"/>
  <c r="Q685" i="3"/>
  <c r="R685" i="3" s="1"/>
  <c r="Q686" i="3"/>
  <c r="R686" i="3" s="1"/>
  <c r="Q687" i="3"/>
  <c r="R687" i="3" s="1"/>
  <c r="Q688" i="3"/>
  <c r="R688" i="3" s="1"/>
  <c r="Q689" i="3"/>
  <c r="R689" i="3" s="1"/>
  <c r="Q690" i="3"/>
  <c r="R690" i="3" s="1"/>
  <c r="Q691" i="3"/>
  <c r="R691" i="3" s="1"/>
  <c r="Q692" i="3"/>
  <c r="R692" i="3" s="1"/>
  <c r="Q693" i="3"/>
  <c r="R693" i="3" s="1"/>
  <c r="Q694" i="3"/>
  <c r="R694" i="3" s="1"/>
  <c r="Q695" i="3"/>
  <c r="R695" i="3" s="1"/>
  <c r="Q696" i="3"/>
  <c r="R696" i="3" s="1"/>
  <c r="Q697" i="3"/>
  <c r="R697" i="3" s="1"/>
  <c r="Q698" i="3"/>
  <c r="R698" i="3" s="1"/>
  <c r="Q699" i="3"/>
  <c r="R699" i="3" s="1"/>
  <c r="Q700" i="3"/>
  <c r="R700" i="3" s="1"/>
  <c r="Q701" i="3"/>
  <c r="R701" i="3" s="1"/>
  <c r="Q702" i="3"/>
  <c r="R702" i="3" s="1"/>
  <c r="Q703" i="3"/>
  <c r="R703" i="3" s="1"/>
  <c r="Q704" i="3"/>
  <c r="R704" i="3" s="1"/>
  <c r="Q705" i="3"/>
  <c r="R705" i="3" s="1"/>
  <c r="Q706" i="3"/>
  <c r="R706" i="3" s="1"/>
  <c r="Q707" i="3"/>
  <c r="R707" i="3" s="1"/>
  <c r="Q708" i="3"/>
  <c r="R708" i="3" s="1"/>
  <c r="Q709" i="3"/>
  <c r="R709" i="3" s="1"/>
  <c r="Q710" i="3"/>
  <c r="R710" i="3" s="1"/>
  <c r="Q684" i="3" l="1"/>
  <c r="R684" i="3" s="1"/>
  <c r="Q711" i="3" l="1"/>
  <c r="R711" i="3" l="1"/>
  <c r="Q659" i="3"/>
  <c r="R659" i="3" s="1"/>
  <c r="Q658" i="3"/>
  <c r="R658" i="3" s="1"/>
  <c r="Q657" i="3"/>
  <c r="R657" i="3" s="1"/>
  <c r="Q656" i="3"/>
  <c r="R656" i="3" s="1"/>
  <c r="Q655" i="3"/>
  <c r="R655" i="3" s="1"/>
  <c r="Q773" i="1"/>
  <c r="R773" i="1" s="1"/>
  <c r="Q196" i="8" l="1"/>
  <c r="R196" i="8" s="1"/>
  <c r="Q198" i="8"/>
  <c r="R198" i="8" s="1"/>
  <c r="Q197" i="8"/>
  <c r="R197" i="8" s="1"/>
  <c r="R199" i="8" l="1"/>
  <c r="Q199" i="8"/>
  <c r="Q798" i="1"/>
  <c r="R798" i="1" s="1"/>
  <c r="Q797" i="1"/>
  <c r="R797" i="1" s="1"/>
  <c r="Q796" i="1"/>
  <c r="R796" i="1" s="1"/>
  <c r="Q795" i="1"/>
  <c r="R795" i="1" s="1"/>
  <c r="Q794" i="1"/>
  <c r="R794" i="1" s="1"/>
  <c r="Q793" i="1"/>
  <c r="R793" i="1" s="1"/>
  <c r="Q792" i="1"/>
  <c r="R792" i="1" s="1"/>
  <c r="Q791" i="1"/>
  <c r="R791" i="1" s="1"/>
  <c r="Q790" i="1"/>
  <c r="R790" i="1" s="1"/>
  <c r="Q789" i="1"/>
  <c r="R789" i="1" s="1"/>
  <c r="Q788" i="1"/>
  <c r="R788" i="1" s="1"/>
  <c r="Q787" i="1"/>
  <c r="R787" i="1" s="1"/>
  <c r="Q786" i="1"/>
  <c r="R786" i="1" s="1"/>
  <c r="Q785" i="1"/>
  <c r="R785" i="1" s="1"/>
  <c r="Q784" i="1"/>
  <c r="R784" i="1" s="1"/>
  <c r="Q783" i="1"/>
  <c r="Q778" i="1"/>
  <c r="R778" i="1" s="1"/>
  <c r="R779" i="1" s="1"/>
  <c r="Q772" i="1"/>
  <c r="R772" i="1" l="1"/>
  <c r="R774" i="1" s="1"/>
  <c r="Q774" i="1"/>
  <c r="Q799" i="1"/>
  <c r="R783" i="1"/>
  <c r="R799" i="1" s="1"/>
  <c r="Q779" i="1"/>
  <c r="Q767" i="1"/>
  <c r="Q768" i="1" s="1"/>
  <c r="R767" i="1" l="1"/>
  <c r="R768" i="1" s="1"/>
  <c r="Q678" i="3"/>
  <c r="Q677" i="3"/>
  <c r="R677" i="3" s="1"/>
  <c r="R650" i="3"/>
  <c r="Q672" i="3"/>
  <c r="R672" i="3" s="1"/>
  <c r="Q762" i="1"/>
  <c r="R762" i="1" s="1"/>
  <c r="Q761" i="1"/>
  <c r="R761" i="1" s="1"/>
  <c r="Q760" i="1"/>
  <c r="R760" i="1" s="1"/>
  <c r="Q759" i="1"/>
  <c r="R759" i="1" s="1"/>
  <c r="Q758" i="1"/>
  <c r="R758" i="1" s="1"/>
  <c r="Q757" i="1"/>
  <c r="R757" i="1" s="1"/>
  <c r="R678" i="3" l="1"/>
  <c r="R679" i="3" s="1"/>
  <c r="Q679" i="3"/>
  <c r="R763" i="1"/>
  <c r="Q763" i="1"/>
  <c r="Q671" i="3" l="1"/>
  <c r="R671" i="3" s="1"/>
  <c r="Q670" i="3"/>
  <c r="R670" i="3" s="1"/>
  <c r="Q669" i="3"/>
  <c r="R669" i="3" s="1"/>
  <c r="Q668" i="3"/>
  <c r="R668" i="3" s="1"/>
  <c r="Q667" i="3"/>
  <c r="R667" i="3" s="1"/>
  <c r="Q666" i="3"/>
  <c r="R666" i="3" s="1"/>
  <c r="Q665" i="3"/>
  <c r="R665" i="3" s="1"/>
  <c r="Q664" i="3"/>
  <c r="R664" i="3" s="1"/>
  <c r="Q663" i="3"/>
  <c r="R663" i="3" s="1"/>
  <c r="Q662" i="3"/>
  <c r="R662" i="3" s="1"/>
  <c r="Q661" i="3"/>
  <c r="R661" i="3" s="1"/>
  <c r="Q660" i="3"/>
  <c r="R660" i="3" s="1"/>
  <c r="Q654" i="3"/>
  <c r="R654" i="3" s="1"/>
  <c r="Q653" i="3"/>
  <c r="R653" i="3" s="1"/>
  <c r="Q652" i="3"/>
  <c r="R652" i="3" s="1"/>
  <c r="Q651" i="3"/>
  <c r="R651" i="3" s="1"/>
  <c r="Q649" i="3"/>
  <c r="R673" i="3" l="1"/>
  <c r="R649" i="3"/>
  <c r="Q673" i="3"/>
  <c r="K45" i="10"/>
  <c r="K46" i="10" s="1"/>
  <c r="J45" i="10"/>
  <c r="J46" i="10" s="1"/>
  <c r="H45" i="10"/>
  <c r="H46" i="10" s="1"/>
  <c r="G45" i="10"/>
  <c r="G46" i="10" s="1"/>
  <c r="F46" i="10"/>
  <c r="E45" i="10"/>
  <c r="E46" i="10" s="1"/>
  <c r="D45" i="10"/>
  <c r="D46" i="10" s="1"/>
  <c r="K28" i="10"/>
  <c r="K29" i="10" s="1"/>
  <c r="J28" i="10"/>
  <c r="J29" i="10" s="1"/>
  <c r="H28" i="10"/>
  <c r="H29" i="10" s="1"/>
  <c r="G28" i="10"/>
  <c r="G29" i="10" s="1"/>
  <c r="F28" i="10"/>
  <c r="F29" i="10" s="1"/>
  <c r="E28" i="10"/>
  <c r="E29" i="10" s="1"/>
  <c r="D28" i="10"/>
  <c r="E14" i="10"/>
  <c r="E15" i="10" s="1"/>
  <c r="F14" i="10"/>
  <c r="F15" i="10" s="1"/>
  <c r="G14" i="10"/>
  <c r="G15" i="10" s="1"/>
  <c r="H14" i="10"/>
  <c r="H15" i="10" s="1"/>
  <c r="J14" i="10"/>
  <c r="J15" i="10" s="1"/>
  <c r="K14" i="10"/>
  <c r="K15" i="10" s="1"/>
  <c r="D14" i="10"/>
  <c r="D15" i="10" s="1"/>
  <c r="N46" i="10" l="1"/>
  <c r="D29" i="10"/>
  <c r="N29" i="10" s="1"/>
  <c r="N28" i="10"/>
  <c r="N15" i="10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Q745" i="1"/>
  <c r="R745" i="1" s="1"/>
  <c r="Q744" i="1"/>
  <c r="Q753" i="1" l="1"/>
  <c r="R744" i="1"/>
  <c r="R753" i="1" s="1"/>
  <c r="Q191" i="8" l="1"/>
  <c r="R191" i="8" s="1"/>
  <c r="Q190" i="8"/>
  <c r="R190" i="8" s="1"/>
  <c r="Q189" i="8" l="1"/>
  <c r="R189" i="8" l="1"/>
  <c r="R192" i="8" s="1"/>
  <c r="Q192" i="8"/>
  <c r="Q184" i="8" l="1"/>
  <c r="Q183" i="8"/>
  <c r="R183" i="8" l="1"/>
  <c r="Q185" i="8"/>
  <c r="R184" i="8"/>
  <c r="Q644" i="3"/>
  <c r="R644" i="3" s="1"/>
  <c r="Q623" i="3"/>
  <c r="R623" i="3" s="1"/>
  <c r="Q624" i="3"/>
  <c r="R624" i="3" s="1"/>
  <c r="Q625" i="3"/>
  <c r="R625" i="3" s="1"/>
  <c r="Q626" i="3"/>
  <c r="R626" i="3" s="1"/>
  <c r="Q627" i="3"/>
  <c r="R627" i="3" s="1"/>
  <c r="Q628" i="3"/>
  <c r="R628" i="3" s="1"/>
  <c r="Q629" i="3"/>
  <c r="R629" i="3" s="1"/>
  <c r="Q630" i="3"/>
  <c r="R630" i="3" s="1"/>
  <c r="Q631" i="3"/>
  <c r="R631" i="3" s="1"/>
  <c r="Q632" i="3"/>
  <c r="R632" i="3" s="1"/>
  <c r="Q633" i="3"/>
  <c r="R633" i="3" s="1"/>
  <c r="Q634" i="3"/>
  <c r="R634" i="3" s="1"/>
  <c r="Q635" i="3"/>
  <c r="R635" i="3" s="1"/>
  <c r="Q636" i="3"/>
  <c r="R636" i="3" s="1"/>
  <c r="Q637" i="3"/>
  <c r="R637" i="3" s="1"/>
  <c r="Q638" i="3"/>
  <c r="R638" i="3" s="1"/>
  <c r="Q639" i="3"/>
  <c r="R639" i="3" s="1"/>
  <c r="Q640" i="3"/>
  <c r="R640" i="3" s="1"/>
  <c r="Q641" i="3"/>
  <c r="R641" i="3" s="1"/>
  <c r="Q642" i="3"/>
  <c r="R642" i="3" s="1"/>
  <c r="Q643" i="3"/>
  <c r="R643" i="3" s="1"/>
  <c r="Q622" i="3"/>
  <c r="R622" i="3" s="1"/>
  <c r="Q621" i="3"/>
  <c r="R621" i="3" s="1"/>
  <c r="Q620" i="3"/>
  <c r="R620" i="3" s="1"/>
  <c r="Q619" i="3"/>
  <c r="R185" i="8" l="1"/>
  <c r="R619" i="3"/>
  <c r="R645" i="3" s="1"/>
  <c r="Q645" i="3"/>
  <c r="Q739" i="1"/>
  <c r="Q740" i="1" s="1"/>
  <c r="Q734" i="1"/>
  <c r="R734" i="1" s="1"/>
  <c r="Q733" i="1"/>
  <c r="R733" i="1" s="1"/>
  <c r="Q732" i="1"/>
  <c r="R732" i="1" s="1"/>
  <c r="Q731" i="1"/>
  <c r="R731" i="1" s="1"/>
  <c r="R735" i="1" l="1"/>
  <c r="R739" i="1"/>
  <c r="R740" i="1" s="1"/>
  <c r="Q735" i="1"/>
  <c r="Q144" i="5"/>
  <c r="R144" i="5" s="1"/>
  <c r="Q726" i="1" l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27" i="1" l="1"/>
  <c r="R727" i="1"/>
  <c r="Q143" i="5"/>
  <c r="R143" i="5" s="1"/>
  <c r="Q142" i="5"/>
  <c r="R142" i="5" s="1"/>
  <c r="Q141" i="5"/>
  <c r="R141" i="5" l="1"/>
  <c r="R145" i="5" s="1"/>
  <c r="Q145" i="5"/>
  <c r="Q178" i="8"/>
  <c r="R178" i="8" s="1"/>
  <c r="R179" i="8" s="1"/>
  <c r="Q179" i="8" l="1"/>
  <c r="Q612" i="3"/>
  <c r="R612" i="3" s="1"/>
  <c r="Q613" i="3"/>
  <c r="R613" i="3" s="1"/>
  <c r="Q614" i="3"/>
  <c r="R614" i="3" s="1"/>
  <c r="Q611" i="3"/>
  <c r="R611" i="3" s="1"/>
  <c r="Q704" i="1"/>
  <c r="R704" i="1" s="1"/>
  <c r="Q703" i="1"/>
  <c r="R703" i="1" s="1"/>
  <c r="Q702" i="1"/>
  <c r="R702" i="1" s="1"/>
  <c r="Q701" i="1"/>
  <c r="R701" i="1" s="1"/>
  <c r="Q700" i="1"/>
  <c r="R700" i="1" s="1"/>
  <c r="Q699" i="1"/>
  <c r="R699" i="1" s="1"/>
  <c r="Q698" i="1"/>
  <c r="R698" i="1" s="1"/>
  <c r="Q697" i="1"/>
  <c r="R697" i="1" s="1"/>
  <c r="Q696" i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Q615" i="3" l="1"/>
  <c r="R615" i="3"/>
  <c r="Q692" i="1"/>
  <c r="R686" i="1"/>
  <c r="R692" i="1" s="1"/>
  <c r="Q705" i="1"/>
  <c r="R696" i="1"/>
  <c r="R705" i="1" s="1"/>
  <c r="Q675" i="1" l="1"/>
  <c r="R675" i="1" s="1"/>
  <c r="Q674" i="1"/>
  <c r="R674" i="1" s="1"/>
  <c r="Q673" i="1"/>
  <c r="R673" i="1" s="1"/>
  <c r="Q672" i="1"/>
  <c r="R672" i="1" l="1"/>
  <c r="Q135" i="5" l="1"/>
  <c r="R135" i="5" s="1"/>
  <c r="Q136" i="5" l="1"/>
  <c r="R136" i="5" s="1"/>
  <c r="Q134" i="5"/>
  <c r="R134" i="5" s="1"/>
  <c r="Q133" i="5"/>
  <c r="Q137" i="5" l="1"/>
  <c r="R133" i="5"/>
  <c r="R137" i="5" s="1"/>
  <c r="Q606" i="3"/>
  <c r="R606" i="3" s="1"/>
  <c r="Q605" i="3"/>
  <c r="R605" i="3" s="1"/>
  <c r="Q604" i="3"/>
  <c r="Q585" i="3"/>
  <c r="R585" i="3" s="1"/>
  <c r="Q586" i="3"/>
  <c r="R586" i="3" s="1"/>
  <c r="Q587" i="3"/>
  <c r="R587" i="3" s="1"/>
  <c r="Q588" i="3"/>
  <c r="R588" i="3" s="1"/>
  <c r="Q589" i="3"/>
  <c r="R589" i="3" s="1"/>
  <c r="Q590" i="3"/>
  <c r="R590" i="3" s="1"/>
  <c r="Q591" i="3"/>
  <c r="R591" i="3" s="1"/>
  <c r="Q592" i="3"/>
  <c r="R592" i="3" s="1"/>
  <c r="Q593" i="3"/>
  <c r="R593" i="3" s="1"/>
  <c r="Q594" i="3"/>
  <c r="R594" i="3" s="1"/>
  <c r="Q595" i="3"/>
  <c r="R595" i="3" s="1"/>
  <c r="Q596" i="3"/>
  <c r="R596" i="3" s="1"/>
  <c r="Q597" i="3"/>
  <c r="R597" i="3" s="1"/>
  <c r="Q598" i="3"/>
  <c r="R598" i="3" s="1"/>
  <c r="Q599" i="3"/>
  <c r="R599" i="3" s="1"/>
  <c r="Q584" i="3"/>
  <c r="R584" i="3" s="1"/>
  <c r="Q583" i="3"/>
  <c r="R583" i="3" s="1"/>
  <c r="Q582" i="3"/>
  <c r="R582" i="3" s="1"/>
  <c r="Q551" i="3"/>
  <c r="R551" i="3" s="1"/>
  <c r="Q550" i="3"/>
  <c r="R550" i="3" s="1"/>
  <c r="Q549" i="3"/>
  <c r="R549" i="3" s="1"/>
  <c r="Q548" i="3"/>
  <c r="R548" i="3" s="1"/>
  <c r="Q547" i="3"/>
  <c r="R547" i="3" s="1"/>
  <c r="Q543" i="3"/>
  <c r="R543" i="3" s="1"/>
  <c r="Q537" i="3"/>
  <c r="R537" i="3" s="1"/>
  <c r="Q538" i="3"/>
  <c r="R538" i="3" s="1"/>
  <c r="Q607" i="3" l="1"/>
  <c r="R600" i="3"/>
  <c r="Q600" i="3"/>
  <c r="R604" i="3"/>
  <c r="R607" i="3" s="1"/>
  <c r="Q653" i="1"/>
  <c r="R653" i="1" s="1"/>
  <c r="Q681" i="1" l="1"/>
  <c r="R681" i="1" s="1"/>
  <c r="Q680" i="1"/>
  <c r="Q682" i="1" l="1"/>
  <c r="R680" i="1"/>
  <c r="R682" i="1" s="1"/>
  <c r="Q671" i="1"/>
  <c r="R671" i="1" s="1"/>
  <c r="Q670" i="1"/>
  <c r="R670" i="1" s="1"/>
  <c r="Q669" i="1"/>
  <c r="R669" i="1" s="1"/>
  <c r="Q668" i="1"/>
  <c r="R668" i="1" s="1"/>
  <c r="Q667" i="1"/>
  <c r="R667" i="1" s="1"/>
  <c r="Q666" i="1"/>
  <c r="R666" i="1" s="1"/>
  <c r="Q665" i="1"/>
  <c r="R665" i="1" s="1"/>
  <c r="Q664" i="1"/>
  <c r="R664" i="1" s="1"/>
  <c r="Q663" i="1"/>
  <c r="Q662" i="1"/>
  <c r="R662" i="1" s="1"/>
  <c r="Q661" i="1"/>
  <c r="R661" i="1" s="1"/>
  <c r="Q660" i="1"/>
  <c r="R660" i="1" s="1"/>
  <c r="Q659" i="1"/>
  <c r="R659" i="1" s="1"/>
  <c r="Q658" i="1"/>
  <c r="R658" i="1" s="1"/>
  <c r="Q657" i="1"/>
  <c r="R657" i="1" s="1"/>
  <c r="Q656" i="1"/>
  <c r="R656" i="1" s="1"/>
  <c r="Q655" i="1"/>
  <c r="R655" i="1" s="1"/>
  <c r="Q654" i="1"/>
  <c r="R654" i="1" s="1"/>
  <c r="Q652" i="1"/>
  <c r="R652" i="1" s="1"/>
  <c r="Q651" i="1"/>
  <c r="R651" i="1" s="1"/>
  <c r="Q650" i="1"/>
  <c r="R650" i="1" s="1"/>
  <c r="Q649" i="1"/>
  <c r="R649" i="1" s="1"/>
  <c r="Q648" i="1"/>
  <c r="R648" i="1" s="1"/>
  <c r="Q647" i="1"/>
  <c r="R647" i="1" s="1"/>
  <c r="Q646" i="1"/>
  <c r="R663" i="1" l="1"/>
  <c r="Q676" i="1"/>
  <c r="R646" i="1"/>
  <c r="Q641" i="1"/>
  <c r="R641" i="1" s="1"/>
  <c r="Q640" i="1"/>
  <c r="R640" i="1" s="1"/>
  <c r="Q639" i="1"/>
  <c r="R639" i="1" s="1"/>
  <c r="Q638" i="1"/>
  <c r="R638" i="1" s="1"/>
  <c r="Q637" i="1"/>
  <c r="R637" i="1" s="1"/>
  <c r="Q636" i="1"/>
  <c r="R636" i="1" s="1"/>
  <c r="Q635" i="1"/>
  <c r="R635" i="1" s="1"/>
  <c r="Q634" i="1"/>
  <c r="R634" i="1" s="1"/>
  <c r="Q633" i="1"/>
  <c r="R676" i="1" l="1"/>
  <c r="Q642" i="1"/>
  <c r="R633" i="1"/>
  <c r="R642" i="1" s="1"/>
  <c r="Q173" i="8" l="1"/>
  <c r="R173" i="8" s="1"/>
  <c r="Q172" i="8"/>
  <c r="R172" i="8" s="1"/>
  <c r="Q171" i="8"/>
  <c r="Q610" i="1"/>
  <c r="R610" i="1" s="1"/>
  <c r="Q609" i="1"/>
  <c r="R609" i="1" s="1"/>
  <c r="Q608" i="1"/>
  <c r="Q577" i="3"/>
  <c r="R577" i="3" s="1"/>
  <c r="Q576" i="3"/>
  <c r="R576" i="3" s="1"/>
  <c r="Q575" i="3"/>
  <c r="Q611" i="1" l="1"/>
  <c r="Q578" i="3"/>
  <c r="R171" i="8"/>
  <c r="R608" i="1"/>
  <c r="R611" i="1" s="1"/>
  <c r="R575" i="3"/>
  <c r="R578" i="3" s="1"/>
  <c r="Q628" i="1"/>
  <c r="R628" i="1" s="1"/>
  <c r="Q627" i="1"/>
  <c r="R627" i="1" s="1"/>
  <c r="Q626" i="1"/>
  <c r="R626" i="1" s="1"/>
  <c r="Q625" i="1"/>
  <c r="R625" i="1" s="1"/>
  <c r="Q624" i="1"/>
  <c r="R624" i="1" s="1"/>
  <c r="Q623" i="1"/>
  <c r="R623" i="1" s="1"/>
  <c r="Q622" i="1"/>
  <c r="R622" i="1" s="1"/>
  <c r="Q621" i="1"/>
  <c r="R621" i="1" s="1"/>
  <c r="R629" i="1" l="1"/>
  <c r="Q629" i="1"/>
  <c r="Q570" i="3"/>
  <c r="R570" i="3" s="1"/>
  <c r="Q569" i="3"/>
  <c r="R569" i="3" s="1"/>
  <c r="Q568" i="3"/>
  <c r="R568" i="3" s="1"/>
  <c r="Q554" i="3"/>
  <c r="R554" i="3" s="1"/>
  <c r="Q553" i="3"/>
  <c r="R553" i="3" s="1"/>
  <c r="Q552" i="3"/>
  <c r="R552" i="3" s="1"/>
  <c r="Q546" i="3"/>
  <c r="R546" i="3" s="1"/>
  <c r="Q545" i="3"/>
  <c r="R545" i="3" s="1"/>
  <c r="Q544" i="3"/>
  <c r="R544" i="3" s="1"/>
  <c r="Q542" i="3"/>
  <c r="R542" i="3" s="1"/>
  <c r="Q541" i="3"/>
  <c r="R541" i="3" s="1"/>
  <c r="Q540" i="3"/>
  <c r="R540" i="3" s="1"/>
  <c r="Q539" i="3"/>
  <c r="Q558" i="3"/>
  <c r="Q127" i="5"/>
  <c r="R127" i="5" s="1"/>
  <c r="Q126" i="5"/>
  <c r="R126" i="5" s="1"/>
  <c r="Q583" i="1"/>
  <c r="R583" i="1" s="1"/>
  <c r="R582" i="1"/>
  <c r="Q581" i="1"/>
  <c r="Q170" i="8"/>
  <c r="R170" i="8" s="1"/>
  <c r="Q169" i="8"/>
  <c r="R169" i="8" s="1"/>
  <c r="Q168" i="8"/>
  <c r="R168" i="8" s="1"/>
  <c r="Q167" i="8"/>
  <c r="R167" i="8" s="1"/>
  <c r="Q166" i="8"/>
  <c r="R166" i="8" s="1"/>
  <c r="Q165" i="8"/>
  <c r="R165" i="8" s="1"/>
  <c r="Q164" i="8"/>
  <c r="R164" i="8" s="1"/>
  <c r="Q163" i="8"/>
  <c r="R163" i="8" s="1"/>
  <c r="Q162" i="8"/>
  <c r="R162" i="8" s="1"/>
  <c r="Q161" i="8"/>
  <c r="R161" i="8" s="1"/>
  <c r="Q160" i="8"/>
  <c r="Q563" i="3"/>
  <c r="Q564" i="3" s="1"/>
  <c r="R539" i="3" l="1"/>
  <c r="R555" i="3" s="1"/>
  <c r="Q555" i="3"/>
  <c r="R558" i="3"/>
  <c r="R559" i="3" s="1"/>
  <c r="Q559" i="3"/>
  <c r="R160" i="8"/>
  <c r="R174" i="8" s="1"/>
  <c r="Q174" i="8"/>
  <c r="Q584" i="1"/>
  <c r="Q571" i="3"/>
  <c r="R571" i="3"/>
  <c r="R581" i="1"/>
  <c r="R584" i="1" s="1"/>
  <c r="R563" i="3"/>
  <c r="R564" i="3" s="1"/>
  <c r="Q616" i="1" l="1"/>
  <c r="R616" i="1" s="1"/>
  <c r="Q615" i="1"/>
  <c r="R615" i="1" s="1"/>
  <c r="R617" i="1" l="1"/>
  <c r="Q617" i="1"/>
  <c r="Q128" i="5"/>
  <c r="R128" i="5" s="1"/>
  <c r="R129" i="5" l="1"/>
  <c r="Q129" i="5"/>
  <c r="Q599" i="1"/>
  <c r="R599" i="1" s="1"/>
  <c r="Q600" i="1"/>
  <c r="R600" i="1" s="1"/>
  <c r="Q603" i="1"/>
  <c r="R603" i="1" s="1"/>
  <c r="Q602" i="1"/>
  <c r="R602" i="1" s="1"/>
  <c r="Q601" i="1"/>
  <c r="R601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Q589" i="1"/>
  <c r="R589" i="1" s="1"/>
  <c r="Q588" i="1"/>
  <c r="R588" i="1" s="1"/>
  <c r="R604" i="1" l="1"/>
  <c r="Q604" i="1"/>
  <c r="Q576" i="1"/>
  <c r="R576" i="1" s="1"/>
  <c r="R577" i="1" l="1"/>
  <c r="Q577" i="1"/>
  <c r="Q532" i="3"/>
  <c r="R532" i="3" s="1"/>
  <c r="R533" i="3" s="1"/>
  <c r="Q571" i="1"/>
  <c r="R571" i="1" s="1"/>
  <c r="Q570" i="1"/>
  <c r="R570" i="1" s="1"/>
  <c r="R572" i="1" l="1"/>
  <c r="Q572" i="1"/>
  <c r="Q565" i="1"/>
  <c r="R565" i="1" s="1"/>
  <c r="R564" i="1"/>
  <c r="R566" i="1" l="1"/>
  <c r="Q566" i="1"/>
  <c r="Q533" i="3"/>
  <c r="Q109" i="5"/>
  <c r="Q497" i="3" l="1"/>
  <c r="R497" i="3" s="1"/>
  <c r="Q498" i="3"/>
  <c r="R498" i="3" s="1"/>
  <c r="Q499" i="3"/>
  <c r="R499" i="3" s="1"/>
  <c r="Q500" i="3"/>
  <c r="R500" i="3" s="1"/>
  <c r="Q501" i="3"/>
  <c r="R501" i="3" s="1"/>
  <c r="Q502" i="3"/>
  <c r="R502" i="3" s="1"/>
  <c r="Q503" i="3"/>
  <c r="R503" i="3" s="1"/>
  <c r="Q504" i="3"/>
  <c r="R504" i="3" s="1"/>
  <c r="Q505" i="3"/>
  <c r="R505" i="3" s="1"/>
  <c r="Q506" i="3"/>
  <c r="R506" i="3" s="1"/>
  <c r="Q507" i="3"/>
  <c r="R507" i="3" s="1"/>
  <c r="Q508" i="3"/>
  <c r="R508" i="3" s="1"/>
  <c r="Q509" i="3"/>
  <c r="R509" i="3" s="1"/>
  <c r="Q510" i="3"/>
  <c r="R510" i="3" s="1"/>
  <c r="Q511" i="3"/>
  <c r="R511" i="3" s="1"/>
  <c r="Q512" i="3"/>
  <c r="R512" i="3" s="1"/>
  <c r="Q513" i="3"/>
  <c r="R513" i="3" s="1"/>
  <c r="Q514" i="3"/>
  <c r="R514" i="3" s="1"/>
  <c r="Q515" i="3"/>
  <c r="R515" i="3" s="1"/>
  <c r="Q516" i="3"/>
  <c r="R516" i="3" s="1"/>
  <c r="Q517" i="3"/>
  <c r="R517" i="3" s="1"/>
  <c r="Q518" i="3"/>
  <c r="R518" i="3" s="1"/>
  <c r="Q519" i="3"/>
  <c r="R519" i="3" s="1"/>
  <c r="Q520" i="3"/>
  <c r="R520" i="3" s="1"/>
  <c r="Q521" i="3"/>
  <c r="R521" i="3" s="1"/>
  <c r="Q522" i="3"/>
  <c r="R522" i="3" s="1"/>
  <c r="Q523" i="3"/>
  <c r="R523" i="3" s="1"/>
  <c r="Q524" i="3"/>
  <c r="R524" i="3" s="1"/>
  <c r="Q525" i="3"/>
  <c r="R525" i="3" s="1"/>
  <c r="Q526" i="3"/>
  <c r="R526" i="3" s="1"/>
  <c r="Q527" i="3"/>
  <c r="R527" i="3" s="1"/>
  <c r="Q496" i="3"/>
  <c r="R496" i="3" s="1"/>
  <c r="Q495" i="3"/>
  <c r="R495" i="3" s="1"/>
  <c r="R528" i="3" l="1"/>
  <c r="Q528" i="3"/>
  <c r="Q554" i="1"/>
  <c r="R554" i="1" s="1"/>
  <c r="Q116" i="5"/>
  <c r="R116" i="5" s="1"/>
  <c r="Q559" i="1" l="1"/>
  <c r="R559" i="1" s="1"/>
  <c r="R560" i="1" l="1"/>
  <c r="Q560" i="1"/>
  <c r="Q121" i="5"/>
  <c r="Q115" i="5"/>
  <c r="Q117" i="5" s="1"/>
  <c r="R121" i="5" l="1"/>
  <c r="R122" i="5" s="1"/>
  <c r="Q122" i="5"/>
  <c r="R115" i="5"/>
  <c r="Q537" i="1"/>
  <c r="R537" i="1" s="1"/>
  <c r="Q546" i="1"/>
  <c r="R546" i="1" s="1"/>
  <c r="Q550" i="1"/>
  <c r="R550" i="1" s="1"/>
  <c r="Q536" i="1"/>
  <c r="R536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7" i="1"/>
  <c r="R547" i="1" s="1"/>
  <c r="Q548" i="1"/>
  <c r="R548" i="1" s="1"/>
  <c r="Q549" i="1"/>
  <c r="R549" i="1" s="1"/>
  <c r="Q551" i="1"/>
  <c r="R551" i="1" s="1"/>
  <c r="Q552" i="1"/>
  <c r="R552" i="1" s="1"/>
  <c r="Q553" i="1"/>
  <c r="R553" i="1" s="1"/>
  <c r="Q535" i="1"/>
  <c r="Q534" i="1"/>
  <c r="Q529" i="1"/>
  <c r="R529" i="1" s="1"/>
  <c r="R117" i="5" l="1"/>
  <c r="R535" i="1"/>
  <c r="Q555" i="1"/>
  <c r="R534" i="1"/>
  <c r="R530" i="1"/>
  <c r="Q530" i="1"/>
  <c r="Q155" i="8"/>
  <c r="R155" i="8" s="1"/>
  <c r="Q154" i="8"/>
  <c r="R154" i="8" s="1"/>
  <c r="Q153" i="8"/>
  <c r="R153" i="8" s="1"/>
  <c r="Q491" i="3"/>
  <c r="R491" i="3" s="1"/>
  <c r="Q490" i="3"/>
  <c r="R490" i="3" s="1"/>
  <c r="Q145" i="8"/>
  <c r="R145" i="8" s="1"/>
  <c r="Q524" i="1"/>
  <c r="R524" i="1" s="1"/>
  <c r="Q523" i="1"/>
  <c r="R555" i="1" l="1"/>
  <c r="Q156" i="8"/>
  <c r="R156" i="8"/>
  <c r="Q525" i="1"/>
  <c r="R492" i="3"/>
  <c r="Q492" i="3"/>
  <c r="R523" i="1"/>
  <c r="R525" i="1" s="1"/>
  <c r="Q148" i="8"/>
  <c r="R148" i="8" s="1"/>
  <c r="Q147" i="8"/>
  <c r="R147" i="8" s="1"/>
  <c r="Q146" i="8"/>
  <c r="R146" i="8" s="1"/>
  <c r="Q144" i="8"/>
  <c r="R144" i="8" s="1"/>
  <c r="Q143" i="8"/>
  <c r="R143" i="8" s="1"/>
  <c r="Q142" i="8"/>
  <c r="R142" i="8" s="1"/>
  <c r="Q141" i="8"/>
  <c r="R141" i="8" s="1"/>
  <c r="Q140" i="8"/>
  <c r="Q149" i="8" l="1"/>
  <c r="R140" i="8"/>
  <c r="R149" i="8" s="1"/>
  <c r="Q511" i="1" l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0" i="1"/>
  <c r="R510" i="1" s="1"/>
  <c r="R519" i="1" l="1"/>
  <c r="Q519" i="1"/>
  <c r="Q505" i="1" l="1"/>
  <c r="R505" i="1" s="1"/>
  <c r="Q504" i="1"/>
  <c r="R504" i="1" s="1"/>
  <c r="Q503" i="1"/>
  <c r="R503" i="1" s="1"/>
  <c r="R506" i="1" l="1"/>
  <c r="Q506" i="1"/>
  <c r="Q475" i="3"/>
  <c r="R475" i="3" s="1"/>
  <c r="Q477" i="3"/>
  <c r="R477" i="3" s="1"/>
  <c r="Q486" i="3" l="1"/>
  <c r="Q482" i="3"/>
  <c r="R482" i="3" s="1"/>
  <c r="Q481" i="3"/>
  <c r="R481" i="3" s="1"/>
  <c r="Q480" i="3"/>
  <c r="R480" i="3" s="1"/>
  <c r="Q479" i="3"/>
  <c r="R479" i="3" s="1"/>
  <c r="Q478" i="3"/>
  <c r="R478" i="3" s="1"/>
  <c r="Q476" i="3"/>
  <c r="R476" i="3" s="1"/>
  <c r="Q474" i="3"/>
  <c r="R474" i="3" s="1"/>
  <c r="Q473" i="3"/>
  <c r="R473" i="3" s="1"/>
  <c r="Q472" i="3"/>
  <c r="R472" i="3" s="1"/>
  <c r="R486" i="3" l="1"/>
  <c r="R487" i="3" s="1"/>
  <c r="Q487" i="3"/>
  <c r="R483" i="3"/>
  <c r="Q483" i="3"/>
  <c r="Q110" i="5" l="1"/>
  <c r="R110" i="5" s="1"/>
  <c r="R109" i="5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86" i="1"/>
  <c r="R486" i="1" s="1"/>
  <c r="Q485" i="1"/>
  <c r="R485" i="1" s="1"/>
  <c r="Q484" i="1"/>
  <c r="R111" i="5" l="1"/>
  <c r="Q111" i="5"/>
  <c r="R499" i="1"/>
  <c r="Q499" i="1"/>
  <c r="Q487" i="1"/>
  <c r="R484" i="1"/>
  <c r="Q466" i="1"/>
  <c r="R466" i="1" s="1"/>
  <c r="R487" i="1" l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5" i="1"/>
  <c r="R465" i="1" s="1"/>
  <c r="Q464" i="1"/>
  <c r="R464" i="1" s="1"/>
  <c r="Q463" i="1"/>
  <c r="Q480" i="1" l="1"/>
  <c r="R463" i="1"/>
  <c r="R480" i="1" s="1"/>
  <c r="Q468" i="3"/>
  <c r="Q464" i="3"/>
  <c r="R464" i="3" s="1"/>
  <c r="Q463" i="3"/>
  <c r="R463" i="3" s="1"/>
  <c r="Q462" i="3"/>
  <c r="R462" i="3" s="1"/>
  <c r="Q461" i="3"/>
  <c r="R461" i="3" s="1"/>
  <c r="Q460" i="3"/>
  <c r="R460" i="3" s="1"/>
  <c r="Q459" i="3"/>
  <c r="R459" i="3" s="1"/>
  <c r="Q458" i="3"/>
  <c r="R454" i="3"/>
  <c r="Q452" i="3"/>
  <c r="R452" i="3" s="1"/>
  <c r="Q453" i="3"/>
  <c r="R453" i="3" s="1"/>
  <c r="Q451" i="3"/>
  <c r="R451" i="3" s="1"/>
  <c r="Q450" i="3"/>
  <c r="R450" i="3" s="1"/>
  <c r="Q104" i="5"/>
  <c r="R104" i="5" s="1"/>
  <c r="R105" i="5" s="1"/>
  <c r="Q458" i="1"/>
  <c r="Q459" i="1" s="1"/>
  <c r="R458" i="3" l="1"/>
  <c r="R465" i="3" s="1"/>
  <c r="Q465" i="3"/>
  <c r="R468" i="3"/>
  <c r="R469" i="3" s="1"/>
  <c r="Q469" i="3"/>
  <c r="Q105" i="5"/>
  <c r="R458" i="1"/>
  <c r="R459" i="1" s="1"/>
  <c r="Q96" i="5"/>
  <c r="R96" i="5" s="1"/>
  <c r="Q445" i="1"/>
  <c r="R445" i="1" s="1"/>
  <c r="Q135" i="8" l="1"/>
  <c r="R135" i="8" l="1"/>
  <c r="R136" i="8" s="1"/>
  <c r="Q136" i="8"/>
  <c r="Q99" i="5"/>
  <c r="R99" i="5" s="1"/>
  <c r="Q98" i="5"/>
  <c r="R98" i="5" s="1"/>
  <c r="Q97" i="5"/>
  <c r="R97" i="5" s="1"/>
  <c r="Q95" i="5"/>
  <c r="R95" i="5" s="1"/>
  <c r="Q94" i="5"/>
  <c r="Q453" i="1"/>
  <c r="R453" i="1" s="1"/>
  <c r="Q452" i="1"/>
  <c r="R452" i="1" s="1"/>
  <c r="Q100" i="5" l="1"/>
  <c r="R94" i="5"/>
  <c r="R100" i="5" s="1"/>
  <c r="R454" i="1"/>
  <c r="Q454" i="1"/>
  <c r="Q447" i="1"/>
  <c r="R447" i="1" s="1"/>
  <c r="Q446" i="1"/>
  <c r="R446" i="1" s="1"/>
  <c r="Q440" i="1"/>
  <c r="Q448" i="1" l="1"/>
  <c r="R448" i="1"/>
  <c r="Q129" i="8"/>
  <c r="R129" i="8" s="1"/>
  <c r="Q439" i="1"/>
  <c r="R439" i="1" s="1"/>
  <c r="R440" i="1"/>
  <c r="Q130" i="8" l="1"/>
  <c r="R130" i="8" s="1"/>
  <c r="Q128" i="8"/>
  <c r="Q127" i="8"/>
  <c r="R127" i="8" s="1"/>
  <c r="Q126" i="8"/>
  <c r="R126" i="8" s="1"/>
  <c r="Q125" i="8"/>
  <c r="R125" i="8" s="1"/>
  <c r="Q124" i="8"/>
  <c r="R124" i="8" s="1"/>
  <c r="Q429" i="3"/>
  <c r="R429" i="3" s="1"/>
  <c r="Q446" i="3"/>
  <c r="R446" i="3" s="1"/>
  <c r="Q445" i="3"/>
  <c r="R128" i="8" l="1"/>
  <c r="R131" i="8" s="1"/>
  <c r="Q131" i="8"/>
  <c r="Q447" i="3"/>
  <c r="R445" i="3"/>
  <c r="R447" i="3" s="1"/>
  <c r="Q440" i="3" l="1"/>
  <c r="Q435" i="3"/>
  <c r="R435" i="3" s="1"/>
  <c r="Q434" i="3"/>
  <c r="R434" i="3" s="1"/>
  <c r="Q433" i="3"/>
  <c r="R433" i="3" s="1"/>
  <c r="Q432" i="3"/>
  <c r="R432" i="3" s="1"/>
  <c r="Q431" i="3"/>
  <c r="R431" i="3" s="1"/>
  <c r="Q430" i="3"/>
  <c r="R430" i="3" s="1"/>
  <c r="Q428" i="3"/>
  <c r="R428" i="3" s="1"/>
  <c r="Q427" i="3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Q431" i="1"/>
  <c r="R431" i="1" s="1"/>
  <c r="Q438" i="1"/>
  <c r="R438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Q423" i="1"/>
  <c r="R423" i="1" s="1"/>
  <c r="Q422" i="1"/>
  <c r="R424" i="1" l="1"/>
  <c r="Q441" i="1"/>
  <c r="R432" i="1"/>
  <c r="R427" i="3"/>
  <c r="R436" i="3" s="1"/>
  <c r="Q436" i="3"/>
  <c r="R440" i="3"/>
  <c r="R441" i="3" s="1"/>
  <c r="Q441" i="3"/>
  <c r="R422" i="1"/>
  <c r="Q417" i="1"/>
  <c r="R417" i="1" s="1"/>
  <c r="Q416" i="1"/>
  <c r="R416" i="1" s="1"/>
  <c r="Q415" i="1"/>
  <c r="R441" i="1" l="1"/>
  <c r="Q418" i="1"/>
  <c r="R415" i="1"/>
  <c r="R418" i="1" s="1"/>
  <c r="Q119" i="8"/>
  <c r="Q120" i="8" s="1"/>
  <c r="Q410" i="1"/>
  <c r="R410" i="1" s="1"/>
  <c r="Q409" i="1"/>
  <c r="R409" i="1" s="1"/>
  <c r="Q408" i="1"/>
  <c r="R408" i="1" s="1"/>
  <c r="R119" i="8" l="1"/>
  <c r="R120" i="8" s="1"/>
  <c r="R411" i="1"/>
  <c r="Q411" i="1"/>
  <c r="Q114" i="8"/>
  <c r="Q115" i="8" s="1"/>
  <c r="Q423" i="3"/>
  <c r="R423" i="3" s="1"/>
  <c r="Q422" i="3"/>
  <c r="R422" i="3" s="1"/>
  <c r="Q421" i="3"/>
  <c r="R421" i="3" s="1"/>
  <c r="R424" i="3" l="1"/>
  <c r="Q424" i="3"/>
  <c r="R114" i="8"/>
  <c r="R115" i="8" s="1"/>
  <c r="Q403" i="1" l="1"/>
  <c r="Q404" i="1" s="1"/>
  <c r="R403" i="1" l="1"/>
  <c r="R404" i="1" s="1"/>
  <c r="Q398" i="1"/>
  <c r="R398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1" i="1" l="1"/>
  <c r="R391" i="1" s="1"/>
  <c r="Q390" i="1"/>
  <c r="R390" i="1" s="1"/>
  <c r="Q389" i="1"/>
  <c r="R389" i="1" s="1"/>
  <c r="Q388" i="1"/>
  <c r="Q383" i="1"/>
  <c r="R383" i="1" s="1"/>
  <c r="Q382" i="1"/>
  <c r="R382" i="1" s="1"/>
  <c r="Q381" i="1"/>
  <c r="R381" i="1" s="1"/>
  <c r="Q380" i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Q416" i="3"/>
  <c r="R416" i="3" s="1"/>
  <c r="Q415" i="3"/>
  <c r="R415" i="3" s="1"/>
  <c r="Q414" i="3"/>
  <c r="R414" i="3" s="1"/>
  <c r="Q413" i="3"/>
  <c r="Q89" i="5"/>
  <c r="R89" i="5" s="1"/>
  <c r="Q88" i="5"/>
  <c r="R88" i="5" s="1"/>
  <c r="Q87" i="5"/>
  <c r="R87" i="5" s="1"/>
  <c r="Q86" i="5"/>
  <c r="R86" i="5" s="1"/>
  <c r="Q407" i="3"/>
  <c r="R407" i="3" s="1"/>
  <c r="Q406" i="3"/>
  <c r="R406" i="3" s="1"/>
  <c r="Q405" i="3"/>
  <c r="R405" i="3" s="1"/>
  <c r="Q404" i="3"/>
  <c r="R404" i="3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Q358" i="1"/>
  <c r="R358" i="1" s="1"/>
  <c r="Q359" i="1"/>
  <c r="R359" i="1" s="1"/>
  <c r="Q399" i="1" l="1"/>
  <c r="R388" i="1"/>
  <c r="R399" i="1" s="1"/>
  <c r="Q384" i="1"/>
  <c r="R380" i="1"/>
  <c r="R384" i="1" s="1"/>
  <c r="Q376" i="1"/>
  <c r="R364" i="1"/>
  <c r="R376" i="1" s="1"/>
  <c r="Q417" i="3"/>
  <c r="R413" i="3"/>
  <c r="R417" i="3" s="1"/>
  <c r="R90" i="5"/>
  <c r="Q90" i="5"/>
  <c r="R408" i="3"/>
  <c r="Q408" i="3"/>
  <c r="R357" i="1"/>
  <c r="Q345" i="1" l="1"/>
  <c r="R345" i="1" l="1"/>
  <c r="R360" i="1" s="1"/>
  <c r="Q360" i="1"/>
  <c r="Q399" i="3"/>
  <c r="Q398" i="3"/>
  <c r="R398" i="3" s="1"/>
  <c r="Q397" i="3"/>
  <c r="R397" i="3" s="1"/>
  <c r="Q396" i="3"/>
  <c r="R396" i="3" s="1"/>
  <c r="Q335" i="1"/>
  <c r="R335" i="1" s="1"/>
  <c r="Q336" i="1"/>
  <c r="R336" i="1" s="1"/>
  <c r="Q337" i="1"/>
  <c r="R337" i="1" s="1"/>
  <c r="Q338" i="1"/>
  <c r="R338" i="1" s="1"/>
  <c r="Q339" i="1"/>
  <c r="R339" i="1" s="1"/>
  <c r="Q334" i="1"/>
  <c r="Q109" i="8"/>
  <c r="Q110" i="8" s="1"/>
  <c r="Q329" i="1"/>
  <c r="R329" i="1" s="1"/>
  <c r="Q328" i="1"/>
  <c r="R328" i="1" s="1"/>
  <c r="Q330" i="1"/>
  <c r="R330" i="1" s="1"/>
  <c r="Q389" i="3"/>
  <c r="R389" i="3" s="1"/>
  <c r="Q390" i="3"/>
  <c r="R390" i="3" s="1"/>
  <c r="Q400" i="3" l="1"/>
  <c r="R399" i="3"/>
  <c r="R400" i="3" s="1"/>
  <c r="Q340" i="1"/>
  <c r="R334" i="1"/>
  <c r="R340" i="1" s="1"/>
  <c r="R109" i="8"/>
  <c r="R110" i="8" s="1"/>
  <c r="R331" i="1"/>
  <c r="Q331" i="1"/>
  <c r="R323" i="1"/>
  <c r="Q81" i="5"/>
  <c r="R81" i="5" s="1"/>
  <c r="Q80" i="5"/>
  <c r="Q82" i="5" l="1"/>
  <c r="R80" i="5"/>
  <c r="R82" i="5" s="1"/>
  <c r="Q391" i="3" l="1"/>
  <c r="R391" i="3" s="1"/>
  <c r="Q388" i="3"/>
  <c r="R388" i="3" s="1"/>
  <c r="Q387" i="3"/>
  <c r="R387" i="3" s="1"/>
  <c r="Q386" i="3"/>
  <c r="R386" i="3" s="1"/>
  <c r="Q385" i="3"/>
  <c r="R385" i="3" s="1"/>
  <c r="Q384" i="3"/>
  <c r="R384" i="3" s="1"/>
  <c r="Q383" i="3"/>
  <c r="R383" i="3" s="1"/>
  <c r="Q382" i="3"/>
  <c r="R382" i="3" s="1"/>
  <c r="Q381" i="3"/>
  <c r="R381" i="3" s="1"/>
  <c r="Q380" i="3"/>
  <c r="R380" i="3" s="1"/>
  <c r="Q379" i="3"/>
  <c r="Q378" i="3"/>
  <c r="R378" i="3" s="1"/>
  <c r="R379" i="3" l="1"/>
  <c r="R392" i="3" s="1"/>
  <c r="Q392" i="3"/>
  <c r="Q373" i="3" l="1"/>
  <c r="Q374" i="3" s="1"/>
  <c r="Q322" i="1"/>
  <c r="R322" i="1" s="1"/>
  <c r="Q324" i="1"/>
  <c r="R324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Q104" i="8"/>
  <c r="R104" i="8" s="1"/>
  <c r="Q103" i="8"/>
  <c r="R103" i="8" s="1"/>
  <c r="Q102" i="8"/>
  <c r="R102" i="8" s="1"/>
  <c r="Q101" i="8"/>
  <c r="R101" i="8" s="1"/>
  <c r="R316" i="1" l="1"/>
  <c r="R325" i="1" s="1"/>
  <c r="Q325" i="1"/>
  <c r="R105" i="8"/>
  <c r="R373" i="3"/>
  <c r="R374" i="3" s="1"/>
  <c r="Q105" i="8"/>
  <c r="Q368" i="3" l="1"/>
  <c r="R368" i="3" s="1"/>
  <c r="Q367" i="3"/>
  <c r="R367" i="3" s="1"/>
  <c r="Q366" i="3"/>
  <c r="R366" i="3" s="1"/>
  <c r="Q365" i="3"/>
  <c r="R365" i="3" s="1"/>
  <c r="Q364" i="3"/>
  <c r="R364" i="3" s="1"/>
  <c r="Q363" i="3"/>
  <c r="R363" i="3" s="1"/>
  <c r="Q362" i="3"/>
  <c r="R362" i="3" s="1"/>
  <c r="Q361" i="3"/>
  <c r="R361" i="3" s="1"/>
  <c r="Q360" i="3"/>
  <c r="R360" i="3" s="1"/>
  <c r="Q359" i="3"/>
  <c r="Q95" i="8"/>
  <c r="Q96" i="8" s="1"/>
  <c r="Q348" i="3"/>
  <c r="Q90" i="8"/>
  <c r="R90" i="8" s="1"/>
  <c r="Q89" i="8"/>
  <c r="R89" i="8" s="1"/>
  <c r="Q88" i="8"/>
  <c r="Q353" i="3"/>
  <c r="Q354" i="3" s="1"/>
  <c r="Q297" i="1"/>
  <c r="R297" i="1" s="1"/>
  <c r="Q298" i="1"/>
  <c r="R298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69" i="3" l="1"/>
  <c r="R359" i="3"/>
  <c r="R369" i="3" s="1"/>
  <c r="R95" i="8"/>
  <c r="R96" i="8" s="1"/>
  <c r="R348" i="3"/>
  <c r="Q91" i="8"/>
  <c r="R88" i="8"/>
  <c r="R91" i="8" s="1"/>
  <c r="R353" i="3"/>
  <c r="R354" i="3" s="1"/>
  <c r="Q296" i="1"/>
  <c r="R296" i="1" l="1"/>
  <c r="R313" i="1" s="1"/>
  <c r="Q313" i="1"/>
  <c r="Q347" i="3" l="1"/>
  <c r="R347" i="3" s="1"/>
  <c r="Q346" i="3"/>
  <c r="R346" i="3" s="1"/>
  <c r="Q345" i="3"/>
  <c r="R345" i="3" s="1"/>
  <c r="Q344" i="3"/>
  <c r="R344" i="3" s="1"/>
  <c r="Q343" i="3"/>
  <c r="R343" i="3" s="1"/>
  <c r="Q342" i="3"/>
  <c r="R342" i="3" s="1"/>
  <c r="Q341" i="3"/>
  <c r="R341" i="3" s="1"/>
  <c r="Q340" i="3"/>
  <c r="R340" i="3" s="1"/>
  <c r="Q339" i="3"/>
  <c r="R339" i="3" s="1"/>
  <c r="Q338" i="3"/>
  <c r="R338" i="3" s="1"/>
  <c r="Q337" i="3"/>
  <c r="R337" i="3" s="1"/>
  <c r="Q336" i="3"/>
  <c r="Q349" i="3" l="1"/>
  <c r="R336" i="3"/>
  <c r="R349" i="3" s="1"/>
  <c r="Q69" i="5"/>
  <c r="R69" i="5" s="1"/>
  <c r="Q68" i="5"/>
  <c r="Q82" i="8"/>
  <c r="R82" i="8" s="1"/>
  <c r="Q81" i="8"/>
  <c r="R81" i="8" s="1"/>
  <c r="Q80" i="8"/>
  <c r="R80" i="8" s="1"/>
  <c r="Q79" i="8"/>
  <c r="Q75" i="5"/>
  <c r="R75" i="5" s="1"/>
  <c r="Q74" i="5"/>
  <c r="Q63" i="5"/>
  <c r="R63" i="5" s="1"/>
  <c r="Q62" i="5"/>
  <c r="Q332" i="3"/>
  <c r="R332" i="3" s="1"/>
  <c r="Q331" i="3"/>
  <c r="R331" i="3" s="1"/>
  <c r="Q330" i="3"/>
  <c r="R330" i="3" s="1"/>
  <c r="Q329" i="3"/>
  <c r="R329" i="3" s="1"/>
  <c r="Q76" i="5" l="1"/>
  <c r="Q83" i="8"/>
  <c r="Q64" i="5"/>
  <c r="R333" i="3"/>
  <c r="Q70" i="5"/>
  <c r="R68" i="5"/>
  <c r="R70" i="5" s="1"/>
  <c r="R79" i="8"/>
  <c r="R83" i="8" s="1"/>
  <c r="R62" i="5"/>
  <c r="R64" i="5" s="1"/>
  <c r="R74" i="5"/>
  <c r="R76" i="5" s="1"/>
  <c r="Q333" i="3"/>
  <c r="Q74" i="8" l="1"/>
  <c r="R74" i="8" s="1"/>
  <c r="Q73" i="8"/>
  <c r="R73" i="8" s="1"/>
  <c r="Q72" i="8"/>
  <c r="Q324" i="3"/>
  <c r="R324" i="3" s="1"/>
  <c r="Q323" i="3"/>
  <c r="R323" i="3" s="1"/>
  <c r="Q322" i="3"/>
  <c r="R322" i="3" s="1"/>
  <c r="Q321" i="3"/>
  <c r="R321" i="3" s="1"/>
  <c r="Q320" i="3"/>
  <c r="R320" i="3" s="1"/>
  <c r="Q319" i="3"/>
  <c r="R319" i="3" s="1"/>
  <c r="Q318" i="3"/>
  <c r="R318" i="3" s="1"/>
  <c r="Q317" i="3"/>
  <c r="R317" i="3" s="1"/>
  <c r="Q316" i="3"/>
  <c r="R316" i="3" s="1"/>
  <c r="Q315" i="3"/>
  <c r="R315" i="3" s="1"/>
  <c r="Q314" i="3"/>
  <c r="R314" i="3" s="1"/>
  <c r="Q313" i="3"/>
  <c r="R313" i="3" s="1"/>
  <c r="Q312" i="3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Q75" i="8" l="1"/>
  <c r="R282" i="1"/>
  <c r="R292" i="1" s="1"/>
  <c r="Q292" i="1"/>
  <c r="R72" i="8"/>
  <c r="R75" i="8" s="1"/>
  <c r="R312" i="3"/>
  <c r="Q307" i="3" l="1"/>
  <c r="Q302" i="3"/>
  <c r="R302" i="3" s="1"/>
  <c r="Q301" i="3"/>
  <c r="Q303" i="3" l="1"/>
  <c r="R307" i="3"/>
  <c r="Q308" i="3"/>
  <c r="Q325" i="3" s="1"/>
  <c r="R301" i="3"/>
  <c r="R303" i="3" s="1"/>
  <c r="R308" i="3" l="1"/>
  <c r="R325" i="3" s="1"/>
  <c r="Q277" i="1"/>
  <c r="R277" i="1" s="1"/>
  <c r="Q274" i="1"/>
  <c r="R274" i="1" s="1"/>
  <c r="Q275" i="1"/>
  <c r="R275" i="1" s="1"/>
  <c r="Q276" i="1"/>
  <c r="R276" i="1" s="1"/>
  <c r="Q273" i="1" l="1"/>
  <c r="R273" i="1" s="1"/>
  <c r="Q272" i="1"/>
  <c r="Q296" i="3"/>
  <c r="R296" i="3" s="1"/>
  <c r="R297" i="3" s="1"/>
  <c r="Q64" i="8"/>
  <c r="R64" i="8" s="1"/>
  <c r="Q65" i="8"/>
  <c r="R65" i="8" s="1"/>
  <c r="Q66" i="8"/>
  <c r="R66" i="8" s="1"/>
  <c r="Q67" i="8"/>
  <c r="R67" i="8" s="1"/>
  <c r="Q68" i="8"/>
  <c r="R68" i="8" s="1"/>
  <c r="Q63" i="8"/>
  <c r="R63" i="8" s="1"/>
  <c r="Q57" i="5"/>
  <c r="R57" i="5" s="1"/>
  <c r="Q56" i="5"/>
  <c r="R56" i="5" s="1"/>
  <c r="Q55" i="5"/>
  <c r="R55" i="5" s="1"/>
  <c r="Q54" i="5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Q259" i="1"/>
  <c r="R259" i="1" s="1"/>
  <c r="Q282" i="3"/>
  <c r="R282" i="3" s="1"/>
  <c r="Q283" i="3"/>
  <c r="R283" i="3" s="1"/>
  <c r="Q291" i="3"/>
  <c r="R291" i="3" s="1"/>
  <c r="Q290" i="3"/>
  <c r="R290" i="3" s="1"/>
  <c r="Q289" i="3"/>
  <c r="R289" i="3" s="1"/>
  <c r="Q288" i="3"/>
  <c r="R288" i="3" s="1"/>
  <c r="Q58" i="5" l="1"/>
  <c r="R272" i="1"/>
  <c r="R278" i="1" s="1"/>
  <c r="Q278" i="1"/>
  <c r="Q297" i="3"/>
  <c r="Q268" i="1"/>
  <c r="R69" i="8"/>
  <c r="Q69" i="8"/>
  <c r="R54" i="5"/>
  <c r="R58" i="5" s="1"/>
  <c r="R260" i="1"/>
  <c r="R268" i="1" s="1"/>
  <c r="Q287" i="3" l="1"/>
  <c r="R287" i="3" s="1"/>
  <c r="Q286" i="3"/>
  <c r="R286" i="3" s="1"/>
  <c r="Q285" i="3"/>
  <c r="R285" i="3" s="1"/>
  <c r="Q284" i="3"/>
  <c r="R284" i="3" s="1"/>
  <c r="Q281" i="3"/>
  <c r="R281" i="3" s="1"/>
  <c r="Q280" i="3"/>
  <c r="Q243" i="1"/>
  <c r="R243" i="1" s="1"/>
  <c r="Q242" i="1"/>
  <c r="R242" i="1" s="1"/>
  <c r="Q49" i="5"/>
  <c r="R49" i="5" s="1"/>
  <c r="R50" i="5" s="1"/>
  <c r="R280" i="3" l="1"/>
  <c r="R292" i="3" s="1"/>
  <c r="Q292" i="3"/>
  <c r="Q50" i="5"/>
  <c r="R244" i="1"/>
  <c r="Q244" i="1"/>
  <c r="Q275" i="3"/>
  <c r="Q276" i="3" s="1"/>
  <c r="Q58" i="8"/>
  <c r="R58" i="8" s="1"/>
  <c r="Q57" i="8"/>
  <c r="Q262" i="3"/>
  <c r="R262" i="3" s="1"/>
  <c r="Q263" i="3"/>
  <c r="R263" i="3" s="1"/>
  <c r="Q264" i="3"/>
  <c r="R264" i="3" s="1"/>
  <c r="L263" i="3"/>
  <c r="Q261" i="3"/>
  <c r="R261" i="3" s="1"/>
  <c r="Q260" i="3"/>
  <c r="R260" i="3" s="1"/>
  <c r="Q259" i="3"/>
  <c r="R259" i="3" s="1"/>
  <c r="Q258" i="3"/>
  <c r="R258" i="3" s="1"/>
  <c r="Q257" i="3"/>
  <c r="R257" i="3" s="1"/>
  <c r="Q256" i="3"/>
  <c r="R256" i="3" s="1"/>
  <c r="Q255" i="3"/>
  <c r="R255" i="3" s="1"/>
  <c r="Q254" i="3"/>
  <c r="R254" i="3" s="1"/>
  <c r="Q253" i="3"/>
  <c r="R253" i="3" s="1"/>
  <c r="Q252" i="3"/>
  <c r="R252" i="3" s="1"/>
  <c r="Q269" i="3"/>
  <c r="R269" i="3" s="1"/>
  <c r="Q268" i="3"/>
  <c r="R268" i="3" s="1"/>
  <c r="Q267" i="3"/>
  <c r="R267" i="3" s="1"/>
  <c r="Q266" i="3"/>
  <c r="R266" i="3" s="1"/>
  <c r="Q265" i="3"/>
  <c r="Q44" i="5"/>
  <c r="R44" i="5" s="1"/>
  <c r="Q53" i="8"/>
  <c r="R53" i="8" s="1"/>
  <c r="Q52" i="8"/>
  <c r="R52" i="8" s="1"/>
  <c r="Q51" i="8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54" i="1"/>
  <c r="R254" i="1" s="1"/>
  <c r="Q255" i="1"/>
  <c r="R255" i="1" s="1"/>
  <c r="Q253" i="1"/>
  <c r="R253" i="1" s="1"/>
  <c r="R275" i="3" l="1"/>
  <c r="R276" i="3" s="1"/>
  <c r="Q54" i="8"/>
  <c r="Q270" i="3"/>
  <c r="Q59" i="8"/>
  <c r="R57" i="8"/>
  <c r="R59" i="8" s="1"/>
  <c r="R265" i="3"/>
  <c r="R270" i="3" s="1"/>
  <c r="R51" i="8"/>
  <c r="R54" i="8" s="1"/>
  <c r="R256" i="1"/>
  <c r="Q256" i="1"/>
  <c r="Q223" i="1"/>
  <c r="R223" i="1" s="1"/>
  <c r="Q222" i="1"/>
  <c r="R222" i="1" s="1"/>
  <c r="Q221" i="1"/>
  <c r="R221" i="1" s="1"/>
  <c r="Q220" i="1"/>
  <c r="Q237" i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Q46" i="8"/>
  <c r="R46" i="8" s="1"/>
  <c r="Q45" i="8"/>
  <c r="Q43" i="5"/>
  <c r="R43" i="5" s="1"/>
  <c r="Q42" i="5"/>
  <c r="Q247" i="3"/>
  <c r="R247" i="3" s="1"/>
  <c r="Q246" i="3"/>
  <c r="R246" i="3" s="1"/>
  <c r="Q245" i="3"/>
  <c r="R245" i="3" s="1"/>
  <c r="Q244" i="3"/>
  <c r="R244" i="3" s="1"/>
  <c r="Q243" i="3"/>
  <c r="R243" i="3" s="1"/>
  <c r="Q242" i="3"/>
  <c r="R242" i="3" s="1"/>
  <c r="Q241" i="3"/>
  <c r="R241" i="3" s="1"/>
  <c r="Q240" i="3"/>
  <c r="R240" i="3" s="1"/>
  <c r="Q239" i="3"/>
  <c r="R239" i="3" s="1"/>
  <c r="Q238" i="3"/>
  <c r="R238" i="3" s="1"/>
  <c r="Q237" i="3"/>
  <c r="R237" i="3" s="1"/>
  <c r="Q236" i="3"/>
  <c r="R236" i="3" s="1"/>
  <c r="Q235" i="3"/>
  <c r="R235" i="3" s="1"/>
  <c r="Q234" i="3"/>
  <c r="R234" i="3" s="1"/>
  <c r="Q233" i="3"/>
  <c r="R233" i="3" s="1"/>
  <c r="Q232" i="3"/>
  <c r="R232" i="3" s="1"/>
  <c r="Q227" i="3"/>
  <c r="R227" i="3" s="1"/>
  <c r="Q227" i="1"/>
  <c r="R227" i="1" s="1"/>
  <c r="R228" i="1" s="1"/>
  <c r="R237" i="1" l="1"/>
  <c r="Q47" i="8"/>
  <c r="Q224" i="1"/>
  <c r="Q45" i="5"/>
  <c r="R248" i="3"/>
  <c r="R220" i="1"/>
  <c r="R224" i="1" s="1"/>
  <c r="Q238" i="1"/>
  <c r="R231" i="1"/>
  <c r="R45" i="8"/>
  <c r="R47" i="8" s="1"/>
  <c r="R42" i="5"/>
  <c r="R45" i="5" s="1"/>
  <c r="Q248" i="3"/>
  <c r="R228" i="3"/>
  <c r="Q228" i="3"/>
  <c r="Q228" i="1"/>
  <c r="R238" i="1" l="1"/>
  <c r="Q215" i="3"/>
  <c r="Q211" i="3"/>
  <c r="R211" i="3" s="1"/>
  <c r="Q212" i="3"/>
  <c r="R212" i="3" s="1"/>
  <c r="Q213" i="3"/>
  <c r="R213" i="3" s="1"/>
  <c r="Q214" i="3"/>
  <c r="R214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 l="1"/>
  <c r="R215" i="3"/>
  <c r="R224" i="3" s="1"/>
  <c r="Q212" i="1"/>
  <c r="Q210" i="3"/>
  <c r="R210" i="3" s="1"/>
  <c r="Q41" i="8"/>
  <c r="R41" i="8" s="1"/>
  <c r="Q40" i="8"/>
  <c r="Q205" i="1"/>
  <c r="R205" i="1" s="1"/>
  <c r="Q42" i="8" l="1"/>
  <c r="R40" i="8"/>
  <c r="R42" i="8" l="1"/>
  <c r="Q203" i="1" l="1"/>
  <c r="R203" i="1" s="1"/>
  <c r="Q211" i="1"/>
  <c r="R211" i="1" s="1"/>
  <c r="Q201" i="1"/>
  <c r="R201" i="1" s="1"/>
  <c r="Q216" i="1"/>
  <c r="R216" i="1" s="1"/>
  <c r="Q202" i="1" l="1"/>
  <c r="R202" i="1" s="1"/>
  <c r="Q204" i="1"/>
  <c r="R204" i="1" s="1"/>
  <c r="Q206" i="1"/>
  <c r="R206" i="1" s="1"/>
  <c r="Q207" i="1"/>
  <c r="R207" i="1" s="1"/>
  <c r="Q208" i="1"/>
  <c r="Q209" i="1"/>
  <c r="R209" i="1" s="1"/>
  <c r="Q210" i="1"/>
  <c r="R210" i="1" s="1"/>
  <c r="R212" i="1"/>
  <c r="Q213" i="1"/>
  <c r="R213" i="1" s="1"/>
  <c r="Q214" i="1"/>
  <c r="R214" i="1" s="1"/>
  <c r="Q215" i="1"/>
  <c r="R215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208" i="1" l="1"/>
  <c r="R217" i="1" s="1"/>
  <c r="Q217" i="1"/>
  <c r="Q191" i="1"/>
  <c r="R182" i="1"/>
  <c r="R191" i="1" s="1"/>
  <c r="Q37" i="5" l="1"/>
  <c r="R37" i="5" s="1"/>
  <c r="Q36" i="5"/>
  <c r="R36" i="5" s="1"/>
  <c r="Q35" i="5"/>
  <c r="Q204" i="3"/>
  <c r="R204" i="3" s="1"/>
  <c r="Q203" i="3"/>
  <c r="R203" i="3" s="1"/>
  <c r="Q202" i="3"/>
  <c r="R202" i="3" s="1"/>
  <c r="Q201" i="3"/>
  <c r="R201" i="3" s="1"/>
  <c r="Q200" i="3"/>
  <c r="R200" i="3" s="1"/>
  <c r="Q199" i="3"/>
  <c r="R199" i="3" s="1"/>
  <c r="Q198" i="3"/>
  <c r="R198" i="3" s="1"/>
  <c r="Q197" i="3"/>
  <c r="R197" i="3" s="1"/>
  <c r="Q196" i="3"/>
  <c r="R196" i="3" s="1"/>
  <c r="Q195" i="3"/>
  <c r="R195" i="3" s="1"/>
  <c r="Q135" i="3"/>
  <c r="R135" i="3" s="1"/>
  <c r="Q134" i="3"/>
  <c r="R134" i="3" s="1"/>
  <c r="Q133" i="3"/>
  <c r="R133" i="3" s="1"/>
  <c r="Q132" i="3"/>
  <c r="R132" i="3" s="1"/>
  <c r="Q131" i="3"/>
  <c r="R131" i="3" s="1"/>
  <c r="Q130" i="3"/>
  <c r="R130" i="3" s="1"/>
  <c r="Q129" i="3"/>
  <c r="R129" i="3" s="1"/>
  <c r="Q128" i="3"/>
  <c r="R128" i="3" s="1"/>
  <c r="Q127" i="3"/>
  <c r="R127" i="3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38" i="5" l="1"/>
  <c r="R35" i="5"/>
  <c r="R38" i="5" s="1"/>
  <c r="R205" i="3"/>
  <c r="Q205" i="3"/>
  <c r="Q170" i="1"/>
  <c r="R170" i="1" s="1"/>
  <c r="Q177" i="1" l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Q159" i="1"/>
  <c r="R159" i="1" s="1"/>
  <c r="Q158" i="1"/>
  <c r="Q160" i="1" l="1"/>
  <c r="Q178" i="1"/>
  <c r="R164" i="1"/>
  <c r="R178" i="1" s="1"/>
  <c r="R158" i="1"/>
  <c r="R160" i="1" s="1"/>
  <c r="Q190" i="3" l="1"/>
  <c r="R190" i="3" s="1"/>
  <c r="Q189" i="3"/>
  <c r="R189" i="3" s="1"/>
  <c r="Q188" i="3"/>
  <c r="R188" i="3" s="1"/>
  <c r="Q187" i="3"/>
  <c r="R187" i="3" s="1"/>
  <c r="Q186" i="3"/>
  <c r="R186" i="3" s="1"/>
  <c r="Q185" i="3"/>
  <c r="R185" i="3" s="1"/>
  <c r="Q184" i="3"/>
  <c r="R184" i="3" s="1"/>
  <c r="Q183" i="3"/>
  <c r="Q182" i="3"/>
  <c r="R182" i="3" s="1"/>
  <c r="Q181" i="3"/>
  <c r="R181" i="3" s="1"/>
  <c r="Q180" i="3"/>
  <c r="R180" i="3" s="1"/>
  <c r="Q179" i="3"/>
  <c r="R179" i="3" s="1"/>
  <c r="Q178" i="3"/>
  <c r="R178" i="3" s="1"/>
  <c r="Q177" i="3"/>
  <c r="R177" i="3" s="1"/>
  <c r="Q176" i="3"/>
  <c r="Q191" i="3" l="1"/>
  <c r="R176" i="3"/>
  <c r="R191" i="3" s="1"/>
  <c r="Q33" i="8" l="1"/>
  <c r="R33" i="8" s="1"/>
  <c r="Q34" i="8"/>
  <c r="R34" i="8" s="1"/>
  <c r="Q32" i="8"/>
  <c r="R32" i="8" s="1"/>
  <c r="Q171" i="3" l="1"/>
  <c r="Q172" i="3" s="1"/>
  <c r="Q166" i="3"/>
  <c r="R166" i="3" s="1"/>
  <c r="Q167" i="3"/>
  <c r="R167" i="3" s="1"/>
  <c r="Q165" i="3"/>
  <c r="Q168" i="3" l="1"/>
  <c r="R165" i="3"/>
  <c r="R168" i="3" s="1"/>
  <c r="R171" i="3"/>
  <c r="R172" i="3" s="1"/>
  <c r="Q160" i="3" l="1"/>
  <c r="R160" i="3" l="1"/>
  <c r="R161" i="3" s="1"/>
  <c r="Q161" i="3"/>
  <c r="Q31" i="8" l="1"/>
  <c r="R31" i="8" s="1"/>
  <c r="Q30" i="8"/>
  <c r="Q153" i="1"/>
  <c r="R153" i="1" s="1"/>
  <c r="Q152" i="1"/>
  <c r="R152" i="1" s="1"/>
  <c r="Q151" i="1"/>
  <c r="R151" i="1" s="1"/>
  <c r="Q150" i="1"/>
  <c r="R30" i="8" l="1"/>
  <c r="R35" i="8" s="1"/>
  <c r="Q35" i="8"/>
  <c r="Q154" i="1"/>
  <c r="R150" i="1"/>
  <c r="R154" i="1" s="1"/>
  <c r="Q29" i="5"/>
  <c r="R29" i="5" s="1"/>
  <c r="Q28" i="5" l="1"/>
  <c r="R28" i="5" s="1"/>
  <c r="Q27" i="5"/>
  <c r="R27" i="5" s="1"/>
  <c r="Q25" i="8"/>
  <c r="R25" i="8" s="1"/>
  <c r="R30" i="5" l="1"/>
  <c r="Q30" i="5"/>
  <c r="Q154" i="3"/>
  <c r="R154" i="3" s="1"/>
  <c r="Q155" i="3"/>
  <c r="R155" i="3" s="1"/>
  <c r="Q156" i="3"/>
  <c r="R156" i="3" s="1"/>
  <c r="Q146" i="1"/>
  <c r="Q147" i="1" s="1"/>
  <c r="Q147" i="3"/>
  <c r="R147" i="3" s="1"/>
  <c r="Q148" i="3"/>
  <c r="R148" i="3" s="1"/>
  <c r="Q149" i="3"/>
  <c r="R149" i="3" s="1"/>
  <c r="Q146" i="3"/>
  <c r="R146" i="3" s="1"/>
  <c r="Q145" i="3"/>
  <c r="R145" i="3" s="1"/>
  <c r="Q144" i="3"/>
  <c r="R144" i="3" s="1"/>
  <c r="Q143" i="3"/>
  <c r="R143" i="3" s="1"/>
  <c r="Q142" i="3"/>
  <c r="R142" i="3" s="1"/>
  <c r="Q141" i="3"/>
  <c r="R141" i="3" s="1"/>
  <c r="R157" i="3" l="1"/>
  <c r="Q157" i="3"/>
  <c r="R146" i="1"/>
  <c r="R147" i="1" s="1"/>
  <c r="R150" i="3"/>
  <c r="Q150" i="3"/>
  <c r="R143" i="1" l="1"/>
  <c r="Q143" i="1"/>
  <c r="Q20" i="8"/>
  <c r="R20" i="8" s="1"/>
  <c r="Q136" i="3" l="1"/>
  <c r="R136" i="3"/>
  <c r="Q19" i="8" l="1"/>
  <c r="R19" i="8" s="1"/>
  <c r="Q18" i="8"/>
  <c r="R18" i="8" l="1"/>
  <c r="R21" i="8" s="1"/>
  <c r="Q21" i="8"/>
  <c r="Q125" i="1" l="1"/>
  <c r="R125" i="1" s="1"/>
  <c r="Q126" i="1"/>
  <c r="R126" i="1" s="1"/>
  <c r="Q127" i="1"/>
  <c r="R127" i="1" s="1"/>
  <c r="Q128" i="1"/>
  <c r="R128" i="1" s="1"/>
  <c r="Q124" i="1"/>
  <c r="R124" i="1" s="1"/>
  <c r="Q121" i="3"/>
  <c r="R121" i="3" s="1"/>
  <c r="R122" i="3" s="1"/>
  <c r="Q12" i="8"/>
  <c r="R12" i="8" s="1"/>
  <c r="R129" i="1" l="1"/>
  <c r="Q122" i="3"/>
  <c r="Q129" i="1"/>
  <c r="Q11" i="8"/>
  <c r="Q119" i="1"/>
  <c r="Q120" i="1" s="1"/>
  <c r="Q21" i="5"/>
  <c r="R21" i="5" s="1"/>
  <c r="Q20" i="5"/>
  <c r="R20" i="5" s="1"/>
  <c r="Q115" i="3"/>
  <c r="R115" i="3" s="1"/>
  <c r="R116" i="3" s="1"/>
  <c r="R22" i="5" l="1"/>
  <c r="Q22" i="5"/>
  <c r="R11" i="8"/>
  <c r="R119" i="1"/>
  <c r="R120" i="1" s="1"/>
  <c r="Q114" i="3"/>
  <c r="R114" i="3" l="1"/>
  <c r="Q5" i="8"/>
  <c r="R5" i="8" s="1"/>
  <c r="Q109" i="3"/>
  <c r="R109" i="3" s="1"/>
  <c r="R110" i="3" s="1"/>
  <c r="Q107" i="1"/>
  <c r="R107" i="1" s="1"/>
  <c r="Q103" i="3" l="1"/>
  <c r="R103" i="3" s="1"/>
  <c r="Q104" i="3"/>
  <c r="Q100" i="3"/>
  <c r="R100" i="3" s="1"/>
  <c r="Q101" i="3"/>
  <c r="R101" i="3" s="1"/>
  <c r="Q102" i="3"/>
  <c r="R102" i="3" s="1"/>
  <c r="Q99" i="3"/>
  <c r="Q105" i="3" l="1"/>
  <c r="Q110" i="3" s="1"/>
  <c r="Q116" i="3" s="1"/>
  <c r="R99" i="3"/>
  <c r="R104" i="3"/>
  <c r="Q102" i="1"/>
  <c r="R102" i="1" s="1"/>
  <c r="Q103" i="1"/>
  <c r="R103" i="1" s="1"/>
  <c r="Q104" i="1"/>
  <c r="R104" i="1" s="1"/>
  <c r="Q105" i="1"/>
  <c r="R105" i="1" s="1"/>
  <c r="Q106" i="1"/>
  <c r="R106" i="1" s="1"/>
  <c r="Q112" i="1"/>
  <c r="R112" i="1" s="1"/>
  <c r="Q113" i="1"/>
  <c r="R113" i="1" s="1"/>
  <c r="Q114" i="1"/>
  <c r="R114" i="1" s="1"/>
  <c r="Q101" i="1"/>
  <c r="Q100" i="1"/>
  <c r="R100" i="1" s="1"/>
  <c r="Q99" i="1"/>
  <c r="R99" i="1" s="1"/>
  <c r="R105" i="3" l="1"/>
  <c r="R101" i="1"/>
  <c r="R115" i="1" s="1"/>
  <c r="Q115" i="1"/>
  <c r="Q94" i="3"/>
  <c r="R9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74" i="3" l="1"/>
  <c r="Q95" i="3" s="1"/>
  <c r="R74" i="3" l="1"/>
  <c r="R95" i="3" s="1"/>
  <c r="Q41" i="1" l="1"/>
  <c r="Q7" i="3"/>
  <c r="Q17" i="3" l="1"/>
  <c r="R17" i="3" s="1"/>
  <c r="Q18" i="3"/>
  <c r="R18" i="3" s="1"/>
  <c r="Q19" i="3"/>
  <c r="R19" i="3" s="1"/>
  <c r="Q20" i="3"/>
  <c r="R20" i="3" s="1"/>
  <c r="R7" i="3"/>
  <c r="Q92" i="1"/>
  <c r="R92" i="1" s="1"/>
  <c r="Q10" i="5" l="1"/>
  <c r="Q11" i="5"/>
  <c r="R11" i="5" s="1"/>
  <c r="Q12" i="5"/>
  <c r="R12" i="5" s="1"/>
  <c r="Q13" i="5"/>
  <c r="R13" i="5" s="1"/>
  <c r="Q14" i="5"/>
  <c r="R14" i="5" s="1"/>
  <c r="Q16" i="5"/>
  <c r="R16" i="5" s="1"/>
  <c r="Q15" i="5"/>
  <c r="R15" i="5" s="1"/>
  <c r="Q13" i="8"/>
  <c r="Q14" i="8" s="1"/>
  <c r="Q65" i="3"/>
  <c r="R65" i="3" s="1"/>
  <c r="Q66" i="3"/>
  <c r="R66" i="3" s="1"/>
  <c r="Q67" i="3"/>
  <c r="R67" i="3" s="1"/>
  <c r="Q68" i="3"/>
  <c r="R68" i="3" s="1"/>
  <c r="Q69" i="3"/>
  <c r="R69" i="3" s="1"/>
  <c r="R13" i="8" l="1"/>
  <c r="R14" i="8" s="1"/>
  <c r="Q17" i="5"/>
  <c r="R10" i="5"/>
  <c r="R17" i="5" s="1"/>
  <c r="Q64" i="3"/>
  <c r="Q70" i="3" s="1"/>
  <c r="Q94" i="1"/>
  <c r="R94" i="1" s="1"/>
  <c r="Q93" i="1"/>
  <c r="R93" i="1" s="1"/>
  <c r="Q59" i="3"/>
  <c r="Q85" i="1"/>
  <c r="R85" i="1" s="1"/>
  <c r="Q86" i="1"/>
  <c r="R86" i="1" s="1"/>
  <c r="Q84" i="1"/>
  <c r="R84" i="1" s="1"/>
  <c r="Q83" i="1"/>
  <c r="R83" i="1" s="1"/>
  <c r="Q82" i="1"/>
  <c r="Q87" i="1" l="1"/>
  <c r="R82" i="1"/>
  <c r="R87" i="1" s="1"/>
  <c r="R95" i="1"/>
  <c r="Q60" i="3"/>
  <c r="R59" i="3"/>
  <c r="R60" i="3" s="1"/>
  <c r="R64" i="3"/>
  <c r="R70" i="3" s="1"/>
  <c r="Q95" i="1"/>
  <c r="Q5" i="5"/>
  <c r="Q39" i="1"/>
  <c r="R39" i="1" s="1"/>
  <c r="Q15" i="1"/>
  <c r="R15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19" i="1"/>
  <c r="R19" i="1" s="1"/>
  <c r="Q18" i="1"/>
  <c r="R18" i="1" s="1"/>
  <c r="Q17" i="1"/>
  <c r="R17" i="1" s="1"/>
  <c r="Q16" i="1"/>
  <c r="R16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25" i="3"/>
  <c r="R25" i="3" s="1"/>
  <c r="Q26" i="3"/>
  <c r="R26" i="3" s="1"/>
  <c r="Q27" i="3"/>
  <c r="R27" i="3" s="1"/>
  <c r="Q54" i="3"/>
  <c r="R54" i="3" s="1"/>
  <c r="Q53" i="3"/>
  <c r="Q32" i="3"/>
  <c r="R32" i="3" s="1"/>
  <c r="R33" i="3" s="1"/>
  <c r="Q45" i="3"/>
  <c r="R45" i="3" s="1"/>
  <c r="Q46" i="3"/>
  <c r="R46" i="3" s="1"/>
  <c r="Q47" i="3"/>
  <c r="R47" i="3" s="1"/>
  <c r="Q48" i="3"/>
  <c r="R48" i="3" s="1"/>
  <c r="Q42" i="3"/>
  <c r="R42" i="3" s="1"/>
  <c r="Q43" i="3"/>
  <c r="R43" i="3" s="1"/>
  <c r="Q44" i="3"/>
  <c r="R44" i="3" s="1"/>
  <c r="Q41" i="3"/>
  <c r="R41" i="3" s="1"/>
  <c r="Q77" i="1"/>
  <c r="R77" i="1" s="1"/>
  <c r="Q76" i="1"/>
  <c r="R76" i="1" s="1"/>
  <c r="Q75" i="1"/>
  <c r="R75" i="1" s="1"/>
  <c r="R78" i="1" l="1"/>
  <c r="R26" i="1"/>
  <c r="R49" i="3"/>
  <c r="Q55" i="3"/>
  <c r="R53" i="3"/>
  <c r="R55" i="3" s="1"/>
  <c r="Q6" i="5"/>
  <c r="R5" i="5"/>
  <c r="R6" i="5" s="1"/>
  <c r="Q49" i="3"/>
  <c r="Q78" i="1"/>
  <c r="Q26" i="1"/>
  <c r="Q4" i="8"/>
  <c r="Q6" i="8" s="1"/>
  <c r="Q37" i="3"/>
  <c r="Q33" i="3"/>
  <c r="Q70" i="1"/>
  <c r="R70" i="1" s="1"/>
  <c r="Q67" i="1"/>
  <c r="R67" i="1" s="1"/>
  <c r="Q68" i="1"/>
  <c r="R68" i="1" s="1"/>
  <c r="Q69" i="1"/>
  <c r="R69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R4" i="8" l="1"/>
  <c r="R6" i="8" s="1"/>
  <c r="R71" i="1"/>
  <c r="Q38" i="3"/>
  <c r="R37" i="3"/>
  <c r="R38" i="3" s="1"/>
  <c r="Q71" i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0" i="1"/>
  <c r="R40" i="1" s="1"/>
  <c r="Q42" i="1"/>
  <c r="R42" i="1" s="1"/>
  <c r="Q43" i="1"/>
  <c r="R43" i="1" s="1"/>
  <c r="Q44" i="1"/>
  <c r="R44" i="1" s="1"/>
  <c r="Q45" i="1"/>
  <c r="R45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0" i="1"/>
  <c r="R30" i="1" s="1"/>
  <c r="Q21" i="3"/>
  <c r="R21" i="3" s="1"/>
  <c r="Q22" i="3"/>
  <c r="R22" i="3" s="1"/>
  <c r="Q23" i="3"/>
  <c r="R23" i="3" s="1"/>
  <c r="Q24" i="3"/>
  <c r="R24" i="3" s="1"/>
  <c r="Q5" i="3"/>
  <c r="R5" i="3" s="1"/>
  <c r="Q6" i="3"/>
  <c r="R6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4" i="3"/>
  <c r="R56" i="1" l="1"/>
  <c r="R46" i="1"/>
  <c r="R4" i="3"/>
  <c r="R14" i="3" s="1"/>
  <c r="Q14" i="3"/>
  <c r="R28" i="3"/>
  <c r="Q28" i="3"/>
  <c r="Q56" i="1"/>
  <c r="Q46" i="1"/>
  <c r="S20" i="11" l="1"/>
</calcChain>
</file>

<file path=xl/sharedStrings.xml><?xml version="1.0" encoding="utf-8"?>
<sst xmlns="http://schemas.openxmlformats.org/spreadsheetml/2006/main" count="23331" uniqueCount="5237">
  <si>
    <t>Sodium sulfate Anhydrous</t>
    <phoneticPr fontId="1" type="noConversion"/>
  </si>
  <si>
    <t>PRA</t>
    <phoneticPr fontId="1" type="noConversion"/>
  </si>
  <si>
    <t>등급</t>
    <phoneticPr fontId="1" type="noConversion"/>
  </si>
  <si>
    <t>규격</t>
    <phoneticPr fontId="1" type="noConversion"/>
  </si>
  <si>
    <t>500g</t>
    <phoneticPr fontId="1" type="noConversion"/>
  </si>
  <si>
    <t>품명</t>
    <phoneticPr fontId="1" type="noConversion"/>
  </si>
  <si>
    <t>수량</t>
    <phoneticPr fontId="1" type="noConversion"/>
  </si>
  <si>
    <t>200ul</t>
    <phoneticPr fontId="1" type="noConversion"/>
  </si>
  <si>
    <t>1pk</t>
    <phoneticPr fontId="1" type="noConversion"/>
  </si>
  <si>
    <t>Hydrochloric acid</t>
    <phoneticPr fontId="1" type="noConversion"/>
  </si>
  <si>
    <t>GR</t>
    <phoneticPr fontId="1" type="noConversion"/>
  </si>
  <si>
    <t>1 kg</t>
    <phoneticPr fontId="1" type="noConversion"/>
  </si>
  <si>
    <t>부서</t>
    <phoneticPr fontId="1" type="noConversion"/>
  </si>
  <si>
    <t>일자</t>
    <phoneticPr fontId="1" type="noConversion"/>
  </si>
  <si>
    <t>해양</t>
    <phoneticPr fontId="1" type="noConversion"/>
  </si>
  <si>
    <t>10ml</t>
    <phoneticPr fontId="1" type="noConversion"/>
  </si>
  <si>
    <t>실험복(하복)</t>
    <phoneticPr fontId="1" type="noConversion"/>
  </si>
  <si>
    <t>5182-0717</t>
    <phoneticPr fontId="1" type="noConversion"/>
  </si>
  <si>
    <t>품번</t>
    <phoneticPr fontId="1" type="noConversion"/>
  </si>
  <si>
    <t>Vial screw, 2ml, ambr, WrtOn, Cert, 100pk</t>
    <phoneticPr fontId="1" type="noConversion"/>
  </si>
  <si>
    <t>Cap, 9mm blue screw, PTFE/RS, 100pk</t>
    <phoneticPr fontId="1" type="noConversion"/>
  </si>
  <si>
    <t>주문처</t>
    <phoneticPr fontId="1" type="noConversion"/>
  </si>
  <si>
    <t>제조사</t>
    <phoneticPr fontId="1" type="noConversion"/>
  </si>
  <si>
    <t>Fisher</t>
    <phoneticPr fontId="1" type="noConversion"/>
  </si>
  <si>
    <t>Acetone</t>
    <phoneticPr fontId="1" type="noConversion"/>
  </si>
  <si>
    <t>Agilient</t>
    <phoneticPr fontId="1" type="noConversion"/>
  </si>
  <si>
    <t>Kanto</t>
    <phoneticPr fontId="1" type="noConversion"/>
  </si>
  <si>
    <t>6639-1b</t>
    <phoneticPr fontId="1" type="noConversion"/>
  </si>
  <si>
    <t>20010s0350</t>
    <phoneticPr fontId="1" type="noConversion"/>
  </si>
  <si>
    <t>Whatman</t>
    <phoneticPr fontId="1" type="noConversion"/>
  </si>
  <si>
    <t>110mm</t>
    <phoneticPr fontId="1" type="noConversion"/>
  </si>
  <si>
    <t>1PS여지 (Phase Separator Paper 1PS ), 100pk</t>
    <phoneticPr fontId="1" type="noConversion"/>
  </si>
  <si>
    <t>Acetic acid(1.00066)</t>
    <phoneticPr fontId="1" type="noConversion"/>
  </si>
  <si>
    <t>Percholoric acid 70%, 99.999%</t>
    <phoneticPr fontId="1" type="noConversion"/>
  </si>
  <si>
    <t>250ml</t>
    <phoneticPr fontId="1" type="noConversion"/>
  </si>
  <si>
    <t>수량단위</t>
    <phoneticPr fontId="1" type="noConversion"/>
  </si>
  <si>
    <t>pk</t>
    <phoneticPr fontId="1" type="noConversion"/>
  </si>
  <si>
    <t>box</t>
    <phoneticPr fontId="1" type="noConversion"/>
  </si>
  <si>
    <t>ea</t>
    <phoneticPr fontId="1" type="noConversion"/>
  </si>
  <si>
    <t>case</t>
    <phoneticPr fontId="1" type="noConversion"/>
  </si>
  <si>
    <t>A40-4</t>
  </si>
  <si>
    <t>Aldrich</t>
    <phoneticPr fontId="1" type="noConversion"/>
  </si>
  <si>
    <t>1L</t>
    <phoneticPr fontId="1" type="noConversion"/>
  </si>
  <si>
    <t>토양봉투</t>
    <phoneticPr fontId="1" type="noConversion"/>
  </si>
  <si>
    <t>7X10</t>
    <phoneticPr fontId="1" type="noConversion"/>
  </si>
  <si>
    <t>Thermo finntip 10ml</t>
    <phoneticPr fontId="1" type="noConversion"/>
  </si>
  <si>
    <t>M</t>
    <phoneticPr fontId="1" type="noConversion"/>
  </si>
  <si>
    <t>6월29일</t>
    <phoneticPr fontId="1" type="noConversion"/>
  </si>
  <si>
    <t>번호</t>
    <phoneticPr fontId="1" type="noConversion"/>
  </si>
  <si>
    <t>수질</t>
    <phoneticPr fontId="1" type="noConversion"/>
  </si>
  <si>
    <t>47mm</t>
    <phoneticPr fontId="1" type="noConversion"/>
  </si>
  <si>
    <t>5182-0716</t>
    <phoneticPr fontId="1" type="noConversion"/>
  </si>
  <si>
    <t>200ml</t>
    <phoneticPr fontId="1" type="noConversion"/>
  </si>
  <si>
    <t>CASS-1 ( near Seawater CRM)</t>
    <phoneticPr fontId="1" type="noConversion"/>
  </si>
  <si>
    <t>덕산씨앤피</t>
    <phoneticPr fontId="1" type="noConversion"/>
  </si>
  <si>
    <t>O</t>
    <phoneticPr fontId="1" type="noConversion"/>
  </si>
  <si>
    <t>대정</t>
    <phoneticPr fontId="1" type="noConversion"/>
  </si>
  <si>
    <t>보성과학</t>
    <phoneticPr fontId="1" type="noConversion"/>
  </si>
  <si>
    <t>주문날자</t>
    <phoneticPr fontId="1" type="noConversion"/>
  </si>
  <si>
    <t>가격</t>
    <phoneticPr fontId="1" type="noConversion"/>
  </si>
  <si>
    <t>니트릴 장갑, Gloves Nitrile Exam. Power Free, Premium, Textured, Premium Grade, Medium, 100/Pk.</t>
    <phoneticPr fontId="1" type="noConversion"/>
  </si>
  <si>
    <t>니트릴 장갑, Gloves Nitrile Exam. Power Free, Premium, Textured, Premium Grade, Small, 100/Pk.</t>
    <phoneticPr fontId="1" type="noConversion"/>
  </si>
  <si>
    <t>Silab</t>
    <phoneticPr fontId="1" type="noConversion"/>
  </si>
  <si>
    <t>Thermo</t>
    <phoneticPr fontId="1" type="noConversion"/>
  </si>
  <si>
    <t>SL.Glo6102</t>
    <phoneticPr fontId="1" type="noConversion"/>
  </si>
  <si>
    <t>SL.Glo6103</t>
    <phoneticPr fontId="1" type="noConversion"/>
  </si>
  <si>
    <t>A07-107-108</t>
    <phoneticPr fontId="1" type="noConversion"/>
  </si>
  <si>
    <t>VITLAB</t>
    <phoneticPr fontId="1" type="noConversion"/>
  </si>
  <si>
    <t>JUNSEI</t>
    <phoneticPr fontId="1" type="noConversion"/>
  </si>
  <si>
    <t>P230-4</t>
    <phoneticPr fontId="1" type="noConversion"/>
  </si>
  <si>
    <t>동남케미칼</t>
    <phoneticPr fontId="1" type="noConversion"/>
  </si>
  <si>
    <t>피펫팁, QSP 벌크팁 200ul</t>
    <phoneticPr fontId="1" type="noConversion"/>
  </si>
  <si>
    <t>#TW110-N-Q</t>
    <phoneticPr fontId="1" type="noConversion"/>
  </si>
  <si>
    <t>기타</t>
    <phoneticPr fontId="1" type="noConversion"/>
  </si>
  <si>
    <t xml:space="preserve">VITLAB Tip,for Pipettor, 100 pcs / Bulk, 1~10㎖  </t>
    <phoneticPr fontId="1" type="noConversion"/>
  </si>
  <si>
    <t>VI.1464.94</t>
    <phoneticPr fontId="1" type="noConversion"/>
  </si>
  <si>
    <t xml:space="preserve">QSP </t>
  </si>
  <si>
    <t>랩월드</t>
    <phoneticPr fontId="1" type="noConversion"/>
  </si>
  <si>
    <t>4L</t>
    <phoneticPr fontId="1" type="noConversion"/>
  </si>
  <si>
    <t>Dichlomethane</t>
    <phoneticPr fontId="1" type="noConversion"/>
  </si>
  <si>
    <t>Chloroform</t>
    <phoneticPr fontId="1" type="noConversion"/>
  </si>
  <si>
    <t>25g</t>
    <phoneticPr fontId="1" type="noConversion"/>
  </si>
  <si>
    <t>WAKO</t>
    <phoneticPr fontId="1" type="noConversion"/>
  </si>
  <si>
    <t>pack</t>
    <phoneticPr fontId="1" type="noConversion"/>
  </si>
  <si>
    <t>3M</t>
    <phoneticPr fontId="1" type="noConversion"/>
  </si>
  <si>
    <t>멸균테이프(인디케이터 테이프)</t>
    <phoneticPr fontId="1" type="noConversion"/>
  </si>
  <si>
    <t>Acetone 300</t>
    <phoneticPr fontId="1" type="noConversion"/>
  </si>
  <si>
    <t>KANTO</t>
    <phoneticPr fontId="1" type="noConversion"/>
  </si>
  <si>
    <t>Accustandard</t>
    <phoneticPr fontId="1" type="noConversion"/>
  </si>
  <si>
    <t>여자, 66</t>
    <phoneticPr fontId="1" type="noConversion"/>
  </si>
  <si>
    <t>Hydrocholric Acid</t>
    <phoneticPr fontId="1" type="noConversion"/>
  </si>
  <si>
    <t>RHM</t>
    <phoneticPr fontId="1" type="noConversion"/>
  </si>
  <si>
    <t>500ml</t>
    <phoneticPr fontId="1" type="noConversion"/>
  </si>
  <si>
    <t>Silicagel blue medium 5-10 mesh</t>
    <phoneticPr fontId="1" type="noConversion"/>
  </si>
  <si>
    <t>1kg</t>
    <phoneticPr fontId="1" type="noConversion"/>
  </si>
  <si>
    <t>Imidazole</t>
    <phoneticPr fontId="1" type="noConversion"/>
  </si>
  <si>
    <t>SAMCHUN</t>
    <phoneticPr fontId="1" type="noConversion"/>
  </si>
  <si>
    <t>악취</t>
    <phoneticPr fontId="1" type="noConversion"/>
  </si>
  <si>
    <t xml:space="preserve"> Fisher</t>
    <phoneticPr fontId="1" type="noConversion"/>
  </si>
  <si>
    <t>n-Hexane  </t>
    <phoneticPr fontId="1" type="noConversion"/>
  </si>
  <si>
    <t>7월03일</t>
    <phoneticPr fontId="1" type="noConversion"/>
  </si>
  <si>
    <t xml:space="preserve">L-Ascorbic Acid, Sodium ascorbate 98% </t>
    <phoneticPr fontId="1" type="noConversion"/>
  </si>
  <si>
    <t>D142-4</t>
    <phoneticPr fontId="1" type="noConversion"/>
  </si>
  <si>
    <t>10310S0401</t>
    <phoneticPr fontId="1" type="noConversion"/>
  </si>
  <si>
    <t>095-00015</t>
    <phoneticPr fontId="1" type="noConversion"/>
  </si>
  <si>
    <t>A40-4</t>
    <phoneticPr fontId="1" type="noConversion"/>
  </si>
  <si>
    <t>11265S0380</t>
    <phoneticPr fontId="1" type="noConversion"/>
  </si>
  <si>
    <t>28560S0350</t>
    <phoneticPr fontId="1" type="noConversion"/>
  </si>
  <si>
    <t>3-Methyl-1-phenyl-5-pyrazolone  GR 25G</t>
    <phoneticPr fontId="1" type="noConversion"/>
  </si>
  <si>
    <t>165-09502</t>
    <phoneticPr fontId="1" type="noConversion"/>
  </si>
  <si>
    <t>017A0110</t>
    <phoneticPr fontId="1" type="noConversion"/>
  </si>
  <si>
    <t>4090-4805</t>
    <phoneticPr fontId="1" type="noConversion"/>
  </si>
  <si>
    <t>7510-1400</t>
    <phoneticPr fontId="1" type="noConversion"/>
  </si>
  <si>
    <t>Stannous Chloride, Tin(II) chloride dihydrate, 97% GR 500G</t>
    <phoneticPr fontId="1" type="noConversion"/>
  </si>
  <si>
    <t>18480S0301</t>
    <phoneticPr fontId="1" type="noConversion"/>
  </si>
  <si>
    <t>대정화금</t>
    <phoneticPr fontId="1" type="noConversion"/>
  </si>
  <si>
    <t>000S0148</t>
    <phoneticPr fontId="1" type="noConversion"/>
  </si>
  <si>
    <t>3M 건조필름배지 / 페트리필름 대장균군용 / Petrifilm Coliform Count (CC)</t>
    <phoneticPr fontId="1" type="noConversion"/>
  </si>
  <si>
    <t>-</t>
    <phoneticPr fontId="1" type="noConversion"/>
  </si>
  <si>
    <t>성호씨그마</t>
    <phoneticPr fontId="1" type="noConversion"/>
  </si>
  <si>
    <t>100/pk</t>
  </si>
  <si>
    <t>입고</t>
    <phoneticPr fontId="1" type="noConversion"/>
  </si>
  <si>
    <t>주문금액</t>
    <phoneticPr fontId="1" type="noConversion"/>
  </si>
  <si>
    <t>총합</t>
    <phoneticPr fontId="1" type="noConversion"/>
  </si>
  <si>
    <t>성호씨그마가 더 쌈(12500), 1box: 10개</t>
    <phoneticPr fontId="1" type="noConversion"/>
  </si>
  <si>
    <t>성호씨그마가 더 쌈(9000), 1box: 20개</t>
    <phoneticPr fontId="1" type="noConversion"/>
  </si>
  <si>
    <t>1box: 4개</t>
    <phoneticPr fontId="1" type="noConversion"/>
  </si>
  <si>
    <t>1box: 4개, 2box주문</t>
    <phoneticPr fontId="1" type="noConversion"/>
  </si>
  <si>
    <t>1box: 4개, 5box주문</t>
    <phoneticPr fontId="1" type="noConversion"/>
  </si>
  <si>
    <t>7월3일</t>
    <phoneticPr fontId="1" type="noConversion"/>
  </si>
  <si>
    <t>068093</t>
    <phoneticPr fontId="1" type="noConversion"/>
  </si>
  <si>
    <t>061687</t>
    <phoneticPr fontId="1" type="noConversion"/>
  </si>
  <si>
    <t>056775</t>
    <phoneticPr fontId="1" type="noConversion"/>
  </si>
  <si>
    <t>049457</t>
    <phoneticPr fontId="1" type="noConversion"/>
  </si>
  <si>
    <t>120-00527-1</t>
  </si>
  <si>
    <t>Teledyne advanced chemistry system</t>
    <phoneticPr fontId="1" type="noConversion"/>
  </si>
  <si>
    <t>Shimazhu</t>
    <phoneticPr fontId="1" type="noConversion"/>
  </si>
  <si>
    <t>88801-24010</t>
    <phoneticPr fontId="1" type="noConversion"/>
  </si>
  <si>
    <t>7월10일</t>
    <phoneticPr fontId="1" type="noConversion"/>
  </si>
  <si>
    <t>24mm, White PP Screw Cap, Silicone/PTFE, Pack of 100</t>
    <phoneticPr fontId="1" type="noConversion"/>
  </si>
  <si>
    <t>88801-24010</t>
  </si>
  <si>
    <t>Shimazhu</t>
  </si>
  <si>
    <t>24mm</t>
    <phoneticPr fontId="1" type="noConversion"/>
  </si>
  <si>
    <t>7월7일</t>
    <phoneticPr fontId="1" type="noConversion"/>
  </si>
  <si>
    <t>DRAIN PUMP TUBING ASSEMBLY, HYDRA II SYSTEMS</t>
  </si>
  <si>
    <t>7월12일</t>
    <phoneticPr fontId="1" type="noConversion"/>
  </si>
  <si>
    <t>Syringe, 10ul tapered, FN 23-26s/42/HP</t>
  </si>
  <si>
    <t>Agilient</t>
  </si>
  <si>
    <t>5181-1267</t>
  </si>
  <si>
    <t>Liner,UI,universal,low pressure drop,GW</t>
  </si>
  <si>
    <t>5190-2295</t>
  </si>
  <si>
    <t>Norm-Ject</t>
  </si>
  <si>
    <t>1kg</t>
  </si>
  <si>
    <t>28560S0350</t>
  </si>
  <si>
    <t>JUNSEI</t>
  </si>
  <si>
    <t>Amber vial screw top 7ml Solid cap w/PTFE liner #</t>
    <phoneticPr fontId="1" type="noConversion"/>
  </si>
  <si>
    <t>27002-U</t>
  </si>
  <si>
    <t xml:space="preserve">SUPELCO </t>
  </si>
  <si>
    <t xml:space="preserve">Chloramine T Trihydrate, </t>
    <phoneticPr fontId="1" type="noConversion"/>
  </si>
  <si>
    <t>25g</t>
  </si>
  <si>
    <t xml:space="preserve">WAKO </t>
  </si>
  <si>
    <t>195-19032</t>
  </si>
  <si>
    <t xml:space="preserve"> pH paper (UNIV) </t>
    <phoneticPr fontId="1" type="noConversion"/>
  </si>
  <si>
    <t xml:space="preserve">Cellulose Filters -1,5,10,22 mL Cells, </t>
    <phoneticPr fontId="1" type="noConversion"/>
  </si>
  <si>
    <t>KIT,SEAL,CELL,CAP,PK,ASE3,</t>
    <phoneticPr fontId="1" type="noConversion"/>
  </si>
  <si>
    <t>50/pk</t>
    <phoneticPr fontId="1" type="noConversion"/>
  </si>
  <si>
    <t>Thermo Scientific</t>
    <phoneticPr fontId="1" type="noConversion"/>
  </si>
  <si>
    <t>100/pk</t>
    <phoneticPr fontId="1" type="noConversion"/>
  </si>
  <si>
    <t>Teflon O-Rings for Extraction Cells,</t>
    <phoneticPr fontId="1" type="noConversion"/>
  </si>
  <si>
    <t>SST Frits, Pack of 50</t>
    <phoneticPr fontId="1" type="noConversion"/>
  </si>
  <si>
    <t>Dionex™ ASE™ Prep DE 1kg</t>
    <phoneticPr fontId="1" type="noConversion"/>
  </si>
  <si>
    <t>Advantec</t>
    <phoneticPr fontId="1" type="noConversion"/>
  </si>
  <si>
    <t xml:space="preserve"> Quartz 50mm, Type: 1/Q/50</t>
  </si>
  <si>
    <t>Starna scientific</t>
  </si>
  <si>
    <t>S18-77-032</t>
  </si>
  <si>
    <t>성호씨그마 가격동일</t>
    <phoneticPr fontId="1" type="noConversion"/>
  </si>
  <si>
    <t>2200-110</t>
  </si>
  <si>
    <t>1KG</t>
    <phoneticPr fontId="1" type="noConversion"/>
  </si>
  <si>
    <t>Sodium chloride</t>
  </si>
  <si>
    <t>19015S0350</t>
  </si>
  <si>
    <t>ICP multi-element standard IV, 23comps.1000ppm, 100mL in 1mol/L HNO3</t>
    <phoneticPr fontId="1" type="noConversion"/>
  </si>
  <si>
    <t>Accustandard</t>
  </si>
  <si>
    <t>1000ppm, 100ml</t>
    <phoneticPr fontId="1" type="noConversion"/>
  </si>
  <si>
    <t>ICP Zinc Std, 1000ppm, 100mL</t>
    <phoneticPr fontId="1" type="noConversion"/>
  </si>
  <si>
    <t>1000ppm, 100mL</t>
  </si>
  <si>
    <t>ICP70N1</t>
  </si>
  <si>
    <t>대기</t>
    <phoneticPr fontId="1" type="noConversion"/>
  </si>
  <si>
    <t>PM-10 여지, 934AH GMF 47mm #1827-047</t>
    <phoneticPr fontId="1" type="noConversion"/>
  </si>
  <si>
    <t xml:space="preserve">062819 </t>
    <phoneticPr fontId="1" type="noConversion"/>
  </si>
  <si>
    <t>Chloroform, 99% 1KG</t>
    <phoneticPr fontId="1" type="noConversion"/>
  </si>
  <si>
    <t>Phase Separator Paper 1PS, F12-07-708</t>
    <phoneticPr fontId="1" type="noConversion"/>
  </si>
  <si>
    <t>S</t>
    <phoneticPr fontId="1" type="noConversion"/>
  </si>
  <si>
    <t>217400, 제네틴바이오가 더 쌈</t>
    <phoneticPr fontId="1" type="noConversion"/>
  </si>
  <si>
    <t>성호시그마 가격동일, 제네틴 바이오가 쌈. 12300</t>
    <phoneticPr fontId="1" type="noConversion"/>
  </si>
  <si>
    <t>S225-01068-84</t>
    <phoneticPr fontId="1" type="noConversion"/>
  </si>
  <si>
    <t>Ceramic Insulting Bush for QP-5000</t>
    <phoneticPr fontId="1" type="noConversion"/>
  </si>
  <si>
    <t>3pc/pakc</t>
    <phoneticPr fontId="1" type="noConversion"/>
  </si>
  <si>
    <t>7월20일</t>
    <phoneticPr fontId="1" type="noConversion"/>
  </si>
  <si>
    <t>C198S</t>
  </si>
  <si>
    <t>1mL in Isooct</t>
  </si>
  <si>
    <t>C-198S] 2,2',3,3',4,5,5',6-PCB, 35ppm</t>
    <phoneticPr fontId="1" type="noConversion"/>
  </si>
  <si>
    <t xml:space="preserve">4,4'-Dibromooctafluorobiphenyl, 200ppm, </t>
    <phoneticPr fontId="1" type="noConversion"/>
  </si>
  <si>
    <t>1mL in CH2Cl</t>
    <phoneticPr fontId="1" type="noConversion"/>
  </si>
  <si>
    <t>M62506</t>
  </si>
  <si>
    <t>6월 20일</t>
    <phoneticPr fontId="1" type="noConversion"/>
  </si>
  <si>
    <t>C-018S] 2,2',5-PCB, 35ppm, 1mL in Isooctane/상온</t>
    <phoneticPr fontId="1" type="noConversion"/>
  </si>
  <si>
    <t>C-028S] 2,4,4'-PCB, 35ppm, 1mL in Isooctane/상온</t>
    <phoneticPr fontId="1" type="noConversion"/>
  </si>
  <si>
    <t>C-029S] 2,4,5-PCB, 35ppm, 1mL in Isooctane/상온</t>
    <phoneticPr fontId="1" type="noConversion"/>
  </si>
  <si>
    <t>C-180S] 2,2',3,4,4',5,5'-PCB, 35ppm, 1mL in Isooctane/상온</t>
    <phoneticPr fontId="1" type="noConversion"/>
  </si>
  <si>
    <t>C-087S] 2,2',3,4,5'-PCB, 35ppm, 1mL in Isooctane/상온</t>
    <phoneticPr fontId="1" type="noConversion"/>
  </si>
  <si>
    <t>C-101S] 2,2',4,5,5'-PCB, 35ppm, 1mL in Isooctane/상온</t>
    <phoneticPr fontId="1" type="noConversion"/>
  </si>
  <si>
    <t>C-105S] 2,3,3',4,4'-PCB, 35ppm, 1mL in Isooctane/상온</t>
    <phoneticPr fontId="1" type="noConversion"/>
  </si>
  <si>
    <t>C-110S] 2,3,3',4',6-PCB, 35ppm, 1mL in Isooctane/상온</t>
    <phoneticPr fontId="1" type="noConversion"/>
  </si>
  <si>
    <t>C-200S-R1] 2,2',3,3',4,5,6,6'-PCB,35ppm, 1mL in Isooctane/상온</t>
    <phoneticPr fontId="1" type="noConversion"/>
  </si>
  <si>
    <t>C-195S] 2,2',3,3',4,4',5,6-PCB,35ppm, 1mL in Isooctane/상온</t>
    <phoneticPr fontId="1" type="noConversion"/>
  </si>
  <si>
    <t>C-187S] 2,2',3,4',5,5',6-PCB, 35ppm, 1mL in Isooctane/상온</t>
    <phoneticPr fontId="1" type="noConversion"/>
  </si>
  <si>
    <t>C-170S] 2,2',3,3',4,4',5-PCB, 35ppm, 1mL in Isooctane/상온</t>
    <phoneticPr fontId="1" type="noConversion"/>
  </si>
  <si>
    <t>C-153S] 2,2',4,4',5,5'-PCB, 35ppm, 1mL in Isooctane/상온</t>
    <phoneticPr fontId="1" type="noConversion"/>
  </si>
  <si>
    <t>C-138S] 2,2',3,4,4',5'-PCB, 35ppm, 1mL in Isooctane/상온</t>
    <phoneticPr fontId="1" type="noConversion"/>
  </si>
  <si>
    <t>C-128S] 2,2',3,3',4,4'-PCB, 35ppm, 1mL in Isooctane/상온</t>
    <phoneticPr fontId="1" type="noConversion"/>
  </si>
  <si>
    <t>C-118S] 2,3',4,4',5-PCB, 35ppm, 1mL in Isooctane/상온</t>
    <phoneticPr fontId="1" type="noConversion"/>
  </si>
  <si>
    <t>C-066S] 2,3',4,4'-PCB, 35ppm, 1mL in Isooctane/상온</t>
    <phoneticPr fontId="1" type="noConversion"/>
  </si>
  <si>
    <t>C-052S] 2,2',5,5'-PCB, 35ppm, 1mL in Isooctane/상온</t>
    <phoneticPr fontId="1" type="noConversion"/>
  </si>
  <si>
    <t>C-044S] 2,2',3,5'-PCB, 35ppm, 1mL in Isooctane/상온</t>
    <phoneticPr fontId="1" type="noConversion"/>
  </si>
  <si>
    <t>C-008S] 2,4'-PCB, 35ppm, 1mL in Isooctane/상온</t>
    <phoneticPr fontId="1" type="noConversion"/>
  </si>
  <si>
    <t>C-206S] 2,2',3,3',4,4',5,5',6-PCB, 35ppm, 1mL in Isooctane/상온</t>
    <phoneticPr fontId="1" type="noConversion"/>
  </si>
  <si>
    <t>C-209S]2,2',3,3',4,4',5,5',6,6'-PCB, 35ppm,</t>
    <phoneticPr fontId="1" type="noConversion"/>
  </si>
  <si>
    <t xml:space="preserve">롯데 은박컵 </t>
    <phoneticPr fontId="1" type="noConversion"/>
  </si>
  <si>
    <t>87X61X67cm</t>
    <phoneticPr fontId="1" type="noConversion"/>
  </si>
  <si>
    <t>SSG</t>
    <phoneticPr fontId="1" type="noConversion"/>
  </si>
  <si>
    <t>링크</t>
    <phoneticPr fontId="1" type="noConversion"/>
  </si>
  <si>
    <t>https://www.ssg.com/item/itemView.ssg?itemId=1000534791830</t>
  </si>
  <si>
    <t>7월25일</t>
    <phoneticPr fontId="1" type="noConversion"/>
  </si>
  <si>
    <t>Epichlorohydrin, 5000ppm, 1mL in AcCN/상온</t>
    <phoneticPr fontId="1" type="noConversion"/>
  </si>
  <si>
    <t>ASE02580</t>
    <phoneticPr fontId="1" type="noConversion"/>
  </si>
  <si>
    <t>SL.Glo6022</t>
    <phoneticPr fontId="1" type="noConversion"/>
  </si>
  <si>
    <t>Gloves Latex Exam. Powder Free, Light-Weight Textured, Premium Grade, Small / 100/Pk.</t>
    <phoneticPr fontId="1" type="noConversion"/>
  </si>
  <si>
    <t>Scilab</t>
    <phoneticPr fontId="1" type="noConversion"/>
  </si>
  <si>
    <t>Agillient</t>
    <phoneticPr fontId="1" type="noConversion"/>
  </si>
  <si>
    <t>Vial, Screw, 2ml, clear, cert., 100/Pk.</t>
    <phoneticPr fontId="1" type="noConversion"/>
  </si>
  <si>
    <t>5182-0714</t>
    <phoneticPr fontId="1" type="noConversion"/>
  </si>
  <si>
    <t>Vial,screw,2ml,ambr,WrtOn,cert,100PK</t>
    <phoneticPr fontId="1" type="noConversion"/>
  </si>
  <si>
    <t>Blue screw cap, 100/Pk.</t>
    <phoneticPr fontId="1" type="noConversion"/>
  </si>
  <si>
    <t>Blue plypro solid scrw tp,PTFE linr100PK</t>
    <phoneticPr fontId="1" type="noConversion"/>
  </si>
  <si>
    <t>5183-2075</t>
    <phoneticPr fontId="1" type="noConversion"/>
  </si>
  <si>
    <t>VITLAB Buret 부품 14,15 Discharge tube</t>
    <phoneticPr fontId="1" type="noConversion"/>
  </si>
  <si>
    <t>음이온계면활성제(ABS), MBAS Std, 1000ppm, 100mL</t>
    <phoneticPr fontId="1" type="noConversion"/>
  </si>
  <si>
    <t>WCMBASR110X1</t>
  </si>
  <si>
    <t>Conical Centrifuge Tube 15ml PP, (50 / 500)</t>
  </si>
  <si>
    <t>SPL</t>
    <phoneticPr fontId="1" type="noConversion"/>
  </si>
  <si>
    <t>SP.50015</t>
  </si>
  <si>
    <t>15ml</t>
    <phoneticPr fontId="1" type="noConversion"/>
  </si>
  <si>
    <t>Gloves Latex Exam. Powder Free, Light-Weight Textured, Premium Grade, XSmall / 100/Pk.</t>
    <phoneticPr fontId="1" type="noConversion"/>
  </si>
  <si>
    <t>SL.Glo6021</t>
    <phoneticPr fontId="1" type="noConversion"/>
  </si>
  <si>
    <t>XS</t>
    <phoneticPr fontId="1" type="noConversion"/>
  </si>
  <si>
    <t>ICP-MS Arsenic Std, 1000ppm, 100mL</t>
    <phoneticPr fontId="1" type="noConversion"/>
  </si>
  <si>
    <t>High quality copper (Copper wire)</t>
    <phoneticPr fontId="1" type="noConversion"/>
  </si>
  <si>
    <t>Part no. 338 35300</t>
    <phoneticPr fontId="1" type="noConversion"/>
  </si>
  <si>
    <t>100g</t>
    <phoneticPr fontId="1" type="noConversion"/>
  </si>
  <si>
    <t>ThermoFisher Scientific</t>
    <phoneticPr fontId="1" type="noConversion"/>
  </si>
  <si>
    <t>Copper oxide wire</t>
    <phoneticPr fontId="1" type="noConversion"/>
  </si>
  <si>
    <t>Part no. 338 21720</t>
    <phoneticPr fontId="1" type="noConversion"/>
  </si>
  <si>
    <t>Set of 2</t>
    <phoneticPr fontId="1" type="noConversion"/>
  </si>
  <si>
    <t>Part No. 468 20070</t>
    <phoneticPr fontId="1" type="noConversion"/>
  </si>
  <si>
    <t>Set of 100</t>
    <phoneticPr fontId="1" type="noConversion"/>
  </si>
  <si>
    <t>Part No. 240 06400</t>
    <phoneticPr fontId="1" type="noConversion"/>
  </si>
  <si>
    <t>Tin Solid Capsules</t>
  </si>
  <si>
    <t>Part No. 338 22200</t>
    <phoneticPr fontId="1" type="noConversion"/>
  </si>
  <si>
    <t>5g</t>
    <phoneticPr fontId="1" type="noConversion"/>
  </si>
  <si>
    <t>Quartz wool</t>
    <phoneticPr fontId="1" type="noConversion"/>
  </si>
  <si>
    <t>Empty Quartz Reactor Tube</t>
  </si>
  <si>
    <t>Yamato</t>
    <phoneticPr fontId="1" type="noConversion"/>
  </si>
  <si>
    <t>일체형 Rope &amp; 센서 50M 교환</t>
    <phoneticPr fontId="1" type="noConversion"/>
  </si>
  <si>
    <t>RWL-50 제품 내 부품 교환</t>
    <phoneticPr fontId="1" type="noConversion"/>
  </si>
  <si>
    <t>50m</t>
    <phoneticPr fontId="1" type="noConversion"/>
  </si>
  <si>
    <t>Phenol, 1000ppm, 1mL in MeOH/상온</t>
    <phoneticPr fontId="1" type="noConversion"/>
  </si>
  <si>
    <t>1,4-Dioxane-d8, 1000ppm, 1mL in MeOH/상온</t>
    <phoneticPr fontId="1" type="noConversion"/>
  </si>
  <si>
    <t>1ml</t>
    <phoneticPr fontId="1" type="noConversion"/>
  </si>
  <si>
    <t>6월26일</t>
    <phoneticPr fontId="1" type="noConversion"/>
  </si>
  <si>
    <t>1mL in Isooctane/상온</t>
    <phoneticPr fontId="1" type="noConversion"/>
  </si>
  <si>
    <t>100ml</t>
    <phoneticPr fontId="1" type="noConversion"/>
  </si>
  <si>
    <t>Standard</t>
    <phoneticPr fontId="1" type="noConversion"/>
  </si>
  <si>
    <t>KA-22-03A</t>
    <phoneticPr fontId="1" type="noConversion"/>
  </si>
  <si>
    <t>JUNSEI </t>
    <phoneticPr fontId="1" type="noConversion"/>
  </si>
  <si>
    <t>bis(2-Ethylhexyl)phthalate 1000ppm</t>
    <phoneticPr fontId="1" type="noConversion"/>
  </si>
  <si>
    <t>1827-047</t>
    <phoneticPr fontId="1" type="noConversion"/>
  </si>
  <si>
    <t>APP902910X</t>
    <phoneticPr fontId="1" type="noConversion"/>
  </si>
  <si>
    <t>M804016</t>
    <phoneticPr fontId="1" type="noConversion"/>
  </si>
  <si>
    <t>S1877710X1</t>
    <phoneticPr fontId="1" type="noConversion"/>
  </si>
  <si>
    <t>7월27일</t>
    <phoneticPr fontId="1" type="noConversion"/>
  </si>
  <si>
    <t>맥코이이엔씨</t>
    <phoneticPr fontId="1" type="noConversion"/>
  </si>
  <si>
    <t>7월26일</t>
    <phoneticPr fontId="1" type="noConversion"/>
  </si>
  <si>
    <t>에코맥</t>
    <phoneticPr fontId="1" type="noConversion"/>
  </si>
  <si>
    <t>성호씨그마 11만원</t>
    <phoneticPr fontId="1" type="noConversion"/>
  </si>
  <si>
    <t>2200-185</t>
    <phoneticPr fontId="1" type="noConversion"/>
  </si>
  <si>
    <t>8월8일</t>
    <phoneticPr fontId="1" type="noConversion"/>
  </si>
  <si>
    <t>VITLAB 마이크로 피펫 - spare filter 10ml</t>
    <phoneticPr fontId="1" type="noConversion"/>
  </si>
  <si>
    <t>VI.1672.012</t>
    <phoneticPr fontId="1" type="noConversion"/>
  </si>
  <si>
    <t>25/pk</t>
    <phoneticPr fontId="1" type="noConversion"/>
  </si>
  <si>
    <t>0.1N-Sodium Thiosulfate</t>
    <phoneticPr fontId="1" type="noConversion"/>
  </si>
  <si>
    <t>Daejung</t>
    <phoneticPr fontId="1" type="noConversion"/>
  </si>
  <si>
    <t>Pasteur pipetas - pipetters</t>
    <phoneticPr fontId="1" type="noConversion"/>
  </si>
  <si>
    <t>Normax</t>
    <phoneticPr fontId="1" type="noConversion"/>
  </si>
  <si>
    <t>150mm (250/box)</t>
    <phoneticPr fontId="1" type="noConversion"/>
  </si>
  <si>
    <t>Sodium sulfate anhydrous, powder</t>
    <phoneticPr fontId="1" type="noConversion"/>
  </si>
  <si>
    <t>Junsei</t>
    <phoneticPr fontId="1" type="noConversion"/>
  </si>
  <si>
    <t>EP</t>
    <phoneticPr fontId="1" type="noConversion"/>
  </si>
  <si>
    <t>Fluoranthene-d10 in MEOH (100ug/ml)</t>
    <phoneticPr fontId="1" type="noConversion"/>
  </si>
  <si>
    <t>Hexane 300</t>
    <phoneticPr fontId="1" type="noConversion"/>
  </si>
  <si>
    <t>Duran® PTFE Screwcap Needle stopcok</t>
    <phoneticPr fontId="1" type="noConversion"/>
  </si>
  <si>
    <t>Duran®</t>
  </si>
  <si>
    <t>bore 8mm, 5~20L</t>
    <phoneticPr fontId="1" type="noConversion"/>
  </si>
  <si>
    <t>DU2414704</t>
    <phoneticPr fontId="1" type="noConversion"/>
  </si>
  <si>
    <t>8월08일</t>
    <phoneticPr fontId="1" type="noConversion"/>
  </si>
  <si>
    <t>Supelco</t>
    <phoneticPr fontId="1" type="noConversion"/>
  </si>
  <si>
    <t>탑드레이딩</t>
    <phoneticPr fontId="1" type="noConversion"/>
  </si>
  <si>
    <t xml:space="preserve">Polyester AI bag </t>
    <phoneticPr fontId="1" type="noConversion"/>
  </si>
  <si>
    <t>Tedlar bag</t>
    <phoneticPr fontId="1" type="noConversion"/>
  </si>
  <si>
    <t>무취공기봉지</t>
    <phoneticPr fontId="1" type="noConversion"/>
  </si>
  <si>
    <t xml:space="preserve">DNPH Cartridge </t>
    <phoneticPr fontId="1" type="noConversion"/>
  </si>
  <si>
    <t>SIBATA</t>
    <phoneticPr fontId="1" type="noConversion"/>
  </si>
  <si>
    <t>Ozone Scruber</t>
    <phoneticPr fontId="1" type="noConversion"/>
  </si>
  <si>
    <t>50ea/pk</t>
    <phoneticPr fontId="1" type="noConversion"/>
  </si>
  <si>
    <t>9015-07-01</t>
    <phoneticPr fontId="1" type="noConversion"/>
  </si>
  <si>
    <t>8월 8일</t>
    <phoneticPr fontId="1" type="noConversion"/>
  </si>
  <si>
    <t>1820-9932</t>
    <phoneticPr fontId="1" type="noConversion"/>
  </si>
  <si>
    <t>Benzene, 200ppm, 1ml in MeOH</t>
    <phoneticPr fontId="1" type="noConversion"/>
  </si>
  <si>
    <t>M-502-01</t>
    <phoneticPr fontId="1" type="noConversion"/>
  </si>
  <si>
    <t>4371-3B</t>
    <phoneticPr fontId="1" type="noConversion"/>
  </si>
  <si>
    <t>S-2987-0.2X</t>
    <phoneticPr fontId="1" type="noConversion"/>
  </si>
  <si>
    <t>AS-E0188</t>
    <phoneticPr fontId="1" type="noConversion"/>
  </si>
  <si>
    <t>석림랩텍</t>
    <phoneticPr fontId="1" type="noConversion"/>
  </si>
  <si>
    <t>83460S1250</t>
  </si>
  <si>
    <t>LT.PP150</t>
  </si>
  <si>
    <t>태원시바타</t>
    <phoneticPr fontId="1" type="noConversion"/>
  </si>
  <si>
    <t>제네틴바이오</t>
    <phoneticPr fontId="1" type="noConversion"/>
  </si>
  <si>
    <t>성호씨그마 가격동일(99,000원)</t>
    <phoneticPr fontId="1" type="noConversion"/>
  </si>
  <si>
    <t>부가세포함</t>
    <phoneticPr fontId="1" type="noConversion"/>
  </si>
  <si>
    <t>쿠팡</t>
    <phoneticPr fontId="1" type="noConversion"/>
  </si>
  <si>
    <t>Norm-Ject Syringe, Luer Tip type #N7,A10</t>
    <phoneticPr fontId="1" type="noConversion"/>
  </si>
  <si>
    <t>#581 Minerals, WP, PT</t>
    <phoneticPr fontId="1" type="noConversion"/>
  </si>
  <si>
    <t>주문날짜</t>
    <phoneticPr fontId="1" type="noConversion"/>
  </si>
  <si>
    <t>205-1001-00</t>
    <phoneticPr fontId="1" type="noConversion"/>
  </si>
  <si>
    <t>205-001-1001</t>
    <phoneticPr fontId="1" type="noConversion"/>
  </si>
  <si>
    <t>코마스크</t>
    <phoneticPr fontId="1" type="noConversion"/>
  </si>
  <si>
    <t>208-1001-05</t>
    <phoneticPr fontId="1" type="noConversion"/>
  </si>
  <si>
    <t>205-1001-05</t>
    <phoneticPr fontId="1" type="noConversion"/>
  </si>
  <si>
    <t>탑트레이딩</t>
    <phoneticPr fontId="1" type="noConversion"/>
  </si>
  <si>
    <t>8월31일</t>
  </si>
  <si>
    <t>8월22일</t>
  </si>
  <si>
    <t>8월24일</t>
  </si>
  <si>
    <t>5L, 10/pk</t>
    <phoneticPr fontId="1" type="noConversion"/>
  </si>
  <si>
    <t>3L, 300/box</t>
    <phoneticPr fontId="1" type="noConversion"/>
  </si>
  <si>
    <t>1ml, 5x1ml</t>
    <phoneticPr fontId="1" type="noConversion"/>
  </si>
  <si>
    <t>8월16일</t>
    <phoneticPr fontId="1" type="noConversion"/>
  </si>
  <si>
    <t>#4032 Solids Concentrate, WP, CRM</t>
    <phoneticPr fontId="1" type="noConversion"/>
  </si>
  <si>
    <t>#516 Demand, WP, CRM</t>
    <phoneticPr fontId="1" type="noConversion"/>
  </si>
  <si>
    <t>#525 Complex Nutrients, WP, CRM</t>
    <phoneticPr fontId="1" type="noConversion"/>
  </si>
  <si>
    <t>#515 Total Phenolics (4-AAP), WP, CRM</t>
    <phoneticPr fontId="1" type="noConversion"/>
  </si>
  <si>
    <t>#710 Volatiles, WP, CRM</t>
    <phoneticPr fontId="1" type="noConversion"/>
  </si>
  <si>
    <t>#502 Cyanide &amp; Phenol, WP, CRM</t>
    <phoneticPr fontId="1" type="noConversion"/>
  </si>
  <si>
    <t>#500 Trace Metals, WP, CRM</t>
    <phoneticPr fontId="1" type="noConversion"/>
  </si>
  <si>
    <t>#514 Mercury, WP, CRM</t>
    <phoneticPr fontId="1" type="noConversion"/>
  </si>
  <si>
    <t>#984 Hexavalent Chromium, WP, CRM</t>
    <phoneticPr fontId="1" type="noConversion"/>
  </si>
  <si>
    <t>#506 Minerals, WP, CRM</t>
    <phoneticPr fontId="1" type="noConversion"/>
  </si>
  <si>
    <t>#4030 Solids Concentrate, WP, PT</t>
    <phoneticPr fontId="1" type="noConversion"/>
  </si>
  <si>
    <t>#578 Demand, WP, PT</t>
    <phoneticPr fontId="1" type="noConversion"/>
  </si>
  <si>
    <t>#579 Complex Nutrients, WP, PT</t>
    <phoneticPr fontId="1" type="noConversion"/>
  </si>
  <si>
    <t>#589 Total Phenolics (4-AAP), WP, PT</t>
    <phoneticPr fontId="1" type="noConversion"/>
  </si>
  <si>
    <t>#830 Volatiles, WP, PT</t>
    <phoneticPr fontId="1" type="noConversion"/>
  </si>
  <si>
    <t>#588 Cyanide &amp; Phenol, WP, PT</t>
    <phoneticPr fontId="1" type="noConversion"/>
  </si>
  <si>
    <t>#586 Trace Metals, WP, PT</t>
    <phoneticPr fontId="1" type="noConversion"/>
  </si>
  <si>
    <t>#574 Mercury, WP, PT</t>
    <phoneticPr fontId="1" type="noConversion"/>
  </si>
  <si>
    <t>#898 Hexavalent Chromium, WP, PT</t>
    <phoneticPr fontId="1" type="noConversion"/>
  </si>
  <si>
    <t>CRM</t>
    <phoneticPr fontId="1" type="noConversion"/>
  </si>
  <si>
    <t>E)4032</t>
    <phoneticPr fontId="1" type="noConversion"/>
  </si>
  <si>
    <t>E)516</t>
    <phoneticPr fontId="1" type="noConversion"/>
  </si>
  <si>
    <t>E)525</t>
    <phoneticPr fontId="1" type="noConversion"/>
  </si>
  <si>
    <t xml:space="preserve">E)515 </t>
    <phoneticPr fontId="1" type="noConversion"/>
  </si>
  <si>
    <t>E)710</t>
    <phoneticPr fontId="1" type="noConversion"/>
  </si>
  <si>
    <t>E)502</t>
    <phoneticPr fontId="1" type="noConversion"/>
  </si>
  <si>
    <t>E)500</t>
    <phoneticPr fontId="1" type="noConversion"/>
  </si>
  <si>
    <t>E)514</t>
    <phoneticPr fontId="1" type="noConversion"/>
  </si>
  <si>
    <t>E)984</t>
    <phoneticPr fontId="1" type="noConversion"/>
  </si>
  <si>
    <t>E)506</t>
    <phoneticPr fontId="1" type="noConversion"/>
  </si>
  <si>
    <t>E)4030</t>
    <phoneticPr fontId="1" type="noConversion"/>
  </si>
  <si>
    <t>E)578</t>
    <phoneticPr fontId="1" type="noConversion"/>
  </si>
  <si>
    <t>E)579</t>
    <phoneticPr fontId="1" type="noConversion"/>
  </si>
  <si>
    <t xml:space="preserve">E)589 </t>
    <phoneticPr fontId="1" type="noConversion"/>
  </si>
  <si>
    <t>E)830</t>
    <phoneticPr fontId="1" type="noConversion"/>
  </si>
  <si>
    <t>E)588</t>
    <phoneticPr fontId="1" type="noConversion"/>
  </si>
  <si>
    <t>E)586</t>
    <phoneticPr fontId="1" type="noConversion"/>
  </si>
  <si>
    <t>E)574</t>
    <phoneticPr fontId="1" type="noConversion"/>
  </si>
  <si>
    <t>E)898</t>
    <phoneticPr fontId="1" type="noConversion"/>
  </si>
  <si>
    <t>E)581</t>
    <phoneticPr fontId="1" type="noConversion"/>
  </si>
  <si>
    <t>8월25일</t>
  </si>
  <si>
    <t>8월26일</t>
  </si>
  <si>
    <t>8월27일</t>
  </si>
  <si>
    <t>8월28일</t>
  </si>
  <si>
    <t>8월29일</t>
  </si>
  <si>
    <t>8월30일</t>
  </si>
  <si>
    <t>8월33일</t>
  </si>
  <si>
    <t>20230710(7),20230721(13)</t>
    <phoneticPr fontId="1" type="noConversion"/>
  </si>
  <si>
    <t>석림랩텍 10000원</t>
    <phoneticPr fontId="1" type="noConversion"/>
  </si>
  <si>
    <t>8월18일</t>
    <phoneticPr fontId="1" type="noConversion"/>
  </si>
  <si>
    <t>A045F047A</t>
    <phoneticPr fontId="1" type="noConversion"/>
  </si>
  <si>
    <t>47mm, 0.45um</t>
    <phoneticPr fontId="1" type="noConversion"/>
  </si>
  <si>
    <t>Eppendorf</t>
    <phoneticPr fontId="1" type="noConversion"/>
  </si>
  <si>
    <t>0030 000.919</t>
    <phoneticPr fontId="1" type="noConversion"/>
  </si>
  <si>
    <t>H10060</t>
    <phoneticPr fontId="1" type="noConversion"/>
  </si>
  <si>
    <t>현대마이크로</t>
    <phoneticPr fontId="1" type="noConversion"/>
  </si>
  <si>
    <t>60*15mm</t>
    <phoneticPr fontId="1" type="noConversion"/>
  </si>
  <si>
    <t>Petri dish 60mm (대장균용)</t>
    <phoneticPr fontId="1" type="noConversion"/>
  </si>
  <si>
    <t>유한킴벌리</t>
    <phoneticPr fontId="1" type="noConversion"/>
  </si>
  <si>
    <t>Residual Free chlorine</t>
    <phoneticPr fontId="1" type="noConversion"/>
  </si>
  <si>
    <t>QC-1450-2ml</t>
    <phoneticPr fontId="1" type="noConversion"/>
  </si>
  <si>
    <t>Wako</t>
    <phoneticPr fontId="1" type="noConversion"/>
  </si>
  <si>
    <t>50ml</t>
    <phoneticPr fontId="1" type="noConversion"/>
  </si>
  <si>
    <t>Conical tube 50ml</t>
    <phoneticPr fontId="1" type="noConversion"/>
  </si>
  <si>
    <t xml:space="preserve"> 현대마이크로</t>
    <phoneticPr fontId="1" type="noConversion"/>
  </si>
  <si>
    <t>M-1618-SP-1-100X</t>
    <phoneticPr fontId="1" type="noConversion"/>
  </si>
  <si>
    <t>Tributylphosphate (트리부틸인산) 0.2mg/ml</t>
    <phoneticPr fontId="1" type="noConversion"/>
  </si>
  <si>
    <t>Ammonia solution 25%, 1L</t>
    <phoneticPr fontId="1" type="noConversion"/>
  </si>
  <si>
    <t>Malathion, 1000 µg/mL in MeOH</t>
    <phoneticPr fontId="1" type="noConversion"/>
  </si>
  <si>
    <t>P-060S-10X</t>
    <phoneticPr fontId="1" type="noConversion"/>
  </si>
  <si>
    <t>Chloroform, 1kg</t>
    <phoneticPr fontId="1" type="noConversion"/>
  </si>
  <si>
    <t>Agilient technology</t>
    <phoneticPr fontId="1" type="noConversion"/>
  </si>
  <si>
    <t>1000/pk</t>
  </si>
  <si>
    <t>18mm hdsp septa PTFE/silicone 1000/pk</t>
    <phoneticPr fontId="1" type="noConversion"/>
  </si>
  <si>
    <t>Gastec</t>
    <phoneticPr fontId="1" type="noConversion"/>
  </si>
  <si>
    <t>디스펜서 10ml 교정</t>
    <phoneticPr fontId="1" type="noConversion"/>
  </si>
  <si>
    <t>오토피펫 10ml 교정</t>
    <phoneticPr fontId="1" type="noConversion"/>
  </si>
  <si>
    <t>오토피펫 5ml 교정</t>
    <phoneticPr fontId="1" type="noConversion"/>
  </si>
  <si>
    <t>오토피펫 1ml 교정</t>
    <phoneticPr fontId="1" type="noConversion"/>
  </si>
  <si>
    <t>오토피펫 100ul 교정</t>
    <phoneticPr fontId="1" type="noConversion"/>
  </si>
  <si>
    <t> 303-00915</t>
  </si>
  <si>
    <t>SAMPLE TIP HOLDER FOR HYDRA II LIQUID AUTOSAMPLERS</t>
    <phoneticPr fontId="1" type="noConversion"/>
  </si>
  <si>
    <t>CATALYST TUBE PACKED</t>
    <phoneticPr fontId="1" type="noConversion"/>
  </si>
  <si>
    <t>TELEDYNE LEEMAN LABS</t>
    <phoneticPr fontId="1" type="noConversion"/>
  </si>
  <si>
    <t>650-00015-3</t>
  </si>
  <si>
    <t>1.05428.1000</t>
    <phoneticPr fontId="1" type="noConversion"/>
  </si>
  <si>
    <t>0.02mol/L- Potassium permanganate solution (N/10)</t>
    <phoneticPr fontId="1" type="noConversion"/>
  </si>
  <si>
    <t xml:space="preserve"> SAMCHUN</t>
    <phoneticPr fontId="1" type="noConversion"/>
  </si>
  <si>
    <t>Hydrogen Peroxide, 34.5%</t>
    <phoneticPr fontId="1" type="noConversion"/>
  </si>
  <si>
    <t>4158-4400</t>
    <phoneticPr fontId="1" type="noConversion"/>
  </si>
  <si>
    <t>petri film (대장균군,3M)</t>
  </si>
  <si>
    <t>소형</t>
    <phoneticPr fontId="1" type="noConversion"/>
  </si>
  <si>
    <t>8월19일</t>
  </si>
  <si>
    <t>8월21일</t>
  </si>
  <si>
    <t>084-04761</t>
    <phoneticPr fontId="1" type="noConversion"/>
  </si>
  <si>
    <t>ADVANTEC MEMBRANE FILTER A045F047A, 100/PK</t>
    <phoneticPr fontId="1" type="noConversion"/>
  </si>
  <si>
    <t>epTIPS Standard Eppendorf Quality 50 – 1,000µL 71 mm, 파란색 팁, 2 x 500ea</t>
    <phoneticPr fontId="1" type="noConversion"/>
  </si>
  <si>
    <t>HM.104010</t>
  </si>
  <si>
    <t xml:space="preserve">0.002~0.020㎎,10/pk </t>
    <phoneticPr fontId="1" type="noConversion"/>
  </si>
  <si>
    <t>201L</t>
    <phoneticPr fontId="1" type="noConversion"/>
  </si>
  <si>
    <t xml:space="preserve">황검지관 (Total sulphide in sludge or waste water), 0.002~0.020㎎ </t>
    <phoneticPr fontId="1" type="noConversion"/>
  </si>
  <si>
    <t>표준교정기술원</t>
    <phoneticPr fontId="1" type="noConversion"/>
  </si>
  <si>
    <t>성호씨그마 대당 55,000원</t>
    <phoneticPr fontId="1" type="noConversion"/>
  </si>
  <si>
    <t>덕산씨앤피 12500으로 더 쌈</t>
    <phoneticPr fontId="1" type="noConversion"/>
  </si>
  <si>
    <t>와이프올L25(Wypall)</t>
    <phoneticPr fontId="1" type="noConversion"/>
  </si>
  <si>
    <t>덕산씨앤피 58000, 더쌈</t>
    <phoneticPr fontId="1" type="noConversion"/>
  </si>
  <si>
    <t>납기 10주</t>
    <phoneticPr fontId="1" type="noConversion"/>
  </si>
  <si>
    <t>DU.2470386(전체바틀), 해당모델 현재 단종, 수리비로 발주, 대체품 있음.</t>
    <phoneticPr fontId="1" type="noConversion"/>
  </si>
  <si>
    <t>FV21F2025</t>
    <phoneticPr fontId="1" type="noConversion"/>
  </si>
  <si>
    <t>Filtratech</t>
    <phoneticPr fontId="1" type="noConversion"/>
  </si>
  <si>
    <t>Gas clean filter carrier gas</t>
    <phoneticPr fontId="1" type="noConversion"/>
  </si>
  <si>
    <t>CP17973</t>
    <phoneticPr fontId="1" type="noConversion"/>
  </si>
  <si>
    <t>DPD free chlorine reagent for 10ml smaple (pk/100)</t>
    <phoneticPr fontId="1" type="noConversion"/>
  </si>
  <si>
    <t>HACH</t>
    <phoneticPr fontId="1" type="noConversion"/>
  </si>
  <si>
    <t>227-34144-01</t>
    <phoneticPr fontId="1" type="noConversion"/>
  </si>
  <si>
    <t>Silicone blue transparent/PTFE white septum with plane cap(10mm centre hole), 200c mas (100pcs)</t>
    <phoneticPr fontId="1" type="noConversion"/>
  </si>
  <si>
    <t>SHIMADZU</t>
    <phoneticPr fontId="1" type="noConversion"/>
  </si>
  <si>
    <t>8월28일</t>
    <phoneticPr fontId="1" type="noConversion"/>
  </si>
  <si>
    <t>PM-2.5 ANOW FILTER 46.2mm</t>
    <phoneticPr fontId="1" type="noConversion"/>
  </si>
  <si>
    <t>ANOW</t>
    <phoneticPr fontId="1" type="noConversion"/>
  </si>
  <si>
    <t>켐익</t>
    <phoneticPr fontId="1" type="noConversion"/>
  </si>
  <si>
    <t>8월21일</t>
    <phoneticPr fontId="1" type="noConversion"/>
  </si>
  <si>
    <t>H2S, CH3SH 10umol/mol</t>
    <phoneticPr fontId="1" type="noConversion"/>
  </si>
  <si>
    <t>DMS,DMDS 10umol/mol</t>
    <phoneticPr fontId="1" type="noConversion"/>
  </si>
  <si>
    <t>한국나노가스</t>
    <phoneticPr fontId="1" type="noConversion"/>
  </si>
  <si>
    <t>10L</t>
    <phoneticPr fontId="1" type="noConversion"/>
  </si>
  <si>
    <t>수질</t>
    <phoneticPr fontId="1" type="noConversion"/>
  </si>
  <si>
    <t>Glass microfiber without binder, FV21 (1.6um), 203X254</t>
    <phoneticPr fontId="1" type="noConversion"/>
  </si>
  <si>
    <t>GF-A 203X254mm, 25/pk</t>
  </si>
  <si>
    <t>HMGF254A</t>
    <phoneticPr fontId="1" type="noConversion"/>
  </si>
  <si>
    <t>8/31 택배 2개 입고</t>
    <phoneticPr fontId="1" type="noConversion"/>
  </si>
  <si>
    <t>NaCl solution, 10-11%, 500ml</t>
    <phoneticPr fontId="1" type="noConversion"/>
  </si>
  <si>
    <t>Elemental Scientific Instrument</t>
    <phoneticPr fontId="1" type="noConversion"/>
  </si>
  <si>
    <t>seablank-0500</t>
    <phoneticPr fontId="1" type="noConversion"/>
  </si>
  <si>
    <t>10-11%, 500ml</t>
    <phoneticPr fontId="1" type="noConversion"/>
  </si>
  <si>
    <t>N9300253</t>
    <phoneticPr fontId="1" type="noConversion"/>
  </si>
  <si>
    <t>Mercury (Hg) Pure Plus Standard</t>
    <phoneticPr fontId="1" type="noConversion"/>
  </si>
  <si>
    <t>Perkin Elmer</t>
    <phoneticPr fontId="1" type="noConversion"/>
  </si>
  <si>
    <t>W1013545</t>
    <phoneticPr fontId="1" type="noConversion"/>
  </si>
  <si>
    <t>O-Ring 3/8 inch i.d. x 1/16 inch</t>
    <phoneticPr fontId="1" type="noConversion"/>
  </si>
  <si>
    <t>W1008572</t>
    <phoneticPr fontId="1" type="noConversion"/>
  </si>
  <si>
    <t>O-Ring 1/4 inch i.d. x 1/16 inch</t>
    <phoneticPr fontId="1" type="noConversion"/>
  </si>
  <si>
    <t>W1008573</t>
    <phoneticPr fontId="1" type="noConversion"/>
  </si>
  <si>
    <t>O-Ring 5/8 inch i.d. x 1/8 inch</t>
    <phoneticPr fontId="1" type="noConversion"/>
  </si>
  <si>
    <t>8X10 in, 25/pk</t>
    <phoneticPr fontId="1" type="noConversion"/>
  </si>
  <si>
    <t>8X10 in, 100/pk</t>
    <phoneticPr fontId="1" type="noConversion"/>
  </si>
  <si>
    <t>8월30일</t>
    <phoneticPr fontId="1" type="noConversion"/>
  </si>
  <si>
    <t>대한과학</t>
    <phoneticPr fontId="1" type="noConversion"/>
  </si>
  <si>
    <t>DH.Sto2006</t>
    <phoneticPr fontId="1" type="noConversion"/>
  </si>
  <si>
    <t>베이스</t>
    <phoneticPr fontId="1" type="noConversion"/>
  </si>
  <si>
    <t>8월31일</t>
    <phoneticPr fontId="1" type="noConversion"/>
  </si>
  <si>
    <t>35µg/mL, 1ml</t>
    <phoneticPr fontId="1" type="noConversion"/>
  </si>
  <si>
    <t>1000µg/mL, 1ml</t>
    <phoneticPr fontId="1" type="noConversion"/>
  </si>
  <si>
    <t>AccuStandard</t>
    <phoneticPr fontId="1" type="noConversion"/>
  </si>
  <si>
    <t>C-103S</t>
    <phoneticPr fontId="1" type="noConversion"/>
  </si>
  <si>
    <t>M-8082-SS-10X</t>
    <phoneticPr fontId="1" type="noConversion"/>
  </si>
  <si>
    <t>M-625-06</t>
    <phoneticPr fontId="1" type="noConversion"/>
  </si>
  <si>
    <t>1PS여지</t>
    <phoneticPr fontId="1" type="noConversion"/>
  </si>
  <si>
    <t>2200-110</t>
    <phoneticPr fontId="1" type="noConversion"/>
  </si>
  <si>
    <t>Cyclohexane-GR</t>
    <phoneticPr fontId="1" type="noConversion"/>
  </si>
  <si>
    <t>052-01165</t>
    <phoneticPr fontId="1" type="noConversion"/>
  </si>
  <si>
    <t>Diethyl Ether-EP</t>
    <phoneticPr fontId="1" type="noConversion"/>
  </si>
  <si>
    <t>15mL</t>
    <phoneticPr fontId="1" type="noConversion"/>
  </si>
  <si>
    <t>Box</t>
    <phoneticPr fontId="1" type="noConversion"/>
  </si>
  <si>
    <t>Color Standard Solution(1000)</t>
    <phoneticPr fontId="1" type="noConversion"/>
  </si>
  <si>
    <t>wako</t>
    <phoneticPr fontId="1" type="noConversion"/>
  </si>
  <si>
    <t>(Advantec)</t>
    <phoneticPr fontId="1" type="noConversion"/>
  </si>
  <si>
    <t>Acetone-GR</t>
    <phoneticPr fontId="1" type="noConversion"/>
  </si>
  <si>
    <t>Thimble filter 88R</t>
    <phoneticPr fontId="1" type="noConversion"/>
  </si>
  <si>
    <t>A100A047A</t>
    <phoneticPr fontId="1" type="noConversion"/>
  </si>
  <si>
    <t>중형</t>
    <phoneticPr fontId="1" type="noConversion"/>
  </si>
  <si>
    <t>50mL</t>
    <phoneticPr fontId="1" type="noConversion"/>
  </si>
  <si>
    <t>035-08451</t>
    <phoneticPr fontId="1" type="noConversion"/>
  </si>
  <si>
    <t>100mL</t>
    <phoneticPr fontId="1" type="noConversion"/>
  </si>
  <si>
    <t>47mm 1.0um</t>
    <phoneticPr fontId="1" type="noConversion"/>
  </si>
  <si>
    <t>PCB SU 200µg/mL, 4,4'-Dibromooctafluorobiphenyl, 200ppm, 1mL in CH2Cl2/상온</t>
    <phoneticPr fontId="1" type="noConversion"/>
  </si>
  <si>
    <t>9월 6일</t>
    <phoneticPr fontId="1" type="noConversion"/>
  </si>
  <si>
    <t>9월6일</t>
    <phoneticPr fontId="1" type="noConversion"/>
  </si>
  <si>
    <t>9월 4일</t>
    <phoneticPr fontId="1" type="noConversion"/>
  </si>
  <si>
    <t>9월4일</t>
    <phoneticPr fontId="1" type="noConversion"/>
  </si>
  <si>
    <t>토양봉투(지퍼백)</t>
    <phoneticPr fontId="1" type="noConversion"/>
  </si>
  <si>
    <t>25*22*90(O.D*I.D*H)</t>
  </si>
  <si>
    <t>코니칼튜브, 50ml</t>
    <phoneticPr fontId="1" type="noConversion"/>
  </si>
  <si>
    <t>코니칼튜브, 15ml</t>
    <phoneticPr fontId="1" type="noConversion"/>
  </si>
  <si>
    <t>H20050</t>
  </si>
  <si>
    <t>H20015</t>
  </si>
  <si>
    <t>01521110</t>
    <phoneticPr fontId="1" type="noConversion"/>
  </si>
  <si>
    <t>01531110</t>
    <phoneticPr fontId="1" type="noConversion"/>
  </si>
  <si>
    <t>110mm</t>
  </si>
  <si>
    <t>33805S0380</t>
  </si>
  <si>
    <t>Aluminium oxide, for chromatography, basic, Brockmann I, 40-300 µm, 60A, 1kg</t>
    <phoneticPr fontId="1" type="noConversion"/>
  </si>
  <si>
    <t xml:space="preserve">Phase Separator Paper 1PS </t>
    <phoneticPr fontId="1" type="noConversion"/>
  </si>
  <si>
    <t xml:space="preserve">9/5 택배 1개 </t>
    <phoneticPr fontId="1" type="noConversion"/>
  </si>
  <si>
    <t>Ethyl ether, EP, 1L</t>
    <phoneticPr fontId="1" type="noConversion"/>
  </si>
  <si>
    <t>4025-4400</t>
    <phoneticPr fontId="1" type="noConversion"/>
  </si>
  <si>
    <t>Cyclohexane 99.7%, GR, 1L</t>
    <phoneticPr fontId="1" type="noConversion"/>
  </si>
  <si>
    <t>2606-4100</t>
    <phoneticPr fontId="1" type="noConversion"/>
  </si>
  <si>
    <t xml:space="preserve"> (12 x 23), 100/pk</t>
    <phoneticPr fontId="1" type="noConversion"/>
  </si>
  <si>
    <t xml:space="preserve"> (12 x 17), 100/pk</t>
    <phoneticPr fontId="1" type="noConversion"/>
  </si>
  <si>
    <t>Acetone 99.8%, GR, 1L</t>
    <phoneticPr fontId="1" type="noConversion"/>
  </si>
  <si>
    <t>1009-4100</t>
    <phoneticPr fontId="1" type="noConversion"/>
  </si>
  <si>
    <t>Stopcocks for aspirator btl 5~10l (제작품, made by SciLab), WITEG</t>
    <phoneticPr fontId="1" type="noConversion"/>
  </si>
  <si>
    <t>거래명세표 품번 : DU.2414704-M, DURAN 대체품</t>
    <phoneticPr fontId="1" type="noConversion"/>
  </si>
  <si>
    <t>Potassium persulfate 99% NP 100G</t>
    <phoneticPr fontId="1" type="noConversion"/>
  </si>
  <si>
    <t>169-11891</t>
    <phoneticPr fontId="1" type="noConversion"/>
  </si>
  <si>
    <t>Evaporation Tube TurboVap® II, 200 mL, 1 mL EndPoint, 12/pk</t>
    <phoneticPr fontId="1" type="noConversion"/>
  </si>
  <si>
    <t>C128506</t>
    <phoneticPr fontId="1" type="noConversion"/>
  </si>
  <si>
    <t>Manganese(II) sulfate monohydrate 98% 500G Extra Pure</t>
    <phoneticPr fontId="1" type="noConversion"/>
  </si>
  <si>
    <t>5530-4405</t>
    <phoneticPr fontId="1" type="noConversion"/>
  </si>
  <si>
    <t>0.025mol Sodium thiosulfate standard solution(0.025N)  S/T 1L</t>
    <phoneticPr fontId="1" type="noConversion"/>
  </si>
  <si>
    <t>WEIGHING DISH (M) // 中 80*80 (500/pk)</t>
    <phoneticPr fontId="1" type="noConversion"/>
  </si>
  <si>
    <t>KA.WB-316</t>
    <phoneticPr fontId="1" type="noConversion"/>
  </si>
  <si>
    <t>Acetone 300 99.8% PRA 1L</t>
    <phoneticPr fontId="1" type="noConversion"/>
  </si>
  <si>
    <t>12-3B</t>
    <phoneticPr fontId="1" type="noConversion"/>
  </si>
  <si>
    <t>Fluorobenzene,2000µg/mL, 1ml*5/pk</t>
    <phoneticPr fontId="1" type="noConversion"/>
  </si>
  <si>
    <t>M-524-1S-2</t>
    <phoneticPr fontId="1" type="noConversion"/>
  </si>
  <si>
    <t>Biotage</t>
    <phoneticPr fontId="1" type="noConversion"/>
  </si>
  <si>
    <t>Korea-ace</t>
    <phoneticPr fontId="1" type="noConversion"/>
  </si>
  <si>
    <t xml:space="preserve"> Kanto</t>
    <phoneticPr fontId="1" type="noConversion"/>
  </si>
  <si>
    <t>9월7일</t>
    <phoneticPr fontId="1" type="noConversion"/>
  </si>
  <si>
    <t>□파스춰 피펫 Pasteur pipettes open end, 230mm // Normax, 5426023 // PK</t>
    <phoneticPr fontId="1" type="noConversion"/>
  </si>
  <si>
    <t>LT.PP230</t>
    <phoneticPr fontId="1" type="noConversion"/>
  </si>
  <si>
    <t>Sodium Sulfate Anhydrous-PRA, 500g</t>
    <phoneticPr fontId="1" type="noConversion"/>
  </si>
  <si>
    <t>6639-1B</t>
    <phoneticPr fontId="1" type="noConversion"/>
  </si>
  <si>
    <t xml:space="preserve">PRA </t>
    <phoneticPr fontId="1" type="noConversion"/>
  </si>
  <si>
    <t>1L</t>
  </si>
  <si>
    <t>80*80 (500/pk)</t>
  </si>
  <si>
    <t xml:space="preserve">NP </t>
    <phoneticPr fontId="1" type="noConversion"/>
  </si>
  <si>
    <t>100G</t>
  </si>
  <si>
    <t>12/pk</t>
  </si>
  <si>
    <t>500G</t>
    <phoneticPr fontId="1" type="noConversion"/>
  </si>
  <si>
    <t>250EA/PK</t>
    <phoneticPr fontId="1" type="noConversion"/>
  </si>
  <si>
    <t>Extra Pure</t>
    <phoneticPr fontId="1" type="noConversion"/>
  </si>
  <si>
    <t xml:space="preserve"> 성호씨그마</t>
    <phoneticPr fontId="1" type="noConversion"/>
  </si>
  <si>
    <t>9월 20일 출고예정. 성호씨그마가 14300원으로 더쌈(배송이 없음).</t>
    <phoneticPr fontId="1" type="noConversion"/>
  </si>
  <si>
    <t>1ml*5/pk</t>
    <phoneticPr fontId="1" type="noConversion"/>
  </si>
  <si>
    <t>9월8일</t>
    <phoneticPr fontId="1" type="noConversion"/>
  </si>
  <si>
    <t>N9316076</t>
  </si>
  <si>
    <t>Perkin Elema</t>
    <phoneticPr fontId="1" type="noConversion"/>
  </si>
  <si>
    <t>Elite-5 Capillary Column - 30 m x 0.25 mm I.D. x 0.25 μm</t>
    <phoneticPr fontId="1" type="noConversion"/>
  </si>
  <si>
    <t>30 m x 0.25 mm I.D. x 0.25 μm</t>
  </si>
  <si>
    <t>9월 7일</t>
    <phoneticPr fontId="1" type="noConversion"/>
  </si>
  <si>
    <t>SUS Needle Assy, Standardized</t>
    <phoneticPr fontId="1" type="noConversion"/>
  </si>
  <si>
    <t>5ML SYRINGE TOC-V</t>
    <phoneticPr fontId="1" type="noConversion"/>
  </si>
  <si>
    <t>CO2 Absorber, 500ml</t>
    <phoneticPr fontId="1" type="noConversion"/>
  </si>
  <si>
    <t>S638-41472-01</t>
    <phoneticPr fontId="1" type="noConversion"/>
  </si>
  <si>
    <t>S638-59296</t>
    <phoneticPr fontId="1" type="noConversion"/>
  </si>
  <si>
    <t>S630-00999</t>
    <phoneticPr fontId="1" type="noConversion"/>
  </si>
  <si>
    <t>재고 무, 발주 후 5-7주 소요</t>
  </si>
  <si>
    <t>국내 재고 1, 소진 시 발주 후 5-7주 소요</t>
    <phoneticPr fontId="1" type="noConversion"/>
  </si>
  <si>
    <t>사각여지</t>
    <phoneticPr fontId="1" type="noConversion"/>
  </si>
  <si>
    <t>G653</t>
    <phoneticPr fontId="1" type="noConversion"/>
  </si>
  <si>
    <t xml:space="preserve"> (8 x 10)", 100/box</t>
    <phoneticPr fontId="1" type="noConversion"/>
  </si>
  <si>
    <t>box</t>
    <phoneticPr fontId="1" type="noConversion"/>
  </si>
  <si>
    <t>카인산업</t>
    <phoneticPr fontId="1" type="noConversion"/>
  </si>
  <si>
    <t>택배발송 요청</t>
    <phoneticPr fontId="1" type="noConversion"/>
  </si>
  <si>
    <t>석림렙텍</t>
    <phoneticPr fontId="1" type="noConversion"/>
  </si>
  <si>
    <t>12월초~중순(동남→석림랩텍으로 변경, 금액도 변경됨)</t>
    <phoneticPr fontId="1" type="noConversion"/>
  </si>
  <si>
    <t>변경사항: 0705→0919(주문날짜), 127,6000→110,000원 변경됨</t>
    <phoneticPr fontId="1" type="noConversion"/>
  </si>
  <si>
    <t>1주일 내 납기예정(동남→성호씨그마로 변경, 금액도 변경됨)</t>
    <phoneticPr fontId="1" type="noConversion"/>
  </si>
  <si>
    <t>9015-07</t>
    <phoneticPr fontId="1" type="noConversion"/>
  </si>
  <si>
    <t>9월21일</t>
    <phoneticPr fontId="1" type="noConversion"/>
  </si>
  <si>
    <t>9월 8일</t>
    <phoneticPr fontId="1" type="noConversion"/>
  </si>
  <si>
    <t>Rhenium Filament Assy</t>
    <phoneticPr fontId="1" type="noConversion"/>
  </si>
  <si>
    <t>S225-10340-91</t>
    <phoneticPr fontId="1" type="noConversion"/>
  </si>
  <si>
    <t>SHIMAZHU</t>
  </si>
  <si>
    <t>9월 20일</t>
    <phoneticPr fontId="1" type="noConversion"/>
  </si>
  <si>
    <t>COIL #CADMIUM 6T Rev.01</t>
  </si>
  <si>
    <t>TP resample</t>
  </si>
  <si>
    <t>NIPPLE,N-12</t>
  </si>
  <si>
    <t>NIPPLE,N-13</t>
  </si>
  <si>
    <t>116-0061-02</t>
  </si>
  <si>
    <t>116-0061-01</t>
  </si>
  <si>
    <t>BLK-165-0301-66</t>
    <phoneticPr fontId="1" type="noConversion"/>
  </si>
  <si>
    <t>TRA-G012-01</t>
    <phoneticPr fontId="1" type="noConversion"/>
  </si>
  <si>
    <t>비엘텍</t>
    <phoneticPr fontId="1" type="noConversion"/>
  </si>
  <si>
    <t>비엘텍코리아</t>
    <phoneticPr fontId="1" type="noConversion"/>
  </si>
  <si>
    <t>수질</t>
    <phoneticPr fontId="1" type="noConversion"/>
  </si>
  <si>
    <t>수질</t>
    <phoneticPr fontId="1" type="noConversion"/>
  </si>
  <si>
    <t>시험분석</t>
    <phoneticPr fontId="1" type="noConversion"/>
  </si>
  <si>
    <t>Handle bearke, PE, 5L</t>
  </si>
  <si>
    <t>BG-PL-L</t>
  </si>
  <si>
    <t>BearGrip Pure Latex Large [100EA/PK]</t>
  </si>
  <si>
    <t>L</t>
    <phoneticPr fontId="1" type="noConversion"/>
  </si>
  <si>
    <t>9월 21일</t>
    <phoneticPr fontId="1" type="noConversion"/>
  </si>
  <si>
    <t>BOARD, CPU ASSEMBLY,COATED MARS 6</t>
    <phoneticPr fontId="1" type="noConversion"/>
  </si>
  <si>
    <t>512080C</t>
  </si>
  <si>
    <t>9월 22일</t>
    <phoneticPr fontId="1" type="noConversion"/>
  </si>
  <si>
    <t>Filament, high temperature, EI ion source</t>
  </si>
  <si>
    <t>Cloth, lint-free, 23 x 23 cm, 100% cotton, 15/pk</t>
  </si>
  <si>
    <t>Vial insert, 250 µL, glass with polymer feet, 100/pk Insert size: 5.6 x 30 mm</t>
  </si>
  <si>
    <t>G7005-60061</t>
  </si>
  <si>
    <t>05980-60051</t>
  </si>
  <si>
    <t>5181-1270</t>
  </si>
  <si>
    <t>영인엠텍</t>
    <phoneticPr fontId="1" type="noConversion"/>
  </si>
  <si>
    <t>9월 25일</t>
    <phoneticPr fontId="1" type="noConversion"/>
  </si>
  <si>
    <t>PUMP TUBING WM SANT 020 RED DOUBLE 5 PACK (Reductant pump tubing)</t>
    <phoneticPr fontId="1" type="noConversion"/>
  </si>
  <si>
    <t>Scientist Instrument</t>
    <phoneticPr fontId="1" type="noConversion"/>
  </si>
  <si>
    <t>309-00124-2</t>
  </si>
  <si>
    <t>Pump Tubing, Sample / Drain Tubing, Yel-Yel, (Pack of 12)</t>
  </si>
  <si>
    <t>Pump Tubing, Stannous Chloride Reagent Tubing, Blk-Blk, (Pack of 12)</t>
  </si>
  <si>
    <t>SP5705A</t>
  </si>
  <si>
    <t>SP5705B</t>
  </si>
  <si>
    <t>12/pk</t>
    <phoneticPr fontId="1" type="noConversion"/>
  </si>
  <si>
    <t>[ZB0810]Zipper Bag, PE/0.1 mm/8x10cm  100/PK</t>
  </si>
  <si>
    <t>Ziper pack 10×15cm 100/PK</t>
  </si>
  <si>
    <t>Ziper pack 17×23cm 100/PK</t>
  </si>
  <si>
    <t>B01-123-328</t>
  </si>
  <si>
    <t>BB.1015</t>
  </si>
  <si>
    <t>BB.1723</t>
  </si>
  <si>
    <t>9월25일</t>
    <phoneticPr fontId="1" type="noConversion"/>
  </si>
  <si>
    <t>Custom VOC Std, 19comps. 100ppm, 2x1mL in MeOH/냉장</t>
    <phoneticPr fontId="1" type="noConversion"/>
  </si>
  <si>
    <t>bis(2-Ethylhexyl) adipate, 1000ppm, 1mL in MeOH/상온</t>
    <phoneticPr fontId="1" type="noConversion"/>
  </si>
  <si>
    <t>P233S10X</t>
  </si>
  <si>
    <t>Pyrene-d10, 500ppm, 1mL in Acetone/상온</t>
    <phoneticPr fontId="1" type="noConversion"/>
  </si>
  <si>
    <t>M525SS</t>
  </si>
  <si>
    <t>Phenanthrene-d10, 4000ppm, 1mL in CH2Cl2/상온</t>
    <phoneticPr fontId="1" type="noConversion"/>
  </si>
  <si>
    <t>Z014J6</t>
  </si>
  <si>
    <t>n-hexane</t>
    <phoneticPr fontId="1" type="noConversion"/>
  </si>
  <si>
    <t>4081-4100</t>
  </si>
  <si>
    <t>Sodium hypochlorite solution 5%, 500ml</t>
    <phoneticPr fontId="1" type="noConversion"/>
  </si>
  <si>
    <t>197-02206</t>
    <phoneticPr fontId="28" type="noConversion"/>
  </si>
  <si>
    <t>500nl</t>
    <phoneticPr fontId="1" type="noConversion"/>
  </si>
  <si>
    <t>은박컵</t>
    <phoneticPr fontId="1" type="noConversion"/>
  </si>
  <si>
    <t>롯데</t>
    <phoneticPr fontId="1" type="noConversion"/>
  </si>
  <si>
    <t>ssg 사이트</t>
    <phoneticPr fontId="1" type="noConversion"/>
  </si>
  <si>
    <t>인터넷 구매</t>
    <phoneticPr fontId="1" type="noConversion"/>
  </si>
  <si>
    <t>[H20050] Conical Tube  50ml, 25/500</t>
    <phoneticPr fontId="1" type="noConversion"/>
  </si>
  <si>
    <t>H20050</t>
    <phoneticPr fontId="1" type="noConversion"/>
  </si>
  <si>
    <t>[H20015] Conical Tube  15ml</t>
    <phoneticPr fontId="1" type="noConversion"/>
  </si>
  <si>
    <t>BearGrip Pure Latex X-Small [100EA/PK]</t>
    <phoneticPr fontId="1" type="noConversion"/>
  </si>
  <si>
    <t xml:space="preserve">BearGrip </t>
  </si>
  <si>
    <t>BG-PL-XS</t>
  </si>
  <si>
    <t>BearGrip Pure Nitrile Medium [100EA/PK]</t>
    <phoneticPr fontId="1" type="noConversion"/>
  </si>
  <si>
    <t>BG-PN-M</t>
  </si>
  <si>
    <t>ADVANTEC MEMBRANE FILTER(MCE) A045F047A, 100/PK</t>
    <phoneticPr fontId="1" type="noConversion"/>
  </si>
  <si>
    <t>A045F047A</t>
  </si>
  <si>
    <t>0.0125mol Sodium oxalate standard solution(0.025N)</t>
    <phoneticPr fontId="1" type="noConversion"/>
  </si>
  <si>
    <t>7604-3700</t>
  </si>
  <si>
    <t>Cap, 9mm blue screw, PTFE/RS</t>
    <phoneticPr fontId="1" type="noConversion"/>
  </si>
  <si>
    <t>5182- 717</t>
    <phoneticPr fontId="1" type="noConversion"/>
  </si>
  <si>
    <t>sodium borohydride, 500G</t>
  </si>
  <si>
    <t>71320-500G</t>
    <phoneticPr fontId="28" type="noConversion"/>
  </si>
  <si>
    <t>Acetone-PRA, 4L</t>
    <phoneticPr fontId="1" type="noConversion"/>
  </si>
  <si>
    <t>a40-4</t>
    <phoneticPr fontId="1" type="noConversion"/>
  </si>
  <si>
    <t>47mm 1.0um</t>
  </si>
  <si>
    <t>1000 µg/mL in MeOH</t>
    <phoneticPr fontId="1" type="noConversion"/>
  </si>
  <si>
    <t>5 x 1 mL</t>
    <phoneticPr fontId="1" type="noConversion"/>
  </si>
  <si>
    <t>xs</t>
    <phoneticPr fontId="1" type="noConversion"/>
  </si>
  <si>
    <t>m</t>
    <phoneticPr fontId="1" type="noConversion"/>
  </si>
  <si>
    <t>Chloroform-GR</t>
    <phoneticPr fontId="1" type="noConversion"/>
  </si>
  <si>
    <t>현대마이크로</t>
  </si>
  <si>
    <t>H10060</t>
  </si>
  <si>
    <t>BOX</t>
    <phoneticPr fontId="1" type="noConversion"/>
  </si>
  <si>
    <t>[41705]WYPALL(와이프올) Airpocket Wiper L25, S</t>
  </si>
  <si>
    <t xml:space="preserve">실험복, 동복, </t>
    <phoneticPr fontId="1" type="noConversion"/>
  </si>
  <si>
    <t>남 95</t>
    <phoneticPr fontId="1" type="noConversion"/>
  </si>
  <si>
    <t>Imidazole 98% 500G</t>
  </si>
  <si>
    <t xml:space="preserve"> GR </t>
  </si>
  <si>
    <t>Fluuoride standard, 100ug/ml</t>
    <phoneticPr fontId="1" type="noConversion"/>
  </si>
  <si>
    <t>IC-F-1X-1</t>
    <phoneticPr fontId="1" type="noConversion"/>
  </si>
  <si>
    <t>100ml, 100ug/ml</t>
    <phoneticPr fontId="1" type="noConversion"/>
  </si>
  <si>
    <t>epTIPS Standard Eppendorf Quality 50 – 1,000µL 71 mm, 파란색 팁, 2 x 500ea</t>
  </si>
  <si>
    <t>Effendorf</t>
    <phoneticPr fontId="1" type="noConversion"/>
  </si>
  <si>
    <t>030000919</t>
    <phoneticPr fontId="1" type="noConversion"/>
  </si>
  <si>
    <t>WEIGHING DISH (Small)</t>
    <phoneticPr fontId="1" type="noConversion"/>
  </si>
  <si>
    <t>황검지관 (Total sulphide in sludge or waste water, 0.002-0.02mg(201L)</t>
    <phoneticPr fontId="1" type="noConversion"/>
  </si>
  <si>
    <t>GASTEC</t>
    <phoneticPr fontId="1" type="noConversion"/>
  </si>
  <si>
    <t>201L</t>
  </si>
  <si>
    <t>황검지관 (Total sulphide in sludge or waste water, 0.02-0.2mg(201H)</t>
    <phoneticPr fontId="1" type="noConversion"/>
  </si>
  <si>
    <t>201H</t>
    <phoneticPr fontId="1" type="noConversion"/>
  </si>
  <si>
    <t>2*1ml</t>
    <phoneticPr fontId="1" type="noConversion"/>
  </si>
  <si>
    <t>A100A047</t>
    <phoneticPr fontId="1" type="noConversion"/>
  </si>
  <si>
    <t>Membrane filter (mixed cellulose ester), 47mm 1.0um</t>
    <phoneticPr fontId="1" type="noConversion"/>
  </si>
  <si>
    <t>ADVANTEC</t>
    <phoneticPr fontId="1" type="noConversion"/>
  </si>
  <si>
    <t>U자 가스발생관</t>
    <phoneticPr fontId="1" type="noConversion"/>
  </si>
  <si>
    <t>S-7686-R24-0.1X2</t>
    <phoneticPr fontId="1" type="noConversion"/>
  </si>
  <si>
    <t xml:space="preserve">  </t>
    <phoneticPr fontId="1" type="noConversion"/>
  </si>
  <si>
    <t>JUNSEI(Cyclohexane-GR) 대체로 사용가능</t>
    <phoneticPr fontId="1" type="noConversion"/>
  </si>
  <si>
    <t>WAKO(Diethyl Ether-EP) 대체로 사용가능</t>
    <phoneticPr fontId="1" type="noConversion"/>
  </si>
  <si>
    <t>JUNSEI(Acetone-GR) 대체로 사용가능</t>
    <phoneticPr fontId="1" type="noConversion"/>
  </si>
  <si>
    <t>6-8주 소요예정</t>
    <phoneticPr fontId="1" type="noConversion"/>
  </si>
  <si>
    <t>500g</t>
  </si>
  <si>
    <t>택배입고</t>
    <phoneticPr fontId="1" type="noConversion"/>
  </si>
  <si>
    <t>Hexane 300</t>
    <phoneticPr fontId="1" type="noConversion"/>
  </si>
  <si>
    <t>10월 5일</t>
    <phoneticPr fontId="1" type="noConversion"/>
  </si>
  <si>
    <t>10월5일</t>
    <phoneticPr fontId="1" type="noConversion"/>
  </si>
  <si>
    <t>실험복(동복)</t>
    <phoneticPr fontId="1" type="noConversion"/>
  </si>
  <si>
    <t>남(90)</t>
    <phoneticPr fontId="1" type="noConversion"/>
  </si>
  <si>
    <t>남(95)</t>
    <phoneticPr fontId="1" type="noConversion"/>
  </si>
  <si>
    <t>Acetone, 99.8% GR 1L</t>
  </si>
  <si>
    <t>1009-4100</t>
    <phoneticPr fontId="28" type="noConversion"/>
  </si>
  <si>
    <t>37240-00</t>
    <phoneticPr fontId="28" type="noConversion"/>
  </si>
  <si>
    <t>16018-00</t>
    <phoneticPr fontId="28" type="noConversion"/>
  </si>
  <si>
    <t>5182-0716</t>
    <phoneticPr fontId="28" type="noConversion"/>
  </si>
  <si>
    <t>80090S0350</t>
    <phoneticPr fontId="28" type="noConversion"/>
  </si>
  <si>
    <t>[10039-32-4]Sodium phosphate dibasic dodecahydrate 99% GR 500G</t>
    <phoneticPr fontId="28" type="noConversion"/>
  </si>
  <si>
    <t>[10025-77-1]Iron(III) chloride hexahydrate 99% GR 500G</t>
    <phoneticPr fontId="28" type="noConversion"/>
  </si>
  <si>
    <t>Vial,screw,2ml,ambr,WrtOn,cert,100PK</t>
  </si>
  <si>
    <t>Potassium iodide, 1KG, GR</t>
    <phoneticPr fontId="28" type="noConversion"/>
  </si>
  <si>
    <t>[10034-96-5]Manganese(II) sulfate monohydrate 98% Extra Pure 500G</t>
  </si>
  <si>
    <t>[67-66-3]Chloroform 99% GR 1KG</t>
  </si>
  <si>
    <t>[110-54-3]Hexane 300 96% PRA 1L</t>
  </si>
  <si>
    <t>100ea/pk</t>
    <phoneticPr fontId="1" type="noConversion"/>
  </si>
  <si>
    <t>해양</t>
    <phoneticPr fontId="1" type="noConversion"/>
  </si>
  <si>
    <t>택배입고</t>
    <phoneticPr fontId="1" type="noConversion"/>
  </si>
  <si>
    <t>phenanthrene-d10 in MEOH (0.15mg/mL)</t>
    <phoneticPr fontId="1" type="noConversion"/>
  </si>
  <si>
    <t>10월25일</t>
    <phoneticPr fontId="1" type="noConversion"/>
  </si>
  <si>
    <t>냄새봉지</t>
    <phoneticPr fontId="1" type="noConversion"/>
  </si>
  <si>
    <t>관능법 용 마스크</t>
    <phoneticPr fontId="1" type="noConversion"/>
  </si>
  <si>
    <t>300ea/box</t>
    <phoneticPr fontId="1" type="noConversion"/>
  </si>
  <si>
    <t>001-1001</t>
    <phoneticPr fontId="1" type="noConversion"/>
  </si>
  <si>
    <t>4L</t>
  </si>
  <si>
    <t>J.Tbaker</t>
    <phoneticPr fontId="1" type="noConversion"/>
  </si>
  <si>
    <t>Acetonitrile</t>
    <phoneticPr fontId="1" type="noConversion"/>
  </si>
  <si>
    <t>9017-88</t>
    <phoneticPr fontId="1" type="noConversion"/>
  </si>
  <si>
    <t>10월 25일</t>
    <phoneticPr fontId="1" type="noConversion"/>
  </si>
  <si>
    <t>EMT Duo touch</t>
    <phoneticPr fontId="1" type="noConversion"/>
  </si>
  <si>
    <t>Duo -Radial Plasma View periscope window</t>
    <phoneticPr fontId="1" type="noConversion"/>
  </si>
  <si>
    <t>Pump tubing aqueous drain (pack 6)</t>
    <phoneticPr fontId="1" type="noConversion"/>
  </si>
  <si>
    <t>Pump tubing aqueous sample (pack 6)</t>
    <phoneticPr fontId="1" type="noConversion"/>
  </si>
  <si>
    <t>DRAIN PUMP TUBING &amp; CONNECTOR KIT</t>
    <phoneticPr fontId="1" type="noConversion"/>
  </si>
  <si>
    <t>SP6089</t>
    <phoneticPr fontId="1" type="noConversion"/>
  </si>
  <si>
    <t>Seablank-0500</t>
  </si>
  <si>
    <t>10-11%</t>
    <phoneticPr fontId="1" type="noConversion"/>
  </si>
  <si>
    <t>N9306233</t>
    <phoneticPr fontId="1" type="noConversion"/>
  </si>
  <si>
    <t>N6103240</t>
    <phoneticPr fontId="1" type="noConversion"/>
  </si>
  <si>
    <t>SYRINGE-5UL 0.63MM OD 5PK BLUE PK 1 1,206,150 1,206,150 120,615 3</t>
    <phoneticPr fontId="1" type="noConversion"/>
  </si>
  <si>
    <t>O-RING</t>
    <phoneticPr fontId="1" type="noConversion"/>
  </si>
  <si>
    <t>Seablank NaCl solution</t>
    <phoneticPr fontId="1" type="noConversion"/>
  </si>
  <si>
    <t>4mm</t>
    <phoneticPr fontId="1" type="noConversion"/>
  </si>
  <si>
    <t>5uL / GT 0.63mm</t>
    <phoneticPr fontId="1" type="noConversion"/>
  </si>
  <si>
    <t xml:space="preserve">0.364 ID X 0.070 WD </t>
    <phoneticPr fontId="1" type="noConversion"/>
  </si>
  <si>
    <t>Advantec</t>
    <phoneticPr fontId="1" type="noConversion"/>
  </si>
  <si>
    <t>유한킴벌리</t>
    <phoneticPr fontId="1" type="noConversion"/>
  </si>
  <si>
    <t>00P1048</t>
    <phoneticPr fontId="1" type="noConversion"/>
  </si>
  <si>
    <t>24/29</t>
    <phoneticPr fontId="1" type="noConversion"/>
  </si>
  <si>
    <t>SK</t>
    <phoneticPr fontId="1" type="noConversion"/>
  </si>
  <si>
    <t>10월 31일</t>
    <phoneticPr fontId="1" type="noConversion"/>
  </si>
  <si>
    <t>0.1N-KMnO4</t>
    <phoneticPr fontId="1" type="noConversion"/>
  </si>
  <si>
    <t>지퍼백(퇴적물)</t>
  </si>
  <si>
    <t>지퍼팩(퇴적물)</t>
    <phoneticPr fontId="1" type="noConversion"/>
  </si>
  <si>
    <t>Internal Standard Mix-ST</t>
  </si>
  <si>
    <t>P-Terphenyl-d14 –ST</t>
  </si>
  <si>
    <t>Nitric acid (RHM) -PRA</t>
    <phoneticPr fontId="1" type="noConversion"/>
  </si>
  <si>
    <t>트리페닐인산, 100㎎/L-ST</t>
  </si>
  <si>
    <t>Perchloric acid 70%-GR</t>
  </si>
  <si>
    <t>Pyridine</t>
  </si>
  <si>
    <t>Z-014J-0.5X</t>
    <phoneticPr fontId="1" type="noConversion"/>
  </si>
  <si>
    <t>(M-525-FS-2l</t>
  </si>
  <si>
    <t>(37335-3330)</t>
  </si>
  <si>
    <t>(54045-0350)</t>
    <phoneticPr fontId="1" type="noConversion"/>
  </si>
  <si>
    <t>(28163-1B)</t>
  </si>
  <si>
    <t>(P-192S)</t>
  </si>
  <si>
    <t>(6513-4100)</t>
  </si>
  <si>
    <t>(60200-0380)</t>
  </si>
  <si>
    <t>1ml</t>
  </si>
  <si>
    <t>1m</t>
  </si>
  <si>
    <t>500ml</t>
  </si>
  <si>
    <t>250ml</t>
  </si>
  <si>
    <t>0.025N-KMnO4</t>
  </si>
  <si>
    <t>(DAEJUNG)</t>
  </si>
  <si>
    <t>삼전화학</t>
    <phoneticPr fontId="1" type="noConversion"/>
  </si>
  <si>
    <t>지퍼백(퇴적물)</t>
    <phoneticPr fontId="1" type="noConversion"/>
  </si>
  <si>
    <t xml:space="preserve">(accu) </t>
  </si>
  <si>
    <t>(accu)</t>
  </si>
  <si>
    <t>(JUNSEI)</t>
  </si>
  <si>
    <t>(KANTO)</t>
  </si>
  <si>
    <t>Acetone-PRA</t>
  </si>
  <si>
    <t>(Fisher Chem)</t>
  </si>
  <si>
    <t>(A40-4)</t>
  </si>
  <si>
    <t>Dichloromethane (Methylene Chloride)-PRA</t>
  </si>
  <si>
    <t>(D142-4)</t>
  </si>
  <si>
    <t>Hexane-PRA</t>
  </si>
  <si>
    <t>(P230-4)</t>
    <phoneticPr fontId="1" type="noConversion"/>
  </si>
  <si>
    <t>Sinttere glass base</t>
    <phoneticPr fontId="1" type="noConversion"/>
  </si>
  <si>
    <t>직경: 6cm, 길이:13cm</t>
    <phoneticPr fontId="1" type="noConversion"/>
  </si>
  <si>
    <t xml:space="preserve"> SK</t>
    <phoneticPr fontId="1" type="noConversion"/>
  </si>
  <si>
    <t>15*20 cm, 100/pk</t>
    <phoneticPr fontId="1" type="noConversion"/>
  </si>
  <si>
    <t>7*10 cm, 100/pk</t>
    <phoneticPr fontId="1" type="noConversion"/>
  </si>
  <si>
    <t>25*30 cm, 100/pk</t>
    <phoneticPr fontId="1" type="noConversion"/>
  </si>
  <si>
    <t>10월31일</t>
    <phoneticPr fontId="1" type="noConversion"/>
  </si>
  <si>
    <t>Whatman 1PS 상분리 필터, 110mm [100EA/PK]</t>
    <phoneticPr fontId="1" type="noConversion"/>
  </si>
  <si>
    <t>110mm, [100EA/PK]</t>
    <phoneticPr fontId="1" type="noConversion"/>
  </si>
  <si>
    <t>U자 가스발생관, 24/29</t>
    <phoneticPr fontId="1" type="noConversion"/>
  </si>
  <si>
    <t>24/29</t>
  </si>
  <si>
    <t>Cap,9mm blue screw,ptfe/rs,100PK</t>
  </si>
  <si>
    <t>5182-0716</t>
  </si>
  <si>
    <t>Fluorescence cell UV 10mm 3.5mL open 2/p</t>
  </si>
  <si>
    <t>지퍼백(여지보관용)</t>
    <phoneticPr fontId="1" type="noConversion"/>
  </si>
  <si>
    <t>12X17cm, 100/pk</t>
    <phoneticPr fontId="1" type="noConversion"/>
  </si>
  <si>
    <t>H20015</t>
    <phoneticPr fontId="1" type="noConversion"/>
  </si>
  <si>
    <t>[134-03-2]Sodium ascorbate 98% GR 500G, L-Ascorbic Acid-GR</t>
    <phoneticPr fontId="1" type="noConversion"/>
  </si>
  <si>
    <t>Sodium Chloride-PCB 분석용</t>
    <phoneticPr fontId="1" type="noConversion"/>
  </si>
  <si>
    <t>Ethyl Acetate 300–PCB분석용</t>
    <phoneticPr fontId="1" type="noConversion"/>
  </si>
  <si>
    <t>Dichloromethane (Methylene Chloride) 300–PCB분석용</t>
    <phoneticPr fontId="1" type="noConversion"/>
  </si>
  <si>
    <t>배송료 5500(10개당)(부가세 비포함)</t>
    <phoneticPr fontId="1" type="noConversion"/>
  </si>
  <si>
    <t xml:space="preserve">ep TIPS Standatd </t>
    <phoneticPr fontId="1" type="noConversion"/>
  </si>
  <si>
    <t>50ml 코니컬튜브</t>
    <phoneticPr fontId="1" type="noConversion"/>
  </si>
  <si>
    <t>(JUNSEI)</t>
    <phoneticPr fontId="1" type="noConversion"/>
  </si>
  <si>
    <t>(10310S0401)</t>
    <phoneticPr fontId="1" type="noConversion"/>
  </si>
  <si>
    <t>(KANTO)</t>
    <phoneticPr fontId="1" type="noConversion"/>
  </si>
  <si>
    <t>(37144-1B)</t>
    <phoneticPr fontId="1" type="noConversion"/>
  </si>
  <si>
    <t>Sodium Sulfate Anhydrous –PCB분석용</t>
    <phoneticPr fontId="1" type="noConversion"/>
  </si>
  <si>
    <t>(10972-2B)</t>
    <phoneticPr fontId="1" type="noConversion"/>
  </si>
  <si>
    <t>(6054-3B)</t>
    <phoneticPr fontId="1" type="noConversion"/>
  </si>
  <si>
    <t>0.025N-KMnO4</t>
    <phoneticPr fontId="1" type="noConversion"/>
  </si>
  <si>
    <t>(DAEJUNG)</t>
    <phoneticPr fontId="1" type="noConversion"/>
  </si>
  <si>
    <t>(6609-3700)</t>
    <phoneticPr fontId="1" type="noConversion"/>
  </si>
  <si>
    <t>Cap,9mm blue screw,ptfe/rs,100PK</t>
    <phoneticPr fontId="1" type="noConversion"/>
  </si>
  <si>
    <t>(28163-5B)</t>
    <phoneticPr fontId="1" type="noConversion"/>
  </si>
  <si>
    <t>500mL</t>
    <phoneticPr fontId="1" type="noConversion"/>
  </si>
  <si>
    <t>(EPPENDORF)</t>
    <phoneticPr fontId="1" type="noConversion"/>
  </si>
  <si>
    <t>(HM)</t>
    <phoneticPr fontId="1" type="noConversion"/>
  </si>
  <si>
    <t>15ml 코니컬튜브</t>
    <phoneticPr fontId="1" type="noConversion"/>
  </si>
  <si>
    <t>총대장균 Petri film</t>
    <phoneticPr fontId="1" type="noConversion"/>
  </si>
  <si>
    <t>GLASS MICROFIBER FILTERS (GF/C)-47mm</t>
    <phoneticPr fontId="1" type="noConversion"/>
  </si>
  <si>
    <t>(whatman)</t>
    <phoneticPr fontId="1" type="noConversion"/>
  </si>
  <si>
    <t>1822-047</t>
    <phoneticPr fontId="1" type="noConversion"/>
  </si>
  <si>
    <t>100PK</t>
  </si>
  <si>
    <t>5182-0717</t>
  </si>
  <si>
    <t>Nitric acid, 69.0%-71.0%, Ultrapur-100 500mL ULT</t>
    <phoneticPr fontId="1" type="noConversion"/>
  </si>
  <si>
    <t>Ultrapur</t>
  </si>
  <si>
    <t>000P1048</t>
  </si>
  <si>
    <t xml:space="preserve">Nitric Acid –Ultra Pure, 28163-1B,  60~62% </t>
    <phoneticPr fontId="1" type="noConversion"/>
  </si>
  <si>
    <t>석림랩텍</t>
    <phoneticPr fontId="1" type="noConversion"/>
  </si>
  <si>
    <t>11월 02일</t>
    <phoneticPr fontId="1" type="noConversion"/>
  </si>
  <si>
    <t>11월02일</t>
    <phoneticPr fontId="1" type="noConversion"/>
  </si>
  <si>
    <t>High Quality Copper ( 100g )</t>
    <phoneticPr fontId="28" type="noConversion"/>
  </si>
  <si>
    <t>Silvered Cobaltous/ic Oxide ( 25g )</t>
    <phoneticPr fontId="28" type="noConversion"/>
  </si>
  <si>
    <t>Quartz Wool ( 5g )</t>
  </si>
  <si>
    <t>338 35300</t>
    <phoneticPr fontId="28" type="noConversion"/>
  </si>
  <si>
    <t>338 24500</t>
    <phoneticPr fontId="28" type="noConversion"/>
  </si>
  <si>
    <t>290 22910</t>
    <phoneticPr fontId="28" type="noConversion"/>
  </si>
  <si>
    <t>set of 5</t>
    <phoneticPr fontId="1" type="noConversion"/>
  </si>
  <si>
    <t>맥코이이앤씨</t>
    <phoneticPr fontId="1" type="noConversion"/>
  </si>
  <si>
    <t>338 22200</t>
    <phoneticPr fontId="1" type="noConversion"/>
  </si>
  <si>
    <t>Top O-ring ( set of 5 )</t>
    <phoneticPr fontId="1" type="noConversion"/>
  </si>
  <si>
    <t>11월 08일</t>
    <phoneticPr fontId="1" type="noConversion"/>
  </si>
  <si>
    <t>ea</t>
  </si>
  <si>
    <t>11월17일</t>
    <phoneticPr fontId="1" type="noConversion"/>
  </si>
  <si>
    <t>[7647-14-5]Sodium chloride 99.5% PRA 500G</t>
    <phoneticPr fontId="1" type="noConversion"/>
  </si>
  <si>
    <t>KANTO</t>
  </si>
  <si>
    <t>37144-1B</t>
    <phoneticPr fontId="1" type="noConversion"/>
  </si>
  <si>
    <t>11월20일</t>
    <phoneticPr fontId="1" type="noConversion"/>
  </si>
  <si>
    <t>Normax</t>
  </si>
  <si>
    <t>[7727-21-1]Potassium persulfate 99% NP 500G</t>
    <phoneticPr fontId="1" type="noConversion"/>
  </si>
  <si>
    <t>NP</t>
    <phoneticPr fontId="1" type="noConversion"/>
  </si>
  <si>
    <t>32375-08</t>
    <phoneticPr fontId="1" type="noConversion"/>
  </si>
  <si>
    <t>Ultra pure</t>
    <phoneticPr fontId="1" type="noConversion"/>
  </si>
  <si>
    <t>28163-5B</t>
    <phoneticPr fontId="1" type="noConversion"/>
  </si>
  <si>
    <t>WHATMAN</t>
  </si>
  <si>
    <t>WYPALL Airpocket Wiper L25, S, 41311</t>
    <phoneticPr fontId="1" type="noConversion"/>
  </si>
  <si>
    <t>유한킴벌리</t>
  </si>
  <si>
    <t>파라필름 M</t>
    <phoneticPr fontId="1" type="noConversion"/>
  </si>
  <si>
    <t>BEMIS</t>
  </si>
  <si>
    <t>PM-996</t>
    <phoneticPr fontId="1" type="noConversion"/>
  </si>
  <si>
    <t>총잔류염소 시약 ,</t>
    <phoneticPr fontId="1" type="noConversion"/>
  </si>
  <si>
    <t>21056-69</t>
    <phoneticPr fontId="1" type="noConversion"/>
  </si>
  <si>
    <t>10ml,pk/100</t>
    <phoneticPr fontId="1" type="noConversion"/>
  </si>
  <si>
    <t>Advantec</t>
  </si>
  <si>
    <t>83460S1250</t>
    <phoneticPr fontId="1" type="noConversion"/>
  </si>
  <si>
    <t>ORP 용액 Zobell soultion, 250mL</t>
    <phoneticPr fontId="1" type="noConversion"/>
  </si>
  <si>
    <t>YSI</t>
  </si>
  <si>
    <t>3682-061321</t>
    <phoneticPr fontId="1" type="noConversion"/>
  </si>
  <si>
    <t>동문이엔티</t>
    <phoneticPr fontId="1" type="noConversion"/>
  </si>
  <si>
    <t>Tube 50 mL 30 x 115 mm Conical PP, 500 /cs</t>
    <phoneticPr fontId="1" type="noConversion"/>
  </si>
  <si>
    <t>Falcon</t>
    <phoneticPr fontId="1" type="noConversion"/>
  </si>
  <si>
    <t>GWViteck</t>
    <phoneticPr fontId="1" type="noConversion"/>
  </si>
  <si>
    <t>산용액 테스트 전용 코니칼 튜브(수질)</t>
    <phoneticPr fontId="1" type="noConversion"/>
  </si>
  <si>
    <t>50 mL 코니칼 튜브</t>
    <phoneticPr fontId="1" type="noConversion"/>
  </si>
  <si>
    <t>VWR</t>
    <phoneticPr fontId="1" type="noConversion"/>
  </si>
  <si>
    <t>525-0610</t>
    <phoneticPr fontId="1" type="noConversion"/>
  </si>
  <si>
    <t>11월21일</t>
  </si>
  <si>
    <t>Corning</t>
    <phoneticPr fontId="1" type="noConversion"/>
  </si>
  <si>
    <t>11월22일</t>
  </si>
  <si>
    <t>FattyAcid Solution, 1000 µg/mL</t>
    <phoneticPr fontId="1" type="noConversion"/>
  </si>
  <si>
    <t>Chem Service</t>
  </si>
  <si>
    <t>SP-964631023BA-1ML</t>
    <phoneticPr fontId="1" type="noConversion"/>
  </si>
  <si>
    <t>5ea/pk</t>
    <phoneticPr fontId="1" type="noConversion"/>
  </si>
  <si>
    <t>Ziper pack 17×23cm 100/PK</t>
    <phoneticPr fontId="1" type="noConversion"/>
  </si>
  <si>
    <t>BB.1723</t>
    <phoneticPr fontId="1" type="noConversion"/>
  </si>
  <si>
    <t>정량분주 피펫 컨트롤러(Ali-Q)</t>
    <phoneticPr fontId="1" type="noConversion"/>
  </si>
  <si>
    <t>Vistalab</t>
  </si>
  <si>
    <t>2000-0005</t>
    <phoneticPr fontId="1" type="noConversion"/>
  </si>
  <si>
    <t>Total Organic Carbon std 1000㎍/mL, 100ml</t>
    <phoneticPr fontId="1" type="noConversion"/>
  </si>
  <si>
    <t>WC-TOC-10X-1</t>
    <phoneticPr fontId="1" type="noConversion"/>
  </si>
  <si>
    <t>1000㎍/mL, 100ml</t>
    <phoneticPr fontId="1" type="noConversion"/>
  </si>
  <si>
    <t>Ziper pack 15×20cm 100/PK</t>
    <phoneticPr fontId="1" type="noConversion"/>
  </si>
  <si>
    <t>BB.1520</t>
    <phoneticPr fontId="1" type="noConversion"/>
  </si>
  <si>
    <t>Gloves Nitrile Exam. Power Free, Blue Textured, Light-Weight, Premium Grade, M</t>
    <phoneticPr fontId="1" type="noConversion"/>
  </si>
  <si>
    <t>BearGrip</t>
    <phoneticPr fontId="1" type="noConversion"/>
  </si>
  <si>
    <t>Sodium hexametaphosphate 65~70%(P{2}O{5}) GR 500G</t>
    <phoneticPr fontId="1" type="noConversion"/>
  </si>
  <si>
    <t>67115S0401</t>
    <phoneticPr fontId="1" type="noConversion"/>
  </si>
  <si>
    <t>황검지관(Total Sulphides in Sludge or Waste Water), 0-0.02mg, 10EA/PK</t>
    <phoneticPr fontId="1" type="noConversion"/>
  </si>
  <si>
    <t>GASTEC</t>
  </si>
  <si>
    <t>10ea/pk</t>
    <phoneticPr fontId="1" type="noConversion"/>
  </si>
  <si>
    <t>황검지관(Total Sulphides in Sludge or Waste Water), 0.02-0.20mg, 10EA/PK</t>
    <phoneticPr fontId="1" type="noConversion"/>
  </si>
  <si>
    <t>seaFAST S-Series buffer solution, 1 L</t>
  </si>
  <si>
    <t>UPB-4M-1L</t>
  </si>
  <si>
    <t>Elemental Scientific Instrument,  ESI</t>
    <phoneticPr fontId="1" type="noConversion"/>
  </si>
  <si>
    <t>11월 15일</t>
    <phoneticPr fontId="1" type="noConversion"/>
  </si>
  <si>
    <t>11월15일</t>
    <phoneticPr fontId="1" type="noConversion"/>
  </si>
  <si>
    <t>L blue barrel syringe,pkg,5</t>
    <phoneticPr fontId="1" type="noConversion"/>
  </si>
  <si>
    <t>20231122,10/6일입고 in methanol</t>
    <phoneticPr fontId="1" type="noConversion"/>
  </si>
  <si>
    <t>11월 17일</t>
    <phoneticPr fontId="1" type="noConversion"/>
  </si>
  <si>
    <t>11월 28일</t>
    <phoneticPr fontId="1" type="noConversion"/>
  </si>
  <si>
    <t>11월28일</t>
    <phoneticPr fontId="1" type="noConversion"/>
  </si>
  <si>
    <t>Phosphate as Phosphorus (100㎍/mL)</t>
    <phoneticPr fontId="1" type="noConversion"/>
  </si>
  <si>
    <t>(Accu)</t>
    <phoneticPr fontId="1" type="noConversion"/>
  </si>
  <si>
    <t>(IC-PO4-P-10X-1)</t>
    <phoneticPr fontId="1" type="noConversion"/>
  </si>
  <si>
    <t xml:space="preserve">Syringe-driven filter </t>
    <phoneticPr fontId="1" type="noConversion"/>
  </si>
  <si>
    <t>(JET BIOFIL)</t>
    <phoneticPr fontId="1" type="noConversion"/>
  </si>
  <si>
    <t>(PTF-405-030)</t>
    <phoneticPr fontId="1" type="noConversion"/>
  </si>
  <si>
    <t>(SAMGHUN)</t>
    <phoneticPr fontId="1" type="noConversion"/>
  </si>
  <si>
    <t>(sigma-aldrich)</t>
    <phoneticPr fontId="1" type="noConversion"/>
  </si>
  <si>
    <t>GFV-5 여지</t>
    <phoneticPr fontId="1" type="noConversion"/>
  </si>
  <si>
    <t>( KFP)</t>
    <phoneticPr fontId="1" type="noConversion"/>
  </si>
  <si>
    <t>(KF1142047)</t>
    <phoneticPr fontId="1" type="noConversion"/>
  </si>
  <si>
    <t>47mm,100</t>
    <phoneticPr fontId="1" type="noConversion"/>
  </si>
  <si>
    <t>황검지관(Total Sulphides in Sludge or Waste Water)</t>
    <phoneticPr fontId="1" type="noConversion"/>
  </si>
  <si>
    <t>(GASTEC)</t>
    <phoneticPr fontId="1" type="noConversion"/>
  </si>
  <si>
    <t>(201L)</t>
    <phoneticPr fontId="1" type="noConversion"/>
  </si>
  <si>
    <t>0-0.02mg</t>
    <phoneticPr fontId="1" type="noConversion"/>
  </si>
  <si>
    <t>(201H)</t>
    <phoneticPr fontId="1" type="noConversion"/>
  </si>
  <si>
    <t>0.02-0.20mg</t>
    <phoneticPr fontId="1" type="noConversion"/>
  </si>
  <si>
    <t>(2200-110)</t>
    <phoneticPr fontId="1" type="noConversion"/>
  </si>
  <si>
    <t>110 mm</t>
    <phoneticPr fontId="1" type="noConversion"/>
  </si>
  <si>
    <t>11월29일</t>
    <phoneticPr fontId="1" type="noConversion"/>
  </si>
  <si>
    <t>000P1048</t>
    <phoneticPr fontId="1" type="noConversion"/>
  </si>
  <si>
    <t>(whatman)</t>
  </si>
  <si>
    <t>(Agilent)</t>
  </si>
  <si>
    <t>(123-5563UI)</t>
    <phoneticPr fontId="1" type="noConversion"/>
  </si>
  <si>
    <t>영인랩플러스</t>
    <phoneticPr fontId="1" type="noConversion"/>
  </si>
  <si>
    <t>(Advantec)</t>
  </si>
  <si>
    <t>0.45μm, 47mm</t>
  </si>
  <si>
    <t>P-233S-10X</t>
  </si>
  <si>
    <t>S-18777-10X</t>
  </si>
  <si>
    <t>WC-OILG-10X-1</t>
  </si>
  <si>
    <t>(4371-3B)</t>
  </si>
  <si>
    <t>10ea/pk</t>
  </si>
  <si>
    <t>(7604-3700)</t>
  </si>
  <si>
    <t>(wako)</t>
  </si>
  <si>
    <t>XS</t>
  </si>
  <si>
    <t>S</t>
  </si>
  <si>
    <t>(현대마이크로)</t>
  </si>
  <si>
    <t>60*15mm</t>
  </si>
  <si>
    <t>(1009-4100)</t>
  </si>
  <si>
    <t>(S-7686-R24-0.1X2)</t>
    <phoneticPr fontId="1" type="noConversion"/>
  </si>
  <si>
    <t>11월30일</t>
    <phoneticPr fontId="1" type="noConversion"/>
  </si>
  <si>
    <t>MEMBRANE FILTER(대장균)</t>
    <phoneticPr fontId="1" type="noConversion"/>
  </si>
  <si>
    <t>(A045F047A)</t>
    <phoneticPr fontId="1" type="noConversion"/>
  </si>
  <si>
    <t>bis(2-Ethylhexyl) adipate, 1000ppm, 1mL in MeOH</t>
    <phoneticPr fontId="1" type="noConversion"/>
  </si>
  <si>
    <t>1,4-Dioxane-d8, 1000ppm, 1mL in MeOH</t>
    <phoneticPr fontId="1" type="noConversion"/>
  </si>
  <si>
    <t>P-Dioxane, 100PPM, 1mL in MeOH</t>
    <phoneticPr fontId="1" type="noConversion"/>
  </si>
  <si>
    <t>APP-9-096-10X</t>
    <phoneticPr fontId="1" type="noConversion"/>
  </si>
  <si>
    <t>Total Oil &amp; Grease (1000㎍/mL)</t>
    <phoneticPr fontId="1" type="noConversion"/>
  </si>
  <si>
    <t>Hexane 300-PRA</t>
    <phoneticPr fontId="1" type="noConversion"/>
  </si>
  <si>
    <t>sulfuric acid-GR</t>
    <phoneticPr fontId="1" type="noConversion"/>
  </si>
  <si>
    <t>0.025N Sodium oxaalate</t>
    <phoneticPr fontId="1" type="noConversion"/>
  </si>
  <si>
    <t>Sodium p-Toluenesulfonchloramide Trihydrate(ChloramineT)</t>
    <phoneticPr fontId="1" type="noConversion"/>
  </si>
  <si>
    <t>(195-19032)</t>
    <phoneticPr fontId="1" type="noConversion"/>
  </si>
  <si>
    <t xml:space="preserve">라텍스 장갑 </t>
    <phoneticPr fontId="1" type="noConversion"/>
  </si>
  <si>
    <t>라텍스 장갑</t>
    <phoneticPr fontId="1" type="noConversion"/>
  </si>
  <si>
    <t xml:space="preserve">니트릴장갑 </t>
    <phoneticPr fontId="1" type="noConversion"/>
  </si>
  <si>
    <t>petri dish 60mm H10060 (대장균용)</t>
    <phoneticPr fontId="1" type="noConversion"/>
  </si>
  <si>
    <t>(H10060)</t>
    <phoneticPr fontId="1" type="noConversion"/>
  </si>
  <si>
    <t>Cap, 9mm blue screw, PTFE/RS, 100PK</t>
    <phoneticPr fontId="1" type="noConversion"/>
  </si>
  <si>
    <t>(Agilent)</t>
    <phoneticPr fontId="1" type="noConversion"/>
  </si>
  <si>
    <t>Custom VOC Std, 19comps. 100ppm, 2x1mL in MeOH</t>
    <phoneticPr fontId="1" type="noConversion"/>
  </si>
  <si>
    <t>7683-4100</t>
    <phoneticPr fontId="1" type="noConversion"/>
  </si>
  <si>
    <t>8-12주 소요</t>
    <phoneticPr fontId="1" type="noConversion"/>
  </si>
  <si>
    <t>12월 1일</t>
    <phoneticPr fontId="1" type="noConversion"/>
  </si>
  <si>
    <t>12월 2일</t>
  </si>
  <si>
    <t>(Whatman)</t>
  </si>
  <si>
    <t>1827-047</t>
  </si>
  <si>
    <t>[H10060] PetriDish Ø60, 10/500, 60mm 페트리디쉬</t>
    <phoneticPr fontId="1" type="noConversion"/>
  </si>
  <si>
    <t>500 ea/box</t>
    <phoneticPr fontId="1" type="noConversion"/>
  </si>
  <si>
    <t xml:space="preserve">PM-10 여지, 934AH GMF 47mm </t>
    <phoneticPr fontId="1" type="noConversion"/>
  </si>
  <si>
    <t>(ANOW)</t>
    <phoneticPr fontId="1" type="noConversion"/>
  </si>
  <si>
    <t>DB-5ms GC Column</t>
    <phoneticPr fontId="1" type="noConversion"/>
  </si>
  <si>
    <t>60 m, 0.32 mm, 1.00 µm</t>
    <phoneticPr fontId="1" type="noConversion"/>
  </si>
  <si>
    <t>택배입고</t>
    <phoneticPr fontId="1" type="noConversion"/>
  </si>
  <si>
    <t>12월 01일</t>
    <phoneticPr fontId="1" type="noConversion"/>
  </si>
  <si>
    <t>Septa non stick BTO inlet 11mm, 50pk</t>
    <phoneticPr fontId="1" type="noConversion"/>
  </si>
  <si>
    <t>50 pk</t>
    <phoneticPr fontId="1" type="noConversion"/>
  </si>
  <si>
    <t>12월06일</t>
    <phoneticPr fontId="1" type="noConversion"/>
  </si>
  <si>
    <t>12월05일</t>
    <phoneticPr fontId="1" type="noConversion"/>
  </si>
  <si>
    <t>Custom Standard, 4comps in Water/냉장. 1000ppm, 2x1mL,</t>
    <phoneticPr fontId="1" type="noConversion"/>
  </si>
  <si>
    <t>S-19991</t>
    <phoneticPr fontId="1" type="noConversion"/>
  </si>
  <si>
    <t xml:space="preserve"> 2x1mL,</t>
  </si>
  <si>
    <t>켐익</t>
    <phoneticPr fontId="1" type="noConversion"/>
  </si>
  <si>
    <t>11월 23일</t>
    <phoneticPr fontId="1" type="noConversion"/>
  </si>
  <si>
    <t>오션사이언스</t>
    <phoneticPr fontId="1" type="noConversion"/>
  </si>
  <si>
    <t>오션테크</t>
    <phoneticPr fontId="1" type="noConversion"/>
  </si>
  <si>
    <t>11월23일</t>
    <phoneticPr fontId="1" type="noConversion"/>
  </si>
  <si>
    <t>택배입고</t>
    <phoneticPr fontId="1" type="noConversion"/>
  </si>
  <si>
    <t>택배입고</t>
    <phoneticPr fontId="1" type="noConversion"/>
  </si>
  <si>
    <t>5183-4757</t>
    <phoneticPr fontId="1" type="noConversion"/>
  </si>
  <si>
    <t>택배입고</t>
    <phoneticPr fontId="1" type="noConversion"/>
  </si>
  <si>
    <t>20231219 대정 1개 입고,20231220 성호 택배로1개 입고</t>
    <phoneticPr fontId="1" type="noConversion"/>
  </si>
  <si>
    <t>(WAKO)</t>
  </si>
  <si>
    <t>Acros</t>
    <phoneticPr fontId="1" type="noConversion"/>
  </si>
  <si>
    <t>NRC-CNRC</t>
    <phoneticPr fontId="1" type="noConversion"/>
  </si>
  <si>
    <t>075-00616</t>
    <phoneticPr fontId="1" type="noConversion"/>
  </si>
  <si>
    <t>Arsenic standard solution (1000mg/L)</t>
    <phoneticPr fontId="1" type="noConversion"/>
  </si>
  <si>
    <t>CASS-6 (seawater CRM)</t>
    <phoneticPr fontId="1" type="noConversion"/>
  </si>
  <si>
    <t>Nitric Acid (Ultra Pure-100)</t>
    <phoneticPr fontId="1" type="noConversion"/>
  </si>
  <si>
    <t>Glycerol-EP</t>
    <phoneticPr fontId="1" type="noConversion"/>
  </si>
  <si>
    <t>(Wako)</t>
    <phoneticPr fontId="1" type="noConversion"/>
  </si>
  <si>
    <t>핀셋</t>
    <phoneticPr fontId="1" type="noConversion"/>
  </si>
  <si>
    <t>Acetone(4L)-PRA</t>
    <phoneticPr fontId="1" type="noConversion"/>
  </si>
  <si>
    <t>(Fisher ChemAlert Guide)</t>
    <phoneticPr fontId="1" type="noConversion"/>
  </si>
  <si>
    <t>Cyclohexan-GR</t>
    <phoneticPr fontId="1" type="noConversion"/>
  </si>
  <si>
    <t>(DEAEJUNG)</t>
    <phoneticPr fontId="1" type="noConversion"/>
  </si>
  <si>
    <t>(2606-4100)</t>
    <phoneticPr fontId="1" type="noConversion"/>
  </si>
  <si>
    <t>(WAKO)</t>
    <phoneticPr fontId="1" type="noConversion"/>
  </si>
  <si>
    <t>(052-01165)</t>
    <phoneticPr fontId="1" type="noConversion"/>
  </si>
  <si>
    <t>Aluminium oxide, for chromatography, basic, Brockmann I, 40-</t>
  </si>
  <si>
    <t>12월 19일</t>
    <phoneticPr fontId="1" type="noConversion"/>
  </si>
  <si>
    <t>15ml 코니컬튜브</t>
  </si>
  <si>
    <t>(HM)</t>
  </si>
  <si>
    <t>Color Standard Solution(1000)</t>
  </si>
  <si>
    <t>100mL</t>
  </si>
  <si>
    <t>(035-08451)</t>
  </si>
  <si>
    <t>DB-5MS coulmm(30mm, 0.25mm, 0.25um)</t>
  </si>
  <si>
    <t>122-5532</t>
  </si>
  <si>
    <t>DB-624 coulmm (30m, 0.25mm, 1.40um)</t>
  </si>
  <si>
    <t>122-1334</t>
  </si>
  <si>
    <t xml:space="preserve">니트릴장갑 </t>
  </si>
  <si>
    <t>M</t>
  </si>
  <si>
    <t>Imidazole-GR</t>
  </si>
  <si>
    <t>(095-00015)</t>
  </si>
  <si>
    <t>CyDTA-RUO</t>
  </si>
  <si>
    <t>100g</t>
  </si>
  <si>
    <t>(DOJINDO)</t>
  </si>
  <si>
    <t>(C018)</t>
  </si>
  <si>
    <t>potassium peroxodisulfate-forNP</t>
  </si>
  <si>
    <t>(169-11891)</t>
  </si>
  <si>
    <t>총대장균 Petri film</t>
  </si>
  <si>
    <t>(3M)</t>
  </si>
  <si>
    <t>ep TIPS Standatd 50-1000 uL (bulk)</t>
  </si>
  <si>
    <t>50-1000 uL</t>
  </si>
  <si>
    <t>(EPPENDORF)</t>
  </si>
  <si>
    <t>(0030 000.919)</t>
  </si>
  <si>
    <t>petri dish 60mm H10060 (대장균용)</t>
  </si>
  <si>
    <t>(H10060)</t>
  </si>
  <si>
    <t>phenols, crystals</t>
  </si>
  <si>
    <t>(160-12725)</t>
  </si>
  <si>
    <t>석립랩텍</t>
    <phoneticPr fontId="1" type="noConversion"/>
  </si>
  <si>
    <t>12월19일</t>
    <phoneticPr fontId="1" type="noConversion"/>
  </si>
  <si>
    <t>무취공기봉지(유리관)</t>
    <phoneticPr fontId="1" type="noConversion"/>
  </si>
  <si>
    <t>(탑트레이딩)</t>
    <phoneticPr fontId="1" type="noConversion"/>
  </si>
  <si>
    <t>관능법용 마스크</t>
    <phoneticPr fontId="1" type="noConversion"/>
  </si>
  <si>
    <t>Trimethylamine Standard Solution</t>
    <phoneticPr fontId="1" type="noConversion"/>
  </si>
  <si>
    <t>(200-06483)</t>
    <phoneticPr fontId="1" type="noConversion"/>
  </si>
  <si>
    <t>2mL*5/pk</t>
    <phoneticPr fontId="1" type="noConversion"/>
  </si>
  <si>
    <t>Custom VOC Standard(100 ㎍/mL in Methanol)</t>
    <phoneticPr fontId="1" type="noConversion"/>
  </si>
  <si>
    <t>(S-19044-R1)</t>
    <phoneticPr fontId="1" type="noConversion"/>
  </si>
  <si>
    <t>1mL*2ea/pk</t>
    <phoneticPr fontId="1" type="noConversion"/>
  </si>
  <si>
    <t>(SAMCHUN)</t>
  </si>
  <si>
    <t>(000M2674)</t>
  </si>
  <si>
    <t>(500S0018)</t>
  </si>
  <si>
    <t>지퍼백 12×17cm 100/PK</t>
    <phoneticPr fontId="1" type="noConversion"/>
  </si>
  <si>
    <t>지퍼백 17×23cm 100/PK</t>
    <phoneticPr fontId="1" type="noConversion"/>
  </si>
  <si>
    <t>17x23</t>
    <phoneticPr fontId="1" type="noConversion"/>
  </si>
  <si>
    <t>HNO3(RHM)</t>
    <phoneticPr fontId="1" type="noConversion"/>
  </si>
  <si>
    <t>Mercury(Ⅱ) Chloride-EP</t>
    <phoneticPr fontId="1" type="noConversion"/>
  </si>
  <si>
    <t>Silica gel blue, medium 5-10mesh-CP</t>
    <phoneticPr fontId="1" type="noConversion"/>
  </si>
  <si>
    <t>(SAMCHUN)</t>
    <phoneticPr fontId="1" type="noConversion"/>
  </si>
  <si>
    <t>12*16</t>
    <phoneticPr fontId="1" type="noConversion"/>
  </si>
  <si>
    <t>1-2주 소요</t>
    <phoneticPr fontId="1" type="noConversion"/>
  </si>
  <si>
    <t>5-6주 소요</t>
    <phoneticPr fontId="1" type="noConversion"/>
  </si>
  <si>
    <t>국내 재고 1개, 나머지 납기 미정 20231228 1개입고</t>
    <phoneticPr fontId="1" type="noConversion"/>
  </si>
  <si>
    <t>12월28일</t>
    <phoneticPr fontId="1" type="noConversion"/>
  </si>
  <si>
    <t>12월 29일</t>
    <phoneticPr fontId="1" type="noConversion"/>
  </si>
  <si>
    <t>Coolant</t>
    <phoneticPr fontId="1" type="noConversion"/>
  </si>
  <si>
    <t>Perkin  Elmer</t>
    <phoneticPr fontId="1" type="noConversion"/>
  </si>
  <si>
    <t>WE016558</t>
    <phoneticPr fontId="1" type="noConversion"/>
  </si>
  <si>
    <t>EDWARDS 45 - Vacuum Pump Oil</t>
    <phoneticPr fontId="1" type="noConversion"/>
  </si>
  <si>
    <t>09923492</t>
    <phoneticPr fontId="1" type="noConversion"/>
  </si>
  <si>
    <t xml:space="preserve">EDWARDS </t>
    <phoneticPr fontId="1" type="noConversion"/>
  </si>
  <si>
    <t>킴테크사이언스와이퍼, 중형</t>
    <phoneticPr fontId="1" type="noConversion"/>
  </si>
  <si>
    <t>(유한킴벌리)</t>
    <phoneticPr fontId="1" type="noConversion"/>
  </si>
  <si>
    <t>Filter Paper/No.5A Qualitative Φ110mm/, 100/PK</t>
    <phoneticPr fontId="1" type="noConversion"/>
  </si>
  <si>
    <t>Agilient</t>
    <phoneticPr fontId="1" type="noConversion"/>
  </si>
  <si>
    <t>Sodium sulfate anhydrous, powder 99% EP 1KG</t>
    <phoneticPr fontId="1" type="noConversion"/>
  </si>
  <si>
    <t>67150S0380</t>
    <phoneticPr fontId="1" type="noConversion"/>
  </si>
  <si>
    <t>(6639-1B)</t>
    <phoneticPr fontId="1" type="noConversion"/>
  </si>
  <si>
    <t>4371-3B</t>
    <phoneticPr fontId="1" type="noConversion"/>
  </si>
  <si>
    <t>2024년</t>
    <phoneticPr fontId="1" type="noConversion"/>
  </si>
  <si>
    <t>1월3일</t>
    <phoneticPr fontId="1" type="noConversion"/>
  </si>
  <si>
    <t>Window Silica 25X  41.5[Thermo]</t>
    <phoneticPr fontId="1" type="noConversion"/>
  </si>
  <si>
    <t>Thermo</t>
  </si>
  <si>
    <t>영우사이언스</t>
    <phoneticPr fontId="1" type="noConversion"/>
  </si>
  <si>
    <t>Nebuliser [Thermo Dionex]</t>
    <phoneticPr fontId="1" type="noConversion"/>
  </si>
  <si>
    <t>Thermo Dionex</t>
    <phoneticPr fontId="1" type="noConversion"/>
  </si>
  <si>
    <t>1월4일</t>
    <phoneticPr fontId="1" type="noConversion"/>
  </si>
  <si>
    <t>Liner, UI universal, low pressure drop, GW</t>
  </si>
  <si>
    <t>5190-2295</t>
    <phoneticPr fontId="28" type="noConversion"/>
  </si>
  <si>
    <t>Agilient</t>
    <phoneticPr fontId="28" type="noConversion"/>
  </si>
  <si>
    <t>1월5일</t>
    <phoneticPr fontId="1" type="noConversion"/>
  </si>
  <si>
    <t>25X41.5</t>
    <phoneticPr fontId="1" type="noConversion"/>
  </si>
  <si>
    <t>Potassium Ferricyanide, 500G</t>
    <phoneticPr fontId="1" type="noConversion"/>
  </si>
  <si>
    <t>1월9일</t>
    <phoneticPr fontId="1" type="noConversion"/>
  </si>
  <si>
    <t>PCB STD 35µg/Ml, 1ML</t>
    <phoneticPr fontId="1" type="noConversion"/>
  </si>
  <si>
    <t>C-195S</t>
    <phoneticPr fontId="1" type="noConversion"/>
  </si>
  <si>
    <t>PCB STD 35µg/mL, 1ML</t>
    <phoneticPr fontId="1" type="noConversion"/>
  </si>
  <si>
    <t>C-198S</t>
    <phoneticPr fontId="1" type="noConversion"/>
  </si>
  <si>
    <t>S-4766B</t>
    <phoneticPr fontId="1" type="noConversion"/>
  </si>
  <si>
    <t>ICP multi-element Standard Solution VI, 100ml</t>
    <phoneticPr fontId="1" type="noConversion"/>
  </si>
  <si>
    <t>1.10580.0100</t>
    <phoneticPr fontId="28" type="noConversion"/>
  </si>
  <si>
    <t>2월말 입고 예정</t>
    <phoneticPr fontId="1" type="noConversion"/>
  </si>
  <si>
    <t>Hexane, 4L * 4 EA / BOX</t>
    <phoneticPr fontId="1" type="noConversion"/>
  </si>
  <si>
    <t>P230-4</t>
    <phoneticPr fontId="28" type="noConversion"/>
  </si>
  <si>
    <t>Dichloromethane (Methylene Chloride), 4L * 4 EA / BOX</t>
    <phoneticPr fontId="1" type="noConversion"/>
  </si>
  <si>
    <t>Sodium Sulfate Anhydrous (PCB분석용), 500G</t>
    <phoneticPr fontId="1" type="noConversion"/>
  </si>
  <si>
    <t>Hexane 300, 1L</t>
    <phoneticPr fontId="1" type="noConversion"/>
  </si>
  <si>
    <t>Hydrochloric Acid (RHM), 500ML</t>
    <phoneticPr fontId="1" type="noConversion"/>
  </si>
  <si>
    <t>20010S3330</t>
    <phoneticPr fontId="28" type="noConversion"/>
  </si>
  <si>
    <t xml:space="preserve"> 케미컬 전용 흡착포(pig mat (38*51) 대체품)</t>
    <phoneticPr fontId="1" type="noConversion"/>
  </si>
  <si>
    <t>SCHELLER</t>
    <phoneticPr fontId="1" type="noConversion"/>
  </si>
  <si>
    <t>CP-221-H</t>
    <phoneticPr fontId="1" type="noConversion"/>
  </si>
  <si>
    <t>vial, screw, 2ml,clr,cert,100pk</t>
    <phoneticPr fontId="1" type="noConversion"/>
  </si>
  <si>
    <t>Aroclor 1242_35µg/mL in MeOH</t>
    <phoneticPr fontId="1" type="noConversion"/>
  </si>
  <si>
    <t>C-242S</t>
    <phoneticPr fontId="1" type="noConversion"/>
  </si>
  <si>
    <t>Aroclor 1248_35µg/mL in MeOH</t>
    <phoneticPr fontId="1" type="noConversion"/>
  </si>
  <si>
    <t>C-248S</t>
    <phoneticPr fontId="1" type="noConversion"/>
  </si>
  <si>
    <t>Aroclor 1254_35µg/mL in MeOH</t>
    <phoneticPr fontId="1" type="noConversion"/>
  </si>
  <si>
    <t>C-254-S</t>
    <phoneticPr fontId="1" type="noConversion"/>
  </si>
  <si>
    <t>Aroclor 1260_35µg/mL in MeOH</t>
    <phoneticPr fontId="1" type="noConversion"/>
  </si>
  <si>
    <t>C-260S</t>
    <phoneticPr fontId="1" type="noConversion"/>
  </si>
  <si>
    <t>Barium ICP Standard(1000ppm)</t>
    <phoneticPr fontId="1" type="noConversion"/>
  </si>
  <si>
    <t>ICP-04-1</t>
    <phoneticPr fontId="1" type="noConversion"/>
  </si>
  <si>
    <t>Silver Sulfate-GR, 500g</t>
    <phoneticPr fontId="1" type="noConversion"/>
  </si>
  <si>
    <t>7524-4105</t>
    <phoneticPr fontId="1" type="noConversion"/>
  </si>
  <si>
    <t>sodium sulfate anhydrous, powder-EP, 1kg</t>
  </si>
  <si>
    <t>n-Hexane 96%, GR, 1L</t>
    <phoneticPr fontId="1" type="noConversion"/>
  </si>
  <si>
    <t>4081-4100</t>
    <phoneticPr fontId="1" type="noConversion"/>
  </si>
  <si>
    <t>Total Organic Carbon std 1000㎍/mL</t>
    <phoneticPr fontId="1" type="noConversion"/>
  </si>
  <si>
    <t xml:space="preserve">WC-TOC-10X-1 </t>
    <phoneticPr fontId="1" type="noConversion"/>
  </si>
  <si>
    <t>S-18777-10X</t>
    <phoneticPr fontId="1" type="noConversion"/>
  </si>
  <si>
    <t>N,N-Dimethylformamide-GR, 500ml</t>
    <phoneticPr fontId="1" type="noConversion"/>
  </si>
  <si>
    <t>000D0557</t>
    <phoneticPr fontId="1" type="noConversion"/>
  </si>
  <si>
    <t>Sodium Phosphate Dibasic, anhydrous (Na2HPO4)-GR, 500G</t>
    <phoneticPr fontId="1" type="noConversion"/>
  </si>
  <si>
    <t>000S0893</t>
    <phoneticPr fontId="1" type="noConversion"/>
  </si>
  <si>
    <t>1월16일</t>
    <phoneticPr fontId="1" type="noConversion"/>
  </si>
  <si>
    <t>1월12일</t>
    <phoneticPr fontId="1" type="noConversion"/>
  </si>
  <si>
    <t>161-03725</t>
    <phoneticPr fontId="1" type="noConversion"/>
  </si>
  <si>
    <t>GR</t>
    <phoneticPr fontId="1" type="noConversion"/>
  </si>
  <si>
    <t>1월17일</t>
    <phoneticPr fontId="1" type="noConversion"/>
  </si>
  <si>
    <t>2024년</t>
    <phoneticPr fontId="1" type="noConversion"/>
  </si>
  <si>
    <t>20231221 2개입고 20240110 6개입고</t>
    <phoneticPr fontId="1" type="noConversion"/>
  </si>
  <si>
    <t>Phosphoric Acid-GR</t>
    <phoneticPr fontId="1" type="noConversion"/>
  </si>
  <si>
    <t>(6609-3700)</t>
    <phoneticPr fontId="1" type="noConversion"/>
  </si>
  <si>
    <t>7722-3700</t>
    <phoneticPr fontId="1" type="noConversion"/>
  </si>
  <si>
    <t>Part No. 468 20070, 7643-3700</t>
    <phoneticPr fontId="1" type="noConversion"/>
  </si>
  <si>
    <t>4158-4400</t>
    <phoneticPr fontId="1" type="noConversion"/>
  </si>
  <si>
    <t>(4158-4400)</t>
    <phoneticPr fontId="1" type="noConversion"/>
  </si>
  <si>
    <t>1월31일</t>
    <phoneticPr fontId="1" type="noConversion"/>
  </si>
  <si>
    <t>n-Butanol 99% GR 1L</t>
    <phoneticPr fontId="1" type="noConversion"/>
  </si>
  <si>
    <t>63130S0380</t>
    <phoneticPr fontId="1" type="noConversion"/>
  </si>
  <si>
    <t>Acetonitrile 99.9% HPLC 4L</t>
    <phoneticPr fontId="1" type="noConversion"/>
  </si>
  <si>
    <t>J.T.BAKER</t>
    <phoneticPr fontId="1" type="noConversion"/>
  </si>
  <si>
    <t>9017-88</t>
    <phoneticPr fontId="28" type="noConversion"/>
  </si>
  <si>
    <t>2월1일</t>
    <phoneticPr fontId="1" type="noConversion"/>
  </si>
  <si>
    <t>5A 여지</t>
  </si>
  <si>
    <t>Formaldehyde in water (1000ug/ml), 1ml</t>
    <phoneticPr fontId="1" type="noConversion"/>
  </si>
  <si>
    <t>M-8315-02</t>
  </si>
  <si>
    <t>1000ug/ml, 1ml</t>
    <phoneticPr fontId="1" type="noConversion"/>
  </si>
  <si>
    <t>ICP multi-element standard XVI (100mg/L), 100ml</t>
    <phoneticPr fontId="1" type="noConversion"/>
  </si>
  <si>
    <t>Merk</t>
    <phoneticPr fontId="1" type="noConversion"/>
  </si>
  <si>
    <t>100ug/ml, 1ml</t>
    <phoneticPr fontId="1" type="noConversion"/>
  </si>
  <si>
    <t>Nitric acid 60% RHM 500ML</t>
  </si>
  <si>
    <t>37335S3330</t>
    <phoneticPr fontId="28" type="noConversion"/>
  </si>
  <si>
    <t>Polyseed, 50 capsules</t>
    <phoneticPr fontId="1" type="noConversion"/>
  </si>
  <si>
    <t>[H20050]Conical Tube  50ml, 25/500</t>
    <phoneticPr fontId="1" type="noConversion"/>
  </si>
  <si>
    <t>Acrylamide(1000ug/mL in Methanol), 1mL</t>
    <phoneticPr fontId="1" type="noConversion"/>
  </si>
  <si>
    <t>Dimethyl phthalate 0.1 mg/mL (in EtOAc), 1mL</t>
    <phoneticPr fontId="1" type="noConversion"/>
  </si>
  <si>
    <t>IC-NO3-N-1X-1 (100ug/ml), 100ml</t>
    <phoneticPr fontId="1" type="noConversion"/>
  </si>
  <si>
    <t>IC-BR-10X-1 (1000ug/ml), 100ml</t>
    <phoneticPr fontId="1" type="noConversion"/>
  </si>
  <si>
    <t>[89-25-8]3-Methyl-1-phenyl-5-pyrazolone GR 25G</t>
    <phoneticPr fontId="1" type="noConversion"/>
  </si>
  <si>
    <t>[7757-82-6]Sodium sulfate anhydrous PRA 500G</t>
    <phoneticPr fontId="1" type="noConversion"/>
  </si>
  <si>
    <t>IC-NO2-N-10X-1 (1000ug/ml) , 100ml</t>
    <phoneticPr fontId="1" type="noConversion"/>
  </si>
  <si>
    <t>SO4-1000PPm (IC standard), 100ml</t>
    <phoneticPr fontId="1" type="noConversion"/>
  </si>
  <si>
    <t>P110</t>
    <phoneticPr fontId="1" type="noConversion"/>
  </si>
  <si>
    <t>HM.104010</t>
    <phoneticPr fontId="1" type="noConversion"/>
  </si>
  <si>
    <t>M-8032</t>
    <phoneticPr fontId="1" type="noConversion"/>
  </si>
  <si>
    <t>M-8032-IS</t>
    <phoneticPr fontId="1" type="noConversion"/>
  </si>
  <si>
    <t>IC-NO3-N-1X-1</t>
    <phoneticPr fontId="1" type="noConversion"/>
  </si>
  <si>
    <t>IC-BR-10X-1</t>
    <phoneticPr fontId="1" type="noConversion"/>
  </si>
  <si>
    <t>IC-NO2-N-10X-1</t>
    <phoneticPr fontId="1" type="noConversion"/>
  </si>
  <si>
    <t>IC-SO4-10X-1</t>
    <phoneticPr fontId="1" type="noConversion"/>
  </si>
  <si>
    <t>BearGrip Pure Latex Small [100EA/PK]</t>
    <phoneticPr fontId="1" type="noConversion"/>
  </si>
  <si>
    <t>2월6일</t>
    <phoneticPr fontId="1" type="noConversion"/>
  </si>
  <si>
    <t>InterLab</t>
    <phoneticPr fontId="1" type="noConversion"/>
  </si>
  <si>
    <t>[100EA/PK]</t>
  </si>
  <si>
    <t>50ml, 25/500</t>
    <phoneticPr fontId="1" type="noConversion"/>
  </si>
  <si>
    <t>1000ug/mL in Methanol, 1mL</t>
    <phoneticPr fontId="1" type="noConversion"/>
  </si>
  <si>
    <t>0.1 mg/mL (in EtOAc), 1mL</t>
    <phoneticPr fontId="1" type="noConversion"/>
  </si>
  <si>
    <t>100ug/ml, 100ml</t>
    <phoneticPr fontId="1" type="noConversion"/>
  </si>
  <si>
    <t>1000ug/ml, 100ml</t>
    <phoneticPr fontId="1" type="noConversion"/>
  </si>
  <si>
    <t xml:space="preserve">GR </t>
    <phoneticPr fontId="1" type="noConversion"/>
  </si>
  <si>
    <t>PRA 500G</t>
    <phoneticPr fontId="1" type="noConversion"/>
  </si>
  <si>
    <t>1000PPm, 100ml</t>
    <phoneticPr fontId="1" type="noConversion"/>
  </si>
  <si>
    <t>2월8일</t>
    <phoneticPr fontId="1" type="noConversion"/>
  </si>
  <si>
    <t>BG-PL-S</t>
    <phoneticPr fontId="1" type="noConversion"/>
  </si>
  <si>
    <t>000P0463</t>
    <phoneticPr fontId="1" type="noConversion"/>
  </si>
  <si>
    <t>삼전</t>
    <phoneticPr fontId="1" type="noConversion"/>
  </si>
  <si>
    <t>YSI</t>
    <phoneticPr fontId="1" type="noConversion"/>
  </si>
  <si>
    <t>Whatman GF/C 유리 필터, 110mm[100EA/PK]</t>
    <phoneticPr fontId="1" type="noConversion"/>
  </si>
  <si>
    <t>ICP multi-element Standard Solution IV(1000mg/L), 100ml</t>
    <phoneticPr fontId="1" type="noConversion"/>
  </si>
  <si>
    <t>Phosphoric acid 85% GR 1KG</t>
    <phoneticPr fontId="1" type="noConversion"/>
  </si>
  <si>
    <t>0.005mol Potassium permanganate standard solution(0.025N) S/T 1L</t>
    <phoneticPr fontId="1" type="noConversion"/>
  </si>
  <si>
    <t>0.025mol Sodium thiosulfate standard solution(0.025N) S/T 1L</t>
    <phoneticPr fontId="1" type="noConversion"/>
  </si>
  <si>
    <t>0.1mol Sodium thiosulfate standard solution(0.1N) S/T 1L</t>
    <phoneticPr fontId="1" type="noConversion"/>
  </si>
  <si>
    <t>Nitric acid 60%, Ultrapure 60~62% Ultra 250ML</t>
    <phoneticPr fontId="1" type="noConversion"/>
  </si>
  <si>
    <t>pH 10 Buffer (1ea, 475ml)</t>
    <phoneticPr fontId="1" type="noConversion"/>
  </si>
  <si>
    <t>pH 7 Buffer (1ea, 475ml)</t>
    <phoneticPr fontId="1" type="noConversion"/>
  </si>
  <si>
    <t>pH 4 Buffer (1ea, 475ml)</t>
    <phoneticPr fontId="1" type="noConversion"/>
  </si>
  <si>
    <t>Hydrogen peroxide 34.5% 1KG Extra Pure</t>
    <phoneticPr fontId="1" type="noConversion"/>
  </si>
  <si>
    <t>3167-Cond Cal Solution 1ms/cm (1ea, 475ml)</t>
    <phoneticPr fontId="1" type="noConversion"/>
  </si>
  <si>
    <t>3168-Cond Cal Solution 10ms/cm (1ea, 475ml)</t>
    <phoneticPr fontId="1" type="noConversion"/>
  </si>
  <si>
    <t>3169-Cond Cal Solution 50ms/cm (1ea, 475ml)</t>
    <phoneticPr fontId="1" type="noConversion"/>
  </si>
  <si>
    <t>1822-110</t>
    <phoneticPr fontId="1" type="noConversion"/>
  </si>
  <si>
    <t>1.11355.0100</t>
    <phoneticPr fontId="1" type="noConversion"/>
  </si>
  <si>
    <t>84045S0350</t>
    <phoneticPr fontId="1" type="noConversion"/>
  </si>
  <si>
    <t>6609-3700</t>
    <phoneticPr fontId="1" type="noConversion"/>
  </si>
  <si>
    <t>7643-3700</t>
    <phoneticPr fontId="1" type="noConversion"/>
  </si>
  <si>
    <t>28163-1B</t>
    <phoneticPr fontId="1" type="noConversion"/>
  </si>
  <si>
    <t>475mL</t>
    <phoneticPr fontId="1" type="noConversion"/>
  </si>
  <si>
    <t>EP, 1kg</t>
    <phoneticPr fontId="1" type="noConversion"/>
  </si>
  <si>
    <t>60% Ultrapure</t>
    <phoneticPr fontId="1" type="noConversion"/>
  </si>
  <si>
    <t>1000mg/L, 100mL</t>
    <phoneticPr fontId="1" type="noConversion"/>
  </si>
  <si>
    <t>GR, 1KG</t>
    <phoneticPr fontId="1" type="noConversion"/>
  </si>
  <si>
    <t>Nitrite as Nitrogen, 100㎍/㎖</t>
    <phoneticPr fontId="1" type="noConversion"/>
  </si>
  <si>
    <t>IC-NO2-N-1X-1</t>
    <phoneticPr fontId="1" type="noConversion"/>
  </si>
  <si>
    <t>100㎍/㎖</t>
    <phoneticPr fontId="1" type="noConversion"/>
  </si>
  <si>
    <t>Nitrate as Nitrogen, 100㎍/㎖</t>
    <phoneticPr fontId="1" type="noConversion"/>
  </si>
  <si>
    <t>2월2일</t>
    <phoneticPr fontId="1" type="noConversion"/>
  </si>
  <si>
    <t>PM-2.5 ANOW FILTER</t>
    <phoneticPr fontId="1" type="noConversion"/>
  </si>
  <si>
    <t>Thimble filter 88R</t>
  </si>
  <si>
    <t>46.2mm</t>
    <phoneticPr fontId="1" type="noConversion"/>
  </si>
  <si>
    <t>38364-100ML</t>
    <phoneticPr fontId="1" type="noConversion"/>
  </si>
  <si>
    <t>PHOSPHATE STANDARD FOR IC, 1000 mg/L</t>
    <phoneticPr fontId="1" type="noConversion"/>
  </si>
  <si>
    <t>1000ppm, 100mL</t>
    <phoneticPr fontId="1" type="noConversion"/>
  </si>
  <si>
    <t>바이오스펙크롬</t>
    <phoneticPr fontId="1" type="noConversion"/>
  </si>
  <si>
    <t>켐익코퍼레이션</t>
    <phoneticPr fontId="1" type="noConversion"/>
  </si>
  <si>
    <t>G653 대체품 테스트용, 블랭크 높아 안됨</t>
    <phoneticPr fontId="1" type="noConversion"/>
  </si>
  <si>
    <t>일단 1000ppm으로 구매. 추후에 사용해보고 100ppm 또는 1000ppm으로 구매 결정</t>
    <phoneticPr fontId="1" type="noConversion"/>
  </si>
  <si>
    <t>2월19일</t>
    <phoneticPr fontId="1" type="noConversion"/>
  </si>
  <si>
    <t>하이볼륨 사각여지</t>
    <phoneticPr fontId="1" type="noConversion"/>
  </si>
  <si>
    <t>30만원 DC</t>
    <phoneticPr fontId="1" type="noConversion"/>
  </si>
  <si>
    <t>2월22일</t>
    <phoneticPr fontId="1" type="noConversion"/>
  </si>
  <si>
    <t>Beargrip</t>
    <phoneticPr fontId="1" type="noConversion"/>
  </si>
  <si>
    <t>YSI Polarographic DO Sensor, 모델명: #2003</t>
    <phoneticPr fontId="1" type="noConversion"/>
  </si>
  <si>
    <t xml:space="preserve">Antimony ICP Standard (1000ppm),100ml </t>
    <phoneticPr fontId="1" type="noConversion"/>
  </si>
  <si>
    <t>ICP-02N-1</t>
    <phoneticPr fontId="1" type="noConversion"/>
  </si>
  <si>
    <t>라텍스 장갑 L</t>
    <phoneticPr fontId="1" type="noConversion"/>
  </si>
  <si>
    <t>BG-PL-L</t>
    <phoneticPr fontId="1" type="noConversion"/>
  </si>
  <si>
    <t>Hamilton syringe (100ul), (710N) (22s/2"/2)</t>
    <phoneticPr fontId="1" type="noConversion"/>
  </si>
  <si>
    <t>Hamilton syringe</t>
    <phoneticPr fontId="1" type="noConversion"/>
  </si>
  <si>
    <t>[07011030]pH Test Paper Universal 1 ~ 11</t>
    <phoneticPr fontId="1" type="noConversion"/>
  </si>
  <si>
    <t>AD.07011030</t>
    <phoneticPr fontId="1" type="noConversion"/>
  </si>
  <si>
    <t>은박컵 (10ea/pk)</t>
    <phoneticPr fontId="1" type="noConversion"/>
  </si>
  <si>
    <t>IC-F std., 100ml</t>
    <phoneticPr fontId="1" type="noConversion"/>
  </si>
  <si>
    <t>IC-F-10X-1</t>
    <phoneticPr fontId="1" type="noConversion"/>
  </si>
  <si>
    <t>총대장균 Petri film, 25/pk</t>
    <phoneticPr fontId="1" type="noConversion"/>
  </si>
  <si>
    <t xml:space="preserve">DURAN® PTFE Screwcap Needle Stopcock </t>
    <phoneticPr fontId="1" type="noConversion"/>
  </si>
  <si>
    <t>DU.2414704</t>
    <phoneticPr fontId="1" type="noConversion"/>
  </si>
  <si>
    <t>석림랙텍</t>
    <phoneticPr fontId="1" type="noConversion"/>
  </si>
  <si>
    <t>epTIPS Standard, Pipet tips, 100-5000ul, 500EA</t>
    <phoneticPr fontId="28" type="noConversion"/>
  </si>
  <si>
    <t>20MM PTFE SILICONE SEPTA CAP, 1000ea/pk</t>
    <phoneticPr fontId="28" type="noConversion"/>
  </si>
  <si>
    <t>Axygen</t>
    <phoneticPr fontId="1" type="noConversion"/>
  </si>
  <si>
    <t>Perkin elmer</t>
    <phoneticPr fontId="1" type="noConversion"/>
  </si>
  <si>
    <t>0030 000 978</t>
    <phoneticPr fontId="28" type="noConversion"/>
  </si>
  <si>
    <t>AX.AP-19454</t>
    <phoneticPr fontId="28" type="noConversion"/>
  </si>
  <si>
    <t>B4000022</t>
    <phoneticPr fontId="28" type="noConversion"/>
  </si>
  <si>
    <t>S-25716-R2-0.1X</t>
    <phoneticPr fontId="28" type="noConversion"/>
  </si>
  <si>
    <t>Micro Pipetter filter, 5000UL, 10000UL PIPET FILTER // AP-19454 // EA</t>
    <phoneticPr fontId="1" type="noConversion"/>
  </si>
  <si>
    <t>Custom VOC Standard (13종), 1mL x 5</t>
    <phoneticPr fontId="1" type="noConversion"/>
  </si>
  <si>
    <t>L230mm</t>
    <phoneticPr fontId="1" type="noConversion"/>
  </si>
  <si>
    <t>500/pk</t>
    <phoneticPr fontId="1" type="noConversion"/>
  </si>
  <si>
    <t>Acetone, 99.8% GR 1L</t>
    <phoneticPr fontId="1" type="noConversion"/>
  </si>
  <si>
    <t>Chloroform, 99% GR 1KG</t>
    <phoneticPr fontId="1" type="noConversion"/>
  </si>
  <si>
    <t>Chloroform, 99.5% GR 1KG</t>
    <phoneticPr fontId="1" type="noConversion"/>
  </si>
  <si>
    <t>2548-4100</t>
    <phoneticPr fontId="1" type="noConversion"/>
  </si>
  <si>
    <t>Custom VOC Standard, 1ml x 2</t>
    <phoneticPr fontId="1" type="noConversion"/>
  </si>
  <si>
    <t>S-7686-R4-0.1X</t>
    <phoneticPr fontId="1" type="noConversion"/>
  </si>
  <si>
    <t>Acetone (4L) - PRA, 4EA / 1 BOX</t>
    <phoneticPr fontId="1" type="noConversion"/>
  </si>
  <si>
    <t>Acetone, 99.8%, PRA, 4L, 1 EA</t>
    <phoneticPr fontId="1" type="noConversion"/>
  </si>
  <si>
    <t>1009-4604</t>
    <phoneticPr fontId="1" type="noConversion"/>
  </si>
  <si>
    <t>400ul flat bottom glass insert, 500/pk</t>
    <phoneticPr fontId="1" type="noConversion"/>
  </si>
  <si>
    <t>5181-3377</t>
    <phoneticPr fontId="1" type="noConversion"/>
  </si>
  <si>
    <t>Pasteur pipettes open end, 230mm // Normax, 5426023</t>
    <phoneticPr fontId="1" type="noConversion"/>
  </si>
  <si>
    <t>삼전제품으로 대체 사용가능 (2024.03.05)</t>
    <phoneticPr fontId="1" type="noConversion"/>
  </si>
  <si>
    <t>3월5일</t>
    <phoneticPr fontId="1" type="noConversion"/>
  </si>
  <si>
    <t>Dionex™ OnGuard™ II Ag Cartridges</t>
    <phoneticPr fontId="1" type="noConversion"/>
  </si>
  <si>
    <t>082762</t>
    <phoneticPr fontId="1" type="noConversion"/>
  </si>
  <si>
    <t>12 pack</t>
    <phoneticPr fontId="1" type="noConversion"/>
  </si>
  <si>
    <t>명진하이테크</t>
    <phoneticPr fontId="1" type="noConversion"/>
  </si>
  <si>
    <t>총잔류염소 시약 DPD total Chlorine Reagent</t>
    <phoneticPr fontId="1" type="noConversion"/>
  </si>
  <si>
    <t xml:space="preserve">(21056-69) </t>
    <phoneticPr fontId="1" type="noConversion"/>
  </si>
  <si>
    <t>10ml,pk/100</t>
  </si>
  <si>
    <t>ADVANTEC MEMBRANE FILTER A100A047A, 100/PK</t>
    <phoneticPr fontId="1" type="noConversion"/>
  </si>
  <si>
    <t>AD.10110004</t>
    <phoneticPr fontId="1" type="noConversion"/>
  </si>
  <si>
    <t>GR. 1L</t>
    <phoneticPr fontId="1" type="noConversion"/>
  </si>
  <si>
    <t>[67-66-3]Chloroform 99% GR 1KG</t>
    <phoneticPr fontId="1" type="noConversion"/>
  </si>
  <si>
    <t>[67-66-3]Chloroform 99.5% GR 1KG</t>
    <phoneticPr fontId="1" type="noConversion"/>
  </si>
  <si>
    <t>Whatman 1PS 상분리 필터, 110mm[100EA/PK]</t>
    <phoneticPr fontId="1" type="noConversion"/>
  </si>
  <si>
    <t>[H20015]Conical Tube  15ml, 50/500</t>
    <phoneticPr fontId="1" type="noConversion"/>
  </si>
  <si>
    <t>HM</t>
    <phoneticPr fontId="1" type="noConversion"/>
  </si>
  <si>
    <t>HM.104009</t>
    <phoneticPr fontId="1" type="noConversion"/>
  </si>
  <si>
    <t>[H10060]PetriDish Ø60, 10/500</t>
    <phoneticPr fontId="1" type="noConversion"/>
  </si>
  <si>
    <t>HM.104001</t>
    <phoneticPr fontId="1" type="noConversion"/>
  </si>
  <si>
    <t>epTIPS Standard blue 50-1000µl, 2 bags of 500 tips=1.000 tips</t>
    <phoneticPr fontId="1" type="noConversion"/>
  </si>
  <si>
    <t>0030000919</t>
    <phoneticPr fontId="1" type="noConversion"/>
  </si>
  <si>
    <t>thermo finntip 1000, 100-1000ul</t>
    <phoneticPr fontId="1" type="noConversion"/>
  </si>
  <si>
    <t>Tin(II) chloride dihydrate, 97% GR 500G (JUNSEI)</t>
    <phoneticPr fontId="1" type="noConversion"/>
  </si>
  <si>
    <t>47mm, 1.0um</t>
    <phoneticPr fontId="1" type="noConversion"/>
  </si>
  <si>
    <t>50-1000µl,</t>
  </si>
  <si>
    <t>3월6일</t>
    <phoneticPr fontId="1" type="noConversion"/>
  </si>
  <si>
    <t>CRM47285</t>
    <phoneticPr fontId="1" type="noConversion"/>
  </si>
  <si>
    <t>SP-964691917</t>
    <phoneticPr fontId="1" type="noConversion"/>
  </si>
  <si>
    <t>Chem Service</t>
    <phoneticPr fontId="1" type="noConversion"/>
  </si>
  <si>
    <t>20240308 성호씨그마에서도 납품 (중복 주문)</t>
    <phoneticPr fontId="1" type="noConversion"/>
  </si>
  <si>
    <t>Tip, Micro, Bulk-type, None-Graduated, 100~1,000㎕, Blue, 500/Cs. (ABDOS)</t>
  </si>
  <si>
    <t>100~1000UL BLUE TIP (1000/PK) // T-1000-B // PK</t>
  </si>
  <si>
    <t xml:space="preserve"> 100-1000ul</t>
    <phoneticPr fontId="1" type="noConversion"/>
  </si>
  <si>
    <t xml:space="preserve"> 100-1000ul, 500/pk</t>
    <phoneticPr fontId="1" type="noConversion"/>
  </si>
  <si>
    <t xml:space="preserve"> 100-1000ul, 1000/pk</t>
    <phoneticPr fontId="1" type="noConversion"/>
  </si>
  <si>
    <t>AB.P10102</t>
  </si>
  <si>
    <t>AX.T-1000-B</t>
  </si>
  <si>
    <t>국내재고 없음. 8-12주 소요예정</t>
    <phoneticPr fontId="1" type="noConversion"/>
  </si>
  <si>
    <t>국내재고 없음. 10주 소요예정</t>
    <phoneticPr fontId="1" type="noConversion"/>
  </si>
  <si>
    <t>3월8일</t>
    <phoneticPr fontId="1" type="noConversion"/>
  </si>
  <si>
    <t>3월 8일</t>
    <phoneticPr fontId="1" type="noConversion"/>
  </si>
  <si>
    <t xml:space="preserve">	
SV40BI EXHAUST FILTER KIT</t>
    <phoneticPr fontId="1" type="noConversion"/>
  </si>
  <si>
    <t>PFPE FOMBLIN FLUID LVO 420, 1 L BOTTLE</t>
    <phoneticPr fontId="1" type="noConversion"/>
  </si>
  <si>
    <t>N8145003</t>
    <phoneticPr fontId="1" type="noConversion"/>
  </si>
  <si>
    <t>N8145005</t>
    <phoneticPr fontId="1" type="noConversion"/>
  </si>
  <si>
    <t>나무</t>
    <phoneticPr fontId="1" type="noConversion"/>
  </si>
  <si>
    <t>(Agilient PTFE 제품은 호환안됨)</t>
    <phoneticPr fontId="1" type="noConversion"/>
  </si>
  <si>
    <t>영입랩플러스</t>
    <phoneticPr fontId="1" type="noConversion"/>
  </si>
  <si>
    <t>3월 11일</t>
    <phoneticPr fontId="1" type="noConversion"/>
  </si>
  <si>
    <t>납기 8-10주 소요</t>
  </si>
  <si>
    <t>납기 8-10주 소요</t>
    <phoneticPr fontId="1" type="noConversion"/>
  </si>
  <si>
    <t>18mm</t>
    <phoneticPr fontId="1" type="noConversion"/>
  </si>
  <si>
    <t>3월13일</t>
    <phoneticPr fontId="1" type="noConversion"/>
  </si>
  <si>
    <t>보성택배로 입고</t>
    <phoneticPr fontId="1" type="noConversion"/>
  </si>
  <si>
    <t>3월15일</t>
    <phoneticPr fontId="1" type="noConversion"/>
  </si>
  <si>
    <t>3월 15일</t>
    <phoneticPr fontId="1" type="noConversion"/>
  </si>
  <si>
    <t>3월11일</t>
    <phoneticPr fontId="1" type="noConversion"/>
  </si>
  <si>
    <t>황검지관(Total Sulphides in Sludge or Waste Water), 0-0.02mg, 10EA/PK</t>
  </si>
  <si>
    <t>황검지관(Total Sulphides in Sludge or Waste Water), 0.02-0.20mg, 10EA/PK</t>
  </si>
  <si>
    <t>0.005mol Potassium permanganate standard solution(0.025N) S/T 1L</t>
    <phoneticPr fontId="28" type="noConversion"/>
  </si>
  <si>
    <t>Cyanide Standard, 100㎎/L</t>
  </si>
  <si>
    <t>[NRC-CNRC] Certified Reference Material/CRM/인증표준물질</t>
  </si>
  <si>
    <t>Gloves Nitrile Exam. Power Free, Blue Textured, Light-Weight, Premium Grade, M 100/Pk.</t>
  </si>
  <si>
    <t>Gloves Nitrile Exam. Power Free, Blue Textured, Light-Weight, Premium Grade, Small 100/Pk.</t>
  </si>
  <si>
    <t>Sulfuric acid, 98% 1KG GR</t>
    <phoneticPr fontId="28" type="noConversion"/>
  </si>
  <si>
    <t>□파스춰 피펫 Pasteur pipettes open end, 230mm // Normax, 5426023 // PK</t>
  </si>
  <si>
    <t>Blue screw cap, 100/Pk.</t>
  </si>
  <si>
    <t>[110-82-7]Cyclohexane, 99.7% GR 1L</t>
    <phoneticPr fontId="28" type="noConversion"/>
  </si>
  <si>
    <t>201H</t>
  </si>
  <si>
    <t>6609-3700</t>
  </si>
  <si>
    <t>4371-3B</t>
  </si>
  <si>
    <t>WC-CN-1X-1</t>
  </si>
  <si>
    <t>CASS-6</t>
  </si>
  <si>
    <t>7683-4100</t>
  </si>
  <si>
    <t>LT.PP230</t>
  </si>
  <si>
    <t>2606-4100</t>
  </si>
  <si>
    <t>NRC</t>
    <phoneticPr fontId="1" type="noConversion"/>
  </si>
  <si>
    <t xml:space="preserve"> BearGip</t>
    <phoneticPr fontId="1" type="noConversion"/>
  </si>
  <si>
    <t>Sulfuric acid, 95% 1KG GR</t>
    <phoneticPr fontId="28" type="noConversion"/>
  </si>
  <si>
    <t>덕산</t>
    <phoneticPr fontId="1" type="noConversion"/>
  </si>
  <si>
    <t>Beaker, Low form with spout and graduations, Φ87×h118mm 500/50ml 1/Ea.</t>
  </si>
  <si>
    <t>SL.Bea1018</t>
    <phoneticPr fontId="28" type="noConversion"/>
  </si>
  <si>
    <t>Agilent</t>
    <phoneticPr fontId="1" type="noConversion"/>
  </si>
  <si>
    <t>1-3주 소요</t>
    <phoneticPr fontId="1" type="noConversion"/>
  </si>
  <si>
    <t>BD Difco</t>
    <phoneticPr fontId="1" type="noConversion"/>
  </si>
  <si>
    <t>Accudstandard</t>
    <phoneticPr fontId="1" type="noConversion"/>
  </si>
  <si>
    <t>대정화학 황산 대체 테스트용</t>
    <phoneticPr fontId="1" type="noConversion"/>
  </si>
  <si>
    <t>M ENDO AGAR LES(DIFCO) 500g</t>
    <phoneticPr fontId="1" type="noConversion"/>
  </si>
  <si>
    <t>Fluoranthene-d10 In MEOH(100ug/mL), 1ml*5</t>
    <phoneticPr fontId="1" type="noConversion"/>
  </si>
  <si>
    <t>Color standard solution 1000도 S/T 100ML</t>
    <phoneticPr fontId="1" type="noConversion"/>
  </si>
  <si>
    <t>No.5B 110mm dia. 100/PK</t>
    <phoneticPr fontId="1" type="noConversion"/>
  </si>
  <si>
    <t>BD.273620</t>
    <phoneticPr fontId="1" type="noConversion"/>
  </si>
  <si>
    <t>10L, 10/pk</t>
    <phoneticPr fontId="1" type="noConversion"/>
  </si>
  <si>
    <t>000S4751</t>
    <phoneticPr fontId="1" type="noConversion"/>
  </si>
  <si>
    <t>DS.233</t>
    <phoneticPr fontId="1" type="noConversion"/>
  </si>
  <si>
    <t>1kg, GR</t>
    <phoneticPr fontId="1" type="noConversion"/>
  </si>
  <si>
    <t>1L, GR</t>
    <phoneticPr fontId="1" type="noConversion"/>
  </si>
  <si>
    <t>5B 여지(100CIRCLES), 4㎛, 0.21mm(thickness)</t>
    <phoneticPr fontId="1" type="noConversion"/>
  </si>
  <si>
    <t>5C 여지(100CIRCLES), 1㎛, 0.21mm(thickness)</t>
    <phoneticPr fontId="1" type="noConversion"/>
  </si>
  <si>
    <t>3월26일</t>
    <phoneticPr fontId="1" type="noConversion"/>
  </si>
  <si>
    <t>7524-4105</t>
  </si>
  <si>
    <t>Mercury, Waste WatRTM-CRM (ERA), 15ML</t>
    <phoneticPr fontId="1" type="noConversion"/>
  </si>
  <si>
    <t>0.02mol/L- Potassium permanganate solution (N/10) 1L V/T</t>
    <phoneticPr fontId="1" type="noConversion"/>
  </si>
  <si>
    <t>ACETIC ACID (GLACIAL) 100% SUPELCO, 1L</t>
    <phoneticPr fontId="1" type="noConversion"/>
  </si>
  <si>
    <t>1.00066.1000</t>
    <phoneticPr fontId="1" type="noConversion"/>
  </si>
  <si>
    <t>Ammonia solution 25 %, Suprapur®</t>
    <phoneticPr fontId="1" type="noConversion"/>
  </si>
  <si>
    <t>Membrane filter (mixed cellulose exter), 47mm 1.0um</t>
    <phoneticPr fontId="1" type="noConversion"/>
  </si>
  <si>
    <t>[7681-52-9]Sodium hypochlorite solution 8% CP 1KG</t>
    <phoneticPr fontId="1" type="noConversion"/>
  </si>
  <si>
    <t>33015S1550</t>
    <phoneticPr fontId="1" type="noConversion"/>
  </si>
  <si>
    <t>[75-09-2]Dichloromethane 300, 99.5% PRA 1L</t>
    <phoneticPr fontId="1" type="noConversion"/>
  </si>
  <si>
    <t>6054-3B</t>
    <phoneticPr fontId="1" type="noConversion"/>
  </si>
  <si>
    <t>[110-54-3]Hexane 300 96% PRA 1L</t>
    <phoneticPr fontId="1" type="noConversion"/>
  </si>
  <si>
    <t>[67-64-1]Acetone, 99.8% GR 1L</t>
    <phoneticPr fontId="1" type="noConversion"/>
  </si>
  <si>
    <t>GR, 1L</t>
    <phoneticPr fontId="1" type="noConversion"/>
  </si>
  <si>
    <t>96%, PRA, 1L</t>
    <phoneticPr fontId="1" type="noConversion"/>
  </si>
  <si>
    <t>99.5%,PRA, 1L</t>
    <phoneticPr fontId="1" type="noConversion"/>
  </si>
  <si>
    <t>ERA</t>
    <phoneticPr fontId="1" type="noConversion"/>
  </si>
  <si>
    <t>[10294-26-5]Silver(I) sulfate, 99.5% GR 500G</t>
    <phoneticPr fontId="28" type="noConversion"/>
  </si>
  <si>
    <t>3-4주 또는 4-6주 소요</t>
    <phoneticPr fontId="1" type="noConversion"/>
  </si>
  <si>
    <t>BG-PN-M</t>
    <phoneticPr fontId="28" type="noConversion"/>
  </si>
  <si>
    <t>BG-PL-S</t>
    <phoneticPr fontId="28" type="noConversion"/>
  </si>
  <si>
    <t>3월 26일</t>
    <phoneticPr fontId="1" type="noConversion"/>
  </si>
  <si>
    <r>
      <rPr>
        <sz val="11"/>
        <rFont val="나눔고딕"/>
        <family val="3"/>
        <charset val="129"/>
      </rPr>
      <t>C008S</t>
    </r>
    <phoneticPr fontId="1" type="noConversion"/>
  </si>
  <si>
    <r>
      <rPr>
        <sz val="11"/>
        <rFont val="나눔고딕"/>
        <family val="3"/>
        <charset val="129"/>
      </rPr>
      <t>C018S</t>
    </r>
    <phoneticPr fontId="1" type="noConversion"/>
  </si>
  <si>
    <r>
      <rPr>
        <sz val="11"/>
        <rFont val="나눔고딕"/>
        <family val="3"/>
        <charset val="129"/>
      </rPr>
      <t>C028S</t>
    </r>
    <phoneticPr fontId="1" type="noConversion"/>
  </si>
  <si>
    <r>
      <rPr>
        <sz val="11"/>
        <rFont val="나눔고딕"/>
        <family val="3"/>
        <charset val="129"/>
      </rPr>
      <t>C029S</t>
    </r>
    <phoneticPr fontId="1" type="noConversion"/>
  </si>
  <si>
    <r>
      <rPr>
        <sz val="11"/>
        <rFont val="나눔고딕"/>
        <family val="3"/>
        <charset val="129"/>
      </rPr>
      <t>C044S</t>
    </r>
    <phoneticPr fontId="1" type="noConversion"/>
  </si>
  <si>
    <r>
      <rPr>
        <sz val="11"/>
        <rFont val="나눔고딕"/>
        <family val="3"/>
        <charset val="129"/>
      </rPr>
      <t>C052S</t>
    </r>
    <phoneticPr fontId="1" type="noConversion"/>
  </si>
  <si>
    <r>
      <rPr>
        <sz val="11"/>
        <rFont val="나눔고딕"/>
        <family val="3"/>
        <charset val="129"/>
      </rPr>
      <t>C066S</t>
    </r>
    <phoneticPr fontId="1" type="noConversion"/>
  </si>
  <si>
    <r>
      <rPr>
        <sz val="11"/>
        <rFont val="나눔고딕"/>
        <family val="3"/>
        <charset val="129"/>
      </rPr>
      <t>C118S</t>
    </r>
    <phoneticPr fontId="1" type="noConversion"/>
  </si>
  <si>
    <r>
      <rPr>
        <sz val="11"/>
        <rFont val="나눔고딕"/>
        <family val="3"/>
        <charset val="129"/>
      </rPr>
      <t>C128S</t>
    </r>
    <phoneticPr fontId="1" type="noConversion"/>
  </si>
  <si>
    <r>
      <rPr>
        <sz val="11"/>
        <rFont val="나눔고딕"/>
        <family val="3"/>
        <charset val="129"/>
      </rPr>
      <t>C138S</t>
    </r>
    <phoneticPr fontId="1" type="noConversion"/>
  </si>
  <si>
    <r>
      <rPr>
        <sz val="11"/>
        <rFont val="나눔고딕"/>
        <family val="3"/>
        <charset val="129"/>
      </rPr>
      <t>C153S</t>
    </r>
    <phoneticPr fontId="1" type="noConversion"/>
  </si>
  <si>
    <r>
      <rPr>
        <sz val="11"/>
        <rFont val="나눔고딕"/>
        <family val="3"/>
        <charset val="129"/>
      </rPr>
      <t>C170S</t>
    </r>
    <phoneticPr fontId="1" type="noConversion"/>
  </si>
  <si>
    <r>
      <rPr>
        <sz val="11"/>
        <rFont val="나눔고딕"/>
        <family val="3"/>
        <charset val="129"/>
      </rPr>
      <t>C180S</t>
    </r>
    <phoneticPr fontId="1" type="noConversion"/>
  </si>
  <si>
    <r>
      <rPr>
        <sz val="11"/>
        <rFont val="나눔고딕"/>
        <family val="3"/>
        <charset val="129"/>
      </rPr>
      <t>C187S</t>
    </r>
    <phoneticPr fontId="1" type="noConversion"/>
  </si>
  <si>
    <r>
      <rPr>
        <sz val="11"/>
        <rFont val="나눔고딕"/>
        <family val="3"/>
        <charset val="129"/>
      </rPr>
      <t>C087S</t>
    </r>
    <phoneticPr fontId="1" type="noConversion"/>
  </si>
  <si>
    <r>
      <rPr>
        <sz val="11"/>
        <rFont val="나눔고딕"/>
        <family val="3"/>
        <charset val="129"/>
      </rPr>
      <t>C101S</t>
    </r>
    <phoneticPr fontId="1" type="noConversion"/>
  </si>
  <si>
    <r>
      <rPr>
        <sz val="11"/>
        <rFont val="나눔고딕"/>
        <family val="3"/>
        <charset val="129"/>
      </rPr>
      <t>C105S</t>
    </r>
    <phoneticPr fontId="1" type="noConversion"/>
  </si>
  <si>
    <r>
      <rPr>
        <sz val="11"/>
        <rFont val="나눔고딕"/>
        <family val="3"/>
        <charset val="129"/>
      </rPr>
      <t>C110S</t>
    </r>
    <phoneticPr fontId="1" type="noConversion"/>
  </si>
  <si>
    <r>
      <rPr>
        <sz val="11"/>
        <rFont val="나눔고딕"/>
        <family val="3"/>
        <charset val="129"/>
      </rPr>
      <t>C195S</t>
    </r>
    <phoneticPr fontId="1" type="noConversion"/>
  </si>
  <si>
    <r>
      <rPr>
        <sz val="11"/>
        <rFont val="나눔고딕"/>
        <family val="3"/>
        <charset val="129"/>
      </rPr>
      <t>C200SR1</t>
    </r>
    <phoneticPr fontId="1" type="noConversion"/>
  </si>
  <si>
    <r>
      <rPr>
        <sz val="11"/>
        <rFont val="나눔고딕"/>
        <family val="3"/>
        <charset val="129"/>
      </rPr>
      <t>C206S</t>
    </r>
    <phoneticPr fontId="1" type="noConversion"/>
  </si>
  <si>
    <r>
      <rPr>
        <sz val="11"/>
        <rFont val="나눔고딕"/>
        <family val="3"/>
        <charset val="129"/>
      </rPr>
      <t>C209S</t>
    </r>
    <phoneticPr fontId="1" type="noConversion"/>
  </si>
  <si>
    <r>
      <t>10 µg/mL, 5% HNO</t>
    </r>
    <r>
      <rPr>
        <sz val="11"/>
        <color rgb="FF404040"/>
        <rFont val="나눔고딕"/>
        <family val="3"/>
        <charset val="129"/>
      </rPr>
      <t>3, 125 mL</t>
    </r>
    <phoneticPr fontId="1" type="noConversion"/>
  </si>
  <si>
    <r>
      <t>PCB SU 35</t>
    </r>
    <r>
      <rPr>
        <sz val="10"/>
        <color rgb="FF000000"/>
        <rFont val="나눔고딕"/>
        <family val="3"/>
        <charset val="129"/>
      </rPr>
      <t>µg/mL</t>
    </r>
    <r>
      <rPr>
        <sz val="11"/>
        <color theme="1"/>
        <rFont val="나눔고딕"/>
        <family val="3"/>
        <charset val="129"/>
      </rPr>
      <t>, 2,2',4,5',6-PCB, 35ppm, 1mL in Isooctane/상온</t>
    </r>
    <phoneticPr fontId="1" type="noConversion"/>
  </si>
  <si>
    <r>
      <t>PCB IS(TCMX) 1000</t>
    </r>
    <r>
      <rPr>
        <sz val="10"/>
        <color rgb="FF000000"/>
        <rFont val="나눔고딕"/>
        <family val="3"/>
        <charset val="129"/>
      </rPr>
      <t>µg/mL</t>
    </r>
    <r>
      <rPr>
        <sz val="11"/>
        <color theme="1"/>
        <rFont val="나눔고딕"/>
        <family val="3"/>
        <charset val="129"/>
      </rPr>
      <t>, M-8082-SS-10X] Surrogate Std (TCMX), 1000ppm, 1mL in Hexane</t>
    </r>
    <phoneticPr fontId="1" type="noConversion"/>
  </si>
  <si>
    <r>
      <t>200</t>
    </r>
    <r>
      <rPr>
        <sz val="10"/>
        <color rgb="FF000000"/>
        <rFont val="나눔고딕"/>
        <family val="3"/>
        <charset val="129"/>
      </rPr>
      <t>µg/mL, 1ml</t>
    </r>
    <phoneticPr fontId="1" type="noConversion"/>
  </si>
  <si>
    <r>
      <rPr>
        <sz val="10"/>
        <color rgb="FF000000"/>
        <rFont val="나눔고딕"/>
        <family val="3"/>
        <charset val="129"/>
      </rPr>
      <t>Thermo scientific</t>
    </r>
    <phoneticPr fontId="1" type="noConversion"/>
  </si>
  <si>
    <t>Petri Dish/Φ60×h15 mm/Polystyrene, 대장균군</t>
    <phoneticPr fontId="1" type="noConversion"/>
  </si>
  <si>
    <t>Filter Paper/No.5B Qualitative Φ110mm/, 100/PK</t>
    <phoneticPr fontId="1" type="noConversion"/>
  </si>
  <si>
    <r>
      <t>30mm,PTFE membrane,0.45</t>
    </r>
    <r>
      <rPr>
        <sz val="10"/>
        <color rgb="FF000000"/>
        <rFont val="나눔고딕"/>
        <family val="3"/>
        <charset val="129"/>
      </rPr>
      <t>μm</t>
    </r>
    <phoneticPr fontId="1" type="noConversion"/>
  </si>
  <si>
    <r>
      <t>Perchloric acid 70%, 99.999%,</t>
    </r>
    <r>
      <rPr>
        <sz val="11"/>
        <color rgb="FF000000"/>
        <rFont val="나눔고딕"/>
        <family val="3"/>
        <charset val="129"/>
      </rPr>
      <t xml:space="preserve"> trace metals basis</t>
    </r>
    <phoneticPr fontId="1" type="noConversion"/>
  </si>
  <si>
    <r>
      <t>01805-</t>
    </r>
    <r>
      <rPr>
        <sz val="10"/>
        <rFont val="나눔고딕"/>
        <family val="3"/>
        <charset val="129"/>
      </rPr>
      <t>2B</t>
    </r>
    <phoneticPr fontId="1" type="noConversion"/>
  </si>
  <si>
    <r>
      <rPr>
        <sz val="8"/>
        <rFont val="나눔고딕"/>
        <family val="3"/>
        <charset val="129"/>
      </rPr>
      <t>Pump Tube pharmed 3ea/pkg ORN/GRN</t>
    </r>
  </si>
  <si>
    <r>
      <rPr>
        <sz val="8"/>
        <rFont val="나눔고딕"/>
        <family val="3"/>
        <charset val="129"/>
      </rPr>
      <t>FMT-3748-04</t>
    </r>
    <phoneticPr fontId="1" type="noConversion"/>
  </si>
  <si>
    <r>
      <rPr>
        <sz val="8"/>
        <rFont val="나눔고딕"/>
        <family val="3"/>
        <charset val="129"/>
      </rPr>
      <t>Pump Tube pharmed 3ea/pkg ORN/WHT</t>
    </r>
  </si>
  <si>
    <r>
      <rPr>
        <sz val="8"/>
        <rFont val="나눔고딕"/>
        <family val="3"/>
        <charset val="129"/>
      </rPr>
      <t>FMT-3748-06</t>
    </r>
    <phoneticPr fontId="1" type="noConversion"/>
  </si>
  <si>
    <t>COPPER GRAINS (100 g)</t>
    <phoneticPr fontId="1" type="noConversion"/>
  </si>
  <si>
    <t>SILV COBALTOUS/IC OXIDE FLASK</t>
    <phoneticPr fontId="1" type="noConversion"/>
  </si>
  <si>
    <t>QUARTZ WOOL (5 g)</t>
    <phoneticPr fontId="1" type="noConversion"/>
  </si>
  <si>
    <t>UNIVERSAL SOFT TIN CONT. (Set of 100)</t>
    <phoneticPr fontId="1" type="noConversion"/>
  </si>
  <si>
    <t>COPPER OXIDE (100 g)</t>
    <phoneticPr fontId="1" type="noConversion"/>
  </si>
  <si>
    <t>QUARTZ  REACTOR 18 mm diam.</t>
    <phoneticPr fontId="1" type="noConversion"/>
  </si>
  <si>
    <r>
      <rPr>
        <sz val="11"/>
        <rFont val="나눔고딕"/>
        <family val="3"/>
        <charset val="129"/>
      </rPr>
      <t>PUMP TUBE-FLOW R.-12ea/pkg ORN/ORN</t>
    </r>
    <phoneticPr fontId="1" type="noConversion"/>
  </si>
  <si>
    <r>
      <rPr>
        <sz val="11"/>
        <rFont val="나눔고딕"/>
        <family val="3"/>
        <charset val="129"/>
      </rPr>
      <t>178-3748-08</t>
    </r>
    <phoneticPr fontId="1" type="noConversion"/>
  </si>
  <si>
    <r>
      <rPr>
        <sz val="11"/>
        <rFont val="나눔고딕"/>
        <family val="3"/>
        <charset val="129"/>
      </rPr>
      <t>PUMP TUBE-FLOW R.-12ea/pkg BLU/BLU</t>
    </r>
    <phoneticPr fontId="1" type="noConversion"/>
  </si>
  <si>
    <r>
      <rPr>
        <sz val="11"/>
        <rFont val="나눔고딕"/>
        <family val="3"/>
        <charset val="129"/>
      </rPr>
      <t>178-3748-13</t>
    </r>
    <phoneticPr fontId="1" type="noConversion"/>
  </si>
  <si>
    <r>
      <rPr>
        <sz val="11"/>
        <rFont val="나눔고딕"/>
        <family val="3"/>
        <charset val="129"/>
      </rPr>
      <t>PUMP TUBE-FLOW R.-12ea/pkg GRY/GRY</t>
    </r>
    <phoneticPr fontId="1" type="noConversion"/>
  </si>
  <si>
    <r>
      <rPr>
        <sz val="11"/>
        <rFont val="나눔고딕"/>
        <family val="3"/>
        <charset val="129"/>
      </rPr>
      <t>178-3748-11</t>
    </r>
    <phoneticPr fontId="1" type="noConversion"/>
  </si>
  <si>
    <r>
      <rPr>
        <sz val="11"/>
        <rFont val="나눔고딕"/>
        <family val="3"/>
        <charset val="129"/>
      </rPr>
      <t>PUMP TUBE-FLOW R.-12ea/pkg WHT/WHT</t>
    </r>
    <phoneticPr fontId="1" type="noConversion"/>
  </si>
  <si>
    <r>
      <rPr>
        <sz val="11"/>
        <rFont val="나눔고딕"/>
        <family val="3"/>
        <charset val="129"/>
      </rPr>
      <t>178-3748-09</t>
    </r>
    <phoneticPr fontId="1" type="noConversion"/>
  </si>
  <si>
    <t>T011/IP-6A Aldehyde/Ketone DNPH Mix (Supelco-CRM47285), 15 μg/mL in acetonitrile (as the aldehyde),</t>
    <phoneticPr fontId="1" type="noConversion"/>
  </si>
  <si>
    <r>
      <rPr>
        <sz val="10"/>
        <color rgb="FF000000"/>
        <rFont val="나눔고딕"/>
        <family val="3"/>
        <charset val="129"/>
      </rPr>
      <t>300ea/box</t>
    </r>
    <phoneticPr fontId="1" type="noConversion"/>
  </si>
  <si>
    <t>Mixture of 5 analytes(100 μg/ml), 케톤류 표준물질</t>
    <phoneticPr fontId="1" type="noConversion"/>
  </si>
  <si>
    <t>Glass Microfiber Filter/GF/C/Φ47 mm 100/PK</t>
    <phoneticPr fontId="1" type="noConversion"/>
  </si>
  <si>
    <t>CP</t>
    <phoneticPr fontId="1" type="noConversion"/>
  </si>
  <si>
    <t>4월8일</t>
    <phoneticPr fontId="1" type="noConversion"/>
  </si>
  <si>
    <t>직류전원장치</t>
    <phoneticPr fontId="1" type="noConversion"/>
  </si>
  <si>
    <t>한국에이엔디</t>
    <phoneticPr fontId="1" type="noConversion"/>
  </si>
  <si>
    <t>TB-162KR</t>
    <phoneticPr fontId="1" type="noConversion"/>
  </si>
  <si>
    <t>DC 7.5V, 250mA</t>
    <phoneticPr fontId="1" type="noConversion"/>
  </si>
  <si>
    <t>ea</t>
    <phoneticPr fontId="1" type="noConversion"/>
  </si>
  <si>
    <t>sigma-aldrich</t>
    <phoneticPr fontId="1" type="noConversion"/>
  </si>
  <si>
    <t>Hydrofluoric acid 48%</t>
    <phoneticPr fontId="1" type="noConversion"/>
  </si>
  <si>
    <t>supelco</t>
    <phoneticPr fontId="1" type="noConversion"/>
  </si>
  <si>
    <t>1.00334.1000</t>
    <phoneticPr fontId="1" type="noConversion"/>
  </si>
  <si>
    <t>1L</t>
    <phoneticPr fontId="1" type="noConversion"/>
  </si>
  <si>
    <t>L-Ascorbic acid</t>
    <phoneticPr fontId="1" type="noConversion"/>
  </si>
  <si>
    <t>junsei</t>
    <phoneticPr fontId="1" type="noConversion"/>
  </si>
  <si>
    <t>10300-0301</t>
    <phoneticPr fontId="1" type="noConversion"/>
  </si>
  <si>
    <t>500g</t>
    <phoneticPr fontId="1" type="noConversion"/>
  </si>
  <si>
    <t>0.01N-Sodium Thiosulfate</t>
    <phoneticPr fontId="1" type="noConversion"/>
  </si>
  <si>
    <t>000S1959</t>
    <phoneticPr fontId="1" type="noConversion"/>
  </si>
  <si>
    <t>500ml</t>
    <phoneticPr fontId="1" type="noConversion"/>
  </si>
  <si>
    <t>Starch, soluble</t>
    <phoneticPr fontId="1" type="noConversion"/>
  </si>
  <si>
    <t>daejung</t>
    <phoneticPr fontId="1" type="noConversion"/>
  </si>
  <si>
    <t>7663-4405</t>
    <phoneticPr fontId="1" type="noConversion"/>
  </si>
  <si>
    <t>Chloroform</t>
    <phoneticPr fontId="1" type="noConversion"/>
  </si>
  <si>
    <t>28560S0350</t>
    <phoneticPr fontId="1" type="noConversion"/>
  </si>
  <si>
    <t>1kg</t>
    <phoneticPr fontId="1" type="noConversion"/>
  </si>
  <si>
    <t>실험복</t>
    <phoneticPr fontId="1" type="noConversion"/>
  </si>
  <si>
    <t>실험실 안전화</t>
    <phoneticPr fontId="1" type="noConversion"/>
  </si>
  <si>
    <t>남(대)</t>
    <phoneticPr fontId="1" type="noConversion"/>
  </si>
  <si>
    <t>275mm</t>
    <phoneticPr fontId="1" type="noConversion"/>
  </si>
  <si>
    <r>
      <t xml:space="preserve">테스트 후 피드백 요망 → </t>
    </r>
    <r>
      <rPr>
        <b/>
        <sz val="11"/>
        <color rgb="FF0070C0"/>
        <rFont val="나눔고딕"/>
        <family val="3"/>
        <charset val="129"/>
      </rPr>
      <t>사용 가능 함</t>
    </r>
    <phoneticPr fontId="1" type="noConversion"/>
  </si>
  <si>
    <t>시그마프레스</t>
    <phoneticPr fontId="1" type="noConversion"/>
  </si>
  <si>
    <t xml:space="preserve">최신해양과학 - Alan.P 외 </t>
    <phoneticPr fontId="1" type="noConversion"/>
  </si>
  <si>
    <t>교보문고</t>
    <phoneticPr fontId="1" type="noConversion"/>
  </si>
  <si>
    <r>
      <t xml:space="preserve">서점 구매 제품으로 구매가에 부가세 포함. 
</t>
    </r>
    <r>
      <rPr>
        <b/>
        <sz val="11"/>
        <color rgb="FF0070C0"/>
        <rFont val="나눔고딕"/>
        <family val="3"/>
        <charset val="129"/>
      </rPr>
      <t>이정무 부장님으로 택배 배송 예정</t>
    </r>
    <phoneticPr fontId="1" type="noConversion"/>
  </si>
  <si>
    <t>네이버-평화유통</t>
    <phoneticPr fontId="1" type="noConversion"/>
  </si>
  <si>
    <t>배송비: 3000원</t>
    <phoneticPr fontId="1" type="noConversion"/>
  </si>
  <si>
    <t>4월12일</t>
    <phoneticPr fontId="1" type="noConversion"/>
  </si>
  <si>
    <t>potassium peroxodisulfate</t>
    <phoneticPr fontId="1" type="noConversion"/>
  </si>
  <si>
    <t> for Nitrogen Phosphorus Analysis</t>
  </si>
  <si>
    <t>ea</t>
    <phoneticPr fontId="1" type="noConversion"/>
  </si>
  <si>
    <t>BOX</t>
    <phoneticPr fontId="1" type="noConversion"/>
  </si>
  <si>
    <t>10mm centre hole</t>
    <phoneticPr fontId="1" type="noConversion"/>
  </si>
  <si>
    <t xml:space="preserve"> 20mm Aluminium Cap, plain, centre hole; Silicone transparent blue/PTFE white</t>
    <phoneticPr fontId="1" type="noConversion"/>
  </si>
  <si>
    <t>227-34144-01</t>
  </si>
  <si>
    <t>15ml 코니칼튜브</t>
    <phoneticPr fontId="1" type="noConversion"/>
  </si>
  <si>
    <t>50ml 코니칼튜브</t>
    <phoneticPr fontId="1" type="noConversion"/>
  </si>
  <si>
    <t>Bottle Carrier, PE, 4×holes, (Φ110×Deep 150mm)270×270×320mm(Handle Folded)</t>
  </si>
  <si>
    <t>KA.396</t>
  </si>
  <si>
    <t>Kartell</t>
    <phoneticPr fontId="1" type="noConversion"/>
  </si>
  <si>
    <t>4월17일</t>
    <phoneticPr fontId="1" type="noConversion"/>
  </si>
  <si>
    <t>4월 17일</t>
    <phoneticPr fontId="1" type="noConversion"/>
  </si>
  <si>
    <t>GCMS MICRO-SESH 6000 GRIT SHEET</t>
    <phoneticPr fontId="1" type="noConversion"/>
  </si>
  <si>
    <t>REPLACEMENT CARTRIDGE</t>
    <phoneticPr fontId="1" type="noConversion"/>
  </si>
  <si>
    <t>N9303964</t>
    <phoneticPr fontId="1" type="noConversion"/>
  </si>
  <si>
    <t>N9303420</t>
    <phoneticPr fontId="1" type="noConversion"/>
  </si>
  <si>
    <t>ea</t>
    <phoneticPr fontId="1" type="noConversion"/>
  </si>
  <si>
    <t>prepFAST syringe pump drive assembly with mounting screws</t>
    <phoneticPr fontId="1" type="noConversion"/>
  </si>
  <si>
    <t>PF-SDA-12-HS</t>
    <phoneticPr fontId="1" type="noConversion"/>
  </si>
  <si>
    <t>PerkinElmer</t>
    <phoneticPr fontId="1" type="noConversion"/>
  </si>
  <si>
    <t>4-5주 소요</t>
    <phoneticPr fontId="1" type="noConversion"/>
  </si>
  <si>
    <t>7-12주</t>
    <phoneticPr fontId="1" type="noConversion"/>
  </si>
  <si>
    <t>4월23일</t>
    <phoneticPr fontId="1" type="noConversion"/>
  </si>
  <si>
    <t>4월 23일</t>
    <phoneticPr fontId="1" type="noConversion"/>
  </si>
  <si>
    <t>Sampling O Ring Kit</t>
    <phoneticPr fontId="1" type="noConversion"/>
  </si>
  <si>
    <t>Nebuliser</t>
    <phoneticPr fontId="1" type="noConversion"/>
  </si>
  <si>
    <t>EMT Duo Torch</t>
    <phoneticPr fontId="1" type="noConversion"/>
  </si>
  <si>
    <t>2주 소요 예정</t>
    <phoneticPr fontId="1" type="noConversion"/>
  </si>
  <si>
    <t>4월25일</t>
    <phoneticPr fontId="1" type="noConversion"/>
  </si>
  <si>
    <t>ep TIPS Standatd 0.5-10 mL (2 X100 Tips)</t>
    <phoneticPr fontId="1" type="noConversion"/>
  </si>
  <si>
    <t xml:space="preserve"> 플라스크 세척솔 (DH.BR053)</t>
    <phoneticPr fontId="1" type="noConversion"/>
  </si>
  <si>
    <t>MEMBRANE FILTER(대장균)-A045F047A</t>
    <phoneticPr fontId="1" type="noConversion"/>
  </si>
  <si>
    <t>EPPENDORF</t>
    <phoneticPr fontId="1" type="noConversion"/>
  </si>
  <si>
    <t>SL SciLab</t>
    <phoneticPr fontId="1" type="noConversion"/>
  </si>
  <si>
    <t>Advantec</t>
    <phoneticPr fontId="1" type="noConversion"/>
  </si>
  <si>
    <t>SP</t>
    <phoneticPr fontId="1" type="noConversion"/>
  </si>
  <si>
    <t>box</t>
    <phoneticPr fontId="1" type="noConversion"/>
  </si>
  <si>
    <t>pk</t>
    <phoneticPr fontId="1" type="noConversion"/>
  </si>
  <si>
    <t>ea</t>
    <phoneticPr fontId="1" type="noConversion"/>
  </si>
  <si>
    <t>60*15mm</t>
    <phoneticPr fontId="1" type="noConversion"/>
  </si>
  <si>
    <t>0.5-10 mL</t>
    <phoneticPr fontId="1" type="noConversion"/>
  </si>
  <si>
    <t>L 140*90mm, Total L 450mm</t>
    <phoneticPr fontId="1" type="noConversion"/>
  </si>
  <si>
    <t>0.45μm, 47mm</t>
    <phoneticPr fontId="1" type="noConversion"/>
  </si>
  <si>
    <t>n-Hexane</t>
    <phoneticPr fontId="1" type="noConversion"/>
  </si>
  <si>
    <t>Ethyl alcohol anhydrous, 99.9%</t>
    <phoneticPr fontId="1" type="noConversion"/>
  </si>
  <si>
    <t>DAEJUNG</t>
    <phoneticPr fontId="1" type="noConversion"/>
  </si>
  <si>
    <t>GR</t>
    <phoneticPr fontId="1" type="noConversion"/>
  </si>
  <si>
    <t>Order no: 0030 000.765</t>
    <phoneticPr fontId="1" type="noConversion"/>
  </si>
  <si>
    <t>DH.BR053</t>
    <phoneticPr fontId="1" type="noConversion"/>
  </si>
  <si>
    <t>7604-3700</t>
    <phoneticPr fontId="1" type="noConversion"/>
  </si>
  <si>
    <t>4023-4100</t>
    <phoneticPr fontId="1" type="noConversion"/>
  </si>
  <si>
    <t>보성과학</t>
    <phoneticPr fontId="1" type="noConversion"/>
  </si>
  <si>
    <t>7월 국제숙련도 PT &amp; CRM</t>
    <phoneticPr fontId="1" type="noConversion"/>
  </si>
  <si>
    <t>COIL# CADMIUM 6T Rev.01</t>
    <phoneticPr fontId="1" type="noConversion"/>
  </si>
  <si>
    <t>4월25일</t>
    <phoneticPr fontId="1" type="noConversion"/>
  </si>
  <si>
    <t>KANTO</t>
    <phoneticPr fontId="1" type="noConversion"/>
  </si>
  <si>
    <t>07380-00</t>
    <phoneticPr fontId="1" type="noConversion"/>
  </si>
  <si>
    <t>500g</t>
    <phoneticPr fontId="1" type="noConversion"/>
  </si>
  <si>
    <t>ea</t>
    <phoneticPr fontId="1" type="noConversion"/>
  </si>
  <si>
    <t>Hydrogen Peroxide</t>
  </si>
  <si>
    <t>DAEJUNG</t>
  </si>
  <si>
    <t>box</t>
    <phoneticPr fontId="1" type="noConversion"/>
  </si>
  <si>
    <t>Internal Standard Mix</t>
  </si>
  <si>
    <t>P-Terphenyl-d14</t>
  </si>
  <si>
    <t>M-525-FS-2</t>
  </si>
  <si>
    <t>syringe_1710N 100ul SYR(22s/2"/2)</t>
  </si>
  <si>
    <t>syringe_1750LTN 500ul SYR(22/2"/2)</t>
  </si>
  <si>
    <t>syringe_1001LTN 1.0ml SYR(22/2"/2)</t>
  </si>
  <si>
    <t>Hamilton</t>
  </si>
  <si>
    <t>100ul</t>
  </si>
  <si>
    <t>500ul</t>
  </si>
  <si>
    <t>1.0ml</t>
  </si>
  <si>
    <t>Amber Vial, Screw Top 7ml Solid Cap w/PTFE Liner</t>
  </si>
  <si>
    <t>SUPELCO</t>
  </si>
  <si>
    <t>7ml</t>
  </si>
  <si>
    <t>pack</t>
    <phoneticPr fontId="1" type="noConversion"/>
  </si>
  <si>
    <t>S-6474B-R1</t>
  </si>
  <si>
    <t>Alfuson</t>
  </si>
  <si>
    <t>DOJINDO</t>
  </si>
  <si>
    <t>343-00102</t>
  </si>
  <si>
    <t>L</t>
  </si>
  <si>
    <t>중금속 CRM</t>
    <phoneticPr fontId="1" type="noConversion"/>
  </si>
  <si>
    <t>ERA</t>
    <phoneticPr fontId="1" type="noConversion"/>
  </si>
  <si>
    <t>#1126</t>
    <phoneticPr fontId="1" type="noConversion"/>
  </si>
  <si>
    <t>VOCs CRM</t>
    <phoneticPr fontId="1" type="noConversion"/>
  </si>
  <si>
    <t>#1101</t>
    <phoneticPr fontId="1" type="noConversion"/>
  </si>
  <si>
    <t>실험복(하복)</t>
  </si>
  <si>
    <t>남(90)</t>
  </si>
  <si>
    <t>Citric Acid Monohydrate</t>
    <phoneticPr fontId="1" type="noConversion"/>
  </si>
  <si>
    <t>39040S0350</t>
    <phoneticPr fontId="1" type="noConversion"/>
  </si>
  <si>
    <t>Potassium Hydroxide</t>
    <phoneticPr fontId="1" type="noConversion"/>
  </si>
  <si>
    <t>2024.04.26</t>
    <phoneticPr fontId="1" type="noConversion"/>
  </si>
  <si>
    <t>2024.04.29</t>
    <phoneticPr fontId="1" type="noConversion"/>
  </si>
  <si>
    <t>2024.04.30</t>
    <phoneticPr fontId="1" type="noConversion"/>
  </si>
  <si>
    <t>HM.301022</t>
    <phoneticPr fontId="28" type="noConversion"/>
  </si>
  <si>
    <t>[HMTB10000-10]10ml  - Pipette Tip, Bulk, 50/PK</t>
    <phoneticPr fontId="1" type="noConversion"/>
  </si>
  <si>
    <t>000H1473</t>
  </si>
  <si>
    <t>Custom PAH Standard, 24comps. 500ppm, 5x1mL in CH2CL2/상</t>
    <phoneticPr fontId="1" type="noConversion"/>
  </si>
  <si>
    <t>500ppm, 5x1mL in CH2CL2/상</t>
  </si>
  <si>
    <t>BB.2025</t>
    <phoneticPr fontId="28" type="noConversion"/>
  </si>
  <si>
    <t>Ziper pack 20×25cm 100/PK</t>
    <phoneticPr fontId="1" type="noConversion"/>
  </si>
  <si>
    <t>BEARgrip Pure Latex 라텍스장갑 Small[100EA/PK]</t>
  </si>
  <si>
    <t>BEARgrip Pure Latex 라텍스장갑 Large[100EA/PK]</t>
  </si>
  <si>
    <t>BEARgrip Pure Nitrile 니트릴장갑, X-Small[100EA/PK]</t>
  </si>
  <si>
    <t>BEARgrip Pure Nitrile 니트릴장갑, Small[100EA/PK]</t>
  </si>
  <si>
    <t>BEARgrip Pure Nitrile 니트릴장갑, Large[100EA/PK]</t>
  </si>
  <si>
    <t>BG-PL-S</t>
  </si>
  <si>
    <t>BG-PN-XS</t>
  </si>
  <si>
    <t>BG-PN-S</t>
  </si>
  <si>
    <t>BG-PN-L</t>
  </si>
  <si>
    <t>BEARgrip Pure Latex 라텍스장갑 X-Small[100EA/PK]</t>
    <phoneticPr fontId="1" type="noConversion"/>
  </si>
  <si>
    <t>BEARgrip</t>
  </si>
  <si>
    <t>5월3일</t>
    <phoneticPr fontId="1" type="noConversion"/>
  </si>
  <si>
    <t>5월 3일</t>
    <phoneticPr fontId="1" type="noConversion"/>
  </si>
  <si>
    <t>3-Methyl-1-phenyl-5-pyrazolone</t>
    <phoneticPr fontId="1" type="noConversion"/>
  </si>
  <si>
    <t>25g</t>
    <phoneticPr fontId="1" type="noConversion"/>
  </si>
  <si>
    <t>5월7일</t>
    <phoneticPr fontId="1" type="noConversion"/>
  </si>
  <si>
    <t>5월 7일</t>
    <phoneticPr fontId="1" type="noConversion"/>
  </si>
  <si>
    <t>Au Hg TRAP ASY HYDII C</t>
    <phoneticPr fontId="1" type="noConversion"/>
  </si>
  <si>
    <t>Membrane Dryer</t>
    <phoneticPr fontId="1" type="noConversion"/>
  </si>
  <si>
    <t>120-00500-3</t>
    <phoneticPr fontId="1" type="noConversion"/>
  </si>
  <si>
    <t>309-00087</t>
    <phoneticPr fontId="1" type="noConversion"/>
  </si>
  <si>
    <t>kanto</t>
    <phoneticPr fontId="1" type="noConversion"/>
  </si>
  <si>
    <t>6011-2B</t>
    <phoneticPr fontId="1" type="noConversion"/>
  </si>
  <si>
    <t>39040-0350</t>
    <phoneticPr fontId="1" type="noConversion"/>
  </si>
  <si>
    <t>19015-0350</t>
    <phoneticPr fontId="1" type="noConversion"/>
  </si>
  <si>
    <t>39155-0350</t>
    <phoneticPr fontId="1" type="noConversion"/>
  </si>
  <si>
    <t>33015-1550</t>
    <phoneticPr fontId="1" type="noConversion"/>
  </si>
  <si>
    <t>GC</t>
    <phoneticPr fontId="1" type="noConversion"/>
  </si>
  <si>
    <t>Chemical Pure</t>
    <phoneticPr fontId="1" type="noConversion"/>
  </si>
  <si>
    <t>Methanol 300 GC 1L</t>
    <phoneticPr fontId="1" type="noConversion"/>
  </si>
  <si>
    <t>Potassium hydroxide GR 1kg</t>
    <phoneticPr fontId="1" type="noConversion"/>
  </si>
  <si>
    <t>Sodium hydroxide  GR 1kg</t>
    <phoneticPr fontId="1" type="noConversion"/>
  </si>
  <si>
    <t>Sodium hypochlorite solution GR 1kg</t>
    <phoneticPr fontId="1" type="noConversion"/>
  </si>
  <si>
    <t>Sodium carbonate  anhydrous GR 500g</t>
    <phoneticPr fontId="1" type="noConversion"/>
  </si>
  <si>
    <t>43350-0301</t>
    <phoneticPr fontId="1" type="noConversion"/>
  </si>
  <si>
    <t>Sodium chloride GR 1kg</t>
    <phoneticPr fontId="1" type="noConversion"/>
  </si>
  <si>
    <t>500P0015</t>
    <phoneticPr fontId="1" type="noConversion"/>
  </si>
  <si>
    <t>60일 소요</t>
    <phoneticPr fontId="1" type="noConversion"/>
  </si>
  <si>
    <t>켐익</t>
    <phoneticPr fontId="1" type="noConversion"/>
  </si>
  <si>
    <t>사이즈 너무 큼</t>
    <phoneticPr fontId="1" type="noConversion"/>
  </si>
  <si>
    <t>5월10일</t>
    <phoneticPr fontId="1" type="noConversion"/>
  </si>
  <si>
    <t>5월 10일</t>
    <phoneticPr fontId="1" type="noConversion"/>
  </si>
  <si>
    <t>ASE Prep DE</t>
    <phoneticPr fontId="1" type="noConversion"/>
  </si>
  <si>
    <t>062819</t>
    <phoneticPr fontId="1" type="noConversion"/>
  </si>
  <si>
    <t>1kg</t>
    <phoneticPr fontId="1" type="noConversion"/>
  </si>
  <si>
    <t xml:space="preserve"> Duo Radial Plasma View</t>
    <phoneticPr fontId="1" type="noConversion"/>
  </si>
  <si>
    <t>EMT Duo Torch</t>
    <phoneticPr fontId="1" type="noConversion"/>
  </si>
  <si>
    <t>Centre Tube 2.0</t>
    <phoneticPr fontId="1" type="noConversion"/>
  </si>
  <si>
    <t>8423 120 51401</t>
    <phoneticPr fontId="1" type="noConversion"/>
  </si>
  <si>
    <t>8423 120 51971</t>
    <phoneticPr fontId="1" type="noConversion"/>
  </si>
  <si>
    <t xml:space="preserve">8423 120 51591 </t>
    <phoneticPr fontId="1" type="noConversion"/>
  </si>
  <si>
    <t>8423 120 51841</t>
    <phoneticPr fontId="1" type="noConversion"/>
  </si>
  <si>
    <t>C type O-ring</t>
    <phoneticPr fontId="1" type="noConversion"/>
  </si>
  <si>
    <t>수질</t>
    <phoneticPr fontId="1" type="noConversion"/>
  </si>
  <si>
    <t>ea</t>
    <phoneticPr fontId="1" type="noConversion"/>
  </si>
  <si>
    <t>5월14일</t>
    <phoneticPr fontId="1" type="noConversion"/>
  </si>
  <si>
    <t>APK Sorbent Tube (10ea/pk)</t>
    <phoneticPr fontId="1" type="noConversion"/>
  </si>
  <si>
    <t>㈜케이엔알</t>
    <phoneticPr fontId="1" type="noConversion"/>
  </si>
  <si>
    <t>KT50601</t>
    <phoneticPr fontId="1" type="noConversion"/>
  </si>
  <si>
    <t>2만원 추가 네고</t>
    <phoneticPr fontId="1" type="noConversion"/>
  </si>
  <si>
    <t>수질</t>
    <phoneticPr fontId="1" type="noConversion"/>
  </si>
  <si>
    <t>disposable weighing dish(시약접시)</t>
    <phoneticPr fontId="1" type="noConversion"/>
  </si>
  <si>
    <t>은박컵</t>
    <phoneticPr fontId="1" type="noConversion"/>
  </si>
  <si>
    <t>Sodium Chloride (PCB 분석용)</t>
    <phoneticPr fontId="1" type="noConversion"/>
  </si>
  <si>
    <t>Acetone (GR)</t>
  </si>
  <si>
    <t>Sulfuric acid (GR)</t>
    <phoneticPr fontId="1" type="noConversion"/>
  </si>
  <si>
    <t>실험복(하복)</t>
    <phoneticPr fontId="1" type="noConversion"/>
  </si>
  <si>
    <t>KANTO</t>
    <phoneticPr fontId="1" type="noConversion"/>
  </si>
  <si>
    <t>PRA</t>
    <phoneticPr fontId="1" type="noConversion"/>
  </si>
  <si>
    <t>GR</t>
    <phoneticPr fontId="1" type="noConversion"/>
  </si>
  <si>
    <t>37144-1B</t>
    <phoneticPr fontId="1" type="noConversion"/>
  </si>
  <si>
    <t>1009-4100</t>
    <phoneticPr fontId="1" type="noConversion"/>
  </si>
  <si>
    <t>7683-4100</t>
    <phoneticPr fontId="1" type="noConversion"/>
  </si>
  <si>
    <t>87*61*67mm</t>
  </si>
  <si>
    <t>medium /3 1/16"</t>
    <phoneticPr fontId="1" type="noConversion"/>
  </si>
  <si>
    <t>box</t>
    <phoneticPr fontId="1" type="noConversion"/>
  </si>
  <si>
    <t>ea</t>
    <phoneticPr fontId="1" type="noConversion"/>
  </si>
  <si>
    <t>남자 90</t>
    <phoneticPr fontId="1" type="noConversion"/>
  </si>
  <si>
    <t>남자 95</t>
    <phoneticPr fontId="1" type="noConversion"/>
  </si>
  <si>
    <t>pk</t>
    <phoneticPr fontId="1" type="noConversion"/>
  </si>
  <si>
    <t xml:space="preserve">lamp 3.5V, 0.935A for AA3/QuAAtro </t>
    <phoneticPr fontId="1" type="noConversion"/>
  </si>
  <si>
    <t>169+B143-01</t>
    <phoneticPr fontId="1" type="noConversion"/>
  </si>
  <si>
    <t xml:space="preserve"> N페이 쇼핑몰(네이버)</t>
    <phoneticPr fontId="1" type="noConversion"/>
  </si>
  <si>
    <t>5월17일</t>
    <phoneticPr fontId="1" type="noConversion"/>
  </si>
  <si>
    <t>0.1N-KMnO4</t>
  </si>
  <si>
    <t>SAMCHUN</t>
  </si>
  <si>
    <t>box</t>
    <phoneticPr fontId="1" type="noConversion"/>
  </si>
  <si>
    <t>0.025N-Sodium Thiosulfate</t>
  </si>
  <si>
    <t>DEAJUNG</t>
  </si>
  <si>
    <t>7722-3700</t>
  </si>
  <si>
    <t>GFV-5 여지 (GF/F)</t>
    <phoneticPr fontId="1" type="noConversion"/>
  </si>
  <si>
    <t>KFP</t>
  </si>
  <si>
    <t>47mm</t>
  </si>
  <si>
    <t>피펫필러</t>
  </si>
  <si>
    <t>ea</t>
    <phoneticPr fontId="1" type="noConversion"/>
  </si>
  <si>
    <t>갈색 메디아병(캡포함)</t>
  </si>
  <si>
    <t>Ammonium as Nitrogen</t>
  </si>
  <si>
    <t>AccuStandard</t>
  </si>
  <si>
    <t>IC-NH4-N-1X-1</t>
  </si>
  <si>
    <t>100㎍/㎖</t>
  </si>
  <si>
    <t>Acetone(4L)</t>
  </si>
  <si>
    <t>Fisher Chemical</t>
  </si>
  <si>
    <t>PRA</t>
    <phoneticPr fontId="1" type="noConversion"/>
  </si>
  <si>
    <t>Hexane(4L)</t>
  </si>
  <si>
    <t>SK chemicals</t>
  </si>
  <si>
    <t>Hydrochloric Acid (RHM)</t>
  </si>
  <si>
    <t>RHM</t>
  </si>
  <si>
    <t>20010-3330</t>
  </si>
  <si>
    <t>Methanol 300</t>
  </si>
  <si>
    <t>Kanto</t>
  </si>
  <si>
    <t>6011-2B</t>
  </si>
  <si>
    <t>GR</t>
    <phoneticPr fontId="1" type="noConversion"/>
  </si>
  <si>
    <t>1Kg</t>
  </si>
  <si>
    <t xml:space="preserve">Pasteur pipette </t>
  </si>
  <si>
    <t>250pcs, 150mm</t>
    <phoneticPr fontId="1" type="noConversion"/>
  </si>
  <si>
    <t>petri dish 60mm</t>
  </si>
  <si>
    <t>Conical tube 50ml</t>
  </si>
  <si>
    <t>Conical tube 15ml</t>
  </si>
  <si>
    <t>50ml</t>
  </si>
  <si>
    <t>15ml</t>
  </si>
  <si>
    <t>측정팀</t>
    <phoneticPr fontId="1" type="noConversion"/>
  </si>
  <si>
    <t>GFV-5</t>
    <phoneticPr fontId="1" type="noConversion"/>
  </si>
  <si>
    <t>https://smartstore.naver.com/storywon/products/370782641</t>
  </si>
  <si>
    <t xml:space="preserve">GF-F 여지 </t>
    <phoneticPr fontId="1" type="noConversion"/>
  </si>
  <si>
    <t>HM.103050</t>
  </si>
  <si>
    <t>000P0191</t>
  </si>
  <si>
    <t>A07-107-090</t>
  </si>
  <si>
    <t>KA.11-17</t>
  </si>
  <si>
    <t>BT10601000N</t>
  </si>
  <si>
    <t>뉴국제과학상사</t>
  </si>
  <si>
    <t>5월21일</t>
    <phoneticPr fontId="1" type="noConversion"/>
  </si>
  <si>
    <t>LINER-CAP AS SPLTLS WOOL 4MM UNIV (5)</t>
    <phoneticPr fontId="1" type="noConversion"/>
  </si>
  <si>
    <t>PerkinElmer</t>
    <phoneticPr fontId="1" type="noConversion"/>
  </si>
  <si>
    <t>N9306233</t>
    <phoneticPr fontId="1" type="noConversion"/>
  </si>
  <si>
    <t>4mm</t>
    <phoneticPr fontId="1" type="noConversion"/>
  </si>
  <si>
    <t>pk</t>
    <phoneticPr fontId="1" type="noConversion"/>
  </si>
  <si>
    <t>SYRINGE-5UL 0.63MM OD 5PK BLUE</t>
    <phoneticPr fontId="1" type="noConversion"/>
  </si>
  <si>
    <t>N6103240</t>
    <phoneticPr fontId="1" type="noConversion"/>
  </si>
  <si>
    <t>5ul / GT 0.63mm</t>
    <phoneticPr fontId="1" type="noConversion"/>
  </si>
  <si>
    <t>pk</t>
    <phoneticPr fontId="1" type="noConversion"/>
  </si>
  <si>
    <t>O-RING</t>
    <phoneticPr fontId="1" type="noConversion"/>
  </si>
  <si>
    <t>09902247</t>
    <phoneticPr fontId="1" type="noConversion"/>
  </si>
  <si>
    <t>0.364 ID x 0.070 WD</t>
    <phoneticPr fontId="1" type="noConversion"/>
  </si>
  <si>
    <t>PUMP TUBE-FLOW R.-12ea/pkg ORN/ORN</t>
    <phoneticPr fontId="1" type="noConversion"/>
  </si>
  <si>
    <t>BLTEC</t>
    <phoneticPr fontId="1" type="noConversion"/>
  </si>
  <si>
    <t>178-3748-08</t>
    <phoneticPr fontId="1" type="noConversion"/>
  </si>
  <si>
    <t>PUMP TUBE-FLOW R.-12ea/pkg BLU/BLU</t>
    <phoneticPr fontId="1" type="noConversion"/>
  </si>
  <si>
    <t>178-3748-13</t>
    <phoneticPr fontId="1" type="noConversion"/>
  </si>
  <si>
    <t>PUMP TUBE-FLOW R.-12ea/pkg GRY/GRY</t>
    <phoneticPr fontId="1" type="noConversion"/>
  </si>
  <si>
    <t>178-3748-11</t>
    <phoneticPr fontId="1" type="noConversion"/>
  </si>
  <si>
    <t>PUMP TUBE-FLOW R.-12ea/pkg RED/RED</t>
    <phoneticPr fontId="1" type="noConversion"/>
  </si>
  <si>
    <t>178-3748-10</t>
    <phoneticPr fontId="1" type="noConversion"/>
  </si>
  <si>
    <t>Pk</t>
    <phoneticPr fontId="1" type="noConversion"/>
  </si>
  <si>
    <t>Pump Tube pharmed 3ea/pkg RED/RED</t>
    <phoneticPr fontId="1" type="noConversion"/>
  </si>
  <si>
    <t>Pump Tube pharmed 3ea/pkg GRN/GRN</t>
    <phoneticPr fontId="1" type="noConversion"/>
  </si>
  <si>
    <t>Pump Tube pharmed 3ea/pkg PUR/PUR</t>
    <phoneticPr fontId="1" type="noConversion"/>
  </si>
  <si>
    <t>FMT-3748-10</t>
    <phoneticPr fontId="1" type="noConversion"/>
  </si>
  <si>
    <t>FMT-3748-14</t>
    <phoneticPr fontId="1" type="noConversion"/>
  </si>
  <si>
    <t>FMT-3748-15</t>
    <phoneticPr fontId="1" type="noConversion"/>
  </si>
  <si>
    <t>lamp 3.5V, 0.935A for AA3/QuAAtro</t>
    <phoneticPr fontId="1" type="noConversion"/>
  </si>
  <si>
    <t>169+B143-01</t>
    <phoneticPr fontId="1" type="noConversion"/>
  </si>
  <si>
    <t>ea</t>
    <phoneticPr fontId="1" type="noConversion"/>
  </si>
  <si>
    <t>수질</t>
    <phoneticPr fontId="1" type="noConversion"/>
  </si>
  <si>
    <t>37335-3330</t>
    <phoneticPr fontId="1" type="noConversion"/>
  </si>
  <si>
    <t>GR</t>
    <phoneticPr fontId="1" type="noConversion"/>
  </si>
  <si>
    <t>Nitric acid (RHM)</t>
    <phoneticPr fontId="1" type="noConversion"/>
  </si>
  <si>
    <t>Hydrocholric Acid (RHM)</t>
    <phoneticPr fontId="1" type="noConversion"/>
  </si>
  <si>
    <t>Hydrochloric Acid (GR)</t>
    <phoneticPr fontId="1" type="noConversion"/>
  </si>
  <si>
    <t>1L 갈색 메디아병</t>
    <phoneticPr fontId="1" type="noConversion"/>
  </si>
  <si>
    <t>1000 mL</t>
    <phoneticPr fontId="1" type="noConversion"/>
  </si>
  <si>
    <t>1L</t>
    <phoneticPr fontId="1" type="noConversion"/>
  </si>
  <si>
    <t>box</t>
    <phoneticPr fontId="1" type="noConversion"/>
  </si>
  <si>
    <t>15 mL</t>
    <phoneticPr fontId="1" type="noConversion"/>
  </si>
  <si>
    <t>50 mL</t>
    <phoneticPr fontId="1" type="noConversion"/>
  </si>
  <si>
    <t>ea</t>
    <phoneticPr fontId="1" type="noConversion"/>
  </si>
  <si>
    <t>24mm, White PP Screw Cap, Silicone/PTRE, 100/PK</t>
    <phoneticPr fontId="1" type="noConversion"/>
  </si>
  <si>
    <t>SHIMADZU</t>
    <phoneticPr fontId="1" type="noConversion"/>
  </si>
  <si>
    <t>-</t>
    <phoneticPr fontId="1" type="noConversion"/>
  </si>
  <si>
    <t>88801-24010</t>
    <phoneticPr fontId="1" type="noConversion"/>
  </si>
  <si>
    <t>24mm, 24mm, White PP Screw Cap</t>
    <phoneticPr fontId="1" type="noConversion"/>
  </si>
  <si>
    <t>pk</t>
    <phoneticPr fontId="1" type="noConversion"/>
  </si>
  <si>
    <t>5월27일</t>
    <phoneticPr fontId="1" type="noConversion"/>
  </si>
  <si>
    <t>뉴국제과학상사</t>
    <phoneticPr fontId="1" type="noConversion"/>
  </si>
  <si>
    <t>BT10601000N</t>
    <phoneticPr fontId="1" type="noConversion"/>
  </si>
  <si>
    <t>000H0789</t>
    <phoneticPr fontId="1" type="noConversion"/>
  </si>
  <si>
    <t>000H1469</t>
    <phoneticPr fontId="1" type="noConversion"/>
  </si>
  <si>
    <t>2024.05.13</t>
    <phoneticPr fontId="1" type="noConversion"/>
  </si>
  <si>
    <t>2024.05.16</t>
    <phoneticPr fontId="1" type="noConversion"/>
  </si>
  <si>
    <t>2024.05.14</t>
    <phoneticPr fontId="1" type="noConversion"/>
  </si>
  <si>
    <t>2024.05.27</t>
    <phoneticPr fontId="1" type="noConversion"/>
  </si>
  <si>
    <t>2024.05.24</t>
    <phoneticPr fontId="1" type="noConversion"/>
  </si>
  <si>
    <t>5월28일</t>
    <phoneticPr fontId="1" type="noConversion"/>
  </si>
  <si>
    <t>HigH Quality Copper</t>
    <phoneticPr fontId="1" type="noConversion"/>
  </si>
  <si>
    <t>Thermo</t>
    <phoneticPr fontId="1" type="noConversion"/>
  </si>
  <si>
    <t>100g</t>
    <phoneticPr fontId="1" type="noConversion"/>
  </si>
  <si>
    <t>set</t>
    <phoneticPr fontId="1" type="noConversion"/>
  </si>
  <si>
    <t>Soft Tin Capsules (SN, set of 100)</t>
    <phoneticPr fontId="1" type="noConversion"/>
  </si>
  <si>
    <t>Top O-ring for 18mm (set of 5)</t>
    <phoneticPr fontId="1" type="noConversion"/>
  </si>
  <si>
    <t>10300-0301</t>
  </si>
  <si>
    <t>6574-4405</t>
  </si>
  <si>
    <t>남자 105</t>
  </si>
  <si>
    <t>095-00015</t>
  </si>
  <si>
    <t>18480S0301</t>
  </si>
  <si>
    <t>Ultra Pure</t>
  </si>
  <si>
    <r>
      <t xml:space="preserve">Agilent 샘플 확인 사용가능여부 확인해주세요.
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사용불가</t>
    </r>
    <phoneticPr fontId="1" type="noConversion"/>
  </si>
  <si>
    <t>2024.05.23</t>
    <phoneticPr fontId="1" type="noConversion"/>
  </si>
  <si>
    <t>킴테크사이언스와이퍼, 중형</t>
    <phoneticPr fontId="1" type="noConversion"/>
  </si>
  <si>
    <t>WYPALL Airpocket Wiper L25, S, 41311</t>
    <phoneticPr fontId="1" type="noConversion"/>
  </si>
  <si>
    <t>Advantec</t>
    <phoneticPr fontId="1" type="noConversion"/>
  </si>
  <si>
    <t>니트릴 장갑</t>
  </si>
  <si>
    <t>WYPALL Airpocket Wiper</t>
  </si>
  <si>
    <t>(유한킴벌리)</t>
  </si>
  <si>
    <t>킴테크</t>
  </si>
  <si>
    <t>weighing paper</t>
  </si>
  <si>
    <t>934-AH GF filter, 37mm</t>
  </si>
  <si>
    <t>(Whatman )</t>
  </si>
  <si>
    <t>건전지</t>
  </si>
  <si>
    <t>5A여지</t>
  </si>
  <si>
    <t>L25,S</t>
  </si>
  <si>
    <t>중형</t>
  </si>
  <si>
    <t>10*10 cm</t>
  </si>
  <si>
    <t>1827-037</t>
  </si>
  <si>
    <t>BR2032</t>
  </si>
  <si>
    <t>XS</t>
    <phoneticPr fontId="1" type="noConversion"/>
  </si>
  <si>
    <t>pk</t>
    <phoneticPr fontId="1" type="noConversion"/>
  </si>
  <si>
    <t>box</t>
    <phoneticPr fontId="1" type="noConversion"/>
  </si>
  <si>
    <t>2024.05.29</t>
    <phoneticPr fontId="1" type="noConversion"/>
  </si>
  <si>
    <t>2024.05.29</t>
    <phoneticPr fontId="1" type="noConversion"/>
  </si>
  <si>
    <t>Membrane filter (mixed cellulose exter)</t>
    <phoneticPr fontId="1" type="noConversion"/>
  </si>
  <si>
    <t>L(+)-Ascorbic Acid</t>
    <phoneticPr fontId="1" type="noConversion"/>
  </si>
  <si>
    <t>Potassium Ferricyanide</t>
    <phoneticPr fontId="1" type="noConversion"/>
  </si>
  <si>
    <t>Tin(Ⅱ) Chloride Dihydrate</t>
    <phoneticPr fontId="1" type="noConversion"/>
  </si>
  <si>
    <t>Nitric Acid (Ultra Pure)</t>
    <phoneticPr fontId="1" type="noConversion"/>
  </si>
  <si>
    <t>Imidazole, 98%, GR, 500G</t>
    <phoneticPr fontId="1" type="noConversion"/>
  </si>
  <si>
    <t>20000-00</t>
    <phoneticPr fontId="1" type="noConversion"/>
  </si>
  <si>
    <t>입고 미정</t>
    <phoneticPr fontId="1" type="noConversion"/>
  </si>
  <si>
    <t>2024.06.03</t>
    <phoneticPr fontId="1" type="noConversion"/>
  </si>
  <si>
    <r>
      <t xml:space="preserve">GFV-5 대체 테스트용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KFP 제품보다 상태 깨끗하고 SPM 결과 20% 정도 낮게 나옴, 여과후 funnel에서 떼어낼 때 찢어질 것 같은 느낌있음</t>
    </r>
    <phoneticPr fontId="1" type="noConversion"/>
  </si>
  <si>
    <r>
      <t xml:space="preserve">Wako 대체 테스트용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peak는 나오나 제조된 
시약색깔이 너무 진하고 튜빙에 바로 착색됨</t>
    </r>
    <phoneticPr fontId="1" type="noConversion"/>
  </si>
  <si>
    <r>
      <t xml:space="preserve">대정화학 황산 대체 테스트용 
</t>
    </r>
    <r>
      <rPr>
        <b/>
        <sz val="11"/>
        <rFont val="맑은 고딕"/>
        <family val="3"/>
        <charset val="129"/>
      </rPr>
      <t>→</t>
    </r>
    <r>
      <rPr>
        <b/>
        <sz val="11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대정, Junsei 시약에 비해 결과 낮게 나옴</t>
    </r>
    <phoneticPr fontId="1" type="noConversion"/>
  </si>
  <si>
    <t>06월04일</t>
    <phoneticPr fontId="1" type="noConversion"/>
  </si>
  <si>
    <t>5190-2295</t>
    <phoneticPr fontId="1" type="noConversion"/>
  </si>
  <si>
    <t>5188-5365</t>
    <phoneticPr fontId="1" type="noConversion"/>
  </si>
  <si>
    <t>ea</t>
    <phoneticPr fontId="1" type="noConversion"/>
  </si>
  <si>
    <r>
      <t xml:space="preserve">대정 대체 테스트용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</si>
  <si>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6월7일</t>
    <phoneticPr fontId="1" type="noConversion"/>
  </si>
  <si>
    <t>Syringe, 10ul tapered, FN 23-26s/42/HP</t>
    <phoneticPr fontId="1" type="noConversion"/>
  </si>
  <si>
    <t>Liner, UI, universal, low pressure drop, GW</t>
    <phoneticPr fontId="1" type="noConversion"/>
  </si>
  <si>
    <t>5190-2295</t>
    <phoneticPr fontId="1" type="noConversion"/>
  </si>
  <si>
    <t>5181-1267</t>
    <phoneticPr fontId="1" type="noConversion"/>
  </si>
  <si>
    <t>Agilent</t>
    <phoneticPr fontId="1" type="noConversion"/>
  </si>
  <si>
    <t>GVS Glass Microfiber Filter, 37mm, 1.6um, 100/pk</t>
  </si>
  <si>
    <t>GVS</t>
    <phoneticPr fontId="1" type="noConversion"/>
  </si>
  <si>
    <t>FP037DFAFAGLFC01</t>
  </si>
  <si>
    <t>37mm</t>
    <phoneticPr fontId="1" type="noConversion"/>
  </si>
  <si>
    <t>2024.06.05</t>
    <phoneticPr fontId="1" type="noConversion"/>
  </si>
  <si>
    <t>6-8주 소요</t>
    <phoneticPr fontId="1" type="noConversion"/>
  </si>
  <si>
    <t>Liner,UI,universal,low pressure drop, GW</t>
    <phoneticPr fontId="1" type="noConversion"/>
  </si>
  <si>
    <t>Agilent Technologies</t>
    <phoneticPr fontId="1" type="noConversion"/>
  </si>
  <si>
    <t>Liner O-Ring, Non-Stick 10PK</t>
    <phoneticPr fontId="1" type="noConversion"/>
  </si>
  <si>
    <t>Perchloric Acid 70%</t>
    <phoneticPr fontId="1" type="noConversion"/>
  </si>
  <si>
    <t>(1827-047)</t>
    <phoneticPr fontId="1" type="noConversion"/>
  </si>
  <si>
    <t>PM-10 여지, 934AH GMF</t>
    <phoneticPr fontId="1" type="noConversion"/>
  </si>
  <si>
    <t>Whatman</t>
    <phoneticPr fontId="1" type="noConversion"/>
  </si>
  <si>
    <t>47mm</t>
    <phoneticPr fontId="1" type="noConversion"/>
  </si>
  <si>
    <t>Calcium chloride anhydrous-CP</t>
    <phoneticPr fontId="1" type="noConversion"/>
  </si>
  <si>
    <t>(DEAEJUNG)</t>
    <phoneticPr fontId="1" type="noConversion"/>
  </si>
  <si>
    <t>1kg</t>
    <phoneticPr fontId="1" type="noConversion"/>
  </si>
  <si>
    <t>(2507-1400)</t>
    <phoneticPr fontId="1" type="noConversion"/>
  </si>
  <si>
    <t>6월13일</t>
    <phoneticPr fontId="1" type="noConversion"/>
  </si>
  <si>
    <t>COL-ELITE-5-30M-.25UM-.25MM</t>
    <phoneticPr fontId="1" type="noConversion"/>
  </si>
  <si>
    <t>PerkinElmer</t>
    <phoneticPr fontId="1" type="noConversion"/>
  </si>
  <si>
    <t>N9316076</t>
    <phoneticPr fontId="1" type="noConversion"/>
  </si>
  <si>
    <t>ea</t>
    <phoneticPr fontId="1" type="noConversion"/>
  </si>
  <si>
    <t>Calcium oxide</t>
  </si>
  <si>
    <t>JUNSEI</t>
    <phoneticPr fontId="1" type="noConversion"/>
  </si>
  <si>
    <t>32095S0601</t>
    <phoneticPr fontId="1" type="noConversion"/>
  </si>
  <si>
    <t>100-1000ul</t>
  </si>
  <si>
    <t>pk</t>
    <phoneticPr fontId="1" type="noConversion"/>
  </si>
  <si>
    <t>Ethanol 300</t>
  </si>
  <si>
    <t>14033-4B</t>
    <phoneticPr fontId="1" type="noConversion"/>
  </si>
  <si>
    <t>KANTO</t>
    <phoneticPr fontId="1" type="noConversion"/>
  </si>
  <si>
    <t>3M</t>
  </si>
  <si>
    <t>potassium peroxodisulfate(for Nitrogen Phosphorus Analysis)</t>
  </si>
  <si>
    <t>wako</t>
  </si>
  <si>
    <t>169-11891</t>
  </si>
  <si>
    <t>Hydrogen Peroxide(30%)</t>
  </si>
  <si>
    <t>081-04215</t>
  </si>
  <si>
    <t>box</t>
    <phoneticPr fontId="1" type="noConversion"/>
  </si>
  <si>
    <t>황검지관(Total Sulphides in Sludge or Waste Water)</t>
  </si>
  <si>
    <t>0-0.02mg</t>
  </si>
  <si>
    <t>시험용체 (Φ75mmX20mm)</t>
  </si>
  <si>
    <t>청계씨브</t>
  </si>
  <si>
    <t>CG-7520-230</t>
  </si>
  <si>
    <t>230mesh (63µm)</t>
  </si>
  <si>
    <t>1PS 여지</t>
  </si>
  <si>
    <t>whatman</t>
  </si>
  <si>
    <t>NO.2200-110</t>
  </si>
  <si>
    <t>5B 여지</t>
  </si>
  <si>
    <t>Hydrochloric Acid</t>
  </si>
  <si>
    <t>20010S0350</t>
  </si>
  <si>
    <t>Perchloric acid 70%, 99.999%, trace metals basis</t>
  </si>
  <si>
    <t>sigma-aldrich</t>
  </si>
  <si>
    <t>250mL</t>
  </si>
  <si>
    <t>HNO3(RHM)</t>
  </si>
  <si>
    <t>37335-3330</t>
  </si>
  <si>
    <t>500mL</t>
  </si>
  <si>
    <t>Wash Bottle</t>
  </si>
  <si>
    <t>Sanplatec</t>
  </si>
  <si>
    <t>SA.2116</t>
  </si>
  <si>
    <t>CASS-6 (seawater CRM)</t>
  </si>
  <si>
    <t>NRC-CNRC</t>
  </si>
  <si>
    <t>200ml</t>
  </si>
  <si>
    <t>Nitric Acid (Ultra Pure-100)</t>
  </si>
  <si>
    <t>28163-5B</t>
  </si>
  <si>
    <t>성호씨그마</t>
    <phoneticPr fontId="1" type="noConversion"/>
  </si>
  <si>
    <t>삼전/대정 등 대체 안됨 (GR 등급 없음)</t>
    <phoneticPr fontId="1" type="noConversion"/>
  </si>
  <si>
    <t>삼전/대정 등 대체 안됨 (PRA 등급 없음)</t>
    <phoneticPr fontId="1" type="noConversion"/>
  </si>
  <si>
    <t>대정</t>
    <phoneticPr fontId="1" type="noConversion"/>
  </si>
  <si>
    <t>2548-4100</t>
  </si>
  <si>
    <t>대정화금</t>
    <phoneticPr fontId="1" type="noConversion"/>
  </si>
  <si>
    <t>ea</t>
    <phoneticPr fontId="1" type="noConversion"/>
  </si>
  <si>
    <t>4090-4100</t>
  </si>
  <si>
    <t>GR</t>
    <phoneticPr fontId="1" type="noConversion"/>
  </si>
  <si>
    <t>RHM</t>
    <phoneticPr fontId="1" type="noConversion"/>
  </si>
  <si>
    <t>Chloroform  99.5%, GR</t>
    <phoneticPr fontId="1" type="noConversion"/>
  </si>
  <si>
    <t>대기팀 (하복) 추가</t>
    <phoneticPr fontId="1" type="noConversion"/>
  </si>
  <si>
    <t>자동분석기용, 타제품 대체안됨</t>
    <phoneticPr fontId="1" type="noConversion"/>
  </si>
  <si>
    <t>삼전</t>
    <phoneticPr fontId="1" type="noConversion"/>
  </si>
  <si>
    <t>000N0726</t>
    <phoneticPr fontId="1" type="noConversion"/>
  </si>
  <si>
    <t>A07-107-090</t>
    <phoneticPr fontId="1" type="noConversion"/>
  </si>
  <si>
    <t>50ml 코니칼튜브</t>
    <phoneticPr fontId="1" type="noConversion"/>
  </si>
  <si>
    <t>HM.104010</t>
    <phoneticPr fontId="1" type="noConversion"/>
  </si>
  <si>
    <t>6월17일</t>
    <phoneticPr fontId="1" type="noConversion"/>
  </si>
  <si>
    <t>S-19044-R1</t>
    <phoneticPr fontId="1" type="noConversion"/>
  </si>
  <si>
    <t>나무</t>
    <phoneticPr fontId="1" type="noConversion"/>
  </si>
  <si>
    <t>2024.06.13</t>
    <phoneticPr fontId="1" type="noConversion"/>
  </si>
  <si>
    <t>2024.06.10</t>
    <phoneticPr fontId="1" type="noConversion"/>
  </si>
  <si>
    <t>2024.06.11</t>
    <phoneticPr fontId="1" type="noConversion"/>
  </si>
  <si>
    <t>A100A047</t>
    <phoneticPr fontId="1" type="noConversion"/>
  </si>
  <si>
    <t>LT.PP150</t>
    <phoneticPr fontId="1" type="noConversion"/>
  </si>
  <si>
    <t>Membrane filter (mixed cellulose exter) (Chl-a 여지)</t>
  </si>
  <si>
    <t>ea</t>
    <phoneticPr fontId="1" type="noConversion"/>
  </si>
  <si>
    <t>box</t>
    <phoneticPr fontId="1" type="noConversion"/>
  </si>
  <si>
    <t>Vial, screw, 2ml, clr, cert, 100PK (5182-0714)</t>
  </si>
  <si>
    <t>Agilent</t>
  </si>
  <si>
    <t>Cap, 9mm blue screw, PTFE/RS, 100PK (5182-0717)</t>
    <phoneticPr fontId="1" type="noConversion"/>
  </si>
  <si>
    <t>5182-0714</t>
  </si>
  <si>
    <t>2mL</t>
    <phoneticPr fontId="1" type="noConversion"/>
  </si>
  <si>
    <t>9mm</t>
    <phoneticPr fontId="1" type="noConversion"/>
  </si>
  <si>
    <t>pk</t>
    <phoneticPr fontId="1" type="noConversion"/>
  </si>
  <si>
    <t>Silver Sulfate</t>
    <phoneticPr fontId="1" type="noConversion"/>
  </si>
  <si>
    <t>1L</t>
    <phoneticPr fontId="1" type="noConversion"/>
  </si>
  <si>
    <t>sodium sulfate anhydrous, powder (EP)</t>
    <phoneticPr fontId="1" type="noConversion"/>
  </si>
  <si>
    <t>1kg</t>
    <phoneticPr fontId="1" type="noConversion"/>
  </si>
  <si>
    <t>EP</t>
    <phoneticPr fontId="1" type="noConversion"/>
  </si>
  <si>
    <t>Sodium Hydroxide for nitrogen analysis</t>
    <phoneticPr fontId="1" type="noConversion"/>
  </si>
  <si>
    <t>37184-08</t>
    <phoneticPr fontId="1" type="noConversion"/>
  </si>
  <si>
    <t>Hydrogen Peroxide(30%)</t>
    <phoneticPr fontId="1" type="noConversion"/>
  </si>
  <si>
    <t>081-04215</t>
    <phoneticPr fontId="1" type="noConversion"/>
  </si>
  <si>
    <t>potassium peroxodisulfate for Nitrogen Phosphorus Analysis</t>
    <phoneticPr fontId="1" type="noConversion"/>
  </si>
  <si>
    <t>WC-PHEN-10X-1(1000ppm)</t>
    <phoneticPr fontId="1" type="noConversion"/>
  </si>
  <si>
    <t>IC-PER-10X-1(1000ppm)</t>
    <phoneticPr fontId="1" type="noConversion"/>
  </si>
  <si>
    <t>100ml</t>
  </si>
  <si>
    <t>0.1N-Sodium Thiosulfate standard solution</t>
  </si>
  <si>
    <t>SIGMA</t>
    <phoneticPr fontId="1" type="noConversion"/>
  </si>
  <si>
    <t>L-Ascorbic Acid</t>
    <phoneticPr fontId="1" type="noConversion"/>
  </si>
  <si>
    <t>1PS 여지 (no.2200-110)</t>
    <phoneticPr fontId="1" type="noConversion"/>
  </si>
  <si>
    <t>Hexane300</t>
    <phoneticPr fontId="1" type="noConversion"/>
  </si>
  <si>
    <t>whatman</t>
    <phoneticPr fontId="1" type="noConversion"/>
  </si>
  <si>
    <t>Difco m-endo Agar(총대장균 배지용)</t>
    <phoneticPr fontId="1" type="noConversion"/>
  </si>
  <si>
    <t>BD</t>
    <phoneticPr fontId="1" type="noConversion"/>
  </si>
  <si>
    <t>Methanol 300</t>
    <phoneticPr fontId="1" type="noConversion"/>
  </si>
  <si>
    <t>sulfuric acid</t>
    <phoneticPr fontId="1" type="noConversion"/>
  </si>
  <si>
    <t>라텍스 장갑 S</t>
    <phoneticPr fontId="1" type="noConversion"/>
  </si>
  <si>
    <t>라텍스 장갑 M</t>
    <phoneticPr fontId="1" type="noConversion"/>
  </si>
  <si>
    <t>니트릴 장갑 S</t>
    <phoneticPr fontId="1" type="noConversion"/>
  </si>
  <si>
    <t>니트릴 장갑 M</t>
    <phoneticPr fontId="1" type="noConversion"/>
  </si>
  <si>
    <t>니트릴 장갑 L</t>
    <phoneticPr fontId="1" type="noConversion"/>
  </si>
  <si>
    <t>BG-PL-M</t>
    <phoneticPr fontId="1" type="noConversion"/>
  </si>
  <si>
    <t>BG-PN-S</t>
    <phoneticPr fontId="1" type="noConversion"/>
  </si>
  <si>
    <t>BG-PN-M</t>
    <phoneticPr fontId="1" type="noConversion"/>
  </si>
  <si>
    <t>3개 누락, 해양팀견적에 추가</t>
    <phoneticPr fontId="1" type="noConversion"/>
  </si>
  <si>
    <t>6월18일</t>
    <phoneticPr fontId="1" type="noConversion"/>
  </si>
  <si>
    <t>HEATHER JET NEEDLE</t>
    <phoneticPr fontId="1" type="noConversion"/>
  </si>
  <si>
    <t>퍼킨엘머코리아</t>
    <phoneticPr fontId="1" type="noConversion"/>
  </si>
  <si>
    <t>N6700130</t>
    <phoneticPr fontId="1" type="noConversion"/>
  </si>
  <si>
    <t>-</t>
    <phoneticPr fontId="1" type="noConversion"/>
  </si>
  <si>
    <t>ea</t>
    <phoneticPr fontId="1" type="noConversion"/>
  </si>
  <si>
    <t>덕산씨앤피</t>
    <phoneticPr fontId="1" type="noConversion"/>
  </si>
  <si>
    <t>3-4주</t>
    <phoneticPr fontId="1" type="noConversion"/>
  </si>
  <si>
    <t>AX.T-1000-BR</t>
  </si>
  <si>
    <t>100~1000UL BLUE TIP (1000/PK)</t>
  </si>
  <si>
    <t>ea</t>
    <phoneticPr fontId="1" type="noConversion"/>
  </si>
  <si>
    <t>1000UL BLUE TIP,RACK //100EA/1Rack</t>
    <phoneticPr fontId="1" type="noConversion"/>
  </si>
  <si>
    <t>10Rack/1PK </t>
  </si>
  <si>
    <t>250 ul inserts with polymer feet, 100/pk</t>
    <phoneticPr fontId="1" type="noConversion"/>
  </si>
  <si>
    <t>에이질런트</t>
    <phoneticPr fontId="1" type="noConversion"/>
  </si>
  <si>
    <t>5181-1270</t>
    <phoneticPr fontId="1" type="noConversion"/>
  </si>
  <si>
    <t>기기용으로 대체 불가</t>
    <phoneticPr fontId="1" type="noConversion"/>
  </si>
  <si>
    <t>2024.06.19</t>
    <phoneticPr fontId="1" type="noConversion"/>
  </si>
  <si>
    <t>500S0016</t>
    <phoneticPr fontId="1" type="noConversion"/>
  </si>
  <si>
    <t>DS.455</t>
    <phoneticPr fontId="1" type="noConversion"/>
  </si>
  <si>
    <t>X100-500ML</t>
    <phoneticPr fontId="1" type="noConversion"/>
  </si>
  <si>
    <t>10300S0301</t>
    <phoneticPr fontId="1" type="noConversion"/>
  </si>
  <si>
    <t>KA.WB-316</t>
  </si>
  <si>
    <t>2024.06.17</t>
    <phoneticPr fontId="1" type="noConversion"/>
  </si>
  <si>
    <t>06월17일</t>
    <phoneticPr fontId="1" type="noConversion"/>
  </si>
  <si>
    <t>2-3주 소요</t>
    <phoneticPr fontId="1" type="noConversion"/>
  </si>
  <si>
    <t>Labortory grade</t>
    <phoneticPr fontId="1" type="noConversion"/>
  </si>
  <si>
    <t>Triton™ X-100 laboratory grade</t>
    <phoneticPr fontId="1" type="noConversion"/>
  </si>
  <si>
    <t>엠제이사이언스</t>
    <phoneticPr fontId="1" type="noConversion"/>
  </si>
  <si>
    <t>6월20일</t>
    <phoneticPr fontId="1" type="noConversion"/>
  </si>
  <si>
    <t>Nebliser</t>
    <phoneticPr fontId="1" type="noConversion"/>
  </si>
  <si>
    <t>2024.6.24</t>
    <phoneticPr fontId="1" type="noConversion"/>
  </si>
  <si>
    <t>6월25일</t>
    <phoneticPr fontId="1" type="noConversion"/>
  </si>
  <si>
    <t>TEA AA&amp;amp;ICP Service Charge_Basic</t>
    <phoneticPr fontId="1" type="noConversion"/>
  </si>
  <si>
    <t>RF Generator Coil Assy.Mk2 - Spares</t>
    <phoneticPr fontId="1" type="noConversion"/>
  </si>
  <si>
    <t>701-KR-024-TEA</t>
    <phoneticPr fontId="1" type="noConversion"/>
  </si>
  <si>
    <t>6월 26일</t>
    <phoneticPr fontId="1" type="noConversion"/>
  </si>
  <si>
    <t>명진하이테크</t>
    <phoneticPr fontId="1" type="noConversion"/>
  </si>
  <si>
    <t>2-3주 소요</t>
    <phoneticPr fontId="1" type="noConversion"/>
  </si>
  <si>
    <t>Thermo Scientific</t>
    <phoneticPr fontId="1" type="noConversion"/>
  </si>
  <si>
    <t>베이스</t>
    <phoneticPr fontId="1" type="noConversion"/>
  </si>
  <si>
    <t>2024.6.27</t>
    <phoneticPr fontId="1" type="noConversion"/>
  </si>
  <si>
    <t>2024.7.1</t>
    <phoneticPr fontId="1" type="noConversion"/>
  </si>
  <si>
    <t>7월2일</t>
    <phoneticPr fontId="1" type="noConversion"/>
  </si>
  <si>
    <t>COL-ELITE 5MS 0.25MM 0.25UM</t>
    <phoneticPr fontId="1" type="noConversion"/>
  </si>
  <si>
    <t>N9316282</t>
    <phoneticPr fontId="1" type="noConversion"/>
  </si>
  <si>
    <t>ea</t>
    <phoneticPr fontId="1" type="noConversion"/>
  </si>
  <si>
    <t>CAPILLARY SPLITLESS GAS LINER, PKG. 5</t>
    <phoneticPr fontId="1" type="noConversion"/>
  </si>
  <si>
    <t>Oxalic Acid Dihydrate</t>
  </si>
  <si>
    <t>GR</t>
  </si>
  <si>
    <t>159-00425</t>
  </si>
  <si>
    <t>Sodium Hydroxide</t>
  </si>
  <si>
    <t>NP</t>
  </si>
  <si>
    <t>37184-08</t>
  </si>
  <si>
    <t>MEMBRANE FILTER</t>
  </si>
  <si>
    <t>box</t>
    <phoneticPr fontId="1" type="noConversion"/>
  </si>
  <si>
    <t>Sodium Sulfate Anhydrous</t>
  </si>
  <si>
    <t>PRA</t>
  </si>
  <si>
    <t>6639-1B</t>
  </si>
  <si>
    <t>15mL</t>
  </si>
  <si>
    <t>토양봉투</t>
  </si>
  <si>
    <t>A07-107-099</t>
  </si>
  <si>
    <t>고순도화학연구소</t>
  </si>
  <si>
    <t>Custom VOC Standard</t>
  </si>
  <si>
    <t>S-7686-R4-0.1X</t>
  </si>
  <si>
    <t>분액깔때기</t>
  </si>
  <si>
    <t>SAMDUK</t>
  </si>
  <si>
    <t>깔때기</t>
  </si>
  <si>
    <t>SD.154005</t>
  </si>
  <si>
    <t>60mm</t>
  </si>
  <si>
    <t>Athena (센텀테크)</t>
  </si>
  <si>
    <t>RICCA</t>
    <phoneticPr fontId="1" type="noConversion"/>
  </si>
  <si>
    <t>R5488600-500C</t>
    <phoneticPr fontId="1" type="noConversion"/>
  </si>
  <si>
    <t>Total Cyanide, WC-CN-1X-1(100ppm)</t>
    <phoneticPr fontId="1" type="noConversion"/>
  </si>
  <si>
    <t>Chloroform</t>
  </si>
  <si>
    <t>UltraClean Closure: 20mm Aluminium Cap,
plain, centre hole; Silicone transparent
blue/PTFE white, 45˚ shore A, 3.0mm</t>
    <phoneticPr fontId="1" type="noConversion"/>
  </si>
  <si>
    <t xml:space="preserve">세척솔, L115 X Ø40mm </t>
    <phoneticPr fontId="1" type="noConversion"/>
  </si>
  <si>
    <t>라텍스 장갑 XS</t>
    <phoneticPr fontId="1" type="noConversion"/>
  </si>
  <si>
    <t>BG-PL-XS</t>
    <phoneticPr fontId="1" type="noConversion"/>
  </si>
  <si>
    <t>1000mL 유리 메스실린더</t>
    <phoneticPr fontId="1" type="noConversion"/>
  </si>
  <si>
    <t>250mL 유리 메스실린더</t>
    <phoneticPr fontId="1" type="noConversion"/>
  </si>
  <si>
    <t>100mL 유리 메스실린더</t>
    <phoneticPr fontId="1" type="noConversion"/>
  </si>
  <si>
    <t>50mL 유리 메스실린더</t>
    <phoneticPr fontId="1" type="noConversion"/>
  </si>
  <si>
    <t>60mm 유리 깔대기</t>
    <phoneticPr fontId="1" type="noConversion"/>
  </si>
  <si>
    <t xml:space="preserve">사용 가능 </t>
    <phoneticPr fontId="1" type="noConversion"/>
  </si>
  <si>
    <t>AccuStandard</t>
    <phoneticPr fontId="1" type="noConversion"/>
  </si>
  <si>
    <t>Citric acid monohydrate</t>
    <phoneticPr fontId="1" type="noConversion"/>
  </si>
  <si>
    <t>ea</t>
    <phoneticPr fontId="1" type="noConversion"/>
  </si>
  <si>
    <t>20mm</t>
    <phoneticPr fontId="1" type="noConversion"/>
  </si>
  <si>
    <t>pk</t>
    <phoneticPr fontId="1" type="noConversion"/>
  </si>
  <si>
    <t>DH.BR033</t>
  </si>
  <si>
    <t xml:space="preserve">L115 X Ø40mm </t>
    <phoneticPr fontId="1" type="noConversion"/>
  </si>
  <si>
    <t>100 mL</t>
    <phoneticPr fontId="1" type="noConversion"/>
  </si>
  <si>
    <t xml:space="preserve">WC-TIC-10X-1 (Total Inorganic Carbon Standard 1000㎍/mL) </t>
    <phoneticPr fontId="1" type="noConversion"/>
  </si>
  <si>
    <t>WC-TIC-10X-1</t>
    <phoneticPr fontId="1" type="noConversion"/>
  </si>
  <si>
    <t>Sodium sulfate anhydrous, (PCB용)</t>
    <phoneticPr fontId="1" type="noConversion"/>
  </si>
  <si>
    <t>CN/Phenols  기기용</t>
    <phoneticPr fontId="1" type="noConversion"/>
  </si>
  <si>
    <t>035-03495</t>
  </si>
  <si>
    <t>Slica Glass Combustion Tube w/Case</t>
    <phoneticPr fontId="1" type="noConversion"/>
  </si>
  <si>
    <t>S638-41323</t>
    <phoneticPr fontId="1" type="noConversion"/>
  </si>
  <si>
    <t>농축바이알(1mL ENDPOINT)</t>
    <phoneticPr fontId="1" type="noConversion"/>
  </si>
  <si>
    <t>100mL/ (8ea/pk)</t>
    <phoneticPr fontId="1" type="noConversion"/>
  </si>
  <si>
    <t>AT-100, AT-EV-08 모델용)</t>
    <phoneticPr fontId="1" type="noConversion"/>
  </si>
  <si>
    <t>7*10 /(100ea/pk)</t>
    <phoneticPr fontId="1" type="noConversion"/>
  </si>
  <si>
    <t>15*20/(100ea/pk)</t>
    <phoneticPr fontId="1" type="noConversion"/>
  </si>
  <si>
    <t>17*24/(100ea/pk)</t>
    <phoneticPr fontId="1" type="noConversion"/>
  </si>
  <si>
    <t>Potassium dihydrogenphosphate(KH2PO4)</t>
    <phoneticPr fontId="1" type="noConversion"/>
  </si>
  <si>
    <t>32379-00</t>
    <phoneticPr fontId="1" type="noConversion"/>
  </si>
  <si>
    <t xml:space="preserve">500g </t>
    <phoneticPr fontId="1" type="noConversion"/>
  </si>
  <si>
    <t>GC-MS 기기용</t>
    <phoneticPr fontId="1" type="noConversion"/>
  </si>
  <si>
    <t>4-Aminoantipyrine 99%</t>
  </si>
  <si>
    <t>For Research Use Only</t>
    <phoneticPr fontId="1" type="noConversion"/>
  </si>
  <si>
    <t>7월8일</t>
    <phoneticPr fontId="1" type="noConversion"/>
  </si>
  <si>
    <t>7월8일</t>
    <phoneticPr fontId="1" type="noConversion"/>
  </si>
  <si>
    <t>S-19991-1</t>
    <phoneticPr fontId="1" type="noConversion"/>
  </si>
  <si>
    <t>5*2mL/pk</t>
    <phoneticPr fontId="1" type="noConversion"/>
  </si>
  <si>
    <t>2*1mL/pk</t>
    <phoneticPr fontId="1" type="noConversion"/>
  </si>
  <si>
    <t>200-06483</t>
    <phoneticPr fontId="1" type="noConversion"/>
  </si>
  <si>
    <t>7월 8일</t>
    <phoneticPr fontId="1" type="noConversion"/>
  </si>
  <si>
    <t>NAFION CARTRIDGE REPLACEMENT</t>
    <phoneticPr fontId="1" type="noConversion"/>
  </si>
  <si>
    <t>SP5894</t>
    <phoneticPr fontId="1" type="noConversion"/>
  </si>
  <si>
    <t>PLATINUM SKIMMER FOR NEXION</t>
    <phoneticPr fontId="1" type="noConversion"/>
  </si>
  <si>
    <t>PLATINUM SAMPLER FOR NEXION</t>
    <phoneticPr fontId="1" type="noConversion"/>
  </si>
  <si>
    <t>W1026907</t>
    <phoneticPr fontId="1" type="noConversion"/>
  </si>
  <si>
    <t>W1033614</t>
    <phoneticPr fontId="1" type="noConversion"/>
  </si>
  <si>
    <t xml:space="preserve">Vial, screw, 2ml, clr, cert, 100PK </t>
    <phoneticPr fontId="1" type="noConversion"/>
  </si>
  <si>
    <t>Cap, screw, blue PTFE/red silicone septa, 100PK</t>
    <phoneticPr fontId="1" type="noConversion"/>
  </si>
  <si>
    <t>1mL</t>
    <phoneticPr fontId="1" type="noConversion"/>
  </si>
  <si>
    <t>비이커</t>
    <phoneticPr fontId="1" type="noConversion"/>
  </si>
  <si>
    <t>매스실린더</t>
    <phoneticPr fontId="1" type="noConversion"/>
  </si>
  <si>
    <t>깔때기</t>
    <phoneticPr fontId="1" type="noConversion"/>
  </si>
  <si>
    <t>75mm</t>
    <phoneticPr fontId="1" type="noConversion"/>
  </si>
  <si>
    <t>0.2% Pararosaniline Solution</t>
  </si>
  <si>
    <t>250mL</t>
    <phoneticPr fontId="1" type="noConversion"/>
  </si>
  <si>
    <t>1ml, 2ea/pk</t>
    <phoneticPr fontId="1" type="noConversion"/>
  </si>
  <si>
    <t>2024.07.09</t>
    <phoneticPr fontId="1" type="noConversion"/>
  </si>
  <si>
    <t>20010S3330</t>
    <phoneticPr fontId="1" type="noConversion"/>
  </si>
  <si>
    <t>37335S3330</t>
    <phoneticPr fontId="1" type="noConversion"/>
  </si>
  <si>
    <t>시마즈</t>
    <phoneticPr fontId="1" type="noConversion"/>
  </si>
  <si>
    <t>2024.07.10</t>
    <phoneticPr fontId="1" type="noConversion"/>
  </si>
  <si>
    <t>2024.07.08</t>
    <phoneticPr fontId="1" type="noConversion"/>
  </si>
  <si>
    <t>Benzene STD (0.2mg/mL in Methanol)</t>
    <phoneticPr fontId="1" type="noConversion"/>
  </si>
  <si>
    <t>수질</t>
    <phoneticPr fontId="1" type="noConversion"/>
  </si>
  <si>
    <t>Pump Tube pharmed 3ea/pkg ORN/GRN</t>
  </si>
  <si>
    <t>Tubing, naturel 2,5x4 [5M/PKG]</t>
  </si>
  <si>
    <t>SAMPLE RACK 60, 5x12, 16MM</t>
  </si>
  <si>
    <t>비엘텍</t>
    <phoneticPr fontId="1" type="noConversion"/>
  </si>
  <si>
    <t>FMT-3748-04</t>
  </si>
  <si>
    <t>PUMP TUBE-FLOW R.-12ea/pkg ORN/GRN</t>
    <phoneticPr fontId="1" type="noConversion"/>
  </si>
  <si>
    <t>PUMP TUBE-FLOW R.-12ea/pkg GRN/GRN</t>
    <phoneticPr fontId="1" type="noConversion"/>
  </si>
  <si>
    <t>PUMP TUBE-FLOW R.-12ea/pkg BLU/BLU</t>
    <phoneticPr fontId="1" type="noConversion"/>
  </si>
  <si>
    <t>PUMP TUBE-FLOW R.-12ea/pkg GRY/GRY</t>
    <phoneticPr fontId="1" type="noConversion"/>
  </si>
  <si>
    <t>Pump Tube pharmed 3ea/pkg ORN/GRN</t>
    <phoneticPr fontId="1" type="noConversion"/>
  </si>
  <si>
    <t>Pump Tube pharmed 3ea/pkg ORN/WHT</t>
    <phoneticPr fontId="1" type="noConversion"/>
  </si>
  <si>
    <t>COIL #CADMIUM 6T Rev.01</t>
    <phoneticPr fontId="1" type="noConversion"/>
  </si>
  <si>
    <t>178-3748-04</t>
    <phoneticPr fontId="1" type="noConversion"/>
  </si>
  <si>
    <t>178-3748-14</t>
    <phoneticPr fontId="1" type="noConversion"/>
  </si>
  <si>
    <t>178-3748-11</t>
    <phoneticPr fontId="1" type="noConversion"/>
  </si>
  <si>
    <t>FMT-3748-04</t>
    <phoneticPr fontId="1" type="noConversion"/>
  </si>
  <si>
    <t>FMT-3748-06</t>
    <phoneticPr fontId="1" type="noConversion"/>
  </si>
  <si>
    <r>
      <t>테스트 부탁드립니다. →</t>
    </r>
    <r>
      <rPr>
        <b/>
        <sz val="11"/>
        <color rgb="FF0070C0"/>
        <rFont val="나눔고딕"/>
        <family val="3"/>
        <charset val="129"/>
      </rPr>
      <t xml:space="preserve"> 입도 가능, 자동화분석기 불가능</t>
    </r>
    <phoneticPr fontId="1" type="noConversion"/>
  </si>
  <si>
    <r>
      <t xml:space="preserve">테스트 부탁드립니다.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9.35"/>
        <color rgb="FF0070C0"/>
        <rFont val="나눔고딕"/>
        <family val="3"/>
        <charset val="129"/>
      </rPr>
      <t xml:space="preserve"> 세척용으로 사용가능</t>
    </r>
    <phoneticPr fontId="1" type="noConversion"/>
  </si>
  <si>
    <t>싸이랩</t>
    <phoneticPr fontId="1" type="noConversion"/>
  </si>
  <si>
    <t>SL.Bea1016</t>
  </si>
  <si>
    <t>KMS1601-250</t>
  </si>
  <si>
    <t>KMS1601-100</t>
  </si>
  <si>
    <t>KMS1601-50</t>
  </si>
  <si>
    <t>FN101075</t>
  </si>
  <si>
    <t>Glass Fiber GF/C 1.2um, OD110mm,15pcs/box</t>
    <phoneticPr fontId="1" type="noConversion"/>
  </si>
  <si>
    <t>Entegris</t>
    <phoneticPr fontId="1" type="noConversion"/>
  </si>
  <si>
    <t>청우환경</t>
    <phoneticPr fontId="1" type="noConversion"/>
  </si>
  <si>
    <t>Glass Fiber GF/F 0.7um, OD47mm,15pcs/box</t>
    <phoneticPr fontId="1" type="noConversion"/>
  </si>
  <si>
    <t>EMDGC12011015N- A2</t>
    <phoneticPr fontId="1" type="noConversion"/>
  </si>
  <si>
    <t>EMDGF07004715N- B2</t>
    <phoneticPr fontId="1" type="noConversion"/>
  </si>
  <si>
    <t>EMDGT1500471HN- A2</t>
    <phoneticPr fontId="1" type="noConversion"/>
  </si>
  <si>
    <t>1.5um,47mm</t>
    <phoneticPr fontId="1" type="noConversion"/>
  </si>
  <si>
    <t>사각여지, AG/A, 203X254</t>
    <phoneticPr fontId="1" type="noConversion"/>
  </si>
  <si>
    <t>EMSGA2032541HN- A1</t>
  </si>
  <si>
    <t>203X254mm</t>
    <phoneticPr fontId="1" type="noConversion"/>
  </si>
  <si>
    <t>필터테이프, Glass Fiber filter tape, width 30mm,core 40mm, length 25m</t>
    <phoneticPr fontId="1" type="noConversion"/>
  </si>
  <si>
    <t>EMRG103025M-A2</t>
  </si>
  <si>
    <r>
      <t>PURE COPPER (Shape powder M180</t>
    </r>
    <r>
      <rPr>
        <sz val="11"/>
        <color rgb="FF000000"/>
        <rFont val="Calibri"/>
        <family val="3"/>
        <charset val="161"/>
      </rPr>
      <t>μ</t>
    </r>
    <r>
      <rPr>
        <sz val="11"/>
        <color rgb="FF000000"/>
        <rFont val="나눔고딕"/>
        <family val="3"/>
        <charset val="129"/>
      </rPr>
      <t>m pass)</t>
    </r>
    <phoneticPr fontId="1" type="noConversion"/>
  </si>
  <si>
    <t>2024.07.15</t>
    <phoneticPr fontId="1" type="noConversion"/>
  </si>
  <si>
    <t>2024.07.09</t>
    <phoneticPr fontId="1" type="noConversion"/>
  </si>
  <si>
    <t>2024.07.16</t>
    <phoneticPr fontId="1" type="noConversion"/>
  </si>
  <si>
    <t>SD.155125</t>
    <phoneticPr fontId="1" type="noConversion"/>
  </si>
  <si>
    <r>
      <t xml:space="preserve">Wako 제품 테스트용(1-2주 소요예정)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</si>
  <si>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7월23일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</si>
  <si>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</si>
  <si>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</si>
  <si>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</si>
  <si>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</si>
  <si>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</si>
  <si>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</si>
  <si>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</si>
  <si>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</si>
  <si>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</si>
  <si>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</si>
  <si>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</si>
  <si>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</si>
  <si>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</si>
  <si>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</si>
  <si>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</si>
  <si>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</si>
  <si>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</si>
  <si>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7월23일</t>
    <phoneticPr fontId="1" type="noConversion"/>
  </si>
  <si>
    <t>해양</t>
    <phoneticPr fontId="1" type="noConversion"/>
  </si>
  <si>
    <t>해양</t>
    <phoneticPr fontId="1" type="noConversion"/>
  </si>
  <si>
    <t>TRIBUTYL TIN CHLORIDE, 500MG, NEAT</t>
    <phoneticPr fontId="1" type="noConversion"/>
  </si>
  <si>
    <t>Sigma Aldrich</t>
    <phoneticPr fontId="1" type="noConversion"/>
  </si>
  <si>
    <t>500mg</t>
    <phoneticPr fontId="1" type="noConversion"/>
  </si>
  <si>
    <t>ea</t>
    <phoneticPr fontId="1" type="noConversion"/>
  </si>
  <si>
    <t>ea</t>
    <phoneticPr fontId="1" type="noConversion"/>
  </si>
  <si>
    <t>성호씨그마</t>
    <phoneticPr fontId="1" type="noConversion"/>
  </si>
  <si>
    <t>성호씨그마</t>
    <phoneticPr fontId="1" type="noConversion"/>
  </si>
  <si>
    <t>7월23일</t>
    <phoneticPr fontId="1" type="noConversion"/>
  </si>
  <si>
    <t>해양</t>
    <phoneticPr fontId="1" type="noConversion"/>
  </si>
  <si>
    <t>DIBUTYLTIN DICHLORIDE, 96%</t>
    <phoneticPr fontId="1" type="noConversion"/>
  </si>
  <si>
    <t>Sigma Aldrich</t>
    <phoneticPr fontId="1" type="noConversion"/>
  </si>
  <si>
    <t>205494-50G</t>
    <phoneticPr fontId="1" type="noConversion"/>
  </si>
  <si>
    <t>50g</t>
    <phoneticPr fontId="1" type="noConversion"/>
  </si>
  <si>
    <t>ea</t>
    <phoneticPr fontId="1" type="noConversion"/>
  </si>
  <si>
    <t>BUTYLTIN TRICHLORIDE, 95%</t>
    <phoneticPr fontId="1" type="noConversion"/>
  </si>
  <si>
    <t>201057-5G</t>
    <phoneticPr fontId="1" type="noConversion"/>
  </si>
  <si>
    <t>5g</t>
    <phoneticPr fontId="1" type="noConversion"/>
  </si>
  <si>
    <t>Triphenyltin chloride, 95%, 100g</t>
    <phoneticPr fontId="1" type="noConversion"/>
  </si>
  <si>
    <t>Alfa Aesar</t>
    <phoneticPr fontId="1" type="noConversion"/>
  </si>
  <si>
    <t>Alfa Aesar</t>
    <phoneticPr fontId="1" type="noConversion"/>
  </si>
  <si>
    <t>L14289</t>
    <phoneticPr fontId="1" type="noConversion"/>
  </si>
  <si>
    <t>100g</t>
    <phoneticPr fontId="1" type="noConversion"/>
  </si>
  <si>
    <t>100g</t>
    <phoneticPr fontId="1" type="noConversion"/>
  </si>
  <si>
    <t>n-Propylmagnesium chloride, 1M in MeTHF, 100ml</t>
    <phoneticPr fontId="1" type="noConversion"/>
  </si>
  <si>
    <t>H51162</t>
    <phoneticPr fontId="1" type="noConversion"/>
  </si>
  <si>
    <t>100ml</t>
    <phoneticPr fontId="1" type="noConversion"/>
  </si>
  <si>
    <t>Tetra-n-butyltin, 95%, 100g</t>
    <phoneticPr fontId="1" type="noConversion"/>
  </si>
  <si>
    <t>014115</t>
    <phoneticPr fontId="1" type="noConversion"/>
  </si>
  <si>
    <t>Tropolone, 98%, 25g</t>
    <phoneticPr fontId="1" type="noConversion"/>
  </si>
  <si>
    <t>Acros Organics</t>
    <phoneticPr fontId="1" type="noConversion"/>
  </si>
  <si>
    <t>C14058</t>
    <phoneticPr fontId="1" type="noConversion"/>
  </si>
  <si>
    <t>25g</t>
    <phoneticPr fontId="1" type="noConversion"/>
  </si>
  <si>
    <t>Butyltin Trichloride, 25G, &gt;98.0%(GC)</t>
    <phoneticPr fontId="1" type="noConversion"/>
  </si>
  <si>
    <t>TCI</t>
    <phoneticPr fontId="1" type="noConversion"/>
  </si>
  <si>
    <t>B4575</t>
    <phoneticPr fontId="1" type="noConversion"/>
  </si>
  <si>
    <t>Tetrabutyltin, 500G, &gt;95.0%(GC)</t>
    <phoneticPr fontId="1" type="noConversion"/>
  </si>
  <si>
    <t>TCI</t>
    <phoneticPr fontId="1" type="noConversion"/>
  </si>
  <si>
    <t>T0058</t>
    <phoneticPr fontId="1" type="noConversion"/>
  </si>
  <si>
    <t>500g</t>
    <phoneticPr fontId="1" type="noConversion"/>
  </si>
  <si>
    <t>성호씨그마</t>
    <phoneticPr fontId="1" type="noConversion"/>
  </si>
  <si>
    <t>총합</t>
    <phoneticPr fontId="1" type="noConversion"/>
  </si>
  <si>
    <t>수질</t>
    <phoneticPr fontId="1" type="noConversion"/>
  </si>
  <si>
    <t>4371-3B</t>
    <phoneticPr fontId="1" type="noConversion"/>
  </si>
  <si>
    <t>Glycerol</t>
    <phoneticPr fontId="1" type="noConversion"/>
  </si>
  <si>
    <t>Potassium chloride</t>
    <phoneticPr fontId="1" type="noConversion"/>
  </si>
  <si>
    <t>163-03545</t>
    <phoneticPr fontId="1" type="noConversion"/>
  </si>
  <si>
    <t>CyDTA</t>
    <phoneticPr fontId="1" type="noConversion"/>
  </si>
  <si>
    <t>DOJINDO</t>
    <phoneticPr fontId="1" type="noConversion"/>
  </si>
  <si>
    <t>C018</t>
    <phoneticPr fontId="1" type="noConversion"/>
  </si>
  <si>
    <t>Sodium  Hypochloride Solution (NaOCl)</t>
    <phoneticPr fontId="1" type="noConversion"/>
  </si>
  <si>
    <t>197-02206</t>
  </si>
  <si>
    <t>practical grade</t>
    <phoneticPr fontId="1" type="noConversion"/>
  </si>
  <si>
    <t>Research Use Only</t>
    <phoneticPr fontId="1" type="noConversion"/>
  </si>
  <si>
    <t>CN/Phenols 기기용</t>
    <phoneticPr fontId="1" type="noConversion"/>
  </si>
  <si>
    <t>Aroclor  1242_35µg/mL in MeOH  (PCB Standard)</t>
    <phoneticPr fontId="1" type="noConversion"/>
  </si>
  <si>
    <t>Aroclor 1248_35µg/mL in  MeOH (PCB Standard)</t>
    <phoneticPr fontId="1" type="noConversion"/>
  </si>
  <si>
    <t>Aroclor 1254_35µg/mL in  MeOH (PCB Standard)</t>
    <phoneticPr fontId="1" type="noConversion"/>
  </si>
  <si>
    <t>Aroclor 1260_35µg/mL in  MeOH (PCB Standard)</t>
    <phoneticPr fontId="1" type="noConversion"/>
  </si>
  <si>
    <t>C-242S</t>
  </si>
  <si>
    <t>C-248S</t>
  </si>
  <si>
    <t>C-254S</t>
  </si>
  <si>
    <t>C-260S</t>
  </si>
  <si>
    <t>Color  Standard Solution (1000)</t>
    <phoneticPr fontId="1" type="noConversion"/>
  </si>
  <si>
    <t>035-08451</t>
    <phoneticPr fontId="1" type="noConversion"/>
  </si>
  <si>
    <t>삼덕과학</t>
    <phoneticPr fontId="1" type="noConversion"/>
  </si>
  <si>
    <t>SD.155125</t>
    <phoneticPr fontId="1" type="noConversion"/>
  </si>
  <si>
    <t>Protect.filter  5mL violet,10filt+1sleeve</t>
    <phoneticPr fontId="1" type="noConversion"/>
  </si>
  <si>
    <t>Protect.filter 10mL turq,  10filt+1sleeve</t>
    <phoneticPr fontId="1" type="noConversion"/>
  </si>
  <si>
    <t>EPPENDORF</t>
  </si>
  <si>
    <t>LK Labkorea</t>
  </si>
  <si>
    <t>S16-11-184</t>
    <phoneticPr fontId="1" type="noConversion"/>
  </si>
  <si>
    <r>
      <t xml:space="preserve"> 실험복 하복 (</t>
    </r>
    <r>
      <rPr>
        <sz val="10"/>
        <rFont val="나눔고딕"/>
        <family val="3"/>
        <charset val="129"/>
      </rPr>
      <t>90)</t>
    </r>
    <phoneticPr fontId="1" type="noConversion"/>
  </si>
  <si>
    <r>
      <t>성호씨그마 17500원, 재고로 인해 대정에 주문,</t>
    </r>
    <r>
      <rPr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FF0000"/>
        <rFont val="나눔고딕"/>
        <family val="3"/>
        <charset val="129"/>
      </rPr>
      <t>9월 20일 출고예정</t>
    </r>
    <phoneticPr fontId="1" type="noConversion"/>
  </si>
  <si>
    <r>
      <t>킴테크사이언스와이퍼</t>
    </r>
    <r>
      <rPr>
        <sz val="10"/>
        <color rgb="FF000000"/>
        <rFont val="나눔고딕"/>
        <family val="3"/>
        <charset val="129"/>
      </rPr>
      <t>, 중형</t>
    </r>
    <phoneticPr fontId="1" type="noConversion"/>
  </si>
  <si>
    <r>
      <t xml:space="preserve">Membrane filter </t>
    </r>
    <r>
      <rPr>
        <sz val="10"/>
        <color rgb="FF000000"/>
        <rFont val="나눔고딕"/>
        <family val="3"/>
        <charset val="129"/>
      </rPr>
      <t>(mixed cellulose ester)</t>
    </r>
    <phoneticPr fontId="1" type="noConversion"/>
  </si>
  <si>
    <r>
      <rPr>
        <sz val="11"/>
        <rFont val="나눔고딕"/>
        <family val="3"/>
        <charset val="129"/>
      </rPr>
      <t>COIL #CADMIUM 6T Rev.01</t>
    </r>
    <phoneticPr fontId="1" type="noConversion"/>
  </si>
  <si>
    <r>
      <rPr>
        <sz val="11"/>
        <rFont val="나눔고딕"/>
        <family val="3"/>
        <charset val="129"/>
      </rPr>
      <t>BLK-165-0301-66</t>
    </r>
    <phoneticPr fontId="1" type="noConversion"/>
  </si>
  <si>
    <r>
      <rPr>
        <sz val="11"/>
        <rFont val="나눔고딕"/>
        <family val="3"/>
        <charset val="129"/>
      </rPr>
      <t>DEBUBBLER/REBUBBLER</t>
    </r>
    <phoneticPr fontId="1" type="noConversion"/>
  </si>
  <si>
    <r>
      <rPr>
        <sz val="11"/>
        <rFont val="나눔고딕"/>
        <family val="3"/>
        <charset val="129"/>
      </rPr>
      <t>165-G006-01</t>
    </r>
    <phoneticPr fontId="1" type="noConversion"/>
  </si>
  <si>
    <r>
      <rPr>
        <sz val="11"/>
        <rFont val="나눔고딕"/>
        <family val="3"/>
        <charset val="129"/>
      </rPr>
      <t>NIPPLE,N-8</t>
    </r>
    <phoneticPr fontId="1" type="noConversion"/>
  </si>
  <si>
    <r>
      <rPr>
        <sz val="11"/>
        <rFont val="나눔고딕"/>
        <family val="3"/>
        <charset val="129"/>
      </rPr>
      <t>116-0003-01</t>
    </r>
    <phoneticPr fontId="1" type="noConversion"/>
  </si>
  <si>
    <r>
      <rPr>
        <sz val="11"/>
        <rFont val="나눔고딕"/>
        <family val="3"/>
        <charset val="129"/>
      </rPr>
      <t>FITTING TEE WASTE</t>
    </r>
    <phoneticPr fontId="1" type="noConversion"/>
  </si>
  <si>
    <r>
      <rPr>
        <sz val="11"/>
        <rFont val="나눔고딕"/>
        <family val="3"/>
        <charset val="129"/>
      </rPr>
      <t>178-G215-01</t>
    </r>
    <phoneticPr fontId="1" type="noConversion"/>
  </si>
  <si>
    <r>
      <t>MEMBRANE FILTER(대장균), 0.45</t>
    </r>
    <r>
      <rPr>
        <sz val="9"/>
        <rFont val="나눔고딕"/>
        <family val="3"/>
        <charset val="129"/>
      </rPr>
      <t>μm, 47mm</t>
    </r>
    <phoneticPr fontId="1" type="noConversion"/>
  </si>
  <si>
    <r>
      <t xml:space="preserve">Chloroform 99.5% GR 1KG(Junsei 대체) 테스트용 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</si>
  <si>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r>
      <t xml:space="preserve">thermo finntip 1000, 100-1000ul 대체 테스트용, </t>
    </r>
    <r>
      <rPr>
        <b/>
        <sz val="11"/>
        <color rgb="FF0070C0"/>
        <rFont val="나눔고딕"/>
        <family val="3"/>
        <charset val="129"/>
      </rPr>
      <t>대체가능 하지만 끼우기 빡빡함.</t>
    </r>
    <phoneticPr fontId="1" type="noConversion"/>
  </si>
  <si>
    <r>
      <t xml:space="preserve">thermo finntip 1000, 100-1000ul 대체 테스트용. </t>
    </r>
    <r>
      <rPr>
        <b/>
        <sz val="11"/>
        <color rgb="FF0070C0"/>
        <rFont val="나눔고딕"/>
        <family val="3"/>
        <charset val="129"/>
      </rPr>
      <t>대체가능 하지만 끼우기 빡빡함.</t>
    </r>
    <phoneticPr fontId="1" type="noConversion"/>
  </si>
  <si>
    <r>
      <rPr>
        <sz val="11"/>
        <rFont val="나눔고딕"/>
        <family val="3"/>
        <charset val="129"/>
      </rPr>
      <t>TN resample</t>
    </r>
    <phoneticPr fontId="1" type="noConversion"/>
  </si>
  <si>
    <r>
      <rPr>
        <sz val="11"/>
        <rFont val="나눔고딕"/>
        <family val="3"/>
        <charset val="129"/>
      </rPr>
      <t>TRA-G011-01</t>
    </r>
    <phoneticPr fontId="1" type="noConversion"/>
  </si>
  <si>
    <r>
      <rPr>
        <sz val="11"/>
        <rFont val="나눔고딕"/>
        <family val="3"/>
        <charset val="129"/>
      </rPr>
      <t>TP resample</t>
    </r>
    <phoneticPr fontId="1" type="noConversion"/>
  </si>
  <si>
    <r>
      <rPr>
        <sz val="11"/>
        <rFont val="나눔고딕"/>
        <family val="3"/>
        <charset val="129"/>
      </rPr>
      <t>TRA-G012-01</t>
    </r>
    <phoneticPr fontId="1" type="noConversion"/>
  </si>
  <si>
    <r>
      <rPr>
        <sz val="11"/>
        <rFont val="나눔고딕"/>
        <family val="3"/>
        <charset val="129"/>
      </rPr>
      <t>NEW A CONNECTOR</t>
    </r>
    <phoneticPr fontId="1" type="noConversion"/>
  </si>
  <si>
    <r>
      <rPr>
        <sz val="11"/>
        <rFont val="나눔고딕"/>
        <family val="3"/>
        <charset val="129"/>
      </rPr>
      <t>TRA-G021-03</t>
    </r>
    <phoneticPr fontId="1" type="noConversion"/>
  </si>
  <si>
    <r>
      <rPr>
        <sz val="11"/>
        <rFont val="나눔고딕"/>
        <family val="3"/>
        <charset val="129"/>
      </rPr>
      <t>PFA TUBE for Autoclave</t>
    </r>
    <phoneticPr fontId="1" type="noConversion"/>
  </si>
  <si>
    <r>
      <rPr>
        <sz val="11"/>
        <rFont val="나눔고딕"/>
        <family val="3"/>
        <charset val="129"/>
      </rPr>
      <t>BLK-0000-03</t>
    </r>
    <phoneticPr fontId="1" type="noConversion"/>
  </si>
  <si>
    <r>
      <rPr>
        <sz val="11"/>
        <rFont val="나눔고딕"/>
        <family val="3"/>
        <charset val="129"/>
      </rPr>
      <t>COIL-20 TURN [EA]</t>
    </r>
    <phoneticPr fontId="1" type="noConversion"/>
  </si>
  <si>
    <r>
      <rPr>
        <sz val="11"/>
        <rFont val="나눔고딕"/>
        <family val="3"/>
        <charset val="129"/>
      </rPr>
      <t>165-G005-03</t>
    </r>
    <phoneticPr fontId="1" type="noConversion"/>
  </si>
  <si>
    <r>
      <rPr>
        <sz val="11"/>
        <rFont val="나눔고딕"/>
        <family val="3"/>
        <charset val="129"/>
      </rPr>
      <t>COIL-5 TURN</t>
    </r>
    <phoneticPr fontId="1" type="noConversion"/>
  </si>
  <si>
    <r>
      <rPr>
        <sz val="11"/>
        <rFont val="나눔고딕"/>
        <family val="3"/>
        <charset val="129"/>
      </rPr>
      <t>165-G005-01</t>
    </r>
    <phoneticPr fontId="1" type="noConversion"/>
  </si>
  <si>
    <r>
      <rPr>
        <sz val="11"/>
        <rFont val="나눔고딕"/>
        <family val="3"/>
        <charset val="129"/>
      </rPr>
      <t>NIPPLE,N-13</t>
    </r>
    <phoneticPr fontId="1" type="noConversion"/>
  </si>
  <si>
    <r>
      <rPr>
        <sz val="11"/>
        <rFont val="나눔고딕"/>
        <family val="3"/>
        <charset val="129"/>
      </rPr>
      <t>116-0061-01</t>
    </r>
    <phoneticPr fontId="1" type="noConversion"/>
  </si>
  <si>
    <r>
      <rPr>
        <sz val="11"/>
        <rFont val="나눔고딕"/>
        <family val="3"/>
        <charset val="129"/>
      </rPr>
      <t>DEBUBBLER-REBUBBLER</t>
    </r>
    <phoneticPr fontId="1" type="noConversion"/>
  </si>
  <si>
    <r>
      <rPr>
        <sz val="11"/>
        <rFont val="나눔고딕"/>
        <family val="3"/>
        <charset val="129"/>
      </rPr>
      <t>165-G006-02</t>
    </r>
    <phoneticPr fontId="1" type="noConversion"/>
  </si>
  <si>
    <r>
      <t xml:space="preserve">Effendorf 10ml 대체 테스트용, </t>
    </r>
    <r>
      <rPr>
        <b/>
        <sz val="11"/>
        <color rgb="FF0070C0"/>
        <rFont val="나눔고딕"/>
        <family val="3"/>
        <charset val="129"/>
      </rPr>
      <t>대체 가능!</t>
    </r>
    <phoneticPr fontId="1" type="noConversion"/>
  </si>
  <si>
    <t>2024.07.16</t>
    <phoneticPr fontId="1" type="noConversion"/>
  </si>
  <si>
    <t>017-02272</t>
    <phoneticPr fontId="1" type="noConversion"/>
  </si>
  <si>
    <t>Standard Rack</t>
    <phoneticPr fontId="1" type="noConversion"/>
  </si>
  <si>
    <t>120-00-489-1</t>
    <phoneticPr fontId="1" type="noConversion"/>
  </si>
  <si>
    <t>수은 분석기 소모품</t>
    <phoneticPr fontId="1" type="noConversion"/>
  </si>
  <si>
    <t>Reductant pupm tubing(pkg5)</t>
    <phoneticPr fontId="1" type="noConversion"/>
  </si>
  <si>
    <t>309-00124-2</t>
    <phoneticPr fontId="1" type="noConversion"/>
  </si>
  <si>
    <t>PKG</t>
    <phoneticPr fontId="1" type="noConversion"/>
  </si>
  <si>
    <t>168-1010-01</t>
    <phoneticPr fontId="1" type="noConversion"/>
  </si>
  <si>
    <t>EA</t>
    <phoneticPr fontId="1" type="noConversion"/>
  </si>
  <si>
    <t>PRA</t>
    <phoneticPr fontId="1" type="noConversion"/>
  </si>
  <si>
    <t>500g</t>
    <phoneticPr fontId="1" type="noConversion"/>
  </si>
  <si>
    <t>ea</t>
    <phoneticPr fontId="1" type="noConversion"/>
  </si>
  <si>
    <t>NP 자동분석기용</t>
    <phoneticPr fontId="1" type="noConversion"/>
  </si>
  <si>
    <t>100ml</t>
    <phoneticPr fontId="1" type="noConversion"/>
  </si>
  <si>
    <t>500mL 분액깔대기 (테프론 콕크)</t>
  </si>
  <si>
    <t>500mL</t>
    <phoneticPr fontId="1" type="noConversion"/>
  </si>
  <si>
    <t>KLS20 Double Spoon 보급형 200mm</t>
    <phoneticPr fontId="1" type="noConversion"/>
  </si>
  <si>
    <t>200mm</t>
    <phoneticPr fontId="1" type="noConversion"/>
  </si>
  <si>
    <t>급</t>
    <phoneticPr fontId="1" type="noConversion"/>
  </si>
  <si>
    <t>10.2cm x 38.1m</t>
  </si>
  <si>
    <t>Fluorobenzene 2mg/ml in MeOH</t>
    <phoneticPr fontId="1" type="noConversion"/>
  </si>
  <si>
    <t>M-524-IS-2</t>
    <phoneticPr fontId="1" type="noConversion"/>
  </si>
  <si>
    <t>1 mL</t>
    <phoneticPr fontId="1" type="noConversion"/>
  </si>
  <si>
    <t>PCB 표준물질</t>
    <phoneticPr fontId="1" type="noConversion"/>
  </si>
  <si>
    <t>VOCs 내표(ISTD)</t>
    <phoneticPr fontId="1" type="noConversion"/>
  </si>
  <si>
    <t>2024.07.24</t>
    <phoneticPr fontId="1" type="noConversion"/>
  </si>
  <si>
    <r>
      <t>Glass&amp;Teflon(PFA)Connector</t>
    </r>
    <r>
      <rPr>
        <sz val="11"/>
        <color rgb="FF000000"/>
        <rFont val="Yu Gothic"/>
        <family val="2"/>
        <charset val="128"/>
      </rPr>
      <t>ｰ</t>
    </r>
    <r>
      <rPr>
        <sz val="11"/>
        <color rgb="FF000000"/>
        <rFont val="나눔고딕"/>
        <family val="3"/>
        <charset val="129"/>
      </rPr>
      <t xml:space="preserve"> F2066-3-3.7B Pump Tube pharmed 3ea/pkg ORN/GRN</t>
    </r>
    <phoneticPr fontId="1" type="noConversion"/>
  </si>
  <si>
    <t>7월25일</t>
    <phoneticPr fontId="1" type="noConversion"/>
  </si>
  <si>
    <t>번호</t>
    <phoneticPr fontId="1" type="noConversion"/>
  </si>
  <si>
    <t>일자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</si>
  <si>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</si>
  <si>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</si>
  <si>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</si>
  <si>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</si>
  <si>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</si>
  <si>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</si>
  <si>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</si>
  <si>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</si>
  <si>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</si>
  <si>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</si>
  <si>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주문금액</t>
    <phoneticPr fontId="1" type="noConversion"/>
  </si>
  <si>
    <t>해양</t>
    <phoneticPr fontId="1" type="noConversion"/>
  </si>
  <si>
    <t>CyDTA</t>
    <phoneticPr fontId="1" type="noConversion"/>
  </si>
  <si>
    <t>DOJINDO</t>
    <phoneticPr fontId="1" type="noConversion"/>
  </si>
  <si>
    <t>C018</t>
    <phoneticPr fontId="1" type="noConversion"/>
  </si>
  <si>
    <t>25g</t>
    <phoneticPr fontId="1" type="noConversion"/>
  </si>
  <si>
    <t>sulfuric acid</t>
    <phoneticPr fontId="1" type="noConversion"/>
  </si>
  <si>
    <t>DAEJUNG</t>
    <phoneticPr fontId="1" type="noConversion"/>
  </si>
  <si>
    <t>7683-4100</t>
    <phoneticPr fontId="1" type="noConversion"/>
  </si>
  <si>
    <t>1kg</t>
    <phoneticPr fontId="1" type="noConversion"/>
  </si>
  <si>
    <t>1kg</t>
    <phoneticPr fontId="1" type="noConversion"/>
  </si>
  <si>
    <t>ea</t>
    <phoneticPr fontId="1" type="noConversion"/>
  </si>
  <si>
    <t>7월25일</t>
    <phoneticPr fontId="1" type="noConversion"/>
  </si>
  <si>
    <t>해양</t>
    <phoneticPr fontId="1" type="noConversion"/>
  </si>
  <si>
    <t>0.025N-KMnO4</t>
    <phoneticPr fontId="1" type="noConversion"/>
  </si>
  <si>
    <t>DAEJUNG</t>
    <phoneticPr fontId="1" type="noConversion"/>
  </si>
  <si>
    <t>S/T</t>
    <phoneticPr fontId="1" type="noConversion"/>
  </si>
  <si>
    <t>6609-3700</t>
    <phoneticPr fontId="1" type="noConversion"/>
  </si>
  <si>
    <t>1L</t>
    <phoneticPr fontId="1" type="noConversion"/>
  </si>
  <si>
    <t>KANTO</t>
    <phoneticPr fontId="1" type="noConversion"/>
  </si>
  <si>
    <t>6011-2B</t>
    <phoneticPr fontId="1" type="noConversion"/>
  </si>
  <si>
    <t>Hexane 300</t>
  </si>
  <si>
    <t xml:space="preserve">4371-3B </t>
    <phoneticPr fontId="1" type="noConversion"/>
  </si>
  <si>
    <t>Glycerol</t>
    <phoneticPr fontId="1" type="noConversion"/>
  </si>
  <si>
    <t>Wako</t>
    <phoneticPr fontId="1" type="noConversion"/>
  </si>
  <si>
    <t>GR</t>
    <phoneticPr fontId="1" type="noConversion"/>
  </si>
  <si>
    <t>075-00616</t>
    <phoneticPr fontId="1" type="noConversion"/>
  </si>
  <si>
    <t>500ml</t>
    <phoneticPr fontId="1" type="noConversion"/>
  </si>
  <si>
    <t>Dichloromethane (Methylene Chloride) 4L</t>
    <phoneticPr fontId="1" type="noConversion"/>
  </si>
  <si>
    <t>Fisher Chem</t>
    <phoneticPr fontId="1" type="noConversion"/>
  </si>
  <si>
    <t>pesticide grade</t>
    <phoneticPr fontId="1" type="noConversion"/>
  </si>
  <si>
    <t>D142-4</t>
    <phoneticPr fontId="1" type="noConversion"/>
  </si>
  <si>
    <t>box</t>
    <phoneticPr fontId="1" type="noConversion"/>
  </si>
  <si>
    <t>Hexane(4L)</t>
    <phoneticPr fontId="1" type="noConversion"/>
  </si>
  <si>
    <t>SK chemicals</t>
    <phoneticPr fontId="1" type="noConversion"/>
  </si>
  <si>
    <t>PRA</t>
    <phoneticPr fontId="1" type="noConversion"/>
  </si>
  <si>
    <t>P230-4</t>
    <phoneticPr fontId="1" type="noConversion"/>
  </si>
  <si>
    <t>4L</t>
    <phoneticPr fontId="1" type="noConversion"/>
  </si>
  <si>
    <t>Citric Acid Monohydrate</t>
  </si>
  <si>
    <t>07380-00</t>
    <phoneticPr fontId="1" type="noConversion"/>
  </si>
  <si>
    <t>500g</t>
    <phoneticPr fontId="1" type="noConversion"/>
  </si>
  <si>
    <t>phenols 1000mg/L</t>
    <phoneticPr fontId="1" type="noConversion"/>
  </si>
  <si>
    <t>AccuStandard</t>
    <phoneticPr fontId="1" type="noConversion"/>
  </si>
  <si>
    <t>WC-PHEN-10X-1</t>
    <phoneticPr fontId="1" type="noConversion"/>
  </si>
  <si>
    <t>100ml</t>
    <phoneticPr fontId="1" type="noConversion"/>
  </si>
  <si>
    <t>100ml</t>
    <phoneticPr fontId="1" type="noConversion"/>
  </si>
  <si>
    <t>silicon standard solution(SIO2)1000mg/L</t>
    <phoneticPr fontId="1" type="noConversion"/>
  </si>
  <si>
    <t>AAS</t>
    <phoneticPr fontId="1" type="noConversion"/>
  </si>
  <si>
    <t>37811-2B</t>
    <phoneticPr fontId="1" type="noConversion"/>
  </si>
  <si>
    <t>0.1N-Sodium Thiosulfate</t>
    <phoneticPr fontId="1" type="noConversion"/>
  </si>
  <si>
    <t>7643-3700</t>
    <phoneticPr fontId="1" type="noConversion"/>
  </si>
  <si>
    <t>3-Methyl-1-phenyl-5-pyrazolone</t>
    <phoneticPr fontId="1" type="noConversion"/>
  </si>
  <si>
    <t>165-09502</t>
    <phoneticPr fontId="1" type="noConversion"/>
  </si>
  <si>
    <t>25g</t>
    <phoneticPr fontId="1" type="noConversion"/>
  </si>
  <si>
    <t>Phosphoric acid</t>
    <phoneticPr fontId="1" type="noConversion"/>
  </si>
  <si>
    <t>000P0463</t>
    <phoneticPr fontId="1" type="noConversion"/>
  </si>
  <si>
    <t>Hydrochloric Acid (RHM)</t>
    <phoneticPr fontId="1" type="noConversion"/>
  </si>
  <si>
    <t>JUNSEI</t>
    <phoneticPr fontId="1" type="noConversion"/>
  </si>
  <si>
    <t>20010-3330</t>
    <phoneticPr fontId="1" type="noConversion"/>
  </si>
  <si>
    <t>box</t>
    <phoneticPr fontId="1" type="noConversion"/>
  </si>
  <si>
    <t>7월25일</t>
    <phoneticPr fontId="1" type="noConversion"/>
  </si>
  <si>
    <t>해양</t>
    <phoneticPr fontId="1" type="noConversion"/>
  </si>
  <si>
    <t>Arsenic Standard solution2, 1000mg/L</t>
    <phoneticPr fontId="1" type="noConversion"/>
  </si>
  <si>
    <t>KANTO</t>
    <phoneticPr fontId="1" type="noConversion"/>
  </si>
  <si>
    <t>01805-2B</t>
    <phoneticPr fontId="1" type="noConversion"/>
  </si>
  <si>
    <t>실험복(하복)</t>
    <phoneticPr fontId="1" type="noConversion"/>
  </si>
  <si>
    <t>A07-107-090</t>
    <phoneticPr fontId="1" type="noConversion"/>
  </si>
  <si>
    <t>ea</t>
    <phoneticPr fontId="1" type="noConversion"/>
  </si>
  <si>
    <t>A07-107-126</t>
    <phoneticPr fontId="1" type="noConversion"/>
  </si>
  <si>
    <t>남(110)</t>
    <phoneticPr fontId="1" type="noConversion"/>
  </si>
  <si>
    <t>Cleanroom wear</t>
    <phoneticPr fontId="1" type="noConversion"/>
  </si>
  <si>
    <t>SciLab</t>
    <phoneticPr fontId="1" type="noConversion"/>
  </si>
  <si>
    <t>A7.G001L</t>
    <phoneticPr fontId="1" type="noConversion"/>
  </si>
  <si>
    <t>Large</t>
    <phoneticPr fontId="1" type="noConversion"/>
  </si>
  <si>
    <t>Disposable weighing dish (Square형, 정전기방지, PS재질)</t>
    <phoneticPr fontId="1" type="noConversion"/>
  </si>
  <si>
    <t>고려에이스과학</t>
    <phoneticPr fontId="1" type="noConversion"/>
  </si>
  <si>
    <t>KA.WB-512</t>
    <phoneticPr fontId="1" type="noConversion"/>
  </si>
  <si>
    <t>140*140mm</t>
    <phoneticPr fontId="1" type="noConversion"/>
  </si>
  <si>
    <t>입도용 젓개</t>
    <phoneticPr fontId="1" type="noConversion"/>
  </si>
  <si>
    <t>제작</t>
    <phoneticPr fontId="1" type="noConversion"/>
  </si>
  <si>
    <t>밑면 지름 6cm, 
막대길이 70cm(구멍이 뚫여있지 않은 막대)</t>
    <phoneticPr fontId="1" type="noConversion"/>
  </si>
  <si>
    <t>Cap, 9mm blue screw, PTFE/RS, 100PK</t>
    <phoneticPr fontId="1" type="noConversion"/>
  </si>
  <si>
    <t>Agilent</t>
    <phoneticPr fontId="1" type="noConversion"/>
  </si>
  <si>
    <t>5182-0717</t>
    <phoneticPr fontId="1" type="noConversion"/>
  </si>
  <si>
    <t>pk</t>
    <phoneticPr fontId="1" type="noConversion"/>
  </si>
  <si>
    <t>분말용 유리깔때기 (powder funnel)</t>
    <phoneticPr fontId="1" type="noConversion"/>
  </si>
  <si>
    <t>직경7.5cm, 다리직경 2cm</t>
    <phoneticPr fontId="1" type="noConversion"/>
  </si>
  <si>
    <t>Membrane filter (mixed cellulose exter) (Chl-a 여지)</t>
    <phoneticPr fontId="1" type="noConversion"/>
  </si>
  <si>
    <t>47mm 1.0um</t>
    <phoneticPr fontId="1" type="noConversion"/>
  </si>
  <si>
    <t>Diaphragm pressure vacuum pump 수리</t>
  </si>
  <si>
    <t>CuotaVac</t>
    <phoneticPr fontId="1" type="noConversion"/>
  </si>
  <si>
    <t>20L</t>
    <phoneticPr fontId="1" type="noConversion"/>
  </si>
  <si>
    <t>총합</t>
    <phoneticPr fontId="1" type="noConversion"/>
  </si>
  <si>
    <t>TRA-T001-02</t>
    <phoneticPr fontId="1" type="noConversion"/>
  </si>
  <si>
    <t>5 #L BLUE BARREL SYRINGE, PKG. 5</t>
    <phoneticPr fontId="1" type="noConversion"/>
  </si>
  <si>
    <t>2024.7.29</t>
    <phoneticPr fontId="1" type="noConversion"/>
  </si>
  <si>
    <t>2024.07.29</t>
    <phoneticPr fontId="1" type="noConversion"/>
  </si>
  <si>
    <t>1ea, 2024.07.29</t>
    <phoneticPr fontId="1" type="noConversion"/>
  </si>
  <si>
    <t>20240729 전달</t>
    <phoneticPr fontId="1" type="noConversion"/>
  </si>
  <si>
    <t>20240729 샘플 전달</t>
    <phoneticPr fontId="1" type="noConversion"/>
  </si>
  <si>
    <t>7월31일</t>
    <phoneticPr fontId="1" type="noConversion"/>
  </si>
  <si>
    <t>GRAPHITE FERRULE 1/8 X 0.5MM PK/10</t>
    <phoneticPr fontId="1" type="noConversion"/>
  </si>
  <si>
    <t>GRAPHITE FERRULE 1/16 X 0.5MM PK/10</t>
    <phoneticPr fontId="1" type="noConversion"/>
  </si>
  <si>
    <t>09903981</t>
    <phoneticPr fontId="1" type="noConversion"/>
  </si>
  <si>
    <t>09903700</t>
    <phoneticPr fontId="1" type="noConversion"/>
  </si>
  <si>
    <t>1/8 X 0.5MM</t>
    <phoneticPr fontId="1" type="noConversion"/>
  </si>
  <si>
    <t>1/16 X 0.5MM</t>
    <phoneticPr fontId="1" type="noConversion"/>
  </si>
  <si>
    <t>NP 자동분석기용 (유통기한이 짧아서 한 개로 수정)</t>
    <phoneticPr fontId="1" type="noConversion"/>
  </si>
  <si>
    <t>WC-CN-1X-1</t>
    <phoneticPr fontId="1" type="noConversion"/>
  </si>
  <si>
    <t>KMS1601-1000</t>
  </si>
  <si>
    <t>FN101060</t>
  </si>
  <si>
    <t>8월1일</t>
    <phoneticPr fontId="1" type="noConversion"/>
  </si>
  <si>
    <t>8월1일</t>
    <phoneticPr fontId="1" type="noConversion"/>
  </si>
  <si>
    <r>
      <t>2</t>
    </r>
    <r>
      <rPr>
        <b/>
        <sz val="11"/>
        <color rgb="FFFF0000"/>
        <rFont val="나눔고딕"/>
        <family val="3"/>
        <charset val="129"/>
      </rPr>
      <t>024.08.02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</si>
  <si>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024.07.22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</si>
  <si>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024.08.02</t>
    </r>
    <phoneticPr fontId="1" type="noConversion"/>
  </si>
  <si>
    <r>
      <t xml:space="preserve">테스트 후 피드백 부탁드립니다.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9.35"/>
        <color rgb="FFFF0000"/>
        <rFont val="나눔고딕"/>
        <family val="3"/>
        <charset val="129"/>
      </rPr>
      <t xml:space="preserve"> </t>
    </r>
    <r>
      <rPr>
        <b/>
        <sz val="11"/>
        <color rgb="FF0070C0"/>
        <rFont val="나눔고딕"/>
        <family val="3"/>
        <charset val="129"/>
      </rPr>
      <t>사용가능 (총황)</t>
    </r>
    <phoneticPr fontId="1" type="noConversion"/>
  </si>
  <si>
    <t>No 2S  분액여과지</t>
    <phoneticPr fontId="1" type="noConversion"/>
  </si>
  <si>
    <t>Vivagen</t>
    <phoneticPr fontId="1" type="noConversion"/>
  </si>
  <si>
    <t>V2022-1139</t>
    <phoneticPr fontId="1" type="noConversion"/>
  </si>
  <si>
    <t>100pcs/pk</t>
    <phoneticPr fontId="1" type="noConversion"/>
  </si>
  <si>
    <t>Blue screw cap, White PTFE/Red silicone septa for 2ml 9-425 screw top vial, 100pcs/pk</t>
    <phoneticPr fontId="1" type="noConversion"/>
  </si>
  <si>
    <t>V2021-1712</t>
    <phoneticPr fontId="1" type="noConversion"/>
  </si>
  <si>
    <t>V2021-0710</t>
    <phoneticPr fontId="1" type="noConversion"/>
  </si>
  <si>
    <t>2ml Clear vial, screw top, 100/pk,</t>
    <phoneticPr fontId="1" type="noConversion"/>
  </si>
  <si>
    <t>2ml, Amber Vial, 9-425 screw top, 100pcs/pk</t>
    <phoneticPr fontId="1" type="noConversion"/>
  </si>
  <si>
    <t>사용 가능  - 가스 발생이 너무 심함(24.8.7)</t>
    <phoneticPr fontId="1" type="noConversion"/>
  </si>
  <si>
    <t>8월9일</t>
    <phoneticPr fontId="1" type="noConversion"/>
  </si>
  <si>
    <t>번호</t>
    <phoneticPr fontId="1" type="noConversion"/>
  </si>
  <si>
    <t>주문금액</t>
    <phoneticPr fontId="1" type="noConversion"/>
  </si>
  <si>
    <t>부가세포함</t>
    <phoneticPr fontId="1" type="noConversion"/>
  </si>
  <si>
    <t>8월9일</t>
    <phoneticPr fontId="1" type="noConversion"/>
  </si>
  <si>
    <t>High Quality Copper</t>
    <phoneticPr fontId="1" type="noConversion"/>
  </si>
  <si>
    <t>Thermo</t>
    <phoneticPr fontId="1" type="noConversion"/>
  </si>
  <si>
    <t>338 35300</t>
    <phoneticPr fontId="1" type="noConversion"/>
  </si>
  <si>
    <t>100g</t>
    <phoneticPr fontId="1" type="noConversion"/>
  </si>
  <si>
    <t>ea</t>
    <phoneticPr fontId="1" type="noConversion"/>
  </si>
  <si>
    <t>8월9일</t>
    <phoneticPr fontId="1" type="noConversion"/>
  </si>
  <si>
    <t>해양</t>
    <phoneticPr fontId="1" type="noConversion"/>
  </si>
  <si>
    <t>Top O-ring for 18mm</t>
    <phoneticPr fontId="1" type="noConversion"/>
  </si>
  <si>
    <t>290 22910</t>
    <phoneticPr fontId="1" type="noConversion"/>
  </si>
  <si>
    <t>set of 5</t>
    <phoneticPr fontId="1" type="noConversion"/>
  </si>
  <si>
    <t>set</t>
    <phoneticPr fontId="1" type="noConversion"/>
  </si>
  <si>
    <t>8월9일</t>
    <phoneticPr fontId="1" type="noConversion"/>
  </si>
  <si>
    <t>해양</t>
    <phoneticPr fontId="1" type="noConversion"/>
  </si>
  <si>
    <t>Quartz Wool</t>
    <phoneticPr fontId="1" type="noConversion"/>
  </si>
  <si>
    <t>Thermo</t>
    <phoneticPr fontId="1" type="noConversion"/>
  </si>
  <si>
    <t>338 22200</t>
    <phoneticPr fontId="1" type="noConversion"/>
  </si>
  <si>
    <t>5g</t>
    <phoneticPr fontId="1" type="noConversion"/>
  </si>
  <si>
    <t>ea</t>
    <phoneticPr fontId="1" type="noConversion"/>
  </si>
  <si>
    <t>Soft Tin Capsules</t>
    <phoneticPr fontId="1" type="noConversion"/>
  </si>
  <si>
    <t>240 06400</t>
    <phoneticPr fontId="1" type="noConversion"/>
  </si>
  <si>
    <t>set of 100</t>
    <phoneticPr fontId="1" type="noConversion"/>
  </si>
  <si>
    <t>pk</t>
    <phoneticPr fontId="1" type="noConversion"/>
  </si>
  <si>
    <t>Copper Oxide</t>
    <phoneticPr fontId="1" type="noConversion"/>
  </si>
  <si>
    <t>338 21720</t>
    <phoneticPr fontId="1" type="noConversion"/>
  </si>
  <si>
    <t>100g</t>
    <phoneticPr fontId="1" type="noConversion"/>
  </si>
  <si>
    <t>ea</t>
    <phoneticPr fontId="1" type="noConversion"/>
  </si>
  <si>
    <t>8월9일</t>
    <phoneticPr fontId="1" type="noConversion"/>
  </si>
  <si>
    <t>해양</t>
    <phoneticPr fontId="1" type="noConversion"/>
  </si>
  <si>
    <t>Empty Quartz Reactor Tube</t>
    <phoneticPr fontId="1" type="noConversion"/>
  </si>
  <si>
    <t>Thermo</t>
    <phoneticPr fontId="1" type="noConversion"/>
  </si>
  <si>
    <t>468 20070</t>
    <phoneticPr fontId="1" type="noConversion"/>
  </si>
  <si>
    <t>set of 2</t>
    <phoneticPr fontId="1" type="noConversion"/>
  </si>
  <si>
    <t>pk</t>
    <phoneticPr fontId="1" type="noConversion"/>
  </si>
  <si>
    <t>총합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</si>
  <si>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</si>
  <si>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</si>
  <si>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</si>
  <si>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</si>
  <si>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</si>
  <si>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</si>
  <si>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</si>
  <si>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</si>
  <si>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</si>
  <si>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</si>
  <si>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</si>
  <si>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</si>
  <si>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</si>
  <si>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</si>
  <si>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</si>
  <si>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TEFLON O-RING 5/8 ID X 1/8 WIDE</t>
    <phoneticPr fontId="1" type="noConversion"/>
  </si>
  <si>
    <t>PerkinElmer</t>
    <phoneticPr fontId="1" type="noConversion"/>
  </si>
  <si>
    <t>W1013545</t>
    <phoneticPr fontId="1" type="noConversion"/>
  </si>
  <si>
    <t>ORING 3 8 INCH ID X 1 16 W TEFLON</t>
    <phoneticPr fontId="1" type="noConversion"/>
  </si>
  <si>
    <t>W1008572</t>
    <phoneticPr fontId="1" type="noConversion"/>
  </si>
  <si>
    <t>GASKET SAMPLER</t>
    <phoneticPr fontId="1" type="noConversion"/>
  </si>
  <si>
    <t>W1040148</t>
    <phoneticPr fontId="1" type="noConversion"/>
  </si>
  <si>
    <t>HYPERSKIMMER CONE FOR NEXION</t>
    <phoneticPr fontId="1" type="noConversion"/>
  </si>
  <si>
    <t>W1033995</t>
    <phoneticPr fontId="1" type="noConversion"/>
  </si>
  <si>
    <t>VITON O-RING, 0.614 ID X 0.070 WD</t>
    <phoneticPr fontId="1" type="noConversion"/>
  </si>
  <si>
    <t>09902123</t>
    <phoneticPr fontId="1" type="noConversion"/>
  </si>
  <si>
    <t>HYPERSKIMMER SCREW FOR NEXION</t>
    <phoneticPr fontId="1" type="noConversion"/>
  </si>
  <si>
    <t>09919737</t>
    <phoneticPr fontId="1" type="noConversion"/>
  </si>
  <si>
    <t>NEXION SETUP SOLUTION 1 UG/L 500ML</t>
    <phoneticPr fontId="1" type="noConversion"/>
  </si>
  <si>
    <t>N8145051</t>
    <phoneticPr fontId="1" type="noConversion"/>
  </si>
  <si>
    <t>500ml</t>
    <phoneticPr fontId="1" type="noConversion"/>
  </si>
  <si>
    <t>SOLUTION NEXION DUAL DETECTOR</t>
    <phoneticPr fontId="1" type="noConversion"/>
  </si>
  <si>
    <t>N8145059</t>
    <phoneticPr fontId="1" type="noConversion"/>
  </si>
  <si>
    <t>100ml</t>
    <phoneticPr fontId="1" type="noConversion"/>
  </si>
  <si>
    <t>ORING 1 4 INCH ID X 1 16 INCH W TEFLON</t>
    <phoneticPr fontId="1" type="noConversion"/>
  </si>
  <si>
    <t>W1008573</t>
    <phoneticPr fontId="1" type="noConversion"/>
  </si>
  <si>
    <t>퍼킨엘머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</si>
  <si>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024.8.12</t>
    </r>
    <phoneticPr fontId="1" type="noConversion"/>
  </si>
  <si>
    <t>10ea, 2024.07.29
20ea, 2024.08.12</t>
    <phoneticPr fontId="1" type="noConversion"/>
  </si>
  <si>
    <t>-</t>
    <phoneticPr fontId="1" type="noConversion"/>
  </si>
  <si>
    <t>구매하지 않기로 함</t>
    <phoneticPr fontId="1" type="noConversion"/>
  </si>
  <si>
    <t>4 ML CLR SCR VIAL 15 X 45 13-425 PER PC.</t>
  </si>
  <si>
    <t>13 MM BLACK PLASTIC SCREW CAP</t>
  </si>
  <si>
    <t>VIAL DIFFUSER MOLDING</t>
  </si>
  <si>
    <t>KALREZ O-RING, 7/32 X 11/32 X 1/16</t>
  </si>
  <si>
    <t>N6101276</t>
  </si>
  <si>
    <t>N9302782</t>
  </si>
  <si>
    <t>수질</t>
    <phoneticPr fontId="1" type="noConversion"/>
  </si>
  <si>
    <t xml:space="preserve">은박컵 </t>
    <phoneticPr fontId="1" type="noConversion"/>
  </si>
  <si>
    <t>마그네틱바</t>
    <phoneticPr fontId="1" type="noConversion"/>
  </si>
  <si>
    <t>15mm</t>
  </si>
  <si>
    <t>ea</t>
    <phoneticPr fontId="1" type="noConversion"/>
  </si>
  <si>
    <t>25mm</t>
  </si>
  <si>
    <t>40mm</t>
  </si>
  <si>
    <t>유산지</t>
    <phoneticPr fontId="1" type="noConversion"/>
  </si>
  <si>
    <t>10cm*10cm</t>
  </si>
  <si>
    <t xml:space="preserve">whatman GF/C, Diameter 110mm </t>
    <phoneticPr fontId="1" type="noConversion"/>
  </si>
  <si>
    <t>1822-110</t>
  </si>
  <si>
    <t>110mm</t>
    <phoneticPr fontId="1" type="noConversion"/>
  </si>
  <si>
    <t xml:space="preserve">bis(2-Ethylhexyl)phthalate(DEHP) 1000ul/ml </t>
  </si>
  <si>
    <t>APP-9-029-10X</t>
    <phoneticPr fontId="1" type="noConversion"/>
  </si>
  <si>
    <t>1mL</t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</si>
  <si>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</si>
  <si>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t>Turbidity Calibration Standard Cuvette (탁도보정용 큐벳세트)</t>
    <phoneticPr fontId="1" type="noConversion"/>
  </si>
  <si>
    <t xml:space="preserve">HANNA instruments </t>
    <phoneticPr fontId="1" type="noConversion"/>
  </si>
  <si>
    <t>HI 88703-11</t>
  </si>
  <si>
    <t>10mL</t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</si>
  <si>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et</t>
    </r>
    <phoneticPr fontId="1" type="noConversion"/>
  </si>
  <si>
    <t>HI88703-1(&lt;0.10NTU), HI88703-2(15.0NTU), HI88703-3(100NTU), HI88703-4(750NTU), HI88703-5(2000NTU)</t>
    <phoneticPr fontId="1" type="noConversion"/>
  </si>
  <si>
    <t>500 g</t>
    <phoneticPr fontId="1" type="noConversion"/>
  </si>
  <si>
    <t>0.01N Silver nitrate standard solution</t>
    <phoneticPr fontId="1" type="noConversion"/>
  </si>
  <si>
    <t>Reagent Chemicals</t>
  </si>
  <si>
    <t>1L</t>
    <phoneticPr fontId="1" type="noConversion"/>
  </si>
  <si>
    <t>Acetone (GR)</t>
    <phoneticPr fontId="1" type="noConversion"/>
  </si>
  <si>
    <t>GR</t>
    <phoneticPr fontId="1" type="noConversion"/>
  </si>
  <si>
    <t>1009-4100</t>
  </si>
  <si>
    <t>M</t>
    <phoneticPr fontId="1" type="noConversion"/>
  </si>
  <si>
    <t>WYPALL Airpocket Wiper</t>
    <phoneticPr fontId="1" type="noConversion"/>
  </si>
  <si>
    <t>킴테크</t>
    <phoneticPr fontId="1" type="noConversion"/>
  </si>
  <si>
    <t xml:space="preserve"> 케미컬 전용 흡착포</t>
    <phoneticPr fontId="1" type="noConversion"/>
  </si>
  <si>
    <t>오리형 사각세척병(증류수통) 500mL</t>
    <phoneticPr fontId="1" type="noConversion"/>
  </si>
  <si>
    <t>500 mL</t>
    <phoneticPr fontId="1" type="noConversion"/>
  </si>
  <si>
    <t>MEMBRANE FILTER(chl-a)-A100A047A*</t>
    <phoneticPr fontId="1" type="noConversion"/>
  </si>
  <si>
    <t>47mm 1.0um</t>
    <phoneticPr fontId="1" type="noConversion"/>
  </si>
  <si>
    <t>석영셀 cuvette QUARTZ CELL</t>
    <phoneticPr fontId="1" type="noConversion"/>
  </si>
  <si>
    <t>ea</t>
    <phoneticPr fontId="1" type="noConversion"/>
  </si>
  <si>
    <t>QUARTZ CELL</t>
  </si>
  <si>
    <t>(BOX QTY :2),  1/Q/10</t>
    <phoneticPr fontId="1" type="noConversion"/>
  </si>
  <si>
    <t>8월19일</t>
    <phoneticPr fontId="1" type="noConversion"/>
  </si>
  <si>
    <t>8월19일</t>
    <phoneticPr fontId="1" type="noConversion"/>
  </si>
  <si>
    <t>9015-7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</si>
  <si>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</si>
  <si>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</si>
  <si>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</si>
  <si>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</si>
  <si>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8월21일</t>
    <phoneticPr fontId="1" type="noConversion"/>
  </si>
  <si>
    <t>8월21일</t>
    <phoneticPr fontId="1" type="noConversion"/>
  </si>
  <si>
    <t>해양</t>
    <phoneticPr fontId="1" type="noConversion"/>
  </si>
  <si>
    <t>Acetone</t>
  </si>
  <si>
    <t>PRA</t>
    <phoneticPr fontId="1" type="noConversion"/>
  </si>
  <si>
    <t>8월21일</t>
    <phoneticPr fontId="1" type="noConversion"/>
  </si>
  <si>
    <t>해양</t>
    <phoneticPr fontId="1" type="noConversion"/>
  </si>
  <si>
    <t>Potassium iodide(KI)</t>
  </si>
  <si>
    <t>GR</t>
    <phoneticPr fontId="1" type="noConversion"/>
  </si>
  <si>
    <t>80090S0350</t>
  </si>
  <si>
    <t>ea</t>
    <phoneticPr fontId="1" type="noConversion"/>
  </si>
  <si>
    <t>Aluminum oxide, for chromatography, basic, Brockmann I, 40-300 μm, 60A</t>
  </si>
  <si>
    <t>thermo scientific</t>
  </si>
  <si>
    <t>Silicagel 60 (0.063-0.200mm)</t>
  </si>
  <si>
    <t>Millipore</t>
  </si>
  <si>
    <t>1.07734.1000</t>
  </si>
  <si>
    <t>PCB STD 35µg/mL</t>
  </si>
  <si>
    <t>accu</t>
  </si>
  <si>
    <t>C-008S</t>
  </si>
  <si>
    <t>ea</t>
    <phoneticPr fontId="1" type="noConversion"/>
  </si>
  <si>
    <t>8월21일</t>
    <phoneticPr fontId="1" type="noConversion"/>
  </si>
  <si>
    <t>해양</t>
    <phoneticPr fontId="1" type="noConversion"/>
  </si>
  <si>
    <t>C-018S</t>
  </si>
  <si>
    <t>PCB SU 35µg/mL</t>
  </si>
  <si>
    <t>C-103S</t>
  </si>
  <si>
    <t>PCB IS (TCMX) 1000µg/mL</t>
  </si>
  <si>
    <t>M-8082-SS-10X</t>
  </si>
  <si>
    <t>PCB SU 200µg/mL</t>
  </si>
  <si>
    <t>M-625-06</t>
  </si>
  <si>
    <t>1PS여지</t>
  </si>
  <si>
    <t>box</t>
    <phoneticPr fontId="1" type="noConversion"/>
  </si>
  <si>
    <t>10cm x 10cm</t>
  </si>
  <si>
    <t>pk</t>
    <phoneticPr fontId="1" type="noConversion"/>
  </si>
  <si>
    <t>Conical tube</t>
  </si>
  <si>
    <t>Petri film 총대장균</t>
  </si>
  <si>
    <t>길이30cm, 내경2.5cm, 
250mL용기가 부착, 
필터있음, 테프론 스톱콕</t>
    <phoneticPr fontId="1" type="noConversion"/>
  </si>
  <si>
    <t>길이30cm, 내경1cm, 
100mL용기가 부착, 
필터있음, 테프론 스톱콕</t>
    <phoneticPr fontId="1" type="noConversion"/>
  </si>
  <si>
    <t>입도용 젓개 제작 수정</t>
  </si>
  <si>
    <t>밑면 지름 5.5cm</t>
  </si>
  <si>
    <t>Acetonitrile, 99.9% ,HPLC, 4L / 75-05-8 / 000A1764</t>
    <phoneticPr fontId="1" type="noConversion"/>
  </si>
  <si>
    <t>500A0002</t>
    <phoneticPr fontId="28" type="noConversion"/>
  </si>
  <si>
    <t>8월21일</t>
    <phoneticPr fontId="1" type="noConversion"/>
  </si>
  <si>
    <t>해양</t>
    <phoneticPr fontId="1" type="noConversion"/>
  </si>
  <si>
    <t>TOC 일반기술요금</t>
    <phoneticPr fontId="1" type="noConversion"/>
  </si>
  <si>
    <t>SHIMADZU</t>
    <phoneticPr fontId="1" type="noConversion"/>
  </si>
  <si>
    <t>TOC-TEF-050</t>
    <phoneticPr fontId="1" type="noConversion"/>
  </si>
  <si>
    <t>sys</t>
    <phoneticPr fontId="1" type="noConversion"/>
  </si>
  <si>
    <t>INSULATOR, FURNACE</t>
    <phoneticPr fontId="1" type="noConversion"/>
  </si>
  <si>
    <t>S631-73155</t>
    <phoneticPr fontId="1" type="noConversion"/>
  </si>
  <si>
    <t>ea</t>
    <phoneticPr fontId="1" type="noConversion"/>
  </si>
  <si>
    <t>SLIDE INJ TOC-L TC</t>
    <phoneticPr fontId="1" type="noConversion"/>
  </si>
  <si>
    <t>S638-17079-04</t>
    <phoneticPr fontId="1" type="noConversion"/>
  </si>
  <si>
    <t>SLIDE PORT, TOC-V</t>
    <phoneticPr fontId="1" type="noConversion"/>
  </si>
  <si>
    <t>S638-32033</t>
    <phoneticPr fontId="1" type="noConversion"/>
  </si>
  <si>
    <t>Platinum Mesh, 2pcs/pack</t>
    <phoneticPr fontId="1" type="noConversion"/>
  </si>
  <si>
    <t>S630-00105-01</t>
    <phoneticPr fontId="1" type="noConversion"/>
  </si>
  <si>
    <t>EMDGC1200471HN- A1X</t>
    <phoneticPr fontId="1" type="noConversion"/>
  </si>
  <si>
    <t>EMDGC12011015N- A2</t>
  </si>
  <si>
    <t>2024.08.19</t>
    <phoneticPr fontId="1" type="noConversion"/>
  </si>
  <si>
    <t>수급 문제로  GR 등급으로 구매했습니다. 추후 주문 시 EP로 주문 부탁드립니다.</t>
    <phoneticPr fontId="1" type="noConversion"/>
  </si>
  <si>
    <t>CE.00010</t>
    <phoneticPr fontId="1" type="noConversion"/>
  </si>
  <si>
    <t>Mercury(Ⅱ) Sulfate (HgSO4) -GR</t>
    <phoneticPr fontId="1" type="noConversion"/>
  </si>
  <si>
    <t>DS.4014</t>
  </si>
  <si>
    <t>S33LTL045AP-A2</t>
  </si>
  <si>
    <t>Hydrophilic PTFE 0.45um,33mm syringe  filter,50pcs/box</t>
    <phoneticPr fontId="1" type="noConversion"/>
  </si>
  <si>
    <t>Hydrophilic PTFE 0.45um,33mm</t>
  </si>
  <si>
    <t>2024.08.23</t>
    <phoneticPr fontId="1" type="noConversion"/>
  </si>
  <si>
    <t>2024.08.22</t>
    <phoneticPr fontId="1" type="noConversion"/>
  </si>
  <si>
    <t>2024.08.27</t>
    <phoneticPr fontId="1" type="noConversion"/>
  </si>
  <si>
    <t>CL113010300</t>
  </si>
  <si>
    <t>CL113025300</t>
  </si>
  <si>
    <t>노르말헥산칼럼(경질1급) (휠터있음, ID:10, OD:12, 두께 1T, H 300mm, 비이커 50x70mm (100ml))</t>
    <phoneticPr fontId="28" type="noConversion"/>
  </si>
  <si>
    <t>노르말헥산칼럼(경질1급) (휠터있음, ID:25.2, OD:28, 두께 1.4T, H 300mm, 비이커 70x95mm (250ml))</t>
    <phoneticPr fontId="28" type="noConversion"/>
  </si>
  <si>
    <t>B17-217-141</t>
  </si>
  <si>
    <t>유산지 ([WP-100]Weighing Paper/100 x 100 mm/  500/PK)</t>
    <phoneticPr fontId="1" type="noConversion"/>
  </si>
  <si>
    <t>2024.08.27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</si>
  <si>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024.08.27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</si>
  <si>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024.08.22</t>
    </r>
    <phoneticPr fontId="1" type="noConversion"/>
  </si>
  <si>
    <t>20240812(1)
20240827(1)</t>
    <phoneticPr fontId="1" type="noConversion"/>
  </si>
  <si>
    <t>S225-10340-91</t>
    <phoneticPr fontId="1" type="noConversion"/>
  </si>
  <si>
    <t>S225-01068</t>
    <phoneticPr fontId="1" type="noConversion"/>
  </si>
  <si>
    <t>Rhenium Filament Assy</t>
    <phoneticPr fontId="1" type="noConversion"/>
  </si>
  <si>
    <t>Ceramic Insulating Bush,for QP-5000</t>
    <phoneticPr fontId="1" type="noConversion"/>
  </si>
  <si>
    <t>택배</t>
    <phoneticPr fontId="1" type="noConversion"/>
  </si>
  <si>
    <t>pk</t>
    <phoneticPr fontId="1" type="noConversion"/>
  </si>
  <si>
    <t>일자</t>
    <phoneticPr fontId="1" type="noConversion"/>
  </si>
  <si>
    <t>부서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</si>
  <si>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</si>
  <si>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</si>
  <si>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</si>
  <si>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</si>
  <si>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</si>
  <si>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</si>
  <si>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</si>
  <si>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</si>
  <si>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</si>
  <si>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</si>
  <si>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0.02-0.20mg</t>
  </si>
  <si>
    <t>box</t>
    <phoneticPr fontId="1" type="noConversion"/>
  </si>
  <si>
    <t>Fisher Chemical</t>
    <phoneticPr fontId="1" type="noConversion"/>
  </si>
  <si>
    <t>50mL</t>
  </si>
  <si>
    <t>A100A047</t>
    <phoneticPr fontId="1" type="noConversion"/>
  </si>
  <si>
    <t>LAR</t>
    <phoneticPr fontId="1" type="noConversion"/>
  </si>
  <si>
    <t>LN2</t>
    <phoneticPr fontId="1" type="noConversion"/>
  </si>
  <si>
    <t>AIR</t>
    <phoneticPr fontId="1" type="noConversion"/>
  </si>
  <si>
    <t>He</t>
    <phoneticPr fontId="1" type="noConversion"/>
  </si>
  <si>
    <t>O2</t>
    <phoneticPr fontId="1" type="noConversion"/>
  </si>
  <si>
    <t>H2</t>
    <phoneticPr fontId="1" type="noConversion"/>
  </si>
  <si>
    <t>GPN2</t>
    <phoneticPr fontId="1" type="noConversion"/>
  </si>
  <si>
    <t>가스</t>
    <phoneticPr fontId="1" type="noConversion"/>
  </si>
  <si>
    <t>주문날짜</t>
    <phoneticPr fontId="1" type="noConversion"/>
  </si>
  <si>
    <t>담당자</t>
    <phoneticPr fontId="1" type="noConversion"/>
  </si>
  <si>
    <t>비고</t>
    <phoneticPr fontId="1" type="noConversion"/>
  </si>
  <si>
    <t>입고일</t>
    <phoneticPr fontId="1" type="noConversion"/>
  </si>
  <si>
    <t>2024년 9월</t>
    <phoneticPr fontId="1" type="noConversion"/>
  </si>
  <si>
    <t>신재경</t>
    <phoneticPr fontId="1" type="noConversion"/>
  </si>
  <si>
    <t>이미연</t>
    <phoneticPr fontId="1" type="noConversion"/>
  </si>
  <si>
    <t>LAR</t>
    <phoneticPr fontId="1" type="noConversion"/>
  </si>
  <si>
    <t>LN2</t>
    <phoneticPr fontId="1" type="noConversion"/>
  </si>
  <si>
    <t>He</t>
    <phoneticPr fontId="1" type="noConversion"/>
  </si>
  <si>
    <t>O2</t>
    <phoneticPr fontId="1" type="noConversion"/>
  </si>
  <si>
    <t>H2</t>
    <phoneticPr fontId="1" type="noConversion"/>
  </si>
  <si>
    <t>GPN2</t>
    <phoneticPr fontId="1" type="noConversion"/>
  </si>
  <si>
    <t>단가</t>
    <phoneticPr fontId="1" type="noConversion"/>
  </si>
  <si>
    <t>저순도</t>
    <phoneticPr fontId="1" type="noConversion"/>
  </si>
  <si>
    <t>순도(%)</t>
    <phoneticPr fontId="1" type="noConversion"/>
  </si>
  <si>
    <t>용량(L)</t>
    <phoneticPr fontId="1" type="noConversion"/>
  </si>
  <si>
    <t>월 총합</t>
    <phoneticPr fontId="1" type="noConversion"/>
  </si>
  <si>
    <t>월 총계</t>
    <phoneticPr fontId="1" type="noConversion"/>
  </si>
  <si>
    <t>가스정보</t>
    <phoneticPr fontId="1" type="noConversion"/>
  </si>
  <si>
    <t>2024년 10월</t>
    <phoneticPr fontId="1" type="noConversion"/>
  </si>
  <si>
    <t>월 총계</t>
    <phoneticPr fontId="1" type="noConversion"/>
  </si>
  <si>
    <t>월 총합</t>
    <phoneticPr fontId="1" type="noConversion"/>
  </si>
  <si>
    <t>2024년 11월</t>
    <phoneticPr fontId="1" type="noConversion"/>
  </si>
  <si>
    <t>2024년 12월</t>
    <phoneticPr fontId="1" type="noConversion"/>
  </si>
  <si>
    <t>*비고란엔 특이사항을 입력</t>
    <phoneticPr fontId="1" type="noConversion"/>
  </si>
  <si>
    <r>
      <t>*주문날짜 입력시  해당 월 행이 모자를 경우</t>
    </r>
    <r>
      <rPr>
        <b/>
        <u/>
        <sz val="12"/>
        <color rgb="FFFF0000"/>
        <rFont val="나눔고딕"/>
        <family val="3"/>
        <charset val="129"/>
      </rPr>
      <t xml:space="preserve"> "삽입"</t>
    </r>
    <r>
      <rPr>
        <b/>
        <sz val="12"/>
        <color rgb="FFFF0000"/>
        <rFont val="나눔고딕"/>
        <family val="3"/>
        <charset val="129"/>
      </rPr>
      <t>하여 추가하여 입력</t>
    </r>
    <phoneticPr fontId="1" type="noConversion"/>
  </si>
  <si>
    <t>수질</t>
    <phoneticPr fontId="1" type="noConversion"/>
  </si>
  <si>
    <r>
      <t>G</t>
    </r>
    <r>
      <rPr>
        <sz val="11"/>
        <color theme="1"/>
        <rFont val="나눔고딕"/>
        <family val="3"/>
        <charset val="129"/>
      </rPr>
      <t>R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</si>
  <si>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024.09.04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</si>
  <si>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024.09.03</t>
    </r>
    <phoneticPr fontId="1" type="noConversion"/>
  </si>
  <si>
    <t xml:space="preserve">사용 가능 합니다. </t>
    <phoneticPr fontId="1" type="noConversion"/>
  </si>
  <si>
    <t>1-phenyl-3-methyl-5-pyrazolone</t>
    <phoneticPr fontId="1" type="noConversion"/>
  </si>
  <si>
    <t>5C 여지(100CIRCLES)</t>
    <phoneticPr fontId="1" type="noConversion"/>
  </si>
  <si>
    <t>K60822522</t>
    <phoneticPr fontId="1" type="noConversion"/>
  </si>
  <si>
    <t>ep TIPS Standatd 50-1000 uL (bulk)</t>
    <phoneticPr fontId="1" type="noConversion"/>
  </si>
  <si>
    <t>Order no: 0030 000.919</t>
    <phoneticPr fontId="1" type="noConversion"/>
  </si>
  <si>
    <t>50-1000 uL</t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</si>
  <si>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kg</t>
    </r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</si>
  <si>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10mm</t>
    </r>
    <phoneticPr fontId="1" type="noConversion"/>
  </si>
  <si>
    <t>Sodium Chloride(PCB 분석용)</t>
    <phoneticPr fontId="1" type="noConversion"/>
  </si>
  <si>
    <t>Dichloromethane 300</t>
    <phoneticPr fontId="1" type="noConversion"/>
  </si>
  <si>
    <t>6011-11B</t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</si>
  <si>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RA</t>
    </r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</si>
  <si>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k</t>
    </r>
    <phoneticPr fontId="1" type="noConversion"/>
  </si>
  <si>
    <t>0.005mol Potassium permanganate standard solution(0.025N)</t>
    <phoneticPr fontId="1" type="noConversion"/>
  </si>
  <si>
    <t>2024.09.04</t>
    <phoneticPr fontId="1" type="noConversion"/>
  </si>
  <si>
    <t>KMS1601-50</t>
    <phoneticPr fontId="1" type="noConversion"/>
  </si>
  <si>
    <t>Labkom®</t>
    <phoneticPr fontId="1" type="noConversion"/>
  </si>
  <si>
    <t>KMS1601-250</t>
    <phoneticPr fontId="1" type="noConversion"/>
  </si>
  <si>
    <t>분액깔때기</t>
    <phoneticPr fontId="1" type="noConversion"/>
  </si>
  <si>
    <t>LABDIA</t>
    <phoneticPr fontId="1" type="noConversion"/>
  </si>
  <si>
    <t>FN1041000P</t>
    <phoneticPr fontId="1" type="noConversion"/>
  </si>
  <si>
    <t>`</t>
    <phoneticPr fontId="1" type="noConversion"/>
  </si>
  <si>
    <t>Chloroform, 99.5%, GR, 1KG</t>
    <phoneticPr fontId="1" type="noConversion"/>
  </si>
  <si>
    <t>Chloroform, 99.8% / 67-66-3, GR, 1kg, C0586</t>
    <phoneticPr fontId="1" type="noConversion"/>
  </si>
  <si>
    <t>000C0586</t>
    <phoneticPr fontId="1" type="noConversion"/>
  </si>
  <si>
    <t>이미연</t>
    <phoneticPr fontId="1" type="noConversion"/>
  </si>
  <si>
    <t>9월10일</t>
    <phoneticPr fontId="1" type="noConversion"/>
  </si>
  <si>
    <t>입고</t>
    <phoneticPr fontId="1" type="noConversion"/>
  </si>
  <si>
    <t>기타</t>
    <phoneticPr fontId="1" type="noConversion"/>
  </si>
  <si>
    <t>PUMP TUBE-FLOW R.-12ea/pkgORN/GRN</t>
  </si>
  <si>
    <t>BLTEC</t>
    <phoneticPr fontId="1" type="noConversion"/>
  </si>
  <si>
    <t>178-3748-04</t>
  </si>
  <si>
    <t>pk</t>
    <phoneticPr fontId="1" type="noConversion"/>
  </si>
  <si>
    <t>비엘텍코리아</t>
    <phoneticPr fontId="1" type="noConversion"/>
  </si>
  <si>
    <t>9월10일</t>
    <phoneticPr fontId="1" type="noConversion"/>
  </si>
  <si>
    <t>해양</t>
    <phoneticPr fontId="1" type="noConversion"/>
  </si>
  <si>
    <t>Pump Tube pharmed 3ea/pkgORN/GRN</t>
  </si>
  <si>
    <t>Pump Tube pharmed 3ea/pkgORN/WHT</t>
  </si>
  <si>
    <t>FMT-3748-06</t>
  </si>
  <si>
    <t>Pump Tube pharmed 3ea/pkgGRN/GRN</t>
  </si>
  <si>
    <t>FMT-3748-14</t>
  </si>
  <si>
    <t>Pump Tube pharmed 3ea/pkgBLU/BLU</t>
  </si>
  <si>
    <t>FMT-3748-13</t>
  </si>
  <si>
    <t>DEBUBBLER/REBUBBLER</t>
  </si>
  <si>
    <t>165-G006-01</t>
  </si>
  <si>
    <t>ea</t>
    <phoneticPr fontId="1" type="noConversion"/>
  </si>
  <si>
    <t>총합</t>
    <phoneticPr fontId="1" type="noConversion"/>
  </si>
  <si>
    <t>2024.09.11</t>
    <phoneticPr fontId="1" type="noConversion"/>
  </si>
  <si>
    <r>
      <t xml:space="preserve">테스트 후 피드백 부탁드립니다. 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</si>
  <si>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1250ul, S3, BULK, 1000EA/PK (NEPTUNE)</t>
  </si>
  <si>
    <t>1000ul, Pipette tip. Bag, PCR Grade, 500PK</t>
  </si>
  <si>
    <t>V2202-3953</t>
    <phoneticPr fontId="1" type="noConversion"/>
  </si>
  <si>
    <t>100ea/pk</t>
  </si>
  <si>
    <t>서정인</t>
    <phoneticPr fontId="1" type="noConversion"/>
  </si>
  <si>
    <t>반예주</t>
    <phoneticPr fontId="1" type="noConversion"/>
  </si>
  <si>
    <t>pkg</t>
    <phoneticPr fontId="1" type="noConversion"/>
  </si>
  <si>
    <t>TUBING #TYGON STD T 0,010</t>
    <phoneticPr fontId="1" type="noConversion"/>
  </si>
  <si>
    <t>비엘텍코리아㈜</t>
    <phoneticPr fontId="1" type="noConversion"/>
  </si>
  <si>
    <t>116-0536-03</t>
    <phoneticPr fontId="1" type="noConversion"/>
  </si>
  <si>
    <t>5M</t>
    <phoneticPr fontId="1" type="noConversion"/>
  </si>
  <si>
    <t>비엘텍코리아(주)</t>
    <phoneticPr fontId="1" type="noConversion"/>
  </si>
  <si>
    <t>9월24일</t>
    <phoneticPr fontId="1" type="noConversion"/>
  </si>
  <si>
    <t>Propylmagnesium Bromide (ca. 27% in Tetrahydrofuran, ca. 2mol/L)</t>
    <phoneticPr fontId="1" type="noConversion"/>
  </si>
  <si>
    <t>P0880</t>
    <phoneticPr fontId="1" type="noConversion"/>
  </si>
  <si>
    <t>250g</t>
    <phoneticPr fontId="1" type="noConversion"/>
  </si>
  <si>
    <t>2024.09.24</t>
    <phoneticPr fontId="1" type="noConversion"/>
  </si>
  <si>
    <t>20240826(2)
20240925(8)</t>
    <phoneticPr fontId="1" type="noConversion"/>
  </si>
  <si>
    <t>택배</t>
    <phoneticPr fontId="1" type="noConversion"/>
  </si>
  <si>
    <r>
      <t xml:space="preserve">테스트 후 피드백 부탁드립니다.→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</si>
  <si>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부가세포함</t>
    <phoneticPr fontId="1" type="noConversion"/>
  </si>
  <si>
    <t>9월25일</t>
    <phoneticPr fontId="1" type="noConversion"/>
  </si>
  <si>
    <t>해양</t>
    <phoneticPr fontId="1" type="noConversion"/>
  </si>
  <si>
    <t>Sulfanilamide</t>
    <phoneticPr fontId="1" type="noConversion"/>
  </si>
  <si>
    <t>Thermo</t>
    <phoneticPr fontId="1" type="noConversion"/>
  </si>
  <si>
    <t>338 25100</t>
    <phoneticPr fontId="1" type="noConversion"/>
  </si>
  <si>
    <t>2g</t>
    <phoneticPr fontId="1" type="noConversion"/>
  </si>
  <si>
    <t>ea</t>
    <phoneticPr fontId="1" type="noConversion"/>
  </si>
  <si>
    <t>총합</t>
    <phoneticPr fontId="1" type="noConversion"/>
  </si>
  <si>
    <t>NaCl solution, 10-11%, 500ml</t>
    <phoneticPr fontId="1" type="noConversion"/>
  </si>
  <si>
    <t>Elemental Scientific Instrument</t>
    <phoneticPr fontId="1" type="noConversion"/>
  </si>
  <si>
    <t>총합</t>
    <phoneticPr fontId="1" type="noConversion"/>
  </si>
  <si>
    <t>9월26일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</si>
  <si>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</si>
  <si>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</si>
  <si>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</si>
  <si>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</si>
  <si>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</si>
  <si>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</si>
  <si>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</si>
  <si>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</si>
  <si>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</si>
  <si>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</si>
  <si>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</si>
  <si>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</si>
  <si>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</si>
  <si>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</si>
  <si>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</si>
  <si>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</si>
  <si>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</si>
  <si>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9월26일</t>
    <phoneticPr fontId="1" type="noConversion"/>
  </si>
  <si>
    <t>해양</t>
    <phoneticPr fontId="1" type="noConversion"/>
  </si>
  <si>
    <t>Supelco</t>
  </si>
  <si>
    <t>SP</t>
  </si>
  <si>
    <t>ea</t>
    <phoneticPr fontId="1" type="noConversion"/>
  </si>
  <si>
    <t>Hydrofiuoric acid 48%</t>
  </si>
  <si>
    <t>ACS</t>
  </si>
  <si>
    <t>1.00334.1000</t>
  </si>
  <si>
    <t>UP</t>
  </si>
  <si>
    <t>28163-1B</t>
  </si>
  <si>
    <t xml:space="preserve">4371-3B </t>
  </si>
  <si>
    <t>TB-162KR</t>
  </si>
  <si>
    <t>DU.21801365</t>
  </si>
  <si>
    <t>DB-5ms Ultra Inert GC Column</t>
  </si>
  <si>
    <t>TD(Unity) Cold Trap</t>
  </si>
  <si>
    <t>123-5563UI</t>
  </si>
  <si>
    <t>60 m, 0.32 mm, 1.00 µm</t>
  </si>
  <si>
    <t>U-T3ATX-2S</t>
  </si>
  <si>
    <t>TO-14</t>
  </si>
  <si>
    <t>Markes</t>
  </si>
  <si>
    <t>2024.09.26</t>
    <phoneticPr fontId="1" type="noConversion"/>
  </si>
  <si>
    <t>2024.09.25</t>
    <phoneticPr fontId="1" type="noConversion"/>
  </si>
  <si>
    <t>성호씨그마</t>
    <phoneticPr fontId="1" type="noConversion"/>
  </si>
  <si>
    <t>S25LTL045AP-A1</t>
    <phoneticPr fontId="1" type="noConversion"/>
  </si>
  <si>
    <r>
      <t>Syinge  Filter,  PTFE,Hydrophilic, 0.45</t>
    </r>
    <r>
      <rPr>
        <b/>
        <sz val="11"/>
        <color rgb="FFFF0000"/>
        <rFont val="바탕"/>
        <family val="1"/>
        <charset val="129"/>
      </rPr>
      <t>㎛</t>
    </r>
    <r>
      <rPr>
        <b/>
        <sz val="11"/>
        <color rgb="FFFF0000"/>
        <rFont val="나눔고딕"/>
        <family val="3"/>
        <charset val="129"/>
      </rPr>
      <t>/25mm,PP  clear  housing</t>
    </r>
    <r>
      <rPr>
        <b/>
        <sz val="11"/>
        <color rgb="FFFF0000"/>
        <rFont val="나눔고딕"/>
        <family val="3"/>
        <charset val="129"/>
      </rPr>
      <t>, ,weld type</t>
    </r>
    <phoneticPr fontId="1" type="noConversion"/>
  </si>
  <si>
    <t>서정인</t>
    <phoneticPr fontId="1" type="noConversion"/>
  </si>
  <si>
    <t>2024.10.02</t>
    <phoneticPr fontId="1" type="noConversion"/>
  </si>
  <si>
    <t>2024.09.11, 3ea 입고
2024.10.02. 7ea 입고</t>
    <phoneticPr fontId="1" type="noConversion"/>
  </si>
  <si>
    <t>현재 재고로 쓸 예정(구매안함)</t>
    <phoneticPr fontId="1" type="noConversion"/>
  </si>
  <si>
    <t>Acetic acid</t>
    <phoneticPr fontId="1" type="noConversion"/>
  </si>
  <si>
    <t>Ammonia solution</t>
    <phoneticPr fontId="1" type="noConversion"/>
  </si>
  <si>
    <t>Perchloric acid 70%, 99.999%, trace metals basis</t>
    <phoneticPr fontId="1" type="noConversion"/>
  </si>
  <si>
    <t>직류전원장치 (AND 전자저울용)</t>
    <phoneticPr fontId="1" type="noConversion"/>
  </si>
  <si>
    <t>(주)디포스</t>
    <phoneticPr fontId="1" type="noConversion"/>
  </si>
  <si>
    <t>Wash Bottle</t>
    <phoneticPr fontId="1" type="noConversion"/>
  </si>
  <si>
    <t>Sanplatec</t>
    <phoneticPr fontId="1" type="noConversion"/>
  </si>
  <si>
    <t>메디아병 (투명)</t>
    <phoneticPr fontId="1" type="noConversion"/>
  </si>
  <si>
    <t>DURAN</t>
    <phoneticPr fontId="1" type="noConversion"/>
  </si>
  <si>
    <t>네오박스 80</t>
    <phoneticPr fontId="1" type="noConversion"/>
  </si>
  <si>
    <t>코멕스</t>
    <phoneticPr fontId="1" type="noConversion"/>
  </si>
  <si>
    <t>8L, 335*240*190(H)mm</t>
    <phoneticPr fontId="1" type="noConversion"/>
  </si>
  <si>
    <t>네오박스 400</t>
    <phoneticPr fontId="1" type="noConversion"/>
  </si>
  <si>
    <t>40L, 632*437*226(H)mm</t>
    <phoneticPr fontId="1" type="noConversion"/>
  </si>
  <si>
    <t>라텍스장갑 XS</t>
    <phoneticPr fontId="1" type="noConversion"/>
  </si>
  <si>
    <t>BEARgrip</t>
    <phoneticPr fontId="1" type="noConversion"/>
  </si>
  <si>
    <t>라텍스장갑 S</t>
    <phoneticPr fontId="1" type="noConversion"/>
  </si>
  <si>
    <t>ITC</t>
    <phoneticPr fontId="1" type="noConversion"/>
  </si>
  <si>
    <t>서정인</t>
    <phoneticPr fontId="1" type="noConversion"/>
  </si>
  <si>
    <t>서정인</t>
    <phoneticPr fontId="1" type="noConversion"/>
  </si>
  <si>
    <t>30*45cm</t>
    <phoneticPr fontId="1" type="noConversion"/>
  </si>
  <si>
    <t>Sodium-4-pyridinecarboxylate (250g)</t>
    <phoneticPr fontId="1" type="noConversion"/>
  </si>
  <si>
    <t>for Cyanogen Determination</t>
    <phoneticPr fontId="1" type="noConversion"/>
  </si>
  <si>
    <t>195-12751</t>
    <phoneticPr fontId="1" type="noConversion"/>
  </si>
  <si>
    <t>Potassium dihydrogen phosphate (500g)</t>
    <phoneticPr fontId="1" type="noConversion"/>
  </si>
  <si>
    <t>169-04245</t>
    <phoneticPr fontId="1" type="noConversion"/>
  </si>
  <si>
    <t>NP 용</t>
    <phoneticPr fontId="1" type="noConversion"/>
  </si>
  <si>
    <t>Boric acid (500g)</t>
    <phoneticPr fontId="1" type="noConversion"/>
  </si>
  <si>
    <t>021-02195</t>
    <phoneticPr fontId="1" type="noConversion"/>
  </si>
  <si>
    <t>bacto peptone (500g)</t>
    <phoneticPr fontId="1" type="noConversion"/>
  </si>
  <si>
    <t>ICP  multi-element standard (1000mg/L)</t>
    <phoneticPr fontId="1" type="noConversion"/>
  </si>
  <si>
    <t xml:space="preserve">Arsenic standard solution 1000mg/L </t>
    <phoneticPr fontId="1" type="noConversion"/>
  </si>
  <si>
    <t>500mL 부피플라스크</t>
    <phoneticPr fontId="1" type="noConversion"/>
  </si>
  <si>
    <t>실험복 (동복)</t>
    <phoneticPr fontId="1" type="noConversion"/>
  </si>
  <si>
    <t>남 (90)</t>
    <phoneticPr fontId="1" type="noConversion"/>
  </si>
  <si>
    <t>남 (95)</t>
    <phoneticPr fontId="1" type="noConversion"/>
  </si>
  <si>
    <t>마그네틱바 리트리버 300mm</t>
    <phoneticPr fontId="1" type="noConversion"/>
  </si>
  <si>
    <t>300mm</t>
    <phoneticPr fontId="1" type="noConversion"/>
  </si>
  <si>
    <t>2mL 갈색바이알</t>
    <phoneticPr fontId="1" type="noConversion"/>
  </si>
  <si>
    <t>사용가능,  TIP통 구매 요망</t>
    <phoneticPr fontId="1" type="noConversion"/>
  </si>
  <si>
    <t>사용 가능</t>
    <phoneticPr fontId="1" type="noConversion"/>
  </si>
  <si>
    <r>
      <t xml:space="preserve">피드백 부탁드립니다.→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</si>
  <si>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Glass filter, GB-100R, 203X254mm, 50ea/pk</t>
    <phoneticPr fontId="1" type="noConversion"/>
  </si>
  <si>
    <t>20241002(4)
20241014(1)</t>
    <phoneticPr fontId="1" type="noConversion"/>
  </si>
  <si>
    <t>2024.10.14</t>
    <phoneticPr fontId="1" type="noConversion"/>
  </si>
  <si>
    <t>10월15일</t>
    <phoneticPr fontId="1" type="noConversion"/>
  </si>
  <si>
    <t>Sodium Phosphate monobasic monohydrate &gt;98%</t>
  </si>
  <si>
    <t>EP</t>
  </si>
  <si>
    <t>S4262</t>
  </si>
  <si>
    <t>n-Hexane</t>
  </si>
  <si>
    <t>67150S0380</t>
  </si>
  <si>
    <t>S/T</t>
  </si>
  <si>
    <t>Imidazole</t>
  </si>
  <si>
    <t>WAKO</t>
  </si>
  <si>
    <t>Sodium-4-pyridinecarboxylic acid</t>
  </si>
  <si>
    <t>195-12751</t>
  </si>
  <si>
    <t>250g</t>
  </si>
  <si>
    <t>은박컵</t>
  </si>
  <si>
    <t>pk(10ea/pk)</t>
    <phoneticPr fontId="1" type="noConversion"/>
  </si>
  <si>
    <t>매스실린더 glass</t>
    <phoneticPr fontId="1" type="noConversion"/>
  </si>
  <si>
    <t>thermo</t>
  </si>
  <si>
    <t>10ml</t>
  </si>
  <si>
    <t>실험복</t>
  </si>
  <si>
    <t>95(M)</t>
    <phoneticPr fontId="1" type="noConversion"/>
  </si>
  <si>
    <t>Oak Ridge High-Speed Centrifuge Tube</t>
  </si>
  <si>
    <t>Nalgene</t>
  </si>
  <si>
    <t>3114-0050</t>
  </si>
  <si>
    <t>case(10ea)</t>
    <phoneticPr fontId="1" type="noConversion"/>
  </si>
  <si>
    <t>박정하</t>
    <phoneticPr fontId="1" type="noConversion"/>
  </si>
  <si>
    <t>VITLAB DISPENSER  교정료</t>
    <phoneticPr fontId="1" type="noConversion"/>
  </si>
  <si>
    <t>7510-1405</t>
    <phoneticPr fontId="1" type="noConversion"/>
  </si>
  <si>
    <t>SP.98000</t>
    <phoneticPr fontId="1" type="noConversion"/>
  </si>
  <si>
    <t>Biohazard Bag 30*45cm / 100ea (100)</t>
    <phoneticPr fontId="1" type="noConversion"/>
  </si>
  <si>
    <t>재고 사용예정(주문 X)</t>
    <phoneticPr fontId="1" type="noConversion"/>
  </si>
  <si>
    <t>1.11355.0100</t>
  </si>
  <si>
    <t>01969-100ML-F</t>
  </si>
  <si>
    <t>BG-PL-M</t>
  </si>
  <si>
    <t>10월17일</t>
    <phoneticPr fontId="1" type="noConversion"/>
  </si>
  <si>
    <t>20MM PTFE SILICONE SEPTA CAP</t>
    <phoneticPr fontId="1" type="noConversion"/>
  </si>
  <si>
    <t>B4000022</t>
    <phoneticPr fontId="1" type="noConversion"/>
  </si>
  <si>
    <t>1000ea/pk</t>
    <phoneticPr fontId="1" type="noConversion"/>
  </si>
  <si>
    <t>㈜베이스</t>
    <phoneticPr fontId="1" type="noConversion"/>
  </si>
  <si>
    <t>[Finn] FINNTIP 10 ml, 100/bag</t>
    <phoneticPr fontId="1" type="noConversion"/>
  </si>
  <si>
    <t>Pipette Tips for Gilson&amp;Finn Type [10ml, Clear, Bulk Type, 100/pk</t>
    <phoneticPr fontId="1" type="noConversion"/>
  </si>
  <si>
    <t>HRA-2400640</t>
  </si>
  <si>
    <t>엘텍사이언스</t>
    <phoneticPr fontId="1" type="noConversion"/>
  </si>
  <si>
    <t>Ratiolab</t>
    <phoneticPr fontId="1" type="noConversion"/>
  </si>
  <si>
    <t>AIR PINCH VALVE TUBE for AA3</t>
  </si>
  <si>
    <t>FMT-0536-07</t>
  </si>
  <si>
    <t>AIR Zero</t>
    <phoneticPr fontId="1" type="noConversion"/>
  </si>
  <si>
    <t>9402151 단종(Thermo Finntip), 4-5주 소요예상</t>
    <phoneticPr fontId="1" type="noConversion"/>
  </si>
  <si>
    <t>20241017 발주</t>
    <phoneticPr fontId="1" type="noConversion"/>
  </si>
  <si>
    <t>20241002(3)
20241018(4)</t>
    <phoneticPr fontId="1" type="noConversion"/>
  </si>
  <si>
    <t>샘플</t>
    <phoneticPr fontId="1" type="noConversion"/>
  </si>
  <si>
    <t>2372-ER</t>
    <phoneticPr fontId="28" type="noConversion"/>
  </si>
  <si>
    <t>1250ul Empty Tray, 1/EA</t>
    <phoneticPr fontId="28" type="noConversion"/>
  </si>
  <si>
    <t>Neptue Scientific</t>
    <phoneticPr fontId="1" type="noConversion"/>
  </si>
  <si>
    <t>9301-1425</t>
  </si>
  <si>
    <t>20mm Crimp caps with septa, 100/PK</t>
  </si>
  <si>
    <t>O3.S02115</t>
    <phoneticPr fontId="28" type="noConversion"/>
  </si>
  <si>
    <t>MAXSUN 맥스 라이터 충전 가스, 1EA</t>
    <phoneticPr fontId="28" type="noConversion"/>
  </si>
  <si>
    <t>지퍼백 17×24cm 100/PK</t>
    <phoneticPr fontId="1" type="noConversion"/>
  </si>
  <si>
    <t>수질</t>
    <phoneticPr fontId="1" type="noConversion"/>
  </si>
  <si>
    <t>보성과학</t>
    <phoneticPr fontId="1" type="noConversion"/>
  </si>
  <si>
    <t>Wastewater Coliforms, WP, CRM</t>
  </si>
  <si>
    <t>Oil &amp; Grease Concentrate, WP, CR</t>
  </si>
  <si>
    <t>E)4122</t>
  </si>
  <si>
    <t>E)083</t>
  </si>
  <si>
    <t>ea</t>
    <phoneticPr fontId="1" type="noConversion"/>
  </si>
  <si>
    <t>2024.10.18</t>
    <phoneticPr fontId="1" type="noConversion"/>
  </si>
  <si>
    <t>2024.10.14</t>
    <phoneticPr fontId="1" type="noConversion"/>
  </si>
  <si>
    <t xml:space="preserve">랩가이드에서 교정받음 </t>
    <phoneticPr fontId="1" type="noConversion"/>
  </si>
  <si>
    <t>2024.10.23</t>
    <phoneticPr fontId="1" type="noConversion"/>
  </si>
  <si>
    <t>Gas Clean Filter Carrier Gas</t>
  </si>
  <si>
    <t>Liner,split,low prs drop, glswl,tpr,deact</t>
  </si>
  <si>
    <t>CP17973</t>
    <phoneticPr fontId="1" type="noConversion"/>
  </si>
  <si>
    <t>5183-4647</t>
    <phoneticPr fontId="1" type="noConversion"/>
  </si>
  <si>
    <t>3-4주 소요</t>
    <phoneticPr fontId="1" type="noConversion"/>
  </si>
  <si>
    <t>10월28일</t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</si>
  <si>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0월28일</t>
    </r>
    <phoneticPr fontId="1" type="noConversion"/>
  </si>
  <si>
    <t>Polyester Al bag</t>
  </si>
  <si>
    <t>-</t>
    <phoneticPr fontId="1" type="noConversion"/>
  </si>
  <si>
    <t>-</t>
    <phoneticPr fontId="1" type="noConversion"/>
  </si>
  <si>
    <t>-</t>
    <phoneticPr fontId="1" type="noConversion"/>
  </si>
  <si>
    <t>205-1001-05</t>
    <phoneticPr fontId="1" type="noConversion"/>
  </si>
  <si>
    <t>최서연</t>
    <phoneticPr fontId="1" type="noConversion"/>
  </si>
  <si>
    <t>2024.10.29</t>
    <phoneticPr fontId="1" type="noConversion"/>
  </si>
  <si>
    <t>Blue screw cap, White PTFE/Red silicone septa for 2ml 9-425 screw top viaL, 100PCS/PK</t>
    <phoneticPr fontId="1" type="noConversion"/>
  </si>
  <si>
    <t>Vivagen</t>
  </si>
  <si>
    <t>Color Standard Solution(1000)</t>
    <phoneticPr fontId="1" type="noConversion"/>
  </si>
  <si>
    <t>phenols, crystals</t>
    <phoneticPr fontId="1" type="noConversion"/>
  </si>
  <si>
    <t>for Nucleic Acid Extraction</t>
  </si>
  <si>
    <t>160-127</t>
    <phoneticPr fontId="1" type="noConversion"/>
  </si>
  <si>
    <t>개무밧드 8절</t>
    <phoneticPr fontId="1" type="noConversion"/>
  </si>
  <si>
    <t>개무밧드 6절</t>
    <phoneticPr fontId="1" type="noConversion"/>
  </si>
  <si>
    <t>개무밧드 4절</t>
    <phoneticPr fontId="1" type="noConversion"/>
  </si>
  <si>
    <t>21.5cm x 17.5cm x 2.5cm</t>
    <phoneticPr fontId="1" type="noConversion"/>
  </si>
  <si>
    <t>28cm x 22cm x 5cm</t>
    <phoneticPr fontId="1" type="noConversion"/>
  </si>
  <si>
    <t>36cm x 32cm x 6cm</t>
    <phoneticPr fontId="1" type="noConversion"/>
  </si>
  <si>
    <t>DEAJUNG</t>
    <phoneticPr fontId="1" type="noConversion"/>
  </si>
  <si>
    <t>bis(2-Ethylhexyl)phthalate  (1000ul/ml In Methanol)</t>
    <phoneticPr fontId="1" type="noConversion"/>
  </si>
  <si>
    <t>Fluoranthene-d10 (100ug/mL in MeOH)</t>
    <phoneticPr fontId="1" type="noConversion"/>
  </si>
  <si>
    <t>DO Zero Solution HI-7040L</t>
    <phoneticPr fontId="1" type="noConversion"/>
  </si>
  <si>
    <t>전기전도도 Calibrator(YSI 3167)</t>
    <phoneticPr fontId="1" type="noConversion"/>
  </si>
  <si>
    <t>ACCU</t>
    <phoneticPr fontId="1" type="noConversion"/>
  </si>
  <si>
    <t>HI-7040L</t>
    <phoneticPr fontId="1" type="noConversion"/>
  </si>
  <si>
    <t>#3167</t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</si>
  <si>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</si>
  <si>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t>Sodium sulfate, anhydrous, 99.0%</t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</si>
  <si>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AMCHUN</t>
    </r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</si>
  <si>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1011</t>
    </r>
    <phoneticPr fontId="1" type="noConversion"/>
  </si>
  <si>
    <t>최서연</t>
    <phoneticPr fontId="1" type="noConversion"/>
  </si>
  <si>
    <t>청우환경</t>
    <phoneticPr fontId="1" type="noConversion"/>
  </si>
  <si>
    <t>0.025N-Sodium Thiosulfate</t>
    <phoneticPr fontId="1" type="noConversion"/>
  </si>
  <si>
    <t>1mlX5</t>
    <phoneticPr fontId="1" type="noConversion"/>
  </si>
  <si>
    <t>8-10 주, 주문제작 상품으로 내년 1월에 배송될 수 있음.</t>
    <phoneticPr fontId="1" type="noConversion"/>
  </si>
  <si>
    <t xml:space="preserve">8-10 주, </t>
  </si>
  <si>
    <t>WC-MBAS-R1-10X-1</t>
    <phoneticPr fontId="1" type="noConversion"/>
  </si>
  <si>
    <t>WC-MBAS-R1-10X-1 (ABS표준물질)</t>
    <phoneticPr fontId="1" type="noConversion"/>
  </si>
  <si>
    <t>11월06일</t>
    <phoneticPr fontId="1" type="noConversion"/>
  </si>
  <si>
    <t>번호</t>
    <phoneticPr fontId="1" type="noConversion"/>
  </si>
  <si>
    <t>일자</t>
    <phoneticPr fontId="1" type="noConversion"/>
  </si>
  <si>
    <t>제조사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</si>
  <si>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</si>
  <si>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</si>
  <si>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</si>
  <si>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</si>
  <si>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</si>
  <si>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</si>
  <si>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Chloroform  99.5%, GR</t>
  </si>
  <si>
    <t>box</t>
    <phoneticPr fontId="1" type="noConversion"/>
  </si>
  <si>
    <t>Glycerol</t>
  </si>
  <si>
    <t>Wako</t>
  </si>
  <si>
    <t>075-00616</t>
  </si>
  <si>
    <t>sulfuric acid</t>
  </si>
  <si>
    <t>Potassium Phosphate Monobasic</t>
  </si>
  <si>
    <t>84185S0350</t>
  </si>
  <si>
    <t>07380-00</t>
  </si>
  <si>
    <t>Potassium Chloride</t>
  </si>
  <si>
    <t>163-03545</t>
  </si>
  <si>
    <t>ST</t>
  </si>
  <si>
    <t>Z-014J-0.5X</t>
  </si>
  <si>
    <t>Stainless-steel Trays</t>
  </si>
  <si>
    <t>DAIHAN</t>
  </si>
  <si>
    <t>C9.1160</t>
  </si>
  <si>
    <t>280×200×h50㎜</t>
  </si>
  <si>
    <t>C9.1203</t>
  </si>
  <si>
    <t>320×200×h50㎜</t>
  </si>
  <si>
    <t>disposable weighing dish(시약접시)</t>
  </si>
  <si>
    <t>고려에이스과학</t>
  </si>
  <si>
    <t>KA.WB-158</t>
  </si>
  <si>
    <t>small (40*40)</t>
  </si>
  <si>
    <t>Cap, 9mm blue screw, PTFE/RS, 100PK</t>
  </si>
  <si>
    <t>pk</t>
    <phoneticPr fontId="1" type="noConversion"/>
  </si>
  <si>
    <t>농축바이알(1mL ENDPOINT)</t>
    <phoneticPr fontId="1" type="noConversion"/>
  </si>
  <si>
    <t>(AT-EV-08 모델용)</t>
  </si>
  <si>
    <t>100ml (8ea/pk)</t>
    <phoneticPr fontId="1" type="noConversion"/>
  </si>
  <si>
    <t>No 2S  분액여과지</t>
  </si>
  <si>
    <t>110 mm</t>
  </si>
  <si>
    <t>지퍼백</t>
    <phoneticPr fontId="1" type="noConversion"/>
  </si>
  <si>
    <t>15*20 (100ea/pk)</t>
    <phoneticPr fontId="1" type="noConversion"/>
  </si>
  <si>
    <t>7*10 (100ea/pk)</t>
    <phoneticPr fontId="1" type="noConversion"/>
  </si>
  <si>
    <t>17*24 (100ea/pk)</t>
    <phoneticPr fontId="1" type="noConversion"/>
  </si>
  <si>
    <t>실험복(동복)</t>
    <phoneticPr fontId="1" type="noConversion"/>
  </si>
  <si>
    <t>A07-107-009</t>
  </si>
  <si>
    <t>A07-107-045</t>
  </si>
  <si>
    <t>남(110)</t>
  </si>
  <si>
    <t>총합</t>
    <phoneticPr fontId="1" type="noConversion"/>
  </si>
  <si>
    <t>11월06일</t>
    <phoneticPr fontId="1" type="noConversion"/>
  </si>
  <si>
    <t>11월06일</t>
    <phoneticPr fontId="1" type="noConversion"/>
  </si>
  <si>
    <t>해양</t>
    <phoneticPr fontId="1" type="noConversion"/>
  </si>
  <si>
    <t>pesticide grade</t>
  </si>
  <si>
    <t>Sodium Chloride  (PCB분석용)</t>
  </si>
  <si>
    <t>37144-1B</t>
  </si>
  <si>
    <t>ea</t>
    <phoneticPr fontId="1" type="noConversion"/>
  </si>
  <si>
    <t>IC-NO2-N-1X-1</t>
  </si>
  <si>
    <t>수질</t>
    <phoneticPr fontId="1" type="noConversion"/>
  </si>
  <si>
    <t>Syr, 10ul tapered, FN 23-26s/42/HP, 6/PK</t>
    <phoneticPr fontId="1" type="noConversion"/>
  </si>
  <si>
    <r>
      <t>5</t>
    </r>
    <r>
      <rPr>
        <sz val="11"/>
        <color theme="1"/>
        <rFont val="나눔고딕"/>
        <family val="3"/>
        <charset val="129"/>
      </rPr>
      <t>181-3360</t>
    </r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</si>
  <si>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k</t>
    </r>
    <phoneticPr fontId="1" type="noConversion"/>
  </si>
  <si>
    <t>A40-4</t>
    <phoneticPr fontId="1" type="noConversion"/>
  </si>
  <si>
    <t xml:space="preserve">Internal Standard Mix </t>
    <phoneticPr fontId="1" type="noConversion"/>
  </si>
  <si>
    <t xml:space="preserve">P-Terphenyl-d14 </t>
    <phoneticPr fontId="1" type="noConversion"/>
  </si>
  <si>
    <t>Nitrite as Nitrogen (NO2) 100mg/L</t>
    <phoneticPr fontId="1" type="noConversion"/>
  </si>
  <si>
    <t>2-4주</t>
    <phoneticPr fontId="1" type="noConversion"/>
  </si>
  <si>
    <t>11월07일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</si>
  <si>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</si>
  <si>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</si>
  <si>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</si>
  <si>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</si>
  <si>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</si>
  <si>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</si>
  <si>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</si>
  <si>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</si>
  <si>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</si>
  <si>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</si>
  <si>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</si>
  <si>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</si>
  <si>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</si>
  <si>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</si>
  <si>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</si>
  <si>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</si>
  <si>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</si>
  <si>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</si>
  <si>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Tributyltin Chloride</t>
  </si>
  <si>
    <t>T50202-100G</t>
  </si>
  <si>
    <t>ea</t>
    <phoneticPr fontId="1" type="noConversion"/>
  </si>
  <si>
    <t>Headspace screwtop 20mL clear vials 100pk</t>
  </si>
  <si>
    <t>Agilent Technologies</t>
  </si>
  <si>
    <t>5188-2753</t>
  </si>
  <si>
    <t>100pk/box</t>
  </si>
  <si>
    <t>box</t>
    <phoneticPr fontId="1" type="noConversion"/>
  </si>
  <si>
    <t>11월07일</t>
    <phoneticPr fontId="1" type="noConversion"/>
  </si>
  <si>
    <t>해양</t>
    <phoneticPr fontId="1" type="noConversion"/>
  </si>
  <si>
    <t>Hdsp cap 18mm magnetic PTFE/Sil (100pk)</t>
  </si>
  <si>
    <t>5188-2759</t>
  </si>
  <si>
    <t>100pk</t>
  </si>
  <si>
    <t>ea</t>
    <phoneticPr fontId="1" type="noConversion"/>
  </si>
  <si>
    <t>11월07일</t>
    <phoneticPr fontId="1" type="noConversion"/>
  </si>
  <si>
    <t>해양</t>
    <phoneticPr fontId="1" type="noConversion"/>
  </si>
  <si>
    <t>VI.1464.94</t>
  </si>
  <si>
    <t>box</t>
    <phoneticPr fontId="1" type="noConversion"/>
  </si>
  <si>
    <t>GFV-5 여지</t>
  </si>
  <si>
    <t>GFV-5</t>
  </si>
  <si>
    <t>수질</t>
    <phoneticPr fontId="1" type="noConversion"/>
  </si>
  <si>
    <t>Pyrene-d10 0.5mg/ml</t>
    <phoneticPr fontId="1" type="noConversion"/>
  </si>
  <si>
    <t>Hexavalent Chromium (6가 크롬 표준원액) WC-HEX-10X-1</t>
    <phoneticPr fontId="1" type="noConversion"/>
  </si>
  <si>
    <t>WC-HEX-10X-1</t>
    <phoneticPr fontId="1" type="noConversion"/>
  </si>
  <si>
    <t>M-525-SS</t>
    <phoneticPr fontId="1" type="noConversion"/>
  </si>
  <si>
    <t>medium /3 1/16"</t>
  </si>
  <si>
    <t>Fomaldehyde (1000ug/ml) in methanol</t>
    <phoneticPr fontId="1" type="noConversion"/>
  </si>
  <si>
    <t>M-554-06</t>
    <phoneticPr fontId="1" type="noConversion"/>
  </si>
  <si>
    <t>VITLAB</t>
    <phoneticPr fontId="1" type="noConversion"/>
  </si>
  <si>
    <t>최서연</t>
    <phoneticPr fontId="1" type="noConversion"/>
  </si>
  <si>
    <t>O2
(초고순도)</t>
    <phoneticPr fontId="1" type="noConversion"/>
  </si>
  <si>
    <t>O2(초고순도)</t>
    <phoneticPr fontId="1" type="noConversion"/>
  </si>
  <si>
    <t>11월08일</t>
    <phoneticPr fontId="1" type="noConversion"/>
  </si>
  <si>
    <t>Custom Organotin Std, 3comps. 100ppm, 5x1mL in MeOH</t>
    <phoneticPr fontId="1" type="noConversion"/>
  </si>
  <si>
    <t>AccuStandard</t>
    <phoneticPr fontId="1" type="noConversion"/>
  </si>
  <si>
    <t>S-21328-0.1X</t>
    <phoneticPr fontId="1" type="noConversion"/>
  </si>
  <si>
    <t>1mL</t>
    <phoneticPr fontId="1" type="noConversion"/>
  </si>
  <si>
    <t>보성과학</t>
    <phoneticPr fontId="1" type="noConversion"/>
  </si>
  <si>
    <t>덕산씨앤피</t>
    <phoneticPr fontId="1" type="noConversion"/>
  </si>
  <si>
    <t>성호씨그마</t>
    <phoneticPr fontId="1" type="noConversion"/>
  </si>
  <si>
    <t>보성과학</t>
    <phoneticPr fontId="1" type="noConversion"/>
  </si>
  <si>
    <t>청우환경</t>
    <phoneticPr fontId="1" type="noConversion"/>
  </si>
  <si>
    <t>청우환경</t>
    <phoneticPr fontId="1" type="noConversion"/>
  </si>
  <si>
    <t>성호씨그마</t>
    <phoneticPr fontId="1" type="noConversion"/>
  </si>
  <si>
    <t>ea</t>
    <phoneticPr fontId="1" type="noConversion"/>
  </si>
  <si>
    <t>Propylmagnesium Bromide (ca. 27% in Tetrahydrofuran, ca. 2mol/L)</t>
  </si>
  <si>
    <t>TCI</t>
  </si>
  <si>
    <t>피펫팁, 200ea/pk</t>
    <phoneticPr fontId="1" type="noConversion"/>
  </si>
  <si>
    <t>10ml</t>
    <phoneticPr fontId="1" type="noConversion"/>
  </si>
  <si>
    <t>성호씨그마</t>
    <phoneticPr fontId="1" type="noConversion"/>
  </si>
  <si>
    <t>성호씨그마</t>
    <phoneticPr fontId="1" type="noConversion"/>
  </si>
  <si>
    <t>2024.11.08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</si>
  <si>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024.11.08</t>
    </r>
    <phoneticPr fontId="1" type="noConversion"/>
  </si>
  <si>
    <t>P0880</t>
    <phoneticPr fontId="1" type="noConversion"/>
  </si>
  <si>
    <t xml:space="preserve">  테스트 후 피드백 부탁드립니다.
테스트 진행하였습니다. 검량선, 바탕값이 유사한 결과가 나옵니다. 
이 제품으로 구매해도 될것 같습니다. </t>
    <phoneticPr fontId="1" type="noConversion"/>
  </si>
  <si>
    <t>12월 중순 입고 예정</t>
    <phoneticPr fontId="1" type="noConversion"/>
  </si>
  <si>
    <t>박소영</t>
    <phoneticPr fontId="1" type="noConversion"/>
  </si>
  <si>
    <t>박소영</t>
    <phoneticPr fontId="1" type="noConversion"/>
  </si>
  <si>
    <t>박소영</t>
    <phoneticPr fontId="1" type="noConversion"/>
  </si>
  <si>
    <t>11월19일</t>
    <phoneticPr fontId="1" type="noConversion"/>
  </si>
  <si>
    <t>입고</t>
    <phoneticPr fontId="1" type="noConversion"/>
  </si>
  <si>
    <t>주문금액</t>
    <phoneticPr fontId="1" type="noConversion"/>
  </si>
  <si>
    <t>부가세포함</t>
    <phoneticPr fontId="1" type="noConversion"/>
  </si>
  <si>
    <t>11월19일</t>
    <phoneticPr fontId="1" type="noConversion"/>
  </si>
  <si>
    <t>해양</t>
    <phoneticPr fontId="1" type="noConversion"/>
  </si>
  <si>
    <t>Dichloromethane (Methylene Chloride) 4L</t>
  </si>
  <si>
    <t>Fisher ChemAlert Guide</t>
  </si>
  <si>
    <t>D142-4</t>
  </si>
  <si>
    <t>P230-4</t>
  </si>
  <si>
    <t>pH paper</t>
  </si>
  <si>
    <t>Evaporation Tube TurboVap® II, 200 mL, 1 mL EndPoint, 12/pk</t>
  </si>
  <si>
    <t>Biotage</t>
  </si>
  <si>
    <t>C128506</t>
  </si>
  <si>
    <t>200mL, 12/pk</t>
  </si>
  <si>
    <t>분액깔때기 (테플론 마개)</t>
  </si>
  <si>
    <t>SD.155130</t>
  </si>
  <si>
    <t>노르말헥산칼럼(경질1급) (휠터있음, ID:10, OD:12, 두께 1T, H 300mm, 비이커 50x70mm (100ml))</t>
  </si>
  <si>
    <t>길이30cm, 내경1cm, 
100mL용기가 부착, 
필터있음, 테프론 스톱콕</t>
  </si>
  <si>
    <t>ea</t>
    <phoneticPr fontId="1" type="noConversion"/>
  </si>
  <si>
    <t>11월19일</t>
    <phoneticPr fontId="1" type="noConversion"/>
  </si>
  <si>
    <t>해양</t>
    <phoneticPr fontId="1" type="noConversion"/>
  </si>
  <si>
    <t>pk</t>
    <phoneticPr fontId="1" type="noConversion"/>
  </si>
  <si>
    <t>총합</t>
    <phoneticPr fontId="1" type="noConversion"/>
  </si>
  <si>
    <t>PM-2.5 FILTER</t>
    <phoneticPr fontId="1" type="noConversion"/>
  </si>
  <si>
    <t>46.2mm,</t>
    <phoneticPr fontId="1" type="noConversion"/>
  </si>
  <si>
    <t>pk</t>
    <phoneticPr fontId="1" type="noConversion"/>
  </si>
  <si>
    <r>
      <t>(</t>
    </r>
    <r>
      <rPr>
        <sz val="11"/>
        <color rgb="FF000000"/>
        <rFont val="나눔고딕"/>
        <family val="3"/>
        <charset val="129"/>
      </rPr>
      <t>Advantec)</t>
    </r>
  </si>
  <si>
    <t>청우환경</t>
    <phoneticPr fontId="1" type="noConversion"/>
  </si>
  <si>
    <t>PMT200046P50-A2</t>
    <phoneticPr fontId="1" type="noConversion"/>
  </si>
  <si>
    <t>GR</t>
    <phoneticPr fontId="1" type="noConversion"/>
  </si>
  <si>
    <t>63130S0380</t>
    <phoneticPr fontId="1" type="noConversion"/>
  </si>
  <si>
    <t>Liner O-Ring, Non-Stick 10pk</t>
    <phoneticPr fontId="1" type="noConversion"/>
  </si>
  <si>
    <t>Ferrule, 0.4mm VG 0.1-0.25 col 10/pk</t>
    <phoneticPr fontId="1" type="noConversion"/>
  </si>
  <si>
    <t>5190-6144</t>
    <phoneticPr fontId="1" type="noConversion"/>
  </si>
  <si>
    <t>5188-5365</t>
    <phoneticPr fontId="1" type="noConversion"/>
  </si>
  <si>
    <t>5181-3323</t>
    <phoneticPr fontId="1" type="noConversion"/>
  </si>
  <si>
    <t>Tin(Ⅱ) Chloride Dihydrate (500g)</t>
    <phoneticPr fontId="1" type="noConversion"/>
  </si>
  <si>
    <t>0.025N-KMnO4 (1L)</t>
    <phoneticPr fontId="1" type="noConversion"/>
  </si>
  <si>
    <r>
      <t>K</t>
    </r>
    <r>
      <rPr>
        <sz val="11"/>
        <color theme="1"/>
        <rFont val="나눔고딕"/>
        <family val="3"/>
        <charset val="129"/>
      </rPr>
      <t>ANTO</t>
    </r>
    <phoneticPr fontId="1" type="noConversion"/>
  </si>
  <si>
    <r>
      <t>J</t>
    </r>
    <r>
      <rPr>
        <sz val="11"/>
        <color theme="1"/>
        <rFont val="나눔고딕"/>
        <family val="3"/>
        <charset val="129"/>
      </rPr>
      <t>UNSEI</t>
    </r>
    <phoneticPr fontId="1" type="noConversion"/>
  </si>
  <si>
    <t>대정화금</t>
    <phoneticPr fontId="1" type="noConversion"/>
  </si>
  <si>
    <t>10025-69-1</t>
    <phoneticPr fontId="1" type="noConversion"/>
  </si>
  <si>
    <t>PRA</t>
    <phoneticPr fontId="1" type="noConversion"/>
  </si>
  <si>
    <r>
      <t>G</t>
    </r>
    <r>
      <rPr>
        <sz val="11"/>
        <color theme="1"/>
        <rFont val="나눔고딕"/>
        <family val="3"/>
        <charset val="129"/>
      </rPr>
      <t>R</t>
    </r>
    <phoneticPr fontId="1" type="noConversion"/>
  </si>
  <si>
    <t>Sodium Chloride (500g)  (PCB 분석용)</t>
    <phoneticPr fontId="1" type="noConversion"/>
  </si>
  <si>
    <t>Sodium sulfate anhydrous (500g) (PCB 분석용)</t>
    <phoneticPr fontId="1" type="noConversion"/>
  </si>
  <si>
    <t>성호씨그마</t>
    <phoneticPr fontId="1" type="noConversion"/>
  </si>
  <si>
    <t>덕산씨앤피</t>
    <phoneticPr fontId="1" type="noConversion"/>
  </si>
  <si>
    <t>H300-4</t>
    <phoneticPr fontId="1" type="noConversion"/>
  </si>
  <si>
    <t>AX.T-200-Y</t>
  </si>
  <si>
    <t>(20)1~200UL YELLOW TIP (1000/PK)</t>
    <phoneticPr fontId="28" type="noConversion"/>
  </si>
  <si>
    <t xml:space="preserve">1~200㎕, </t>
  </si>
  <si>
    <t>성호씨그마</t>
    <phoneticPr fontId="1" type="noConversion"/>
  </si>
  <si>
    <t>Tip, Micro, Bulk-type, Graduated, 1~200㎕, Yellow, Bevelled-type</t>
    <phoneticPr fontId="1" type="noConversion"/>
  </si>
  <si>
    <t>ABDOS</t>
    <phoneticPr fontId="1" type="noConversion"/>
  </si>
  <si>
    <t>AB.P10129</t>
    <phoneticPr fontId="1" type="noConversion"/>
  </si>
  <si>
    <t>1-2주 예상</t>
    <phoneticPr fontId="1" type="noConversion"/>
  </si>
  <si>
    <t>`</t>
    <phoneticPr fontId="1" type="noConversion"/>
  </si>
  <si>
    <t>4L</t>
    <phoneticPr fontId="1" type="noConversion"/>
  </si>
  <si>
    <t>11월22일</t>
    <phoneticPr fontId="1" type="noConversion"/>
  </si>
  <si>
    <t>PCBF/S - GAMA2 DRC POWER SUPPLY</t>
    <phoneticPr fontId="1" type="noConversion"/>
  </si>
  <si>
    <t>PerkinElmer</t>
    <phoneticPr fontId="1" type="noConversion"/>
  </si>
  <si>
    <t>N8159204</t>
    <phoneticPr fontId="1" type="noConversion"/>
  </si>
  <si>
    <t>F05-102-557</t>
    <phoneticPr fontId="28" type="noConversion"/>
  </si>
  <si>
    <t>F05-102-566</t>
  </si>
  <si>
    <t>IT.122.SA</t>
  </si>
  <si>
    <t>Gold Seal, Ultra Inert, w/Washer</t>
    <phoneticPr fontId="1" type="noConversion"/>
  </si>
  <si>
    <t>[3110]Cover Glass Forcep/Straight/L115mm, 1/EA</t>
    <phoneticPr fontId="1" type="noConversion"/>
  </si>
  <si>
    <t>[15130]Cover Glass Forcep/Curved/L130mm, 1/EA</t>
    <phoneticPr fontId="1" type="noConversion"/>
  </si>
  <si>
    <t>□ General Purpose Tweezers // 115mm // ea</t>
    <phoneticPr fontId="1" type="noConversion"/>
  </si>
  <si>
    <t>12월말에서 내년 1월초 입고 예정</t>
    <phoneticPr fontId="1" type="noConversion"/>
  </si>
  <si>
    <t>최호근</t>
    <phoneticPr fontId="1" type="noConversion"/>
  </si>
  <si>
    <t>DAEJUNG</t>
    <phoneticPr fontId="1" type="noConversion"/>
  </si>
  <si>
    <t>청우환경</t>
    <phoneticPr fontId="1" type="noConversion"/>
  </si>
  <si>
    <t>최호근</t>
    <phoneticPr fontId="1" type="noConversion"/>
  </si>
  <si>
    <t>최서연</t>
    <phoneticPr fontId="1" type="noConversion"/>
  </si>
  <si>
    <t>12월2일</t>
    <phoneticPr fontId="1" type="noConversion"/>
  </si>
  <si>
    <t>번호</t>
    <phoneticPr fontId="1" type="noConversion"/>
  </si>
  <si>
    <t>일자</t>
    <phoneticPr fontId="1" type="noConversion"/>
  </si>
  <si>
    <t>제조사</t>
    <phoneticPr fontId="1" type="noConversion"/>
  </si>
  <si>
    <t>가격</t>
    <phoneticPr fontId="1" type="noConversion"/>
  </si>
  <si>
    <t>주문날자</t>
    <phoneticPr fontId="1" type="noConversion"/>
  </si>
  <si>
    <t>PCB STD (C-008S) 35µg/mL</t>
    <phoneticPr fontId="1" type="noConversion"/>
  </si>
  <si>
    <t>1mL</t>
  </si>
  <si>
    <t>PCB STD (C-018S) 35µg/mL</t>
    <phoneticPr fontId="1" type="noConversion"/>
  </si>
  <si>
    <t>PCB STD (C-195S) 35µg/mL</t>
    <phoneticPr fontId="1" type="noConversion"/>
  </si>
  <si>
    <t>C-195S</t>
  </si>
  <si>
    <t>PCB IS(M-8082-SS-10X)(TCMX) 1000µg/mL</t>
    <phoneticPr fontId="1" type="noConversion"/>
  </si>
  <si>
    <t>PCB SU(C-103S) 35µg/mL</t>
    <phoneticPr fontId="1" type="noConversion"/>
  </si>
  <si>
    <t>PCB SU(C-198S) 35µg/mL</t>
    <phoneticPr fontId="1" type="noConversion"/>
  </si>
  <si>
    <t>C-198S</t>
    <phoneticPr fontId="1" type="noConversion"/>
  </si>
  <si>
    <t>ea</t>
    <phoneticPr fontId="1" type="noConversion"/>
  </si>
  <si>
    <t>12월2일</t>
    <phoneticPr fontId="1" type="noConversion"/>
  </si>
  <si>
    <t>해양</t>
    <phoneticPr fontId="1" type="noConversion"/>
  </si>
  <si>
    <t>PCB SU(M-625-06) 200µg/mL</t>
    <phoneticPr fontId="1" type="noConversion"/>
  </si>
  <si>
    <t>Pasteur pipette</t>
  </si>
  <si>
    <t>L230mm</t>
  </si>
  <si>
    <t>핸들비커(플라스틱)</t>
    <phoneticPr fontId="1" type="noConversion"/>
  </si>
  <si>
    <t>1L</t>
    <phoneticPr fontId="1" type="noConversion"/>
  </si>
  <si>
    <t>실험복(동복)</t>
    <phoneticPr fontId="1" type="noConversion"/>
  </si>
  <si>
    <t>ea</t>
    <phoneticPr fontId="1" type="noConversion"/>
  </si>
  <si>
    <t>12월2일</t>
    <phoneticPr fontId="1" type="noConversion"/>
  </si>
  <si>
    <t>해양</t>
    <phoneticPr fontId="1" type="noConversion"/>
  </si>
  <si>
    <t>㈜청계씨브</t>
  </si>
  <si>
    <t>CG-7520-200</t>
  </si>
  <si>
    <t>SUPELCO</t>
    <phoneticPr fontId="1" type="noConversion"/>
  </si>
  <si>
    <t>pk</t>
    <phoneticPr fontId="1" type="noConversion"/>
  </si>
  <si>
    <t>vial, screw,2ml, ambr, Wrton, cert, 100pk</t>
    <phoneticPr fontId="1" type="noConversion"/>
  </si>
  <si>
    <t>Cyclohexane</t>
  </si>
  <si>
    <t>Acetone (4L)</t>
  </si>
  <si>
    <t>FISHER</t>
  </si>
  <si>
    <t>라텍스장갑 XS</t>
  </si>
  <si>
    <t>라텍스장갑 S</t>
  </si>
  <si>
    <t>니트릴장갑 XS</t>
  </si>
  <si>
    <t>니트릴장갑 S</t>
  </si>
  <si>
    <t>총합</t>
    <phoneticPr fontId="1" type="noConversion"/>
  </si>
  <si>
    <r>
      <t xml:space="preserve">  테스트 후 피드백 부탁드립니다.→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</si>
  <si>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r>
      <t xml:space="preserve">  테스트 후 피드백 부탁드립니다.→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</si>
  <si>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r>
      <t xml:space="preserve">  테스트 후 피드백 부탁드립니다.→ </t>
    </r>
    <r>
      <rPr>
        <b/>
        <sz val="11"/>
        <color rgb="FF0070C0"/>
        <rFont val="나눔고딕"/>
        <family val="3"/>
        <charset val="129"/>
      </rPr>
      <t>사용하지않음</t>
    </r>
    <phoneticPr fontId="1" type="noConversion"/>
  </si>
  <si>
    <t>Florisil (60-100Mesh)</t>
    <phoneticPr fontId="1" type="noConversion"/>
  </si>
  <si>
    <t>O2
(초고순도, 4층)</t>
    <phoneticPr fontId="1" type="noConversion"/>
  </si>
  <si>
    <t>O2
(초고순도, 4층</t>
    <phoneticPr fontId="1" type="noConversion"/>
  </si>
  <si>
    <t>Junsei</t>
    <phoneticPr fontId="1" type="noConversion"/>
  </si>
  <si>
    <t>Scilab</t>
    <phoneticPr fontId="1" type="noConversion"/>
  </si>
  <si>
    <r>
      <t xml:space="preserve">Beaker, Low form with spout and graduations,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87×h118mm 500/50ml</t>
    </r>
    <phoneticPr fontId="1" type="noConversion"/>
  </si>
  <si>
    <t>SL.Bea1018</t>
  </si>
  <si>
    <t>500ml</t>
    <phoneticPr fontId="1" type="noConversion"/>
  </si>
  <si>
    <t>시험용체 (Φ75mmX20mm)</t>
    <phoneticPr fontId="1" type="noConversion"/>
  </si>
  <si>
    <t>200mesh (75µm)</t>
    <phoneticPr fontId="1" type="noConversion"/>
  </si>
  <si>
    <t>배송비 6000원, 포장비 5000원 추가</t>
    <phoneticPr fontId="1" type="noConversion"/>
  </si>
  <si>
    <t>Wako</t>
    <phoneticPr fontId="1" type="noConversion"/>
  </si>
  <si>
    <t>065-05255</t>
    <phoneticPr fontId="1" type="noConversion"/>
  </si>
  <si>
    <t>대정화금</t>
    <phoneticPr fontId="1" type="noConversion"/>
  </si>
  <si>
    <t>택배비 6000</t>
    <phoneticPr fontId="1" type="noConversion"/>
  </si>
  <si>
    <t>5182-0717</t>
    <phoneticPr fontId="1" type="noConversion"/>
  </si>
  <si>
    <t>12월5일</t>
    <phoneticPr fontId="1" type="noConversion"/>
  </si>
  <si>
    <t>CHECK VALVE ASSY</t>
    <phoneticPr fontId="1" type="noConversion"/>
  </si>
  <si>
    <t>NEEDLE HOLDER ASSY</t>
    <phoneticPr fontId="1" type="noConversion"/>
  </si>
  <si>
    <t>S638-56144</t>
    <phoneticPr fontId="1" type="noConversion"/>
  </si>
  <si>
    <t>S638-10193</t>
    <phoneticPr fontId="1" type="noConversion"/>
  </si>
  <si>
    <t>20010S3330</t>
  </si>
  <si>
    <t>최호근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</si>
  <si>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024.11.12</t>
    </r>
    <phoneticPr fontId="1" type="noConversion"/>
  </si>
  <si>
    <t>2024.12.05</t>
    <phoneticPr fontId="1" type="noConversion"/>
  </si>
  <si>
    <r>
      <t xml:space="preserve">Filter Paper/No.5A Qualitative </t>
    </r>
    <r>
      <rPr>
        <sz val="11"/>
        <rFont val="Cambria"/>
        <family val="1"/>
      </rPr>
      <t>Φ</t>
    </r>
    <r>
      <rPr>
        <sz val="11"/>
        <rFont val="나눔고딕"/>
        <family val="3"/>
        <charset val="129"/>
      </rPr>
      <t>110mm/, 100/PK</t>
    </r>
    <phoneticPr fontId="1" type="noConversion"/>
  </si>
  <si>
    <t>2024.11.29</t>
    <phoneticPr fontId="1" type="noConversion"/>
  </si>
  <si>
    <t>2024.12.06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</si>
  <si>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024.11.11</t>
    </r>
    <phoneticPr fontId="1" type="noConversion"/>
  </si>
  <si>
    <t>수질</t>
    <phoneticPr fontId="1" type="noConversion"/>
  </si>
  <si>
    <t>Pump Tube PHARMED 3EA/pkg PUR/PUR</t>
  </si>
  <si>
    <t>Pump Tube PHARMED 3EA/pkg ORN/GRN</t>
  </si>
  <si>
    <t>Pump Tube PHARMED 3EA/pkg PLU/PLU</t>
  </si>
  <si>
    <t>Pump Tube PHARMED 3EA/pkg BLK/BLK</t>
  </si>
  <si>
    <t>Pump Tube PHARMED 3EA/pkg ORN/WHT</t>
  </si>
  <si>
    <t>비엘텍</t>
    <phoneticPr fontId="1" type="noConversion"/>
  </si>
  <si>
    <t>FMT-3748-15</t>
  </si>
  <si>
    <t>FMT-3748-07</t>
  </si>
  <si>
    <t>White Open Top cap, Natural PTFE/3mm Clear Silicon septa, 24-400, 100ea/pk</t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</si>
  <si>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5*10(100ea/pk)</t>
    </r>
    <phoneticPr fontId="1" type="noConversion"/>
  </si>
  <si>
    <t>PKG</t>
    <phoneticPr fontId="1" type="noConversion"/>
  </si>
  <si>
    <t>AREVENT FILTER 0.2micron</t>
    <phoneticPr fontId="1" type="noConversion"/>
  </si>
  <si>
    <t>Non sterilizing Grade Filter</t>
    <phoneticPr fontId="1" type="noConversion"/>
  </si>
  <si>
    <t>MTGR85010</t>
    <phoneticPr fontId="1" type="noConversion"/>
  </si>
  <si>
    <t>10 unit</t>
  </si>
  <si>
    <t>millipore</t>
    <phoneticPr fontId="1" type="noConversion"/>
  </si>
  <si>
    <t>Sodium chloride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</si>
  <si>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</si>
  <si>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r>
      <t xml:space="preserve">시약스푼 </t>
    </r>
    <r>
      <rPr>
        <sz val="11"/>
        <color theme="1"/>
        <rFont val="나눔고딕"/>
        <family val="3"/>
        <charset val="129"/>
      </rPr>
      <t>Double Spoon 보급형 250mm</t>
    </r>
    <phoneticPr fontId="1" type="noConversion"/>
  </si>
  <si>
    <t>LK Labkorea</t>
    <phoneticPr fontId="1" type="noConversion"/>
  </si>
  <si>
    <t>S16-11-191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</si>
  <si>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50mm</t>
    </r>
    <phoneticPr fontId="1" type="noConversion"/>
  </si>
  <si>
    <t>사용불가 (뚜껑이 고정이 안되고 자꾸 돌아감)</t>
    <phoneticPr fontId="1" type="noConversion"/>
  </si>
  <si>
    <t>20241129(10)
20241206(90)</t>
    <phoneticPr fontId="1" type="noConversion"/>
  </si>
  <si>
    <t>12월6일</t>
    <phoneticPr fontId="1" type="noConversion"/>
  </si>
  <si>
    <t>Silvered Cobaltous/ic oxide</t>
    <phoneticPr fontId="1" type="noConversion"/>
  </si>
  <si>
    <t>338 24500</t>
    <phoneticPr fontId="1" type="noConversion"/>
  </si>
  <si>
    <t>Calibration for RBRconcerto CTD.ODO.pH</t>
    <phoneticPr fontId="1" type="noConversion"/>
  </si>
  <si>
    <t>RBR</t>
    <phoneticPr fontId="1" type="noConversion"/>
  </si>
  <si>
    <t>식</t>
    <phoneticPr fontId="1" type="noConversion"/>
  </si>
  <si>
    <t>OCEANWAVES</t>
    <phoneticPr fontId="1" type="noConversion"/>
  </si>
  <si>
    <t>Wifi card 교체</t>
    <phoneticPr fontId="1" type="noConversion"/>
  </si>
  <si>
    <t>왕복 항공료 및 기타 제경비</t>
    <phoneticPr fontId="1" type="noConversion"/>
  </si>
  <si>
    <t>비엘텍</t>
    <phoneticPr fontId="1" type="noConversion"/>
  </si>
  <si>
    <t>맥코이이앤씨</t>
    <phoneticPr fontId="1" type="noConversion"/>
  </si>
  <si>
    <t>김소현</t>
    <phoneticPr fontId="1" type="noConversion"/>
  </si>
  <si>
    <t>VALVE-SLND 3WAY 24VDC</t>
    <phoneticPr fontId="1" type="noConversion"/>
  </si>
  <si>
    <t>09200028</t>
    <phoneticPr fontId="1" type="noConversion"/>
  </si>
  <si>
    <t>분석기기 결함으로 선발주(부사장님 지시)</t>
    <phoneticPr fontId="1" type="noConversion"/>
  </si>
  <si>
    <t>사용가능</t>
    <phoneticPr fontId="1" type="noConversion"/>
  </si>
  <si>
    <t>사용가능</t>
    <phoneticPr fontId="1" type="noConversion"/>
  </si>
  <si>
    <t>000S4008</t>
    <phoneticPr fontId="1" type="noConversion"/>
  </si>
  <si>
    <t>HM.301022</t>
  </si>
  <si>
    <t>SL.Pip3015</t>
    <phoneticPr fontId="1" type="noConversion"/>
  </si>
  <si>
    <t>Tip, 5㎖, for Witeg / Axygen / Eppen. / Gilson / HTL, 250 pcs/bag 250/Pk</t>
    <phoneticPr fontId="1" type="noConversion"/>
  </si>
  <si>
    <t>7548-4100</t>
  </si>
  <si>
    <t>500E0008</t>
    <phoneticPr fontId="1" type="noConversion"/>
  </si>
  <si>
    <t>사용 후 피드백 주세요.</t>
    <phoneticPr fontId="1" type="noConversion"/>
  </si>
  <si>
    <t>Entegris</t>
    <phoneticPr fontId="1" type="noConversion"/>
  </si>
  <si>
    <t>PM-10 여지, TSS glass filter ,100pcs/box</t>
    <phoneticPr fontId="1" type="noConversion"/>
  </si>
  <si>
    <t>Entegris</t>
    <phoneticPr fontId="1" type="noConversion"/>
  </si>
  <si>
    <t>12월10일</t>
    <phoneticPr fontId="1" type="noConversion"/>
  </si>
  <si>
    <t>LINER-CAP AS SPLTLS WOOL 4MM UNIV (5)</t>
    <phoneticPr fontId="1" type="noConversion"/>
  </si>
  <si>
    <t>4mm</t>
    <phoneticPr fontId="1" type="noConversion"/>
  </si>
  <si>
    <t>0.364ID x 0.070WD</t>
    <phoneticPr fontId="1" type="noConversion"/>
  </si>
  <si>
    <t>대체품 팁 증에 눈금있는거 혹시 있을까요  ? → 눈금 있는 것이 없다고 합니다.</t>
    <phoneticPr fontId="1" type="noConversion"/>
  </si>
  <si>
    <t>현재 EPPENDORF  / Order no: 0030 000.978 사용 하고 있습니다. → 사용 후 피드백 주세요.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</si>
  <si>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024.12.11</t>
    </r>
    <phoneticPr fontId="1" type="noConversion"/>
  </si>
  <si>
    <t>측정팀 시료 채취용</t>
    <phoneticPr fontId="1" type="noConversion"/>
  </si>
  <si>
    <t>플라스크 세척솔 L 140*90mm, Total L 450mm</t>
    <phoneticPr fontId="1" type="noConversion"/>
  </si>
  <si>
    <r>
      <t>1</t>
    </r>
    <r>
      <rPr>
        <sz val="11"/>
        <rFont val="나눔고딕"/>
        <family val="3"/>
        <charset val="129"/>
      </rPr>
      <t>ml</t>
    </r>
    <phoneticPr fontId="1" type="noConversion"/>
  </si>
  <si>
    <t>12월11일</t>
    <phoneticPr fontId="1" type="noConversion"/>
  </si>
  <si>
    <t>PUMP TUBE-FLOW R.-12ea/pkg WHT/WHT</t>
    <phoneticPr fontId="1" type="noConversion"/>
  </si>
  <si>
    <t>178-3748-09</t>
    <phoneticPr fontId="1" type="noConversion"/>
  </si>
  <si>
    <t>Pump Tube pharmed 3ea/pkg ORN/GRN</t>
    <phoneticPr fontId="1" type="noConversion"/>
  </si>
  <si>
    <t>BLTEC</t>
    <phoneticPr fontId="1" type="noConversion"/>
  </si>
  <si>
    <t>FMT-3748-04</t>
    <phoneticPr fontId="1" type="noConversion"/>
  </si>
  <si>
    <t>pk</t>
    <phoneticPr fontId="1" type="noConversion"/>
  </si>
  <si>
    <t>12월11일</t>
    <phoneticPr fontId="1" type="noConversion"/>
  </si>
  <si>
    <t>해양</t>
    <phoneticPr fontId="1" type="noConversion"/>
  </si>
  <si>
    <t>Pump Tube pharmed 3ea/pkg ORN/WHT</t>
    <phoneticPr fontId="1" type="noConversion"/>
  </si>
  <si>
    <t>FMT-3748-06</t>
    <phoneticPr fontId="1" type="noConversion"/>
  </si>
  <si>
    <t>Pump Tube pharmed 3ea/pkg RED/RED</t>
    <phoneticPr fontId="1" type="noConversion"/>
  </si>
  <si>
    <t>FMT-3748-10</t>
    <phoneticPr fontId="1" type="noConversion"/>
  </si>
  <si>
    <t>Pump Tube pharmed 3ea/pkg PUR/PUR</t>
    <phoneticPr fontId="1" type="noConversion"/>
  </si>
  <si>
    <t>FMT-3748-15</t>
    <phoneticPr fontId="1" type="noConversion"/>
  </si>
  <si>
    <t>총합</t>
    <phoneticPr fontId="1" type="noConversion"/>
  </si>
  <si>
    <t>20241209(1)
20241210(4)
20241211(16)</t>
    <phoneticPr fontId="1" type="noConversion"/>
  </si>
  <si>
    <t>Pump oil, H11026015, 1L</t>
    <phoneticPr fontId="1" type="noConversion"/>
  </si>
  <si>
    <t>SHIMADZU</t>
    <phoneticPr fontId="1" type="noConversion"/>
  </si>
  <si>
    <t>2025년 2월 입고(긴급신청 했음)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</si>
  <si>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024.12.16</t>
    </r>
    <phoneticPr fontId="1" type="noConversion"/>
  </si>
  <si>
    <t>12월18일</t>
    <phoneticPr fontId="1" type="noConversion"/>
  </si>
  <si>
    <t>Chloroform 99.5%, GR</t>
  </si>
  <si>
    <t>Diethyl Ether</t>
  </si>
  <si>
    <t>052-01165</t>
  </si>
  <si>
    <t>ea</t>
    <phoneticPr fontId="1" type="noConversion"/>
  </si>
  <si>
    <t>12월18일</t>
    <phoneticPr fontId="1" type="noConversion"/>
  </si>
  <si>
    <t>해양</t>
    <phoneticPr fontId="1" type="noConversion"/>
  </si>
  <si>
    <t>Hydrogen Peroxide, 34.5%</t>
  </si>
  <si>
    <t>4158-4400</t>
  </si>
  <si>
    <t>ea</t>
    <phoneticPr fontId="1" type="noConversion"/>
  </si>
  <si>
    <t>12월18일</t>
    <phoneticPr fontId="1" type="noConversion"/>
  </si>
  <si>
    <t>해양</t>
    <phoneticPr fontId="1" type="noConversion"/>
  </si>
  <si>
    <t>Difco m-endo Agar(총대장균 배지용)</t>
  </si>
  <si>
    <t>BD</t>
  </si>
  <si>
    <t>Buffer solution, pH10</t>
  </si>
  <si>
    <t>YSI 3823</t>
  </si>
  <si>
    <t>475mL</t>
  </si>
  <si>
    <t>Buffer solution, pH4</t>
  </si>
  <si>
    <t>YSI 3821</t>
  </si>
  <si>
    <t>Nitric Acid (Ultra Pure)</t>
  </si>
  <si>
    <t>마이크로피펫</t>
  </si>
  <si>
    <t>5ml</t>
  </si>
  <si>
    <t>Centrifuge Tube Brushes, Synthetic Hair</t>
  </si>
  <si>
    <t>DH.BR031</t>
  </si>
  <si>
    <t>DH.BR032</t>
  </si>
  <si>
    <t>15㎖ L105 × Φ19mm / Total L227mm</t>
  </si>
  <si>
    <t>CG-7520-120</t>
  </si>
  <si>
    <t>120mesh (125µm)</t>
  </si>
  <si>
    <t xml:space="preserve"> 팬, 커버 (Φ75mmX20mm)</t>
  </si>
  <si>
    <t>CG-75S-P/C</t>
  </si>
  <si>
    <t>YSI Polarographic DO Sensor, 모델명: #2003</t>
  </si>
  <si>
    <t>황검지관(Total Sulphides in Sludge or Waste Water)/201H</t>
  </si>
  <si>
    <t>황검지관(Total Sulphides in Sludge or Waste Water)/201L</t>
  </si>
  <si>
    <t>S017-30163-11(H11026015)</t>
    <phoneticPr fontId="1" type="noConversion"/>
  </si>
  <si>
    <t>FRIT SPARGER, 5ML, 1/2"NECK, TEKMAR</t>
    <phoneticPr fontId="1" type="noConversion"/>
  </si>
  <si>
    <t>YOUNGIN Scientific</t>
    <phoneticPr fontId="1" type="noConversion"/>
  </si>
  <si>
    <t>14-2337-024</t>
  </si>
  <si>
    <t xml:space="preserve">Br std </t>
  </si>
  <si>
    <t xml:space="preserve">CN std </t>
  </si>
  <si>
    <t xml:space="preserve">F std </t>
  </si>
  <si>
    <t xml:space="preserve">Hg std </t>
  </si>
  <si>
    <t xml:space="preserve">Phenol std </t>
  </si>
  <si>
    <t>TO11/IP-6A DNPH mix</t>
  </si>
  <si>
    <t>Accu</t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</si>
  <si>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00ml</t>
    </r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</si>
  <si>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ml</t>
    </r>
    <phoneticPr fontId="1" type="noConversion"/>
  </si>
  <si>
    <t>WC-CN-10X-1</t>
    <phoneticPr fontId="1" type="noConversion"/>
  </si>
  <si>
    <t>ICP-34N-1</t>
    <phoneticPr fontId="1" type="noConversion"/>
  </si>
  <si>
    <t>2024.12.19</t>
    <phoneticPr fontId="1" type="noConversion"/>
  </si>
  <si>
    <t>20241112(2)
20241219(8)</t>
    <phoneticPr fontId="1" type="noConversion"/>
  </si>
  <si>
    <t>Futecs</t>
    <phoneticPr fontId="1" type="noConversion"/>
  </si>
  <si>
    <t>HSVC-1820SR</t>
    <phoneticPr fontId="1" type="noConversion"/>
  </si>
  <si>
    <t>Blue PTFE/white Silicone 18mm</t>
    <phoneticPr fontId="1" type="noConversion"/>
  </si>
  <si>
    <t>CTHC-1820BM</t>
    <phoneticPr fontId="1" type="noConversion"/>
  </si>
  <si>
    <t>김미진</t>
    <phoneticPr fontId="1" type="noConversion"/>
  </si>
  <si>
    <t>SL.Pip3015</t>
  </si>
  <si>
    <t>Tip, 5㎖, for Witeg / Axygen / Eppen. / Gilson / HTL, 250pcs/bag, 250/Pk</t>
  </si>
  <si>
    <t>[HMTB5000-10]5ml - Pipette Tip, Bulk, 100/PK</t>
    <phoneticPr fontId="1" type="noConversion"/>
  </si>
  <si>
    <t>HM.301021</t>
    <phoneticPr fontId="1" type="noConversion"/>
  </si>
  <si>
    <t>PUMP TUBE-FLOW R.-12ea/pkg ORN/GRN</t>
    <phoneticPr fontId="1" type="noConversion"/>
  </si>
  <si>
    <t>Glass&amp;Teflon(PFA)Connectorｰ F2066-3-3.7B</t>
  </si>
  <si>
    <t>REAGENT TUBE</t>
  </si>
  <si>
    <t>오디랩</t>
    <phoneticPr fontId="1" type="noConversion"/>
  </si>
  <si>
    <t>Nass-7 (seawater CRM)</t>
    <phoneticPr fontId="1" type="noConversion"/>
  </si>
  <si>
    <t>20241206(1)
20241226(9)</t>
    <phoneticPr fontId="1" type="noConversion"/>
  </si>
  <si>
    <t>12월30일</t>
    <phoneticPr fontId="1" type="noConversion"/>
  </si>
  <si>
    <t>seablank-0500</t>
    <phoneticPr fontId="1" type="noConversion"/>
  </si>
  <si>
    <t>10-11%, 500ml</t>
    <phoneticPr fontId="1" type="noConversion"/>
  </si>
  <si>
    <t>Indium 10ug/ml 2% HNO3 ICP-MS 125ml</t>
    <phoneticPr fontId="1" type="noConversion"/>
  </si>
  <si>
    <t>N9303741</t>
    <phoneticPr fontId="1" type="noConversion"/>
  </si>
  <si>
    <t>10ug/ml, 125ml</t>
    <phoneticPr fontId="1" type="noConversion"/>
  </si>
  <si>
    <t>2024.12.23</t>
    <phoneticPr fontId="1" type="noConversion"/>
  </si>
  <si>
    <t>김미진</t>
    <phoneticPr fontId="1" type="noConversion"/>
  </si>
  <si>
    <t>BLK-165-0301-66</t>
  </si>
  <si>
    <t>TRA-T001-02</t>
  </si>
  <si>
    <t>178-4061-01</t>
  </si>
  <si>
    <t>2025.01.03</t>
  </si>
  <si>
    <t>2025.01.03</t>
    <phoneticPr fontId="1" type="noConversion"/>
  </si>
  <si>
    <t>수질</t>
    <phoneticPr fontId="1" type="noConversion"/>
  </si>
  <si>
    <t>Blue screw cap, White PTFE/Red silicone septa for 2ml 9-425 screw top viaL, 100PCS/PK</t>
  </si>
  <si>
    <t>0.025N Sodium oxaalate</t>
  </si>
  <si>
    <t>2ml, Amber Vial, 9-425 screw top, with writing area, 100pcs/pk</t>
  </si>
  <si>
    <t>IC-CL-10X-1</t>
  </si>
  <si>
    <t>IC-NO2-N-10X-1</t>
  </si>
  <si>
    <t>스텐선 시험관대</t>
  </si>
  <si>
    <t>Sodium Hypochloride Solution (NaOCl)(practical grade)</t>
    <phoneticPr fontId="1" type="noConversion"/>
  </si>
  <si>
    <t>Nitric acid (RHM)</t>
    <phoneticPr fontId="1" type="noConversion"/>
  </si>
  <si>
    <t>TRITON X-100 (laboratory grade)</t>
    <phoneticPr fontId="1" type="noConversion"/>
  </si>
  <si>
    <t>box</t>
    <phoneticPr fontId="1" type="noConversion"/>
  </si>
  <si>
    <t>15mL 코니칼튜브</t>
  </si>
  <si>
    <t>Se 표준원액 1000ul/ml</t>
  </si>
  <si>
    <t>Sn 표준원액 1000ul/ml</t>
  </si>
  <si>
    <t>1-phenyl-3-methyl-5-pyrazolone (GR)</t>
    <phoneticPr fontId="1" type="noConversion"/>
  </si>
  <si>
    <t>ICP-51N-1</t>
  </si>
  <si>
    <t>ICP-63N-1</t>
  </si>
  <si>
    <t>2024.12.23</t>
    <phoneticPr fontId="1" type="noConversion"/>
  </si>
  <si>
    <t>Tin(Ⅱ) Chloride Dihydrate</t>
    <phoneticPr fontId="1" type="noConversion"/>
  </si>
  <si>
    <r>
      <t>3</t>
    </r>
    <r>
      <rPr>
        <sz val="11"/>
        <color theme="1"/>
        <rFont val="나눔고딕"/>
        <family val="3"/>
        <charset val="129"/>
      </rPr>
      <t>00ml</t>
    </r>
    <phoneticPr fontId="1" type="noConversion"/>
  </si>
  <si>
    <t>300mL 유리비커</t>
    <phoneticPr fontId="1" type="noConversion"/>
  </si>
  <si>
    <t>300mL 둥근바닥플라스크 (COD용)</t>
    <phoneticPr fontId="1" type="noConversion"/>
  </si>
  <si>
    <t xml:space="preserve">제품 Lot No. 2023I1269, 2023C1468 제외한 다른 번호로 받고 싶습니다. </t>
    <phoneticPr fontId="1" type="noConversion"/>
  </si>
  <si>
    <t>500g</t>
    <phoneticPr fontId="1" type="noConversion"/>
  </si>
  <si>
    <t>100ml</t>
    <phoneticPr fontId="1" type="noConversion"/>
  </si>
  <si>
    <t>pk</t>
    <phoneticPr fontId="1" type="noConversion"/>
  </si>
  <si>
    <t>15*20</t>
    <phoneticPr fontId="1" type="noConversion"/>
  </si>
  <si>
    <t>500mL</t>
    <phoneticPr fontId="1" type="noConversion"/>
  </si>
  <si>
    <t>2025년 1월</t>
    <phoneticPr fontId="1" type="noConversion"/>
  </si>
  <si>
    <t>김수연</t>
    <phoneticPr fontId="1" type="noConversion"/>
  </si>
  <si>
    <t>KA.11-34</t>
    <phoneticPr fontId="1" type="noConversion"/>
  </si>
  <si>
    <t>10/부 50홀 (50ml 원심관용)</t>
    <phoneticPr fontId="1" type="noConversion"/>
  </si>
  <si>
    <t>㈜고려에이스과학</t>
    <phoneticPr fontId="1" type="noConversion"/>
  </si>
  <si>
    <t>동복 실험복 남(100)</t>
    <phoneticPr fontId="1" type="noConversion"/>
  </si>
  <si>
    <r>
      <t>남(</t>
    </r>
    <r>
      <rPr>
        <sz val="11"/>
        <color theme="1"/>
        <rFont val="나눔고딕"/>
        <family val="3"/>
        <charset val="129"/>
      </rPr>
      <t>100)</t>
    </r>
    <phoneticPr fontId="1" type="noConversion"/>
  </si>
  <si>
    <t>1월6일</t>
    <phoneticPr fontId="1" type="noConversion"/>
  </si>
  <si>
    <t>번호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</si>
  <si>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</si>
  <si>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</si>
  <si>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</si>
  <si>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</si>
  <si>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</si>
  <si>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</si>
  <si>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</si>
  <si>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</si>
  <si>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</si>
  <si>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</si>
  <si>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</si>
  <si>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</si>
  <si>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부가세포함</t>
    <phoneticPr fontId="1" type="noConversion"/>
  </si>
  <si>
    <t>1월6일</t>
    <phoneticPr fontId="1" type="noConversion"/>
  </si>
  <si>
    <t>악취</t>
    <phoneticPr fontId="1" type="noConversion"/>
  </si>
  <si>
    <t>T011/IP-6A Aldehyde/Ketone DNPH Mix (Supelco-CRM47285), 15 μg/mL in acetonitrile (as the aldehyde),</t>
    <phoneticPr fontId="1" type="noConversion"/>
  </si>
  <si>
    <t>Supelco</t>
    <phoneticPr fontId="1" type="noConversion"/>
  </si>
  <si>
    <t>ea</t>
    <phoneticPr fontId="1" type="noConversion"/>
  </si>
  <si>
    <t>성호씨그마</t>
    <phoneticPr fontId="1" type="noConversion"/>
  </si>
  <si>
    <t>악취</t>
    <phoneticPr fontId="1" type="noConversion"/>
  </si>
  <si>
    <t>Custom Standard, 4comps in Water/냉장. 1000ppm, 2x1mL,</t>
    <phoneticPr fontId="1" type="noConversion"/>
  </si>
  <si>
    <t>AccuStandard</t>
    <phoneticPr fontId="1" type="noConversion"/>
  </si>
  <si>
    <t>S-19991-1</t>
    <phoneticPr fontId="1" type="noConversion"/>
  </si>
  <si>
    <t>2*1mL/pk</t>
    <phoneticPr fontId="1" type="noConversion"/>
  </si>
  <si>
    <t>pk</t>
    <phoneticPr fontId="1" type="noConversion"/>
  </si>
  <si>
    <t>디케이에스에이치 코리아</t>
    <phoneticPr fontId="1" type="noConversion"/>
  </si>
  <si>
    <t>1월6일</t>
    <phoneticPr fontId="1" type="noConversion"/>
  </si>
  <si>
    <t>Mixture of 5 analytes(100 μg/ml), 케톤류 표준물질</t>
    <phoneticPr fontId="1" type="noConversion"/>
  </si>
  <si>
    <t>Chem Service</t>
    <phoneticPr fontId="1" type="noConversion"/>
  </si>
  <si>
    <t>SP-964691917</t>
    <phoneticPr fontId="1" type="noConversion"/>
  </si>
  <si>
    <t>1ml</t>
    <phoneticPr fontId="1" type="noConversion"/>
  </si>
  <si>
    <t>ea</t>
    <phoneticPr fontId="1" type="noConversion"/>
  </si>
  <si>
    <t>악취</t>
    <phoneticPr fontId="1" type="noConversion"/>
  </si>
  <si>
    <t>H2S, CH3SH 10umol/mol</t>
    <phoneticPr fontId="1" type="noConversion"/>
  </si>
  <si>
    <t>한국나노가스</t>
    <phoneticPr fontId="1" type="noConversion"/>
  </si>
  <si>
    <t>-</t>
    <phoneticPr fontId="1" type="noConversion"/>
  </si>
  <si>
    <t>-</t>
    <phoneticPr fontId="1" type="noConversion"/>
  </si>
  <si>
    <t>10L</t>
    <phoneticPr fontId="1" type="noConversion"/>
  </si>
  <si>
    <t>ea</t>
    <phoneticPr fontId="1" type="noConversion"/>
  </si>
  <si>
    <t>DMS,DMDS 10umol/mol</t>
    <phoneticPr fontId="1" type="noConversion"/>
  </si>
  <si>
    <t>-</t>
    <phoneticPr fontId="1" type="noConversion"/>
  </si>
  <si>
    <t>-</t>
    <phoneticPr fontId="1" type="noConversion"/>
  </si>
  <si>
    <t>10L</t>
    <phoneticPr fontId="1" type="noConversion"/>
  </si>
  <si>
    <t>ea</t>
    <phoneticPr fontId="1" type="noConversion"/>
  </si>
  <si>
    <t>한국나노가스</t>
    <phoneticPr fontId="1" type="noConversion"/>
  </si>
  <si>
    <t>엘케이랩코리아</t>
    <phoneticPr fontId="1" type="noConversion"/>
  </si>
  <si>
    <t>300-300,80-380</t>
    <phoneticPr fontId="1" type="noConversion"/>
  </si>
  <si>
    <t>스테인리스서포트 잭</t>
    <phoneticPr fontId="1" type="noConversion"/>
  </si>
  <si>
    <t>C09-143-200</t>
    <phoneticPr fontId="1" type="noConversion"/>
  </si>
  <si>
    <t>4-6주 소요</t>
    <phoneticPr fontId="1" type="noConversion"/>
  </si>
  <si>
    <t>1월말 국내 입고</t>
    <phoneticPr fontId="1" type="noConversion"/>
  </si>
  <si>
    <t>염화비닐외1 표준가스</t>
    <phoneticPr fontId="1" type="noConversion"/>
  </si>
  <si>
    <t>리가스</t>
    <phoneticPr fontId="1" type="noConversion"/>
  </si>
  <si>
    <t>리가스</t>
    <phoneticPr fontId="1" type="noConversion"/>
  </si>
  <si>
    <r>
      <t xml:space="preserve">Finntip 대체품(9402171). 피드백 부탁드립니다.
→ </t>
    </r>
    <r>
      <rPr>
        <b/>
        <sz val="11"/>
        <color rgb="FF0070C0"/>
        <rFont val="나눔고딕"/>
        <family val="3"/>
        <charset val="129"/>
      </rPr>
      <t>사용가능(Thermo 피펫)</t>
    </r>
    <phoneticPr fontId="1" type="noConversion"/>
  </si>
  <si>
    <r>
      <t xml:space="preserve">● 테스트 후 피드백 부탁드립니다.  → </t>
    </r>
    <r>
      <rPr>
        <sz val="11"/>
        <color rgb="FF0070C0"/>
        <rFont val="나눔고딕"/>
        <family val="3"/>
        <charset val="129"/>
      </rPr>
      <t>사용가능</t>
    </r>
    <phoneticPr fontId="1" type="noConversion"/>
  </si>
  <si>
    <r>
      <t>●Thermo finntip  제품 없음
● 테스트 후 피드백 부탁드립니다.→</t>
    </r>
    <r>
      <rPr>
        <b/>
        <sz val="11"/>
        <color rgb="FF0070C0"/>
        <rFont val="나눔고딕"/>
        <family val="3"/>
        <charset val="129"/>
      </rPr>
      <t>사용불편함(팁끝에 물방울 맺힘)</t>
    </r>
    <phoneticPr fontId="1" type="noConversion"/>
  </si>
  <si>
    <t>1월9일</t>
    <phoneticPr fontId="1" type="noConversion"/>
  </si>
  <si>
    <t>Column glass, 컬럼</t>
    <phoneticPr fontId="1" type="noConversion"/>
  </si>
  <si>
    <t>길이30cm, 내경1cm, 100mL용기가 부착
필터있음, 테프론 스톱콕</t>
  </si>
  <si>
    <t>길이30cm, 내경2.5cm, 250mL용기가 부착
필터있음, 테프론 스톱콕</t>
  </si>
  <si>
    <t>PIPET TIPS(1ml)</t>
  </si>
  <si>
    <t>Custom VOC Standard (S-7686-R4-0.1X)</t>
  </si>
  <si>
    <t>Entegris</t>
  </si>
  <si>
    <t>33mm, 0.45um</t>
  </si>
  <si>
    <t>S25LTL045AP-A1</t>
  </si>
  <si>
    <t>25mm, 0.45um</t>
  </si>
  <si>
    <t>총합</t>
    <phoneticPr fontId="1" type="noConversion"/>
  </si>
  <si>
    <t>Chloride(Cl-) STD 1000mg/L</t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</si>
  <si>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td</t>
    </r>
    <phoneticPr fontId="1" type="noConversion"/>
  </si>
  <si>
    <t>No 2S  분액여과지 (1ps)</t>
    <phoneticPr fontId="1" type="noConversion"/>
  </si>
  <si>
    <t>Syinge  Filter,  PTFE,Hydrophilic, 0.45㎛/25mm,PP  clear  housing, ,weld type</t>
    <phoneticPr fontId="1" type="noConversion"/>
  </si>
  <si>
    <t>KITAGAWA</t>
    <phoneticPr fontId="1" type="noConversion"/>
  </si>
  <si>
    <t>815K</t>
    <phoneticPr fontId="1" type="noConversion"/>
  </si>
  <si>
    <t>에버그린탑</t>
    <phoneticPr fontId="1" type="noConversion"/>
  </si>
  <si>
    <t>테스트 후 피드백 부탁드립니다.</t>
    <phoneticPr fontId="1" type="noConversion"/>
  </si>
  <si>
    <t>E-OZ5</t>
    <phoneticPr fontId="1" type="noConversion"/>
  </si>
  <si>
    <t>39883-100ML</t>
    <phoneticPr fontId="1" type="noConversion"/>
  </si>
  <si>
    <t>T-1000-B</t>
    <phoneticPr fontId="1" type="noConversion"/>
  </si>
  <si>
    <t>FN10401000P</t>
    <phoneticPr fontId="28" type="noConversion"/>
  </si>
  <si>
    <t>CL113010300</t>
    <phoneticPr fontId="28" type="noConversion"/>
  </si>
  <si>
    <t>CL1130</t>
    <phoneticPr fontId="28" type="noConversion"/>
  </si>
  <si>
    <t>SAMDUK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</si>
  <si>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025.01.14</t>
    </r>
    <phoneticPr fontId="1" type="noConversion"/>
  </si>
  <si>
    <t>1월15일</t>
    <phoneticPr fontId="1" type="noConversion"/>
  </si>
  <si>
    <t>Leybold</t>
    <phoneticPr fontId="1" type="noConversion"/>
  </si>
  <si>
    <t>N8145003</t>
    <phoneticPr fontId="1" type="noConversion"/>
  </si>
  <si>
    <t>ea</t>
    <phoneticPr fontId="1" type="noConversion"/>
  </si>
  <si>
    <t>SV40BI EXHAUST FILTER KIT</t>
    <phoneticPr fontId="1" type="noConversion"/>
  </si>
  <si>
    <t>Leybold</t>
    <phoneticPr fontId="1" type="noConversion"/>
  </si>
  <si>
    <t>N8145005</t>
    <phoneticPr fontId="1" type="noConversion"/>
  </si>
  <si>
    <t>ea</t>
    <phoneticPr fontId="1" type="noConversion"/>
  </si>
  <si>
    <t>Sodium p-Toluenesulfonchloramide Trihydrate(ChloramineT)</t>
  </si>
  <si>
    <t>Mercury(Ⅱ) Chloride</t>
  </si>
  <si>
    <t>Brush Centrifuge Tube For 1.5㎖ L45 × Φ14mm / Total L182mm</t>
  </si>
  <si>
    <t>Brush Centrifuge Tube For 15㎖ L105 × Φ19mm / Total L227mm</t>
  </si>
  <si>
    <t>Brush Centrifuge Tube For 50㎖ L115 × Φ40mm / Total L230mm</t>
  </si>
  <si>
    <t>Brush tube m</t>
  </si>
  <si>
    <t>Filter Paper/No.5A Qualitative Φ110mm/, 100/PK</t>
  </si>
  <si>
    <t>000M2674</t>
  </si>
  <si>
    <t>DH.BR072</t>
  </si>
  <si>
    <t>4주</t>
    <phoneticPr fontId="1" type="noConversion"/>
  </si>
  <si>
    <t>NO외2 표준가스(100)</t>
    <phoneticPr fontId="1" type="noConversion"/>
  </si>
  <si>
    <t>NO외2 표준가스(800)</t>
    <phoneticPr fontId="1" type="noConversion"/>
  </si>
  <si>
    <t>정미선</t>
    <phoneticPr fontId="1" type="noConversion"/>
  </si>
  <si>
    <t>수질</t>
    <phoneticPr fontId="1" type="noConversion"/>
  </si>
  <si>
    <t>Potassum Hydroxide</t>
    <phoneticPr fontId="1" type="noConversion"/>
  </si>
  <si>
    <t>Buffer  Solution pH 4.00</t>
    <phoneticPr fontId="1" type="noConversion"/>
  </si>
  <si>
    <t>Buffer  Solution pH 7.00</t>
    <phoneticPr fontId="1" type="noConversion"/>
  </si>
  <si>
    <t>Buffer  Solution pH 10.00</t>
    <phoneticPr fontId="1" type="noConversion"/>
  </si>
  <si>
    <t>마그네틱 바</t>
    <phoneticPr fontId="1" type="noConversion"/>
  </si>
  <si>
    <t>250mL 메스실린더</t>
    <phoneticPr fontId="1" type="noConversion"/>
  </si>
  <si>
    <t>100mL 메스실린더</t>
    <phoneticPr fontId="1" type="noConversion"/>
  </si>
  <si>
    <t>50mL 메스실린더</t>
    <phoneticPr fontId="1" type="noConversion"/>
  </si>
  <si>
    <t>YSI 5906 MEMBRANE KIT-1 MIL TEFLON</t>
    <phoneticPr fontId="1" type="noConversion"/>
  </si>
  <si>
    <t xml:space="preserve">UltraClean Closure: 20mm Aluminium Cap, plain, centre hole; 
Silicone transparent blue/PTFE white, 45˚ shore A, 3.0mm </t>
    <phoneticPr fontId="1" type="noConversion"/>
  </si>
  <si>
    <t>YSI</t>
    <phoneticPr fontId="1" type="noConversion"/>
  </si>
  <si>
    <t>#59880</t>
    <phoneticPr fontId="1" type="noConversion"/>
  </si>
  <si>
    <t>168-21815</t>
    <phoneticPr fontId="1" type="noConversion"/>
  </si>
  <si>
    <t>YSI 3822</t>
  </si>
  <si>
    <t>box</t>
    <phoneticPr fontId="1" type="noConversion"/>
  </si>
  <si>
    <t>GR</t>
    <phoneticPr fontId="1" type="noConversion"/>
  </si>
  <si>
    <t>500g</t>
    <phoneticPr fontId="1" type="noConversion"/>
  </si>
  <si>
    <t>ea</t>
    <phoneticPr fontId="1" type="noConversion"/>
  </si>
  <si>
    <t>50mm</t>
    <phoneticPr fontId="1" type="noConversion"/>
  </si>
  <si>
    <t>250mL</t>
    <phoneticPr fontId="1" type="noConversion"/>
  </si>
  <si>
    <t>100mL</t>
    <phoneticPr fontId="1" type="noConversion"/>
  </si>
  <si>
    <t>50mL</t>
    <phoneticPr fontId="1" type="noConversion"/>
  </si>
  <si>
    <t>라텍스 장갑 XS</t>
  </si>
  <si>
    <t>라텍스 장갑 S</t>
  </si>
  <si>
    <t>라텍스 장갑 M</t>
  </si>
  <si>
    <t>475mL</t>
    <phoneticPr fontId="1" type="noConversion"/>
  </si>
  <si>
    <t>YSI 3821</t>
    <phoneticPr fontId="1" type="noConversion"/>
  </si>
  <si>
    <t>1월23일</t>
    <phoneticPr fontId="1" type="noConversion"/>
  </si>
  <si>
    <t>1월23일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</si>
  <si>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</si>
  <si>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</si>
  <si>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</si>
  <si>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</si>
  <si>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</si>
  <si>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</si>
  <si>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</si>
  <si>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</si>
  <si>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</si>
  <si>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</si>
  <si>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</si>
  <si>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</si>
  <si>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</si>
  <si>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</si>
  <si>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</si>
  <si>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</si>
  <si>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</si>
  <si>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</si>
  <si>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Sodium Sulfate Anhydrous (PCB분석용)</t>
  </si>
  <si>
    <t>ea</t>
    <phoneticPr fontId="1" type="noConversion"/>
  </si>
  <si>
    <t>No 2S  분액여과지 (1ps)</t>
  </si>
  <si>
    <t>지퍼백</t>
    <phoneticPr fontId="1" type="noConversion"/>
  </si>
  <si>
    <t>15*20, 100ea/pk</t>
    <phoneticPr fontId="1" type="noConversion"/>
  </si>
  <si>
    <t>7*10, 100ea/pk</t>
    <phoneticPr fontId="1" type="noConversion"/>
  </si>
  <si>
    <t>17*24, 100ea/pk</t>
    <phoneticPr fontId="1" type="noConversion"/>
  </si>
  <si>
    <t>1.09487.0100</t>
    <phoneticPr fontId="1" type="noConversion"/>
  </si>
  <si>
    <t>2025년 2월</t>
    <phoneticPr fontId="1" type="noConversion"/>
  </si>
  <si>
    <t>4-Aminoantipyrine (CAS No. 83-07-8)</t>
  </si>
  <si>
    <t>Potassium Hexacyanoferrate(Ⅲ) (CAS No. 13746-66-2)</t>
  </si>
  <si>
    <t>Ethyl Alcohol (CAS No. 64-17-5)</t>
  </si>
  <si>
    <t>피펫휠러</t>
  </si>
  <si>
    <t>HOT PLATE</t>
  </si>
  <si>
    <t>덕산</t>
  </si>
  <si>
    <t>미성과학</t>
  </si>
  <si>
    <t>017-02272</t>
  </si>
  <si>
    <t>161-03725</t>
  </si>
  <si>
    <t>001_00103</t>
  </si>
  <si>
    <t>HP630D</t>
  </si>
  <si>
    <t>소음진동</t>
    <phoneticPr fontId="1" type="noConversion"/>
  </si>
  <si>
    <t>CNR1TV 프리엠프</t>
    <phoneticPr fontId="1" type="noConversion"/>
  </si>
  <si>
    <t>CESVA</t>
    <phoneticPr fontId="1" type="noConversion"/>
  </si>
  <si>
    <t>-</t>
    <phoneticPr fontId="1" type="noConversion"/>
  </si>
  <si>
    <t>-</t>
    <phoneticPr fontId="1" type="noConversion"/>
  </si>
  <si>
    <t>ea</t>
    <phoneticPr fontId="1" type="noConversion"/>
  </si>
  <si>
    <t>카인산업</t>
    <phoneticPr fontId="1" type="noConversion"/>
  </si>
  <si>
    <t>풍향풍속계 임펠라</t>
    <phoneticPr fontId="1" type="noConversion"/>
  </si>
  <si>
    <t>풍향풍속계 베인마운트 브라켓</t>
    <phoneticPr fontId="1" type="noConversion"/>
  </si>
  <si>
    <t>kestrel</t>
    <phoneticPr fontId="1" type="noConversion"/>
  </si>
  <si>
    <t>에버굿트레이딩</t>
    <phoneticPr fontId="1" type="noConversion"/>
  </si>
  <si>
    <t>삼각대</t>
    <phoneticPr fontId="1" type="noConversion"/>
  </si>
  <si>
    <t>CNR1TV 프리엠프 파우치</t>
    <phoneticPr fontId="1" type="noConversion"/>
  </si>
  <si>
    <t>방풍망</t>
    <phoneticPr fontId="1" type="noConversion"/>
  </si>
  <si>
    <t>SLT</t>
    <phoneticPr fontId="1" type="noConversion"/>
  </si>
  <si>
    <t>TES</t>
    <phoneticPr fontId="1" type="noConversion"/>
  </si>
  <si>
    <t>호루스벤누</t>
    <phoneticPr fontId="1" type="noConversion"/>
  </si>
  <si>
    <t>네이버 쇼핑몰</t>
    <phoneticPr fontId="1" type="noConversion"/>
  </si>
  <si>
    <t>카나레</t>
    <phoneticPr fontId="1" type="noConversion"/>
  </si>
  <si>
    <t>본젠</t>
    <phoneticPr fontId="1" type="noConversion"/>
  </si>
  <si>
    <t>미니 볼헤드(VD-131G)</t>
    <phoneticPr fontId="1" type="noConversion"/>
  </si>
  <si>
    <t>삼각대 연장시스템용 케이블(L-5D2W)</t>
    <phoneticPr fontId="1" type="noConversion"/>
  </si>
  <si>
    <t>플레이트(DP-30TL)</t>
    <phoneticPr fontId="1" type="noConversion"/>
  </si>
  <si>
    <t>https://smartstore.naver.com/vonjean/products/360249720</t>
    <phoneticPr fontId="1" type="noConversion"/>
  </si>
  <si>
    <t>https://smartstore.naver.com/youknowmon/products/8767203773</t>
    <phoneticPr fontId="1" type="noConversion"/>
  </si>
  <si>
    <t>https://smartstore.naver.com/artbank/products/5781295904</t>
    <phoneticPr fontId="1" type="noConversion"/>
  </si>
  <si>
    <t>배송비포함</t>
    <phoneticPr fontId="1" type="noConversion"/>
  </si>
  <si>
    <t>https://smartstore.naver.com/time-korea/products/10870240735</t>
    <phoneticPr fontId="1" type="noConversion"/>
  </si>
  <si>
    <t>https://smartstore.naver.com/labnshop/products/3128230397</t>
    <phoneticPr fontId="1" type="noConversion"/>
  </si>
  <si>
    <t>3m</t>
    <phoneticPr fontId="1" type="noConversion"/>
  </si>
  <si>
    <t>주문날짜</t>
    <phoneticPr fontId="1" type="noConversion"/>
  </si>
  <si>
    <t>2월 3일</t>
    <phoneticPr fontId="1" type="noConversion"/>
  </si>
  <si>
    <t>MES041</t>
    <phoneticPr fontId="1" type="noConversion"/>
  </si>
  <si>
    <t>ICPMS03N0.01X1</t>
    <phoneticPr fontId="1" type="noConversion"/>
  </si>
  <si>
    <t>김효선</t>
    <phoneticPr fontId="1" type="noConversion"/>
  </si>
  <si>
    <t>삼각대 연장시스템용 케이스(PA-88H)</t>
    <phoneticPr fontId="1" type="noConversion"/>
  </si>
  <si>
    <t>nektar tech</t>
    <phoneticPr fontId="1" type="noConversion"/>
  </si>
  <si>
    <t>1370*350*120mm</t>
    <phoneticPr fontId="1" type="noConversion"/>
  </si>
  <si>
    <t>배송비</t>
    <phoneticPr fontId="1" type="noConversion"/>
  </si>
  <si>
    <t>2025.02.04</t>
    <phoneticPr fontId="1" type="noConversion"/>
  </si>
  <si>
    <t>https://smartstore.naver.com/iam_best/products/10861937795</t>
    <phoneticPr fontId="1" type="noConversion"/>
  </si>
  <si>
    <t>-</t>
    <phoneticPr fontId="1" type="noConversion"/>
  </si>
  <si>
    <t>-</t>
    <phoneticPr fontId="1" type="noConversion"/>
  </si>
  <si>
    <t>ICP multi-element Std VIII, 23comps. 100ppm, 100mL</t>
    <phoneticPr fontId="1" type="noConversion"/>
  </si>
  <si>
    <t>ICP-MS Arsenic Std, 100ppm, 100mL</t>
    <phoneticPr fontId="1" type="noConversion"/>
  </si>
  <si>
    <t>MES081</t>
  </si>
  <si>
    <t>ICPMS03N0.01X1</t>
  </si>
  <si>
    <t>MES-04-1</t>
  </si>
  <si>
    <t>ICP multi-element standard IV, 23comps. 1000ppm, 100mL</t>
    <phoneticPr fontId="1" type="noConversion"/>
  </si>
  <si>
    <t>6-8주</t>
    <phoneticPr fontId="1" type="noConversion"/>
  </si>
  <si>
    <t>https://smartstore.naver.com/digian/products/241801430</t>
    <phoneticPr fontId="1" type="noConversion"/>
  </si>
  <si>
    <t>TD-005</t>
    <phoneticPr fontId="1" type="noConversion"/>
  </si>
  <si>
    <t>실험복(동복)</t>
    <phoneticPr fontId="1" type="noConversion"/>
  </si>
  <si>
    <r>
      <t>남(</t>
    </r>
    <r>
      <rPr>
        <sz val="10"/>
        <color rgb="FF000000"/>
        <rFont val="나눔고딕"/>
        <family val="3"/>
        <charset val="129"/>
      </rPr>
      <t>110</t>
    </r>
    <r>
      <rPr>
        <sz val="10"/>
        <color rgb="FF000000"/>
        <rFont val="나눔고딕"/>
        <family val="3"/>
        <charset val="129"/>
      </rPr>
      <t>)</t>
    </r>
    <phoneticPr fontId="1" type="noConversion"/>
  </si>
  <si>
    <t>악취</t>
    <phoneticPr fontId="1" type="noConversion"/>
  </si>
  <si>
    <t>악취</t>
    <phoneticPr fontId="1" type="noConversion"/>
  </si>
  <si>
    <r>
      <t>2월</t>
    </r>
    <r>
      <rPr>
        <sz val="11"/>
        <color theme="1"/>
        <rFont val="나눔고딕"/>
        <family val="3"/>
        <charset val="129"/>
      </rPr>
      <t xml:space="preserve"> 10일</t>
    </r>
    <phoneticPr fontId="1" type="noConversion"/>
  </si>
  <si>
    <t>https://smartstore.naver.com/nektar/products/486237793</t>
    <phoneticPr fontId="1" type="noConversion"/>
  </si>
  <si>
    <t>https://smartstore.naver.com/nektar/products/486237793</t>
    <phoneticPr fontId="1" type="noConversion"/>
  </si>
  <si>
    <t>https://smartstore.naver.com/iam_best/products/10861937795</t>
    <phoneticPr fontId="1" type="noConversion"/>
  </si>
  <si>
    <t>2월 10일</t>
    <phoneticPr fontId="1" type="noConversion"/>
  </si>
  <si>
    <t>815K</t>
  </si>
  <si>
    <t>E-OZ5</t>
  </si>
  <si>
    <t>DNPH 카트리지, 50ea/pk</t>
  </si>
  <si>
    <t>오존스크러버, 50ea/pk</t>
  </si>
  <si>
    <t>KOMYO</t>
  </si>
  <si>
    <t>(주) 에버그린탑</t>
    <phoneticPr fontId="1" type="noConversion"/>
  </si>
  <si>
    <t>2월11일</t>
    <phoneticPr fontId="1" type="noConversion"/>
  </si>
  <si>
    <t>101000022A</t>
    <phoneticPr fontId="28" type="noConversion"/>
  </si>
  <si>
    <t>30-0019</t>
    <phoneticPr fontId="28" type="noConversion"/>
  </si>
  <si>
    <t>99-0104A</t>
    <phoneticPr fontId="28" type="noConversion"/>
  </si>
  <si>
    <t>81-0395</t>
    <phoneticPr fontId="28" type="noConversion"/>
  </si>
  <si>
    <t>1010-030</t>
    <phoneticPr fontId="28" type="noConversion"/>
  </si>
  <si>
    <t xml:space="preserve"> 1010-044</t>
    <phoneticPr fontId="28" type="noConversion"/>
  </si>
  <si>
    <t>General oceancis</t>
    <phoneticPr fontId="1" type="noConversion"/>
  </si>
  <si>
    <t>PETCOCK ASSY 0.187 BORE 1.2-30 LITERS</t>
    <phoneticPr fontId="28" type="noConversion"/>
  </si>
  <si>
    <t>BUSHING,PETCOCK,1.2-30L</t>
    <phoneticPr fontId="28" type="noConversion"/>
  </si>
  <si>
    <t>DOWEL PIN 3/32 DIA X 5/8 LG, 316ss</t>
    <phoneticPr fontId="28" type="noConversion"/>
  </si>
  <si>
    <t>CEMENT,PVC,H.D. Gray 1/2Pint</t>
    <phoneticPr fontId="28" type="noConversion"/>
  </si>
  <si>
    <t>AIR VENT SCREW FOR ALL VOLUMES</t>
    <phoneticPr fontId="28" type="noConversion"/>
  </si>
  <si>
    <t>BUSHING,for AIR VENT SCREW</t>
    <phoneticPr fontId="28" type="noConversion"/>
  </si>
  <si>
    <t>ORING 312 BUNA .600ID x.210W</t>
    <phoneticPr fontId="28" type="noConversion"/>
  </si>
  <si>
    <t>LANYARD UPPER WIRE 1.7-2.5L</t>
    <phoneticPr fontId="28" type="noConversion"/>
  </si>
  <si>
    <t>LANYARD LOWER WIRE 2.5L</t>
    <phoneticPr fontId="28" type="noConversion"/>
  </si>
  <si>
    <t>수질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</si>
  <si>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</si>
  <si>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자외선 살균램프</t>
    <phoneticPr fontId="1" type="noConversion"/>
  </si>
  <si>
    <t>G40T 10</t>
    <phoneticPr fontId="1" type="noConversion"/>
  </si>
  <si>
    <t>40 W</t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</si>
  <si>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</si>
  <si>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t>산쿄</t>
    <phoneticPr fontId="1" type="noConversion"/>
  </si>
  <si>
    <t>B셀 유량계 교체</t>
  </si>
  <si>
    <t>B셀 펌프 교체</t>
  </si>
  <si>
    <t>점검 및 정밀교정</t>
  </si>
  <si>
    <t>A,B셀 유량계 교체</t>
  </si>
  <si>
    <t>A,B셀 펌프 교체</t>
  </si>
  <si>
    <t>A셀 유량계 교체</t>
  </si>
  <si>
    <t>A셀 펌프 교체</t>
  </si>
  <si>
    <t>8541 , 317</t>
    <phoneticPr fontId="1" type="noConversion"/>
  </si>
  <si>
    <t>8511 , 793</t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</si>
  <si>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et</t>
    </r>
    <phoneticPr fontId="1" type="noConversion"/>
  </si>
  <si>
    <t>토탈엔지니어링</t>
    <phoneticPr fontId="1" type="noConversion"/>
  </si>
  <si>
    <t>규격</t>
    <phoneticPr fontId="1" type="noConversion"/>
  </si>
  <si>
    <t>파라필름 M</t>
  </si>
  <si>
    <t>WEIGHING BOAT M</t>
  </si>
  <si>
    <t>KA.PB-316</t>
  </si>
  <si>
    <t>250/pk</t>
  </si>
  <si>
    <t xml:space="preserve">	SQUARE WEIGHING DISH</t>
  </si>
  <si>
    <t>EG.WB-316</t>
  </si>
  <si>
    <t>500/pk</t>
  </si>
  <si>
    <t>마이크로실린지 (point style 2: curved, beveled)</t>
  </si>
  <si>
    <t>pack</t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</si>
  <si>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</si>
  <si>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HAMILTON</t>
  </si>
  <si>
    <t>PM-996</t>
    <phoneticPr fontId="1" type="noConversion"/>
  </si>
  <si>
    <t>장비입고일</t>
    <phoneticPr fontId="1" type="noConversion"/>
  </si>
  <si>
    <t>장비맡긴날</t>
    <phoneticPr fontId="1" type="noConversion"/>
  </si>
  <si>
    <t>2월10일</t>
    <phoneticPr fontId="1" type="noConversion"/>
  </si>
  <si>
    <t>MEZUS-310점검</t>
    <phoneticPr fontId="1" type="noConversion"/>
  </si>
  <si>
    <t>K164027A</t>
    <phoneticPr fontId="1" type="noConversion"/>
  </si>
  <si>
    <t>켐익코퍼레이션</t>
    <phoneticPr fontId="1" type="noConversion"/>
  </si>
  <si>
    <t>2월14일</t>
    <phoneticPr fontId="1" type="noConversion"/>
  </si>
  <si>
    <t>2월14일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</si>
  <si>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</si>
  <si>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</si>
  <si>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</si>
  <si>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</si>
  <si>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</si>
  <si>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</si>
  <si>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</si>
  <si>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</si>
  <si>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</si>
  <si>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</si>
  <si>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</si>
  <si>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</si>
  <si>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</si>
  <si>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</si>
  <si>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</si>
  <si>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</si>
  <si>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</si>
  <si>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</si>
  <si>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Aluminium oxide, for chromatography, basic, Brockmann I, 40-300 µm, 60A</t>
    <phoneticPr fontId="1" type="noConversion"/>
  </si>
  <si>
    <t>Thermo scientific</t>
  </si>
  <si>
    <t>ea</t>
    <phoneticPr fontId="1" type="noConversion"/>
  </si>
  <si>
    <t>Ethyl Alcohol(Ethanol) 300</t>
  </si>
  <si>
    <t>14033-4B</t>
  </si>
  <si>
    <t>트리부틸인산(M-1618-SP-1-100X)</t>
  </si>
  <si>
    <t>M-1618-SP-1-100X</t>
  </si>
  <si>
    <t>1ml, 200mg/L</t>
  </si>
  <si>
    <t>트리페닐인산(P-192S)</t>
  </si>
  <si>
    <t>P-192S</t>
  </si>
  <si>
    <t>1ml, 100㎎/L</t>
  </si>
  <si>
    <t>Ammonia solution</t>
  </si>
  <si>
    <t>1.05428.1000</t>
  </si>
  <si>
    <t>NASS-7</t>
    <phoneticPr fontId="1" type="noConversion"/>
  </si>
  <si>
    <t>실험복 (동복)</t>
  </si>
  <si>
    <t>LABDIA</t>
  </si>
  <si>
    <t>FN10401000P</t>
  </si>
  <si>
    <t>ea</t>
    <phoneticPr fontId="1" type="noConversion"/>
  </si>
  <si>
    <t>MEMBRANE FILTER(대장균)-A045F047A</t>
  </si>
  <si>
    <t>고순도 질소</t>
    <phoneticPr fontId="1" type="noConversion"/>
  </si>
  <si>
    <t>이승진</t>
    <phoneticPr fontId="1" type="noConversion"/>
  </si>
  <si>
    <t>고순도 질소</t>
    <phoneticPr fontId="1" type="noConversion"/>
  </si>
  <si>
    <r>
      <t>0</t>
    </r>
    <r>
      <rPr>
        <sz val="11"/>
        <color theme="1"/>
        <rFont val="나눔고딕"/>
        <family val="3"/>
        <charset val="129"/>
      </rPr>
      <t>2월 19일</t>
    </r>
    <phoneticPr fontId="1" type="noConversion"/>
  </si>
  <si>
    <t>Filament, high temperature EI for GCMS</t>
    <phoneticPr fontId="1" type="noConversion"/>
  </si>
  <si>
    <r>
      <t>0</t>
    </r>
    <r>
      <rPr>
        <b/>
        <sz val="11"/>
        <color theme="1"/>
        <rFont val="나눔고딕"/>
        <family val="3"/>
        <charset val="129"/>
      </rPr>
      <t>2월 19일</t>
    </r>
    <phoneticPr fontId="1" type="noConversion"/>
  </si>
  <si>
    <r>
      <t>GCMS Tuning Standard</t>
    </r>
    <r>
      <rPr>
        <sz val="11"/>
        <color theme="1"/>
        <rFont val="나눔고딕"/>
        <family val="3"/>
        <charset val="129"/>
      </rPr>
      <t xml:space="preserve"> -</t>
    </r>
    <r>
      <rPr>
        <sz val="11"/>
        <color theme="1"/>
        <rFont val="나눔고딕"/>
        <family val="3"/>
        <charset val="129"/>
      </rPr>
      <t>PFTBA</t>
    </r>
    <phoneticPr fontId="1" type="noConversion"/>
  </si>
  <si>
    <r>
      <t>G7005-6006</t>
    </r>
    <r>
      <rPr>
        <sz val="11"/>
        <color theme="1"/>
        <rFont val="나눔고딕"/>
        <family val="3"/>
        <charset val="129"/>
      </rPr>
      <t>1</t>
    </r>
    <phoneticPr fontId="1" type="noConversion"/>
  </si>
  <si>
    <t>05971-60571</t>
    <phoneticPr fontId="1" type="noConversion"/>
  </si>
  <si>
    <t>PCA Lamp driver</t>
  </si>
  <si>
    <t>17-0126</t>
  </si>
  <si>
    <t>㈜에이피엠엔지니어링</t>
  </si>
  <si>
    <t>Lamp Assembly</t>
  </si>
  <si>
    <t>17-0988</t>
  </si>
  <si>
    <t>Ecotech</t>
    <phoneticPr fontId="1" type="noConversion"/>
  </si>
  <si>
    <r>
      <t>이동차량1</t>
    </r>
    <r>
      <rPr>
        <sz val="11"/>
        <color theme="1"/>
        <rFont val="나눔고딕"/>
        <family val="3"/>
        <charset val="129"/>
      </rPr>
      <t>023</t>
    </r>
    <phoneticPr fontId="1" type="noConversion"/>
  </si>
  <si>
    <t>실험실</t>
    <phoneticPr fontId="1" type="noConversion"/>
  </si>
  <si>
    <t>Q-PAK TEX</t>
  </si>
  <si>
    <t>QPAK00TEX</t>
  </si>
  <si>
    <t>㈜삼우에스엔티</t>
  </si>
  <si>
    <t>PROGARD T3 CARTRIDGE</t>
  </si>
  <si>
    <t>PR0G000T3</t>
  </si>
  <si>
    <t>Millipak Express40 Filter</t>
  </si>
  <si>
    <t>MPGP04001</t>
  </si>
  <si>
    <t>UV Lamp for MQ Century</t>
  </si>
  <si>
    <t>ZMQUNLP01</t>
  </si>
  <si>
    <t>Water Filter CTG HF25(3M필터)</t>
  </si>
  <si>
    <t>실험실</t>
    <phoneticPr fontId="1" type="noConversion"/>
  </si>
  <si>
    <r>
      <t>1</t>
    </r>
    <r>
      <rPr>
        <sz val="11"/>
        <color theme="1"/>
        <rFont val="나눔고딕"/>
        <family val="3"/>
        <charset val="129"/>
      </rPr>
      <t>,3층 실험실 증류수 제조장치</t>
    </r>
    <phoneticPr fontId="1" type="noConversion"/>
  </si>
  <si>
    <t>3층 실험실 증류수 제조장치</t>
    <phoneticPr fontId="1" type="noConversion"/>
  </si>
  <si>
    <t>사각케이스</t>
    <phoneticPr fontId="1" type="noConversion"/>
  </si>
  <si>
    <t>두연테크</t>
    <phoneticPr fontId="1" type="noConversion"/>
  </si>
  <si>
    <t>내경 870*200*최소/190</t>
    <phoneticPr fontId="1" type="noConversion"/>
  </si>
  <si>
    <t>니스킨 채수기 케이스</t>
    <phoneticPr fontId="1" type="noConversion"/>
  </si>
  <si>
    <t>NASS-7 (seawater CRM)</t>
    <phoneticPr fontId="1" type="noConversion"/>
  </si>
  <si>
    <t>2월21일</t>
    <phoneticPr fontId="1" type="noConversion"/>
  </si>
  <si>
    <t>Multi Drying Chamber With Heating</t>
    <phoneticPr fontId="1" type="noConversion"/>
  </si>
  <si>
    <t>일신바이오브랜치</t>
    <phoneticPr fontId="1" type="noConversion"/>
  </si>
  <si>
    <t>MDCH1208</t>
    <phoneticPr fontId="1" type="noConversion"/>
  </si>
  <si>
    <t>1.5㎖ L45 × Φ14mm / Total L182mm</t>
    <phoneticPr fontId="1" type="noConversion"/>
  </si>
  <si>
    <t>규격:Φ300*L449, 선반:3+1, 가열기능</t>
    <phoneticPr fontId="1" type="noConversion"/>
  </si>
  <si>
    <t>1주소요</t>
    <phoneticPr fontId="1" type="noConversion"/>
  </si>
  <si>
    <t>냄새봉지(3L)</t>
    <phoneticPr fontId="1" type="noConversion"/>
  </si>
  <si>
    <t>마스크</t>
    <phoneticPr fontId="1" type="noConversion"/>
  </si>
  <si>
    <t>국산</t>
    <phoneticPr fontId="1" type="noConversion"/>
  </si>
  <si>
    <t>OMI,JAPAN</t>
    <phoneticPr fontId="1" type="noConversion"/>
  </si>
  <si>
    <t>EAT-3L</t>
    <phoneticPr fontId="1" type="noConversion"/>
  </si>
  <si>
    <t>EAT-07P</t>
    <phoneticPr fontId="1" type="noConversion"/>
  </si>
  <si>
    <r>
      <t xml:space="preserve">대정 대체 테스트 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</si>
  <si>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3월4일</t>
    <phoneticPr fontId="1" type="noConversion"/>
  </si>
  <si>
    <t>번호</t>
    <phoneticPr fontId="1" type="noConversion"/>
  </si>
  <si>
    <t>일자</t>
    <phoneticPr fontId="1" type="noConversion"/>
  </si>
  <si>
    <t>제조사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</si>
  <si>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</si>
  <si>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</si>
  <si>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</si>
  <si>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</si>
  <si>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</si>
  <si>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</si>
  <si>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accustandard</t>
  </si>
  <si>
    <t>Perchloric Acid (70%)/ HClO4</t>
  </si>
  <si>
    <t xml:space="preserve">Silver(Ⅰ) Perchlorate </t>
  </si>
  <si>
    <t>Phosphoric acid</t>
  </si>
  <si>
    <t>3월4일</t>
    <phoneticPr fontId="1" type="noConversion"/>
  </si>
  <si>
    <t>해양</t>
    <phoneticPr fontId="1" type="noConversion"/>
  </si>
  <si>
    <t>250uL inserts with polymer Feet, 100/PK (5181-1270)</t>
  </si>
  <si>
    <t>실험복(동복)</t>
  </si>
  <si>
    <t>남(95)</t>
  </si>
  <si>
    <t>Handle beaker (플라스틱)</t>
  </si>
  <si>
    <t>5L</t>
  </si>
  <si>
    <t xml:space="preserve">ep TIPS Standatd/Bulk 100-5000 uL </t>
  </si>
  <si>
    <t>100-5000 uL</t>
  </si>
  <si>
    <t>총합</t>
    <phoneticPr fontId="1" type="noConversion"/>
  </si>
  <si>
    <r>
      <t>●샘플 테스트 후 피드백 부탁드립니다.→</t>
    </r>
    <r>
      <rPr>
        <b/>
        <sz val="11"/>
        <color rgb="FF0070C0"/>
        <rFont val="나눔고딕"/>
        <family val="3"/>
        <charset val="129"/>
      </rPr>
      <t>사용불편함(팁끝에 물방울 맺힘)</t>
    </r>
    <phoneticPr fontId="1" type="noConversion"/>
  </si>
  <si>
    <r>
      <t>Order no: 0030 000.978(ep TIPS Standatd/Bulk 100-5000 uL ) 대체품. 
사용 후 피드백 부탁드립니다.→</t>
    </r>
    <r>
      <rPr>
        <b/>
        <sz val="10"/>
        <color rgb="FF0070C0"/>
        <rFont val="나눔고딕"/>
        <family val="3"/>
        <charset val="129"/>
      </rPr>
      <t>사용불가</t>
    </r>
    <phoneticPr fontId="1" type="noConversion"/>
  </si>
  <si>
    <t>Acetone 99.8%, GR, 1L</t>
  </si>
  <si>
    <t>대정화금</t>
  </si>
  <si>
    <t>실리콘튜브</t>
  </si>
  <si>
    <t>10m</t>
  </si>
  <si>
    <r>
      <t>G</t>
    </r>
    <r>
      <rPr>
        <sz val="11"/>
        <color theme="1"/>
        <rFont val="나눔고딕"/>
        <family val="3"/>
        <charset val="129"/>
      </rPr>
      <t>R</t>
    </r>
    <phoneticPr fontId="1" type="noConversion"/>
  </si>
  <si>
    <t xml:space="preserve">PMS-204점검 </t>
  </si>
  <si>
    <t>정도검사 대행료</t>
  </si>
  <si>
    <t>에이피엠</t>
    <phoneticPr fontId="1" type="noConversion"/>
  </si>
  <si>
    <t>식</t>
    <phoneticPr fontId="1" type="noConversion"/>
  </si>
  <si>
    <t>1709797, 1709798</t>
    <phoneticPr fontId="1" type="noConversion"/>
  </si>
  <si>
    <t>http://s.godo.kr/2o28d</t>
    <phoneticPr fontId="1" type="noConversion"/>
  </si>
  <si>
    <t>네이버 쇼핑</t>
    <phoneticPr fontId="1" type="noConversion"/>
  </si>
  <si>
    <t>배송비 3000원, 부가세 포함 가격</t>
    <phoneticPr fontId="1" type="noConversion"/>
  </si>
  <si>
    <t>유하은</t>
    <phoneticPr fontId="1" type="noConversion"/>
  </si>
  <si>
    <t>6-8주</t>
    <phoneticPr fontId="1" type="noConversion"/>
  </si>
  <si>
    <t>일반점검</t>
    <phoneticPr fontId="1" type="noConversion"/>
  </si>
  <si>
    <t>2025년</t>
    <phoneticPr fontId="1" type="noConversion"/>
  </si>
  <si>
    <t>규격</t>
    <phoneticPr fontId="1" type="noConversion"/>
  </si>
  <si>
    <t>비고</t>
    <phoneticPr fontId="1" type="noConversion"/>
  </si>
  <si>
    <t>COS-100</t>
    <phoneticPr fontId="1" type="noConversion"/>
  </si>
  <si>
    <t>KM014W16CO22</t>
    <phoneticPr fontId="1" type="noConversion"/>
  </si>
  <si>
    <t>완료</t>
    <phoneticPr fontId="1" type="noConversion"/>
  </si>
  <si>
    <t>KM008W18CO76</t>
    <phoneticPr fontId="1" type="noConversion"/>
  </si>
  <si>
    <t>완료</t>
    <phoneticPr fontId="1" type="noConversion"/>
  </si>
  <si>
    <t>악취</t>
    <phoneticPr fontId="1" type="noConversion"/>
  </si>
  <si>
    <t>COS-100</t>
    <phoneticPr fontId="1" type="noConversion"/>
  </si>
  <si>
    <t>켐익코퍼레이션</t>
    <phoneticPr fontId="1" type="noConversion"/>
  </si>
  <si>
    <t>KM008W18CO77</t>
    <phoneticPr fontId="1" type="noConversion"/>
  </si>
  <si>
    <t>켐익코퍼레이션</t>
    <phoneticPr fontId="1" type="noConversion"/>
  </si>
  <si>
    <t>정도검사</t>
    <phoneticPr fontId="1" type="noConversion"/>
  </si>
  <si>
    <t>2025년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</si>
  <si>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</si>
  <si>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</si>
  <si>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</si>
  <si>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</si>
  <si>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</si>
  <si>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</si>
  <si>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</si>
  <si>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</si>
  <si>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</si>
  <si>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</si>
  <si>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</si>
  <si>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장비입고일</t>
    <phoneticPr fontId="1" type="noConversion"/>
  </si>
  <si>
    <t>기타</t>
    <phoneticPr fontId="1" type="noConversion"/>
  </si>
  <si>
    <t>주문금액</t>
    <phoneticPr fontId="1" type="noConversion"/>
  </si>
  <si>
    <t>비고</t>
    <phoneticPr fontId="1" type="noConversion"/>
  </si>
  <si>
    <r>
      <t>MP-</t>
    </r>
    <r>
      <rPr>
        <sz val="10"/>
        <color rgb="FF000000"/>
        <rFont val="한컴바탕"/>
        <family val="1"/>
        <charset val="129"/>
      </rPr>
      <t>Σ</t>
    </r>
    <r>
      <rPr>
        <sz val="10"/>
        <color rgb="FF000000"/>
        <rFont val="맑은 고딕"/>
        <family val="3"/>
        <charset val="129"/>
        <scheme val="minor"/>
      </rPr>
      <t>100H</t>
    </r>
    <phoneticPr fontId="1" type="noConversion"/>
  </si>
  <si>
    <r>
      <t>MP-</t>
    </r>
    <r>
      <rPr>
        <sz val="10"/>
        <color rgb="FF000000"/>
        <rFont val="한컴바탕"/>
        <family val="1"/>
        <charset val="129"/>
      </rPr>
      <t>Σ</t>
    </r>
    <r>
      <rPr>
        <sz val="10"/>
        <color rgb="FF000000"/>
        <rFont val="맑은 고딕"/>
        <family val="3"/>
        <charset val="129"/>
        <scheme val="minor"/>
      </rPr>
      <t>100H</t>
    </r>
    <phoneticPr fontId="1" type="noConversion"/>
  </si>
  <si>
    <t>set</t>
    <phoneticPr fontId="1" type="noConversion"/>
  </si>
  <si>
    <t>태원시바타</t>
    <phoneticPr fontId="1" type="noConversion"/>
  </si>
  <si>
    <r>
      <t>MP-</t>
    </r>
    <r>
      <rPr>
        <sz val="10"/>
        <color rgb="FF000000"/>
        <rFont val="한컴바탕"/>
        <family val="1"/>
        <charset val="129"/>
      </rPr>
      <t>Σ</t>
    </r>
    <r>
      <rPr>
        <sz val="10"/>
        <color rgb="FF000000"/>
        <rFont val="맑은 고딕"/>
        <family val="3"/>
        <charset val="129"/>
        <scheme val="minor"/>
      </rPr>
      <t>30KN</t>
    </r>
    <r>
      <rPr>
        <sz val="10"/>
        <color rgb="FF000000"/>
        <rFont val="한컴바탕"/>
        <family val="1"/>
        <charset val="129"/>
      </rPr>
      <t>Ⅱ</t>
    </r>
    <phoneticPr fontId="1" type="noConversion"/>
  </si>
  <si>
    <t>악취</t>
    <phoneticPr fontId="1" type="noConversion"/>
  </si>
  <si>
    <t>set</t>
    <phoneticPr fontId="1" type="noConversion"/>
  </si>
  <si>
    <t>태원시바타</t>
    <phoneticPr fontId="1" type="noConversion"/>
  </si>
  <si>
    <r>
      <t>MP-</t>
    </r>
    <r>
      <rPr>
        <sz val="10"/>
        <color rgb="FF000000"/>
        <rFont val="한컴바탕"/>
        <family val="1"/>
        <charset val="129"/>
      </rPr>
      <t>Σ</t>
    </r>
    <r>
      <rPr>
        <sz val="10"/>
        <color rgb="FF000000"/>
        <rFont val="맑은 고딕"/>
        <family val="3"/>
        <charset val="129"/>
        <scheme val="minor"/>
      </rPr>
      <t>30</t>
    </r>
    <phoneticPr fontId="1" type="noConversion"/>
  </si>
  <si>
    <t>3월5일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</si>
  <si>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</si>
  <si>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</si>
  <si>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</si>
  <si>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</si>
  <si>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</si>
  <si>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</si>
  <si>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</si>
  <si>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</si>
  <si>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</si>
  <si>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</si>
  <si>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</si>
  <si>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</si>
  <si>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</si>
  <si>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</si>
  <si>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</si>
  <si>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</si>
  <si>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</si>
  <si>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</si>
  <si>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FITTING-0.25 IN NPT 0.72 HI X 1.68LG(2)</t>
    <phoneticPr fontId="1" type="noConversion"/>
  </si>
  <si>
    <t>W1038137</t>
    <phoneticPr fontId="1" type="noConversion"/>
  </si>
  <si>
    <t>3월5일</t>
    <phoneticPr fontId="1" type="noConversion"/>
  </si>
  <si>
    <t>FITTING 0.375 IN ID HOSE BARB X 0.89 HI</t>
    <phoneticPr fontId="1" type="noConversion"/>
  </si>
  <si>
    <t>W1038133</t>
    <phoneticPr fontId="1" type="noConversion"/>
  </si>
  <si>
    <t>COOLANT-1 LITER</t>
    <phoneticPr fontId="1" type="noConversion"/>
  </si>
  <si>
    <t>WE016558</t>
    <phoneticPr fontId="1" type="noConversion"/>
  </si>
  <si>
    <t>ea</t>
    <phoneticPr fontId="1" type="noConversion"/>
  </si>
  <si>
    <t>5*10mm</t>
    <phoneticPr fontId="1" type="noConversion"/>
  </si>
  <si>
    <t>Tip, Micro, Bulk-type, Graduated, 1~5㎖, Natural 100/Cs</t>
    <phoneticPr fontId="28" type="noConversion"/>
  </si>
  <si>
    <t>1~5ML TIP (250/PK)</t>
    <phoneticPr fontId="28" type="noConversion"/>
  </si>
  <si>
    <t>AB.P10144</t>
    <phoneticPr fontId="1" type="noConversion"/>
  </si>
  <si>
    <t>ABDOS</t>
  </si>
  <si>
    <t>1~5㎖,</t>
  </si>
  <si>
    <t>Order no: 0030 000.978</t>
    <phoneticPr fontId="1" type="noConversion"/>
  </si>
  <si>
    <t>000P0191</t>
    <phoneticPr fontId="1" type="noConversion"/>
  </si>
  <si>
    <t>60200S0380</t>
    <phoneticPr fontId="1" type="noConversion"/>
  </si>
  <si>
    <t>37079-32</t>
    <phoneticPr fontId="1" type="noConversion"/>
  </si>
  <si>
    <t>A07-107-018</t>
    <phoneticPr fontId="1" type="noConversion"/>
  </si>
  <si>
    <t>AX.T-5000-C</t>
    <phoneticPr fontId="1" type="noConversion"/>
  </si>
  <si>
    <t>Fluoride standard 100ug/ml</t>
    <phoneticPr fontId="1" type="noConversion"/>
  </si>
  <si>
    <t>Acetone (4L)</t>
    <phoneticPr fontId="1" type="noConversion"/>
  </si>
  <si>
    <t>카드결제</t>
    <phoneticPr fontId="1" type="noConversion"/>
  </si>
  <si>
    <t>22,76 비용총합 / 세금계산서첨부</t>
    <phoneticPr fontId="1" type="noConversion"/>
  </si>
  <si>
    <t>03월 07일</t>
    <phoneticPr fontId="1" type="noConversion"/>
  </si>
  <si>
    <t>수질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</si>
  <si>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</si>
  <si>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1000ml 분액깔때기</t>
    <phoneticPr fontId="1" type="noConversion"/>
  </si>
  <si>
    <t>1000mL</t>
    <phoneticPr fontId="1" type="noConversion"/>
  </si>
  <si>
    <t>A,B셀유량계교체,시계배터리교체,정밀교정</t>
    <phoneticPr fontId="1" type="noConversion"/>
  </si>
  <si>
    <t>A셀 유량계,펌프교체,시계배터리교체,정밀교정</t>
    <phoneticPr fontId="1" type="noConversion"/>
  </si>
  <si>
    <t>A셀유량계교체,시계배터리교체,정밀교정</t>
    <phoneticPr fontId="1" type="noConversion"/>
  </si>
  <si>
    <t>컨트롤보드교체,시계배터리교체,정밀교정</t>
    <phoneticPr fontId="1" type="noConversion"/>
  </si>
  <si>
    <t>R5488600-500C</t>
  </si>
  <si>
    <t>RICCA</t>
  </si>
  <si>
    <t>Phosphoric acid (CAS No. 7664-38-2)</t>
    <phoneticPr fontId="1" type="noConversion"/>
  </si>
  <si>
    <t>대정화금</t>
    <phoneticPr fontId="1" type="noConversion"/>
  </si>
  <si>
    <t>1kg</t>
    <phoneticPr fontId="1" type="noConversion"/>
  </si>
  <si>
    <t xml:space="preserve">	6532-4100 </t>
    <phoneticPr fontId="1" type="noConversion"/>
  </si>
  <si>
    <t>GR</t>
    <phoneticPr fontId="1" type="noConversion"/>
  </si>
  <si>
    <t>2025년 3월</t>
    <phoneticPr fontId="1" type="noConversion"/>
  </si>
  <si>
    <t>3월 10일</t>
    <phoneticPr fontId="1" type="noConversion"/>
  </si>
  <si>
    <t>https://smartstore.naver.com/iam_best/products/3495093749</t>
    <phoneticPr fontId="1" type="noConversion"/>
  </si>
  <si>
    <t>https://smartstore.naver.com/pianomoa/products/408933316</t>
    <phoneticPr fontId="1" type="noConversion"/>
  </si>
  <si>
    <t>듀로</t>
    <phoneticPr fontId="1" type="noConversion"/>
  </si>
  <si>
    <t>1450*400*110mm</t>
    <phoneticPr fontId="1" type="noConversion"/>
  </si>
  <si>
    <t>수질</t>
    <phoneticPr fontId="1" type="noConversion"/>
  </si>
  <si>
    <t>AS-E0258</t>
  </si>
  <si>
    <t>Epichlorohydrin (5.0mg/ml) in Acetonitrile. 1mL</t>
    <phoneticPr fontId="1" type="noConversion"/>
  </si>
  <si>
    <t>APP-9-008</t>
    <phoneticPr fontId="1" type="noConversion"/>
  </si>
  <si>
    <t>Acrylonitrile (0.1mg/ml) in Methanol. 1mL</t>
    <phoneticPr fontId="1" type="noConversion"/>
  </si>
  <si>
    <t>0.1mg/ml in Methanol. 1mL</t>
    <phoneticPr fontId="1" type="noConversion"/>
  </si>
  <si>
    <t>5.0mg/ml in Acetonitrile. 1mL</t>
    <phoneticPr fontId="1" type="noConversion"/>
  </si>
  <si>
    <t>3월11일</t>
    <phoneticPr fontId="1" type="noConversion"/>
  </si>
  <si>
    <t>NaCl solution, 10-11%, 500ml</t>
  </si>
  <si>
    <t>seablank-0500</t>
  </si>
  <si>
    <t>10-11%, 500ml</t>
  </si>
  <si>
    <t>9in1 핸디 무선청소기 에어건 펌프16000pa 초강력BLDC모터 C타입 충전식 가정용 사무용 차량용</t>
  </si>
  <si>
    <t>AP3983</t>
    <phoneticPr fontId="1" type="noConversion"/>
  </si>
  <si>
    <t>SD카드교체</t>
  </si>
  <si>
    <t>백엽상교체</t>
  </si>
  <si>
    <t>외장온습도교체</t>
  </si>
  <si>
    <t>18P368,19P425</t>
  </si>
  <si>
    <t>18P371</t>
  </si>
  <si>
    <t>18P371,18P373</t>
  </si>
  <si>
    <t>켐익코퍼레이션</t>
  </si>
  <si>
    <t>미세먼지채취기 점검 및 수리</t>
    <phoneticPr fontId="1" type="noConversion"/>
  </si>
  <si>
    <t>18P(375,373,372,371,370,369,368, 374,367,366),19P425</t>
    <phoneticPr fontId="1" type="noConversion"/>
  </si>
  <si>
    <r>
      <t>1. J.T.BAKER, M368-07,4개 이상 주문, 10개월 소요
2. Wako, 3-4주 소요, 사용 후 피드백 요망
→</t>
    </r>
    <r>
      <rPr>
        <b/>
        <sz val="11"/>
        <color rgb="FF0070C0"/>
        <rFont val="나눔고딕"/>
        <family val="3"/>
        <charset val="129"/>
      </rPr>
      <t>Wako 사용가능</t>
    </r>
    <phoneticPr fontId="1" type="noConversion"/>
  </si>
  <si>
    <t>3월13일</t>
    <phoneticPr fontId="1" type="noConversion"/>
  </si>
  <si>
    <t>Florisil (60-100Mesh)</t>
  </si>
  <si>
    <t>2ml, Amber Vial, 9-425 screw top, 100pcs/pk</t>
  </si>
  <si>
    <t>1501504, 1501514, 1501479, 1501490</t>
    <phoneticPr fontId="1" type="noConversion"/>
  </si>
  <si>
    <t>켐익</t>
    <phoneticPr fontId="1" type="noConversion"/>
  </si>
  <si>
    <t>삼각대 연장시스템용 케이스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</si>
  <si>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025.03.13</t>
    </r>
    <phoneticPr fontId="1" type="noConversion"/>
  </si>
  <si>
    <t>이진주</t>
    <phoneticPr fontId="1" type="noConversion"/>
  </si>
  <si>
    <t>3월19일</t>
    <phoneticPr fontId="1" type="noConversion"/>
  </si>
  <si>
    <t>3월19일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</si>
  <si>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</si>
  <si>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</si>
  <si>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</si>
  <si>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</si>
  <si>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</si>
  <si>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Liner,UI,universal,low pressure drop,GW</t>
    <phoneticPr fontId="1" type="noConversion"/>
  </si>
  <si>
    <t>대정</t>
  </si>
  <si>
    <t>Potassium Hydroxide</t>
  </si>
  <si>
    <t>168-21815</t>
  </si>
  <si>
    <t>4-aminoantipyrine</t>
  </si>
  <si>
    <t>PURE COPPER (Shape powder M180μm pass)</t>
  </si>
  <si>
    <t>CUE04PB</t>
  </si>
  <si>
    <t>Total Organic Carbon standard 1000㎍/mL</t>
  </si>
  <si>
    <t>WC-TOC-10X-1</t>
  </si>
  <si>
    <t>Tin(Ⅱ) Chloride Dihydrate</t>
  </si>
  <si>
    <t>수질</t>
    <phoneticPr fontId="1" type="noConversion"/>
  </si>
  <si>
    <t>1 L</t>
    <phoneticPr fontId="1" type="noConversion"/>
  </si>
  <si>
    <t>50-81-7</t>
    <phoneticPr fontId="1" type="noConversion"/>
  </si>
  <si>
    <t>Phenol 1000ug/mL in MeOH</t>
    <phoneticPr fontId="1" type="noConversion"/>
  </si>
  <si>
    <t xml:space="preserve">새로 받은 팁이 시약 사용 시 mL가 안맞고, 시약이 샘 </t>
    <phoneticPr fontId="1" type="noConversion"/>
  </si>
  <si>
    <t>피펫팁 10ml</t>
    <phoneticPr fontId="1" type="noConversion"/>
  </si>
  <si>
    <t>3월20일</t>
    <phoneticPr fontId="1" type="noConversion"/>
  </si>
  <si>
    <t>178-3748-13</t>
    <phoneticPr fontId="1" type="noConversion"/>
  </si>
  <si>
    <t>PUMP TUBE-FLOW R.-12ea/pkg PUR/BLK</t>
    <phoneticPr fontId="1" type="noConversion"/>
  </si>
  <si>
    <t>178-3748-16</t>
    <phoneticPr fontId="1" type="noConversion"/>
  </si>
  <si>
    <t>Pump Tube pharmed 3ea/pkg GRN/GRN</t>
    <phoneticPr fontId="1" type="noConversion"/>
  </si>
  <si>
    <t>FMT-3748-14</t>
    <phoneticPr fontId="1" type="noConversion"/>
  </si>
  <si>
    <t>pkg</t>
    <phoneticPr fontId="1" type="noConversion"/>
  </si>
  <si>
    <t>3월20일</t>
    <phoneticPr fontId="1" type="noConversion"/>
  </si>
  <si>
    <t>해양</t>
    <phoneticPr fontId="1" type="noConversion"/>
  </si>
  <si>
    <t>Pump Tube pharmed 3ea/pkg BLU/BLU</t>
    <phoneticPr fontId="1" type="noConversion"/>
  </si>
  <si>
    <t>BLTEC</t>
    <phoneticPr fontId="1" type="noConversion"/>
  </si>
  <si>
    <t>FMT-3748-13</t>
    <phoneticPr fontId="1" type="noConversion"/>
  </si>
  <si>
    <t>pkg</t>
    <phoneticPr fontId="1" type="noConversion"/>
  </si>
  <si>
    <t>3월20일</t>
    <phoneticPr fontId="1" type="noConversion"/>
  </si>
  <si>
    <t>해양</t>
    <phoneticPr fontId="1" type="noConversion"/>
  </si>
  <si>
    <t>Pump Tube pharmed 3ea/pkg PUR/PUR</t>
    <phoneticPr fontId="1" type="noConversion"/>
  </si>
  <si>
    <t>BLTEC</t>
    <phoneticPr fontId="1" type="noConversion"/>
  </si>
  <si>
    <t>FMT-3748-15</t>
    <phoneticPr fontId="1" type="noConversion"/>
  </si>
  <si>
    <t>COIL #CADMIUM 6T Rev.01</t>
    <phoneticPr fontId="1" type="noConversion"/>
  </si>
  <si>
    <t>BLK-165-0301-66</t>
    <phoneticPr fontId="1" type="noConversion"/>
  </si>
  <si>
    <t>ea</t>
    <phoneticPr fontId="1" type="noConversion"/>
  </si>
  <si>
    <t>3월20일</t>
    <phoneticPr fontId="1" type="noConversion"/>
  </si>
  <si>
    <t>해양</t>
    <phoneticPr fontId="1" type="noConversion"/>
  </si>
  <si>
    <t>AIR PINCH VALVE TUBE for AA3</t>
    <phoneticPr fontId="1" type="noConversion"/>
  </si>
  <si>
    <t>BLTEC</t>
    <phoneticPr fontId="1" type="noConversion"/>
  </si>
  <si>
    <t>FMT-0536-07</t>
    <phoneticPr fontId="1" type="noConversion"/>
  </si>
  <si>
    <t>pkg</t>
    <phoneticPr fontId="1" type="noConversion"/>
  </si>
  <si>
    <t>TUBING #TYGON STD T 0,025</t>
    <phoneticPr fontId="1" type="noConversion"/>
  </si>
  <si>
    <t>116-0536-06</t>
    <phoneticPr fontId="1" type="noConversion"/>
  </si>
  <si>
    <t>m</t>
    <phoneticPr fontId="1" type="noConversion"/>
  </si>
  <si>
    <t>VIAL-CRIMP 2.0ML 11mm AMBER 100</t>
    <phoneticPr fontId="1" type="noConversion"/>
  </si>
  <si>
    <t>N9302680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</si>
  <si>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025.03.20</t>
    </r>
    <phoneticPr fontId="1" type="noConversion"/>
  </si>
  <si>
    <t>재료 소진으로 생산일정 미정</t>
    <phoneticPr fontId="1" type="noConversion"/>
  </si>
  <si>
    <t>Acros Organics</t>
  </si>
  <si>
    <t>F/1170/50</t>
    <phoneticPr fontId="1" type="noConversion"/>
  </si>
  <si>
    <t>2-3주</t>
    <phoneticPr fontId="1" type="noConversion"/>
  </si>
  <si>
    <t>Florisil™, for Chromatography, 60-100 Mesh, Fisher Chemical</t>
    <phoneticPr fontId="1" type="noConversion"/>
  </si>
  <si>
    <t>Florisil™, 60-100 mesh, for column chromatography</t>
    <phoneticPr fontId="1" type="noConversion"/>
  </si>
  <si>
    <t>배송비 3500</t>
    <phoneticPr fontId="1" type="noConversion"/>
  </si>
  <si>
    <r>
      <t xml:space="preserve">Order no: 0030 000.978 대체품. 피드백 부탁드립니다.
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0070C0"/>
        <rFont val="맑은 고딕"/>
        <family val="3"/>
        <charset val="129"/>
      </rPr>
      <t>사용불가</t>
    </r>
    <r>
      <rPr>
        <b/>
        <sz val="11"/>
        <color rgb="FF0070C0"/>
        <rFont val="나눔고딕"/>
        <family val="3"/>
        <charset val="129"/>
      </rPr>
      <t>(</t>
    </r>
    <r>
      <rPr>
        <b/>
        <sz val="9.35"/>
        <color rgb="FF0070C0"/>
        <rFont val="나눔고딕"/>
        <family val="3"/>
        <charset val="129"/>
      </rPr>
      <t>용액이 샘)</t>
    </r>
    <phoneticPr fontId="1" type="noConversion"/>
  </si>
  <si>
    <r>
      <t xml:space="preserve">Order no: 0030 000.978 대체품. 피드백 부탁드립니다.
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9.35"/>
        <color rgb="FF0070C0"/>
        <rFont val="나눔고딕"/>
        <family val="3"/>
        <charset val="129"/>
      </rPr>
      <t>사용불가(팁 결합시 피펫본체에 살짝 걸쳐짐, 새진않음)</t>
    </r>
    <phoneticPr fontId="1" type="noConversion"/>
  </si>
  <si>
    <t>2025.03.26</t>
    <phoneticPr fontId="1" type="noConversion"/>
  </si>
  <si>
    <t>베이스</t>
    <phoneticPr fontId="1" type="noConversion"/>
  </si>
  <si>
    <t>이진주</t>
    <phoneticPr fontId="1" type="noConversion"/>
  </si>
  <si>
    <t>검정공인수수료</t>
    <phoneticPr fontId="1" type="noConversion"/>
  </si>
  <si>
    <t>용기</t>
    <phoneticPr fontId="1" type="noConversion"/>
  </si>
  <si>
    <t>1501489, 1501505, 1501507, 1501508, 1501512</t>
    <phoneticPr fontId="1" type="noConversion"/>
  </si>
  <si>
    <t>M-8040-16</t>
    <phoneticPr fontId="1" type="noConversion"/>
  </si>
  <si>
    <t xml:space="preserve">ep TIPS Standatd/Bulk 100-5000 uL </t>
    <phoneticPr fontId="1" type="noConversion"/>
  </si>
  <si>
    <t>Ratiolab</t>
  </si>
  <si>
    <t>HRA-2400645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</si>
  <si>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</si>
  <si>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</si>
  <si>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</si>
  <si>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</si>
  <si>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</si>
  <si>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품번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</si>
  <si>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</si>
  <si>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</si>
  <si>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</si>
  <si>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주문금액</t>
    <phoneticPr fontId="1" type="noConversion"/>
  </si>
  <si>
    <t>-</t>
    <phoneticPr fontId="1" type="noConversion"/>
  </si>
  <si>
    <t>S-19044-R1</t>
    <phoneticPr fontId="1" type="noConversion"/>
  </si>
  <si>
    <t>5*2mL/pk</t>
    <phoneticPr fontId="1" type="noConversion"/>
  </si>
  <si>
    <t>Tedlar bag(20 L)</t>
    <phoneticPr fontId="1" type="noConversion"/>
  </si>
  <si>
    <t>TD-020</t>
    <phoneticPr fontId="1" type="noConversion"/>
  </si>
  <si>
    <t>1ea</t>
    <phoneticPr fontId="1" type="noConversion"/>
  </si>
  <si>
    <t>Acetic acid, Giacial</t>
    <phoneticPr fontId="1" type="noConversion"/>
  </si>
  <si>
    <t>HPLC</t>
    <phoneticPr fontId="1" type="noConversion"/>
  </si>
  <si>
    <t>Liquid Paraffin</t>
    <phoneticPr fontId="1" type="noConversion"/>
  </si>
  <si>
    <t>500 ml</t>
    <phoneticPr fontId="1" type="noConversion"/>
  </si>
  <si>
    <t>Phenethyl alcohol</t>
    <phoneticPr fontId="1" type="noConversion"/>
  </si>
  <si>
    <t>Sodium Phosphate, Dibasic</t>
    <phoneticPr fontId="1" type="noConversion"/>
  </si>
  <si>
    <t>2025.03.27</t>
    <phoneticPr fontId="1" type="noConversion"/>
  </si>
  <si>
    <t xml:space="preserve">사용 후 피드백 </t>
    <phoneticPr fontId="1" type="noConversion"/>
  </si>
  <si>
    <t>MEZUS-210점검 및 수리</t>
  </si>
  <si>
    <t>-유량센서교체</t>
  </si>
  <si>
    <t>-내부먼지필터교체</t>
  </si>
  <si>
    <t>-오염피팅교체</t>
  </si>
  <si>
    <t>MEZUS-310점검 및 수리</t>
  </si>
  <si>
    <t>K1515022,K1515023,K1612016,K1612017,K1614022,K1614023</t>
  </si>
  <si>
    <t>K1614022,K1614023,K1515022</t>
  </si>
  <si>
    <t>K1614022,K1515023</t>
  </si>
  <si>
    <t>K1614025A,K1614026A</t>
    <phoneticPr fontId="1" type="noConversion"/>
  </si>
  <si>
    <t>실험복(동복)</t>
    <phoneticPr fontId="1" type="noConversion"/>
  </si>
  <si>
    <t>실험복(하복)</t>
    <phoneticPr fontId="1" type="noConversion"/>
  </si>
  <si>
    <t>2025.03.31</t>
    <phoneticPr fontId="1" type="noConversion"/>
  </si>
  <si>
    <t>D2-Lamp DAD, MWD and VWD</t>
    <phoneticPr fontId="1" type="noConversion"/>
  </si>
  <si>
    <t>Thermofisher Scientific</t>
    <phoneticPr fontId="1" type="noConversion"/>
  </si>
  <si>
    <t>6074.1110</t>
    <phoneticPr fontId="1" type="noConversion"/>
  </si>
  <si>
    <t>N9316030</t>
    <phoneticPr fontId="1" type="noConversion"/>
  </si>
  <si>
    <t>COL-ELITE 1</t>
    <phoneticPr fontId="1" type="noConversion"/>
  </si>
  <si>
    <t>60m, 0.32mm ID, 3.00μm</t>
    <phoneticPr fontId="1" type="noConversion"/>
  </si>
  <si>
    <t>-</t>
    <phoneticPr fontId="1" type="noConversion"/>
  </si>
  <si>
    <t>대정화금</t>
    <phoneticPr fontId="1" type="noConversion"/>
  </si>
  <si>
    <t>31010S0350</t>
    <phoneticPr fontId="1" type="noConversion"/>
  </si>
  <si>
    <t>6503-4405</t>
    <phoneticPr fontId="1" type="noConversion"/>
  </si>
  <si>
    <t>6753-4105</t>
    <phoneticPr fontId="1" type="noConversion"/>
  </si>
  <si>
    <t>196-02835</t>
    <phoneticPr fontId="1" type="noConversion"/>
  </si>
  <si>
    <t>19015S0350</t>
    <phoneticPr fontId="1" type="noConversion"/>
  </si>
  <si>
    <t>Sodium Chloride</t>
    <phoneticPr fontId="1" type="noConversion"/>
  </si>
  <si>
    <t>Lamp driver</t>
  </si>
  <si>
    <t>Pressure gauge</t>
  </si>
  <si>
    <t>Power supply</t>
  </si>
  <si>
    <t>Scrubber,ozone</t>
  </si>
  <si>
    <t>Calibration valve</t>
  </si>
  <si>
    <t>점검기술료</t>
  </si>
  <si>
    <t>21-0516</t>
  </si>
  <si>
    <t>17-1912</t>
  </si>
  <si>
    <t>20-1503</t>
  </si>
  <si>
    <t>17-0134</t>
  </si>
  <si>
    <t>21-0516,17-1912</t>
  </si>
  <si>
    <t>Detctor</t>
  </si>
  <si>
    <t>21-0330</t>
  </si>
  <si>
    <t>20-2132</t>
  </si>
  <si>
    <t>17-0127,17-0130,17-0125,21-1357,21-0507</t>
    <phoneticPr fontId="1" type="noConversion"/>
  </si>
  <si>
    <t>김가람</t>
    <phoneticPr fontId="1" type="noConversion"/>
  </si>
  <si>
    <t>2025년 4월</t>
    <phoneticPr fontId="1" type="noConversion"/>
  </si>
  <si>
    <t>동결건조기
*수리보낸 챔버 20250403 입고</t>
    <phoneticPr fontId="1" type="noConversion"/>
  </si>
  <si>
    <t>정도검사 점검</t>
  </si>
  <si>
    <t>부품비-Pump,bracket</t>
  </si>
  <si>
    <t>Glass Filter,25M</t>
  </si>
  <si>
    <t>R10783,T25861</t>
  </si>
  <si>
    <t>T25861</t>
  </si>
  <si>
    <t>Met One</t>
    <phoneticPr fontId="1" type="noConversion"/>
  </si>
  <si>
    <t>하림엔지니어링</t>
    <phoneticPr fontId="1" type="noConversion"/>
  </si>
  <si>
    <t>엘텍사이언스</t>
    <phoneticPr fontId="1" type="noConversion"/>
  </si>
  <si>
    <t>Dupoint</t>
    <phoneticPr fontId="1" type="noConversion"/>
  </si>
  <si>
    <t>ART</t>
    <phoneticPr fontId="1" type="noConversion"/>
  </si>
  <si>
    <t>-</t>
    <phoneticPr fontId="1" type="noConversion"/>
  </si>
  <si>
    <t>1000pcs/pk</t>
    <phoneticPr fontId="1" type="noConversion"/>
  </si>
  <si>
    <t>성호씨그마</t>
    <phoneticPr fontId="1" type="noConversion"/>
  </si>
  <si>
    <t>Sodium Phosphate, Dibasic</t>
    <phoneticPr fontId="1" type="noConversion"/>
  </si>
  <si>
    <t>악취</t>
    <phoneticPr fontId="1" type="noConversion"/>
  </si>
  <si>
    <t>Pipette Tip (ART ), 1000μL,Non-serile, 1000 pieces [3580JP]</t>
    <phoneticPr fontId="28" type="noConversion"/>
  </si>
  <si>
    <t>2-9800-26</t>
    <phoneticPr fontId="1" type="noConversion"/>
  </si>
  <si>
    <t>Sodium chloride 99.5%, GR, 1KG</t>
    <phoneticPr fontId="28" type="noConversion"/>
  </si>
  <si>
    <t>대정화금</t>
    <phoneticPr fontId="1" type="noConversion"/>
  </si>
  <si>
    <t>GR</t>
    <phoneticPr fontId="1" type="noConversion"/>
  </si>
  <si>
    <t>7548-4100</t>
    <phoneticPr fontId="1" type="noConversion"/>
  </si>
  <si>
    <t>1 kg</t>
    <phoneticPr fontId="1" type="noConversion"/>
  </si>
  <si>
    <t>ea</t>
    <phoneticPr fontId="1" type="noConversion"/>
  </si>
  <si>
    <t>성호씨그마</t>
    <phoneticPr fontId="1" type="noConversion"/>
  </si>
  <si>
    <t>37240-00</t>
    <phoneticPr fontId="1" type="noConversion"/>
  </si>
  <si>
    <t>500 g</t>
    <phoneticPr fontId="1" type="noConversion"/>
  </si>
  <si>
    <t>ea</t>
    <phoneticPr fontId="1" type="noConversion"/>
  </si>
  <si>
    <t>김가람</t>
    <phoneticPr fontId="1" type="noConversion"/>
  </si>
  <si>
    <t>4월10일</t>
    <phoneticPr fontId="1" type="noConversion"/>
  </si>
  <si>
    <t>P0880</t>
  </si>
  <si>
    <t>Acetic acid</t>
  </si>
  <si>
    <t>1.00066.1000</t>
  </si>
  <si>
    <t>S-4766B</t>
  </si>
  <si>
    <t>39155S0350</t>
  </si>
  <si>
    <t>Chloroform 99.5%</t>
    <phoneticPr fontId="1" type="noConversion"/>
  </si>
  <si>
    <t>Buffer solution pH4</t>
  </si>
  <si>
    <t>2062-3705</t>
  </si>
  <si>
    <t>A07-107-126</t>
  </si>
  <si>
    <t>남자 (110)</t>
  </si>
  <si>
    <t>유리비커</t>
  </si>
  <si>
    <t>매스실린더</t>
  </si>
  <si>
    <t>환류냉각기</t>
  </si>
  <si>
    <t>SD.121620</t>
  </si>
  <si>
    <t>24/40, 500mm</t>
  </si>
  <si>
    <r>
      <t xml:space="preserve">피드백주세요.→ </t>
    </r>
    <r>
      <rPr>
        <b/>
        <sz val="11"/>
        <color rgb="FF0070C0"/>
        <rFont val="나눔고딕"/>
        <family val="3"/>
        <charset val="129"/>
      </rPr>
      <t>사용가능</t>
    </r>
    <phoneticPr fontId="1" type="noConversion"/>
  </si>
  <si>
    <t>High Quality Copper</t>
  </si>
  <si>
    <t>Quartz Wool</t>
  </si>
  <si>
    <t>Soft Tin Capsules</t>
  </si>
  <si>
    <t>Copper Oxide</t>
  </si>
  <si>
    <t>338 35300</t>
  </si>
  <si>
    <t>338 22200</t>
  </si>
  <si>
    <t>338 24500</t>
  </si>
  <si>
    <t>240 06400</t>
  </si>
  <si>
    <t>338 21720</t>
  </si>
  <si>
    <t>468 20070</t>
  </si>
  <si>
    <t>5g</t>
  </si>
  <si>
    <t>SN, set of 100</t>
  </si>
  <si>
    <t>set of 2</t>
  </si>
  <si>
    <t>ea</t>
    <phoneticPr fontId="1" type="noConversion"/>
  </si>
  <si>
    <t>set</t>
    <phoneticPr fontId="1" type="noConversion"/>
  </si>
  <si>
    <t>es</t>
    <phoneticPr fontId="1" type="noConversion"/>
  </si>
  <si>
    <t>pk</t>
    <phoneticPr fontId="1" type="noConversion"/>
  </si>
  <si>
    <t>Silvered Cobaltous /ic oxide</t>
    <phoneticPr fontId="1" type="noConversion"/>
  </si>
  <si>
    <t>4월9일</t>
    <phoneticPr fontId="1" type="noConversion"/>
  </si>
  <si>
    <t>파워쎈 12000pa 무선 미니 핸디 청소기</t>
  </si>
  <si>
    <t xml:space="preserve">가정용 USB 충전기 5V 2A 아답터 스마트폰 5V2A </t>
  </si>
  <si>
    <t>https://www.coupang.com/vp/products/6649357536?vendorItemId=87360674681</t>
    <phoneticPr fontId="1" type="noConversion"/>
  </si>
  <si>
    <t>http://itempage3.auction.co.kr/DetailView.aspx?itemno=A502753246</t>
  </si>
  <si>
    <t>NO외2 표준가스(800)</t>
    <phoneticPr fontId="1" type="noConversion"/>
  </si>
  <si>
    <t>릭스에어</t>
    <phoneticPr fontId="1" type="noConversion"/>
  </si>
  <si>
    <t>수질</t>
    <phoneticPr fontId="1" type="noConversion"/>
  </si>
  <si>
    <t>000S1011</t>
    <phoneticPr fontId="1" type="noConversion"/>
  </si>
  <si>
    <t>1ml</t>
    <phoneticPr fontId="1" type="noConversion"/>
  </si>
  <si>
    <t>(2x1ml)Custom Pesticide Mix2(100㎍/mL) in Hexane</t>
    <phoneticPr fontId="1" type="noConversion"/>
  </si>
  <si>
    <t>청우환경</t>
    <phoneticPr fontId="1" type="noConversion"/>
  </si>
  <si>
    <t>100pcs/pk</t>
    <phoneticPr fontId="1" type="noConversion"/>
  </si>
  <si>
    <t>청우환경</t>
    <phoneticPr fontId="1" type="noConversion"/>
  </si>
  <si>
    <t>Acetone (4L)</t>
    <phoneticPr fontId="1" type="noConversion"/>
  </si>
  <si>
    <t>Dichloromethane (Methylene Chloride) 4L</t>
    <phoneticPr fontId="1" type="noConversion"/>
  </si>
  <si>
    <t>D142-4</t>
    <phoneticPr fontId="1" type="noConversion"/>
  </si>
  <si>
    <t>No 2S  분액여과지</t>
    <phoneticPr fontId="1" type="noConversion"/>
  </si>
  <si>
    <t>2ml, Amber Vial, 9-425 screw top, 100pcs/pk</t>
    <phoneticPr fontId="1" type="noConversion"/>
  </si>
  <si>
    <t>No.2S</t>
    <phoneticPr fontId="1" type="noConversion"/>
  </si>
  <si>
    <t>V2021-1712</t>
    <phoneticPr fontId="1" type="noConversion"/>
  </si>
  <si>
    <t>MEMBRANE FILTER(chl-a)-A100A047A*</t>
    <phoneticPr fontId="1" type="noConversion"/>
  </si>
  <si>
    <t>A100A047</t>
    <phoneticPr fontId="1" type="noConversion"/>
  </si>
  <si>
    <t>ADVANTEC MEMBRANE FILTER A045F047A, 100/PK</t>
    <phoneticPr fontId="1" type="noConversion"/>
  </si>
  <si>
    <t>A045F047A</t>
    <phoneticPr fontId="1" type="noConversion"/>
  </si>
  <si>
    <t>Blue screw cap, White PTFE/Red silicone septa for 2ml 9-425 screw top viaL, 100PCS/PK</t>
    <phoneticPr fontId="1" type="noConversion"/>
  </si>
  <si>
    <t>Custom VOC Std, 19comps. 100ppm, 2x1mL in MeOH</t>
    <phoneticPr fontId="1" type="noConversion"/>
  </si>
  <si>
    <t>S-7686-R24-0.1X</t>
    <phoneticPr fontId="1" type="noConversion"/>
  </si>
  <si>
    <r>
      <t>H</t>
    </r>
    <r>
      <rPr>
        <sz val="10"/>
        <color rgb="FF000000"/>
        <rFont val="나눔고딕"/>
        <family val="3"/>
        <charset val="129"/>
      </rPr>
      <t>M.104001</t>
    </r>
    <phoneticPr fontId="1" type="noConversion"/>
  </si>
  <si>
    <t>Sodium Hydroxide, pellet 98%</t>
    <phoneticPr fontId="1" type="noConversion"/>
  </si>
  <si>
    <t>7570-4100</t>
    <phoneticPr fontId="1" type="noConversion"/>
  </si>
  <si>
    <t>04월 16일</t>
    <phoneticPr fontId="1" type="noConversion"/>
  </si>
  <si>
    <t>5181-1267</t>
    <phoneticPr fontId="1" type="noConversion"/>
  </si>
  <si>
    <t>5183-4647</t>
    <phoneticPr fontId="1" type="noConversion"/>
  </si>
  <si>
    <t>R10783</t>
    <phoneticPr fontId="1" type="noConversion"/>
  </si>
  <si>
    <r>
      <t>T8400ME</t>
    </r>
    <r>
      <rPr>
        <sz val="11"/>
        <color rgb="FF000000"/>
        <rFont val="바탕"/>
        <family val="1"/>
        <charset val="129"/>
      </rPr>
      <t>모터교체</t>
    </r>
  </si>
  <si>
    <t>TA3696</t>
  </si>
  <si>
    <t>TA2902</t>
  </si>
  <si>
    <t>카인산업</t>
    <phoneticPr fontId="1" type="noConversion"/>
  </si>
  <si>
    <t>F&amp;J</t>
    <phoneticPr fontId="1" type="noConversion"/>
  </si>
  <si>
    <t>박영인</t>
    <phoneticPr fontId="1" type="noConversion"/>
  </si>
  <si>
    <t>보유 제품으로 대체</t>
    <phoneticPr fontId="1" type="noConversion"/>
  </si>
  <si>
    <t>쿠팡</t>
    <phoneticPr fontId="1" type="noConversion"/>
  </si>
  <si>
    <t>Platinum Mesh</t>
  </si>
  <si>
    <t>CO2 Absorber</t>
  </si>
  <si>
    <t>S630-00105-01</t>
  </si>
  <si>
    <t>S630-00999</t>
  </si>
  <si>
    <t>SHIMADZU</t>
  </si>
  <si>
    <t>TEST</t>
    <phoneticPr fontId="1" type="noConversion"/>
  </si>
  <si>
    <t>labdia</t>
    <phoneticPr fontId="1" type="noConversion"/>
  </si>
  <si>
    <t>CD1100500P</t>
    <phoneticPr fontId="1" type="noConversion"/>
  </si>
  <si>
    <t>공통갈아맞춤 환류냉각기(경질1급)</t>
    <phoneticPr fontId="1" type="noConversion"/>
  </si>
  <si>
    <t>20250415(1)
20250416(12)</t>
    <phoneticPr fontId="1" type="noConversion"/>
  </si>
  <si>
    <t>성호씨그마</t>
    <phoneticPr fontId="1" type="noConversion"/>
  </si>
  <si>
    <t>Liner,GenPurpose, GW Taper, Deac, 5/pk</t>
    <phoneticPr fontId="1" type="noConversion"/>
  </si>
  <si>
    <r>
      <t>5</t>
    </r>
    <r>
      <rPr>
        <sz val="11"/>
        <color theme="1"/>
        <rFont val="나눔고딕"/>
        <family val="3"/>
        <charset val="129"/>
      </rPr>
      <t>00ml</t>
    </r>
    <phoneticPr fontId="1" type="noConversion"/>
  </si>
  <si>
    <t>플라스틱 바이알랙(PP Vial Racks)</t>
  </si>
  <si>
    <t>DB-5ms Ultra Inert GC Column</t>
    <phoneticPr fontId="1" type="noConversion"/>
  </si>
  <si>
    <t>CUKA.11-39I</t>
  </si>
  <si>
    <t>100 - 1000 ㎕</t>
  </si>
  <si>
    <t>24MM 24홀</t>
  </si>
  <si>
    <t>box</t>
  </si>
  <si>
    <t>Agilent</t>
    <phoneticPr fontId="1" type="noConversion"/>
  </si>
  <si>
    <t>Witeg</t>
    <phoneticPr fontId="1" type="noConversion"/>
  </si>
  <si>
    <t>고려에이스</t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</si>
  <si>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k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</si>
  <si>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025.04.16</t>
    </r>
    <phoneticPr fontId="1" type="noConversion"/>
  </si>
  <si>
    <t>2025.04.16</t>
    <phoneticPr fontId="1" type="noConversion"/>
  </si>
  <si>
    <t>4월18일</t>
    <phoneticPr fontId="1" type="noConversion"/>
  </si>
  <si>
    <t>750ml Round Bucket, not applicable with cap</t>
    <phoneticPr fontId="1" type="noConversion"/>
  </si>
  <si>
    <t>5*Conical 50ml Tube Rack for 750ml Bucket</t>
    <phoneticPr fontId="1" type="noConversion"/>
  </si>
  <si>
    <t>한일과학</t>
    <phoneticPr fontId="1" type="noConversion"/>
  </si>
  <si>
    <t>HI_B750</t>
    <phoneticPr fontId="1" type="noConversion"/>
  </si>
  <si>
    <t>HI_TR50c-5N(750)</t>
    <phoneticPr fontId="1" type="noConversion"/>
  </si>
  <si>
    <t>1EA</t>
    <phoneticPr fontId="1" type="noConversion"/>
  </si>
  <si>
    <t>ea</t>
    <phoneticPr fontId="1" type="noConversion"/>
  </si>
  <si>
    <t>수질</t>
    <phoneticPr fontId="1" type="noConversion"/>
  </si>
  <si>
    <t>Disodium Hydrogenphosphate 12-water</t>
    <phoneticPr fontId="1" type="noConversion"/>
  </si>
  <si>
    <t>196-02835</t>
  </si>
  <si>
    <t>191-01785</t>
  </si>
  <si>
    <t>GR</t>
    <phoneticPr fontId="1" type="noConversion"/>
  </si>
  <si>
    <t>WAKO</t>
    <phoneticPr fontId="1" type="noConversion"/>
  </si>
  <si>
    <t>500 g</t>
    <phoneticPr fontId="1" type="noConversion"/>
  </si>
  <si>
    <t>ea</t>
    <phoneticPr fontId="1" type="noConversion"/>
  </si>
  <si>
    <t>sodium Citrate (Trisodium Citrate Dihydrate)</t>
    <phoneticPr fontId="1" type="noConversion"/>
  </si>
  <si>
    <t>성호씨그마</t>
    <phoneticPr fontId="1" type="noConversion"/>
  </si>
  <si>
    <t>203mm x 254mm</t>
  </si>
  <si>
    <t>마이크로 피펫</t>
    <phoneticPr fontId="1" type="noConversion"/>
  </si>
  <si>
    <r>
      <t xml:space="preserve"> Glass Fiber Filters, GB-100R</t>
    </r>
    <r>
      <rPr>
        <sz val="10"/>
        <color rgb="FF000000"/>
        <rFont val="나눔고딕"/>
        <family val="3"/>
        <charset val="129"/>
      </rPr>
      <t xml:space="preserve">, </t>
    </r>
    <r>
      <rPr>
        <sz val="10"/>
        <color rgb="FF000000"/>
        <rFont val="한양신명조"/>
        <family val="3"/>
        <charset val="129"/>
      </rPr>
      <t>203mm x 254mm, 50ea/pk</t>
    </r>
    <phoneticPr fontId="1" type="noConversion"/>
  </si>
  <si>
    <t>WI.5.402.901D</t>
    <phoneticPr fontId="1" type="noConversion"/>
  </si>
  <si>
    <t>4월21일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</si>
  <si>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</si>
  <si>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</si>
  <si>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</si>
  <si>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</si>
  <si>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</si>
  <si>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</si>
  <si>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</si>
  <si>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</si>
  <si>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</si>
  <si>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</si>
  <si>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</si>
  <si>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</si>
  <si>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</si>
  <si>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</si>
  <si>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</si>
  <si>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</si>
  <si>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</si>
  <si>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</si>
  <si>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분액여두진탕기 (J-MSFS) 클램프</t>
    <phoneticPr fontId="1" type="noConversion"/>
  </si>
  <si>
    <t>지시코</t>
    <phoneticPr fontId="1" type="noConversion"/>
  </si>
  <si>
    <t>J-MSFS</t>
    <phoneticPr fontId="1" type="noConversion"/>
  </si>
  <si>
    <t>ea</t>
    <phoneticPr fontId="1" type="noConversion"/>
  </si>
  <si>
    <t>건조기 (J-300M) 온도조절기 교체</t>
    <phoneticPr fontId="1" type="noConversion"/>
  </si>
  <si>
    <t>J-300M</t>
    <phoneticPr fontId="1" type="noConversion"/>
  </si>
  <si>
    <t>인큐베이터 (J-100MF) 온도조절기 교체</t>
    <phoneticPr fontId="1" type="noConversion"/>
  </si>
  <si>
    <t>J-100MF</t>
    <phoneticPr fontId="1" type="noConversion"/>
  </si>
  <si>
    <t>Water bath</t>
  </si>
  <si>
    <t>지시코(주)</t>
  </si>
  <si>
    <t>J-BAL8</t>
  </si>
  <si>
    <t>청우환경</t>
    <phoneticPr fontId="1" type="noConversion"/>
  </si>
  <si>
    <t>할인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</si>
  <si>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025.04.23</t>
    </r>
    <phoneticPr fontId="1" type="noConversion"/>
  </si>
  <si>
    <t>수질</t>
    <phoneticPr fontId="1" type="noConversion"/>
  </si>
  <si>
    <t>교정검사</t>
    <phoneticPr fontId="1" type="noConversion"/>
  </si>
  <si>
    <t>박영인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</si>
  <si>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</si>
  <si>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남(100)</t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</si>
  <si>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</si>
  <si>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t>XS</t>
    <phoneticPr fontId="1" type="noConversion"/>
  </si>
  <si>
    <t>성호씨그마</t>
    <phoneticPr fontId="1" type="noConversion"/>
  </si>
  <si>
    <t>Tedlar bag(5 L)</t>
    <phoneticPr fontId="1" type="noConversion"/>
  </si>
  <si>
    <t>이미연</t>
    <phoneticPr fontId="1" type="noConversion"/>
  </si>
  <si>
    <t>청우환경</t>
    <phoneticPr fontId="1" type="noConversion"/>
  </si>
  <si>
    <t>냄새봉지(3L)</t>
    <phoneticPr fontId="1" type="noConversion"/>
  </si>
  <si>
    <t>마스크</t>
    <phoneticPr fontId="1" type="noConversion"/>
  </si>
  <si>
    <t>EAT-3L</t>
    <phoneticPr fontId="1" type="noConversion"/>
  </si>
  <si>
    <t>EAT-07P</t>
    <phoneticPr fontId="1" type="noConversion"/>
  </si>
  <si>
    <t>TD-005</t>
    <phoneticPr fontId="1" type="noConversion"/>
  </si>
  <si>
    <t>배송비(퀵)</t>
    <phoneticPr fontId="1" type="noConversion"/>
  </si>
  <si>
    <t>수질</t>
    <phoneticPr fontId="1" type="noConversion"/>
  </si>
  <si>
    <t>Pump Tube pharmed 3ea/pkg PUR/PUR</t>
    <phoneticPr fontId="1" type="noConversion"/>
  </si>
  <si>
    <t>Pump Tube pharmed 3ea/pkg RED/RED</t>
    <phoneticPr fontId="1" type="noConversion"/>
  </si>
  <si>
    <t>Pump Tube pharmed 3ea/pkg ORN/GRN</t>
    <phoneticPr fontId="1" type="noConversion"/>
  </si>
  <si>
    <t>BLTEC</t>
  </si>
  <si>
    <t>FMT-3748-10</t>
  </si>
  <si>
    <t>FMT-3748-05</t>
  </si>
  <si>
    <t>178-3748-13</t>
  </si>
  <si>
    <t>178-3748-14</t>
  </si>
  <si>
    <t>178-3748-10</t>
  </si>
  <si>
    <t>PKG</t>
    <phoneticPr fontId="1" type="noConversion"/>
  </si>
  <si>
    <t>4월 29일</t>
    <phoneticPr fontId="1" type="noConversion"/>
  </si>
  <si>
    <t>4월29일</t>
    <phoneticPr fontId="1" type="noConversion"/>
  </si>
  <si>
    <t>SH-FU-14MG (14L),1200도 전기로,Heaer capa 4000W 220V.60HZ 단상 17.4A</t>
    <phoneticPr fontId="1" type="noConversion"/>
  </si>
  <si>
    <t>KA.33-73</t>
    <phoneticPr fontId="1" type="noConversion"/>
  </si>
  <si>
    <t>CONTROLLER (기판형)</t>
    <phoneticPr fontId="1" type="noConversion"/>
  </si>
  <si>
    <t>청우환경</t>
    <phoneticPr fontId="1" type="noConversion"/>
  </si>
  <si>
    <t>청우환경</t>
    <phoneticPr fontId="1" type="noConversion"/>
  </si>
  <si>
    <t>SH Scientific</t>
    <phoneticPr fontId="1" type="noConversion"/>
  </si>
  <si>
    <t>FU14MG230</t>
    <phoneticPr fontId="1" type="noConversion"/>
  </si>
  <si>
    <t>14L</t>
    <phoneticPr fontId="1" type="noConversion"/>
  </si>
  <si>
    <t>시마즈코리아</t>
  </si>
  <si>
    <t>Halogen Scrubber</t>
  </si>
  <si>
    <t>S630-00992</t>
  </si>
  <si>
    <t>Platinum Catalyst, ST Type</t>
  </si>
  <si>
    <t>S638-60246</t>
  </si>
  <si>
    <t>O-RING,4D P20X5</t>
  </si>
  <si>
    <t>S036-11219-84</t>
  </si>
  <si>
    <t>PTFE O-Ring</t>
  </si>
  <si>
    <t>S638-15025</t>
  </si>
  <si>
    <t>5월2일</t>
    <phoneticPr fontId="1" type="noConversion"/>
  </si>
  <si>
    <t>5월2일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</si>
  <si>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</si>
  <si>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</si>
  <si>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</si>
  <si>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</si>
  <si>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</si>
  <si>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</si>
  <si>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</si>
  <si>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</si>
  <si>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</si>
  <si>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</si>
  <si>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</si>
  <si>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</si>
  <si>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</si>
  <si>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</si>
  <si>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</si>
  <si>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</si>
  <si>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</si>
  <si>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ea</t>
    <phoneticPr fontId="1" type="noConversion"/>
  </si>
  <si>
    <t>0.01N-Sodium Thiosulfate</t>
    <phoneticPr fontId="1" type="noConversion"/>
  </si>
  <si>
    <t>ea</t>
    <phoneticPr fontId="1" type="noConversion"/>
  </si>
  <si>
    <t>5월2일</t>
    <phoneticPr fontId="1" type="noConversion"/>
  </si>
  <si>
    <t>해양</t>
    <phoneticPr fontId="1" type="noConversion"/>
  </si>
  <si>
    <t>L(+)-Ascorbic Acid</t>
  </si>
  <si>
    <t>Nitric Acid (RHM)</t>
  </si>
  <si>
    <t>000N0726</t>
  </si>
  <si>
    <t>NASS-7 (seawater CRM)</t>
  </si>
  <si>
    <t>MOOS-4 (Nutrients CRM)</t>
  </si>
  <si>
    <t>micro torch(총대용 토치)</t>
  </si>
  <si>
    <t>PRINCE</t>
  </si>
  <si>
    <t>PRINCE GT-3000S</t>
  </si>
  <si>
    <t>Autoclave Bag (Bag, Biohazard)</t>
  </si>
  <si>
    <t>㈜와이엔케이</t>
  </si>
  <si>
    <t>Y6.B003</t>
  </si>
  <si>
    <t>30*45cm</t>
  </si>
  <si>
    <t>pk</t>
    <phoneticPr fontId="1" type="noConversion"/>
  </si>
  <si>
    <t>SD.155125</t>
  </si>
  <si>
    <t>No.2S</t>
  </si>
  <si>
    <t>Axygen</t>
  </si>
  <si>
    <t>T-1000-B</t>
  </si>
  <si>
    <t xml:space="preserve">VITLAB Tip,for Pipettor, 100 pcs / Bulk, 1~10㎖  </t>
  </si>
  <si>
    <t>VITLAB</t>
  </si>
  <si>
    <t>1-10ml, 2x100</t>
  </si>
  <si>
    <t>Vial insert, 400 µL, glass, flat bottom, 500/pk</t>
  </si>
  <si>
    <t>5181-3377</t>
  </si>
  <si>
    <t>size: 5.6 x 31 mm</t>
  </si>
  <si>
    <t xml:space="preserve">20mm handy plier Decapper </t>
  </si>
  <si>
    <t>Wash Bottle, LDPE, Narrow-neck</t>
  </si>
  <si>
    <t>싸이랩코리아</t>
  </si>
  <si>
    <t>SL.Bot3503</t>
  </si>
  <si>
    <t>500㎖, Φ72×h170㎜, Neck id-Φ21㎜</t>
  </si>
  <si>
    <t>유산지 ([WP-100]Weighing Paper/100 x 100 mm/  500/PK)</t>
  </si>
  <si>
    <t>실린더 세척솔</t>
  </si>
  <si>
    <t>DH.BR042</t>
  </si>
  <si>
    <t>L125*50, Total L 380mm</t>
  </si>
  <si>
    <t>플라스크 세척솔</t>
  </si>
  <si>
    <t>DH.BR052</t>
  </si>
  <si>
    <t>L120*90, Total L 375mm</t>
  </si>
  <si>
    <t>피펫 세척솔</t>
  </si>
  <si>
    <t>DH.BR061</t>
  </si>
  <si>
    <t>L 63*20mm, Total L 583mm</t>
  </si>
  <si>
    <t>1.5㎖ L45 × Φ14mm / Total L182mm</t>
  </si>
  <si>
    <t>[TRS002]탁상형 초자 건조대//w430 x d360 x h550 양면</t>
  </si>
  <si>
    <t>성호씨그마</t>
  </si>
  <si>
    <t>R01-11-142</t>
  </si>
  <si>
    <t>w430 x d360 x h550 양면</t>
  </si>
  <si>
    <t>뉴사각소쿠리 6호</t>
  </si>
  <si>
    <t>광신화학</t>
  </si>
  <si>
    <t>590*450*115</t>
  </si>
  <si>
    <t xml:space="preserve"> 케미컬 전용 흡착포</t>
  </si>
  <si>
    <t>SCHELLER</t>
  </si>
  <si>
    <t>CP-221-H</t>
  </si>
  <si>
    <t>라텍스장갑 M</t>
  </si>
  <si>
    <t>니트릴장갑 M</t>
  </si>
  <si>
    <r>
      <t xml:space="preserve">https://item.gmarket.co.kr/Item?goodscode=3997333127
 </t>
    </r>
    <r>
      <rPr>
        <u/>
        <sz val="11"/>
        <color theme="10"/>
        <rFont val="맑은 고딕"/>
        <family val="3"/>
        <charset val="129"/>
        <scheme val="minor"/>
      </rPr>
      <t>배터리 불량으로 3/27반품, 3/28교환입고
배터리 불량으로 4/25반품</t>
    </r>
    <phoneticPr fontId="1" type="noConversion"/>
  </si>
  <si>
    <t>Lab Touch</t>
    <phoneticPr fontId="1" type="noConversion"/>
  </si>
  <si>
    <t>2025년 5월</t>
    <phoneticPr fontId="1" type="noConversion"/>
  </si>
  <si>
    <t>박소영</t>
    <phoneticPr fontId="1" type="noConversion"/>
  </si>
  <si>
    <t>000S1959</t>
    <phoneticPr fontId="1" type="noConversion"/>
  </si>
  <si>
    <t>지퍼백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</si>
  <si>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025.04.30</t>
    </r>
    <phoneticPr fontId="1" type="noConversion"/>
  </si>
  <si>
    <t>이미연</t>
    <phoneticPr fontId="1" type="noConversion"/>
  </si>
  <si>
    <t>성호씨그마</t>
    <phoneticPr fontId="1" type="noConversion"/>
  </si>
  <si>
    <t>BB.2530</t>
    <phoneticPr fontId="1" type="noConversion"/>
  </si>
  <si>
    <t>25*30 100ea/pk</t>
    <phoneticPr fontId="1" type="noConversion"/>
  </si>
  <si>
    <t>유량미달 펌프교체</t>
  </si>
  <si>
    <t>유량센서교체</t>
  </si>
  <si>
    <t>20P569</t>
  </si>
  <si>
    <t>6월말 입고예정</t>
    <phoneticPr fontId="1" type="noConversion"/>
  </si>
  <si>
    <t>3~4주</t>
    <phoneticPr fontId="1" type="noConversion"/>
  </si>
  <si>
    <t>DM.Tra716</t>
    <phoneticPr fontId="1" type="noConversion"/>
  </si>
  <si>
    <t>청우환경</t>
    <phoneticPr fontId="1" type="noConversion"/>
  </si>
  <si>
    <t>6~8주 소요</t>
    <phoneticPr fontId="1" type="noConversion"/>
  </si>
  <si>
    <t>입고날짜 기입</t>
    <phoneticPr fontId="1" type="noConversion"/>
  </si>
  <si>
    <t>5월8일</t>
    <phoneticPr fontId="1" type="noConversion"/>
  </si>
  <si>
    <t>분액여두진탕기, 6구</t>
    <phoneticPr fontId="1" type="noConversion"/>
  </si>
  <si>
    <t>Funnel Holder</t>
    <phoneticPr fontId="1" type="noConversion"/>
  </si>
  <si>
    <t>창신과학</t>
    <phoneticPr fontId="1" type="noConversion"/>
  </si>
  <si>
    <t>C-SKR</t>
    <phoneticPr fontId="1" type="noConversion"/>
  </si>
  <si>
    <t>2000ml, 교환</t>
    <phoneticPr fontId="1" type="noConversion"/>
  </si>
  <si>
    <t>Tray, SS, 450×350×h20mm, approx-2.5Lit 1/Ea.</t>
    <phoneticPr fontId="1" type="noConversion"/>
  </si>
  <si>
    <t>Tray trs009, basic, w360*d320*h60mm 1/Ea.</t>
    <phoneticPr fontId="1" type="noConversion"/>
  </si>
  <si>
    <t>w360*d320*h60mm</t>
    <phoneticPr fontId="1" type="noConversion"/>
  </si>
  <si>
    <t>450×350×h20mm</t>
  </si>
  <si>
    <t>C9.1140</t>
    <phoneticPr fontId="1" type="noConversion"/>
  </si>
  <si>
    <t>5월12일</t>
    <phoneticPr fontId="1" type="noConversion"/>
  </si>
  <si>
    <t>5월12일</t>
    <phoneticPr fontId="1" type="noConversion"/>
  </si>
  <si>
    <t>정밀교정</t>
    <phoneticPr fontId="1" type="noConversion"/>
  </si>
  <si>
    <t>A셀 유량계,펌프교체,컨트롤보드교체,정밀교정</t>
    <phoneticPr fontId="1" type="noConversion"/>
  </si>
  <si>
    <t>A셀유량계,펌프교체,정밀교정</t>
    <phoneticPr fontId="1" type="noConversion"/>
  </si>
  <si>
    <t>2025.05.13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</si>
  <si>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025.05.13</t>
    </r>
    <phoneticPr fontId="1" type="noConversion"/>
  </si>
  <si>
    <t>2025.05.09</t>
    <phoneticPr fontId="1" type="noConversion"/>
  </si>
  <si>
    <t>Silica Glass Combustion Tube w/Case</t>
  </si>
  <si>
    <t>S638-41323</t>
  </si>
  <si>
    <t>최호근</t>
    <phoneticPr fontId="1" type="noConversion"/>
  </si>
  <si>
    <t>수질</t>
    <phoneticPr fontId="1" type="noConversion"/>
  </si>
  <si>
    <t>N-1-Naphthylethylenediamine Dihydrochloride</t>
    <phoneticPr fontId="1" type="noConversion"/>
  </si>
  <si>
    <t>게무밧드</t>
  </si>
  <si>
    <t>1465-25-4</t>
  </si>
  <si>
    <t>PUMP TUBE-FLOW R.-12ea/pkg ORN/GRN</t>
  </si>
  <si>
    <t>PUMP TUBE-FLOW R.-12ea/pkg BLU/BLU</t>
  </si>
  <si>
    <t>PUMP TUBE-FLOW R.-12ea/pkg GRN/GRN</t>
  </si>
  <si>
    <t>PUMP TUBE-FLOW R.-12ea/pkg RED/RED</t>
  </si>
  <si>
    <t>니트릴 장갑 XS</t>
    <phoneticPr fontId="1" type="noConversion"/>
  </si>
  <si>
    <t>BG-PN-XS</t>
    <phoneticPr fontId="1" type="noConversion"/>
  </si>
  <si>
    <t>box</t>
    <phoneticPr fontId="1" type="noConversion"/>
  </si>
  <si>
    <t>Kanto</t>
    <phoneticPr fontId="1" type="noConversion"/>
  </si>
  <si>
    <t>25 g</t>
    <phoneticPr fontId="1" type="noConversion"/>
  </si>
  <si>
    <t>ea</t>
    <phoneticPr fontId="1" type="noConversion"/>
  </si>
  <si>
    <t>GLASS MICROFIBER FILTERS (GF/C)-47mm</t>
    <phoneticPr fontId="1" type="noConversion"/>
  </si>
  <si>
    <t>청우환경</t>
    <phoneticPr fontId="1" type="noConversion"/>
  </si>
  <si>
    <t>발주 누락으로 5.21 입고예정</t>
    <phoneticPr fontId="1" type="noConversion"/>
  </si>
  <si>
    <t>2~3주 소요</t>
    <phoneticPr fontId="1" type="noConversion"/>
  </si>
  <si>
    <t>1달 소요</t>
    <phoneticPr fontId="1" type="noConversion"/>
  </si>
  <si>
    <t>T09-21-051</t>
    <phoneticPr fontId="1" type="noConversion"/>
  </si>
  <si>
    <t>w280 x d200 x h50mm</t>
    <phoneticPr fontId="1" type="noConversion"/>
  </si>
  <si>
    <t>Agilent</t>
    <phoneticPr fontId="1" type="noConversion"/>
  </si>
  <si>
    <t>250 ul inserts with Polymer Feet, 100/pk</t>
    <phoneticPr fontId="1" type="noConversion"/>
  </si>
  <si>
    <t>5181-1270</t>
    <phoneticPr fontId="1" type="noConversion"/>
  </si>
  <si>
    <r>
      <t xml:space="preserve">니트릴 장갑 </t>
    </r>
    <r>
      <rPr>
        <sz val="11"/>
        <color theme="1"/>
        <rFont val="나눔고딕"/>
        <family val="3"/>
        <charset val="129"/>
      </rPr>
      <t>M</t>
    </r>
    <phoneticPr fontId="1" type="noConversion"/>
  </si>
  <si>
    <r>
      <t xml:space="preserve">니트릴 장갑 </t>
    </r>
    <r>
      <rPr>
        <sz val="11"/>
        <color theme="1"/>
        <rFont val="나눔고딕"/>
        <family val="3"/>
        <charset val="129"/>
      </rPr>
      <t>S</t>
    </r>
    <phoneticPr fontId="1" type="noConversion"/>
  </si>
  <si>
    <t>BG-PN-S</t>
    <phoneticPr fontId="1" type="noConversion"/>
  </si>
  <si>
    <t>100ea/pk</t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</si>
  <si>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k</t>
    </r>
    <phoneticPr fontId="1" type="noConversion"/>
  </si>
  <si>
    <t>EMT Centre Tube 2.0 mm</t>
    <phoneticPr fontId="1" type="noConversion"/>
  </si>
  <si>
    <t>842312051431</t>
    <phoneticPr fontId="1" type="noConversion"/>
  </si>
  <si>
    <t>BRE0019895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</si>
  <si>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025.05.20</t>
    </r>
    <phoneticPr fontId="1" type="noConversion"/>
  </si>
  <si>
    <t>TOC 일반기본기술요금</t>
    <phoneticPr fontId="1" type="noConversion"/>
  </si>
  <si>
    <t>시마즈코리아</t>
    <phoneticPr fontId="1" type="noConversion"/>
  </si>
  <si>
    <t>Silicagel 60 (0.063-0.200mm)1.07734.1000</t>
  </si>
  <si>
    <t>ea</t>
    <phoneticPr fontId="1" type="noConversion"/>
  </si>
  <si>
    <t>Blue screw cap, White PTFE/Red silicone septa for 2ml 9-425 screw top vial, 100pcs/pk</t>
  </si>
  <si>
    <t>V2022-1139</t>
  </si>
  <si>
    <t>pk</t>
    <phoneticPr fontId="1" type="noConversion"/>
  </si>
  <si>
    <t>Tray trs006, basic, w215*d175*h25mm</t>
  </si>
  <si>
    <t>C9.1180</t>
  </si>
  <si>
    <t>w215*d175*h25mm</t>
  </si>
  <si>
    <t>A100A047</t>
  </si>
  <si>
    <r>
      <t>2</t>
    </r>
    <r>
      <rPr>
        <sz val="11"/>
        <color theme="1"/>
        <rFont val="나눔고딕"/>
        <family val="3"/>
        <charset val="129"/>
      </rPr>
      <t>025.05.21</t>
    </r>
    <phoneticPr fontId="1" type="noConversion"/>
  </si>
  <si>
    <t>토양봉투 12*17</t>
  </si>
  <si>
    <t>46.2mm</t>
  </si>
  <si>
    <t>pk</t>
  </si>
  <si>
    <t>디지털온습도계외 2건 교정</t>
    <phoneticPr fontId="1" type="noConversion"/>
  </si>
  <si>
    <t>표준교정기술원</t>
    <phoneticPr fontId="1" type="noConversion"/>
  </si>
  <si>
    <t>식</t>
    <phoneticPr fontId="1" type="noConversion"/>
  </si>
  <si>
    <t>성호씨그마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</si>
  <si>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B.1217</t>
    </r>
    <phoneticPr fontId="1" type="noConversion"/>
  </si>
  <si>
    <r>
      <t>p</t>
    </r>
    <r>
      <rPr>
        <sz val="11"/>
        <rFont val="나눔고딕"/>
        <family val="3"/>
        <charset val="129"/>
      </rPr>
      <t>k</t>
    </r>
    <phoneticPr fontId="1" type="noConversion"/>
  </si>
  <si>
    <t>PMT200046P50-A2</t>
    <phoneticPr fontId="1" type="noConversion"/>
  </si>
  <si>
    <t>PM-2.5 FILTER</t>
    <phoneticPr fontId="1" type="noConversion"/>
  </si>
  <si>
    <t>Custom VOC Standard (13종), 1mL x 5</t>
    <phoneticPr fontId="1" type="noConversion"/>
  </si>
  <si>
    <t>반예주</t>
    <phoneticPr fontId="1" type="noConversion"/>
  </si>
  <si>
    <t>엘텍사이언스</t>
    <phoneticPr fontId="1" type="noConversion"/>
  </si>
  <si>
    <t>성호씨그마</t>
    <phoneticPr fontId="1" type="noConversion"/>
  </si>
  <si>
    <t>Soxhlet water bath</t>
    <phoneticPr fontId="1" type="noConversion"/>
  </si>
  <si>
    <t>J-BS3D</t>
    <phoneticPr fontId="1" type="noConversion"/>
  </si>
  <si>
    <t>청우환경</t>
    <phoneticPr fontId="1" type="noConversion"/>
  </si>
  <si>
    <t>SAMCHUN</t>
    <phoneticPr fontId="1" type="noConversion"/>
  </si>
  <si>
    <t>ea</t>
    <phoneticPr fontId="1" type="noConversion"/>
  </si>
  <si>
    <t>청우환경</t>
    <phoneticPr fontId="1" type="noConversion"/>
  </si>
  <si>
    <t>성호씨그마</t>
    <phoneticPr fontId="1" type="noConversion"/>
  </si>
  <si>
    <t>성호씨그마</t>
    <phoneticPr fontId="1" type="noConversion"/>
  </si>
  <si>
    <t xml:space="preserve">OLD STYLE GLASS INSERT5X29 </t>
    <phoneticPr fontId="1" type="noConversion"/>
  </si>
  <si>
    <t>C4012-529</t>
    <phoneticPr fontId="1" type="noConversion"/>
  </si>
  <si>
    <t>수질</t>
    <phoneticPr fontId="1" type="noConversion"/>
  </si>
  <si>
    <r>
      <t>플라스틱 비이커</t>
    </r>
    <r>
      <rPr>
        <sz val="11"/>
        <color theme="1"/>
        <rFont val="나눔고딕"/>
        <family val="3"/>
        <charset val="129"/>
      </rPr>
      <t>(손잡이 있는거) 5L</t>
    </r>
    <phoneticPr fontId="1" type="noConversion"/>
  </si>
  <si>
    <r>
      <t>5</t>
    </r>
    <r>
      <rPr>
        <sz val="11"/>
        <color theme="1"/>
        <rFont val="나눔고딕"/>
        <family val="3"/>
        <charset val="129"/>
      </rPr>
      <t>L</t>
    </r>
    <phoneticPr fontId="1" type="noConversion"/>
  </si>
  <si>
    <t>-</t>
    <phoneticPr fontId="1" type="noConversion"/>
  </si>
  <si>
    <t>5/19엔지니어방문, 5/27발주</t>
    <phoneticPr fontId="1" type="noConversion"/>
  </si>
  <si>
    <t>서정인</t>
    <phoneticPr fontId="1" type="noConversion"/>
  </si>
  <si>
    <t>5-6주 소요</t>
    <phoneticPr fontId="1" type="noConversion"/>
  </si>
  <si>
    <t>리모트 보드</t>
    <phoneticPr fontId="1" type="noConversion"/>
  </si>
  <si>
    <t>출장비 및 기술료</t>
    <phoneticPr fontId="1" type="noConversion"/>
  </si>
  <si>
    <t>케이엔알</t>
    <phoneticPr fontId="1" type="noConversion"/>
  </si>
  <si>
    <t>케이엔알</t>
    <phoneticPr fontId="1" type="noConversion"/>
  </si>
  <si>
    <t>청우환경</t>
    <phoneticPr fontId="1" type="noConversion"/>
  </si>
  <si>
    <t>성호씨그마</t>
    <phoneticPr fontId="1" type="noConversion"/>
  </si>
  <si>
    <t>청우환경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</si>
  <si>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025.05.29</t>
    </r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</si>
  <si>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k</t>
    </r>
    <phoneticPr fontId="1" type="noConversion"/>
  </si>
  <si>
    <t>알루미늄바, M3, 32mm(길이) (PM10, PM2.5 수리용), 500pc/pk</t>
    <phoneticPr fontId="1" type="noConversion"/>
  </si>
  <si>
    <t>대기</t>
    <phoneticPr fontId="1" type="noConversion"/>
  </si>
  <si>
    <t>S-25716-R2-0.1X</t>
    <phoneticPr fontId="1" type="noConversion"/>
  </si>
  <si>
    <t>2025년 6월</t>
    <phoneticPr fontId="1" type="noConversion"/>
  </si>
  <si>
    <t>서정인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</si>
  <si>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025.06.05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</si>
  <si>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025.06.02</t>
    </r>
    <phoneticPr fontId="1" type="noConversion"/>
  </si>
  <si>
    <t>Acetonitrile, 99.9% ,HPLC, 4L / 75-05-8 / 000A1764</t>
    <phoneticPr fontId="1" type="noConversion"/>
  </si>
  <si>
    <t>HPLC</t>
    <phoneticPr fontId="1" type="noConversion"/>
  </si>
  <si>
    <t>500A0002</t>
    <phoneticPr fontId="28" type="noConversion"/>
  </si>
  <si>
    <t>4L</t>
    <phoneticPr fontId="1" type="noConversion"/>
  </si>
  <si>
    <t>ea</t>
    <phoneticPr fontId="1" type="noConversion"/>
  </si>
  <si>
    <t>성호씨그마</t>
    <phoneticPr fontId="1" type="noConversion"/>
  </si>
  <si>
    <t>n-Butanol 99% GR 1L</t>
    <phoneticPr fontId="1" type="noConversion"/>
  </si>
  <si>
    <t>GR</t>
    <phoneticPr fontId="1" type="noConversion"/>
  </si>
  <si>
    <t>63130S0380</t>
    <phoneticPr fontId="1" type="noConversion"/>
  </si>
  <si>
    <t>1L</t>
    <phoneticPr fontId="1" type="noConversion"/>
  </si>
  <si>
    <t>악취</t>
    <phoneticPr fontId="1" type="noConversion"/>
  </si>
  <si>
    <t>T011/IP-6A Aldehyde/Ketone DNPH Mix (Supelco-CRM47285), 15 μg/mL in acetonitrile (as the aldehyde),</t>
    <phoneticPr fontId="1" type="noConversion"/>
  </si>
  <si>
    <t>Supelco</t>
    <phoneticPr fontId="1" type="noConversion"/>
  </si>
  <si>
    <t>CRM47285</t>
    <phoneticPr fontId="1" type="noConversion"/>
  </si>
  <si>
    <t>ea</t>
    <phoneticPr fontId="1" type="noConversion"/>
  </si>
  <si>
    <t>성호씨그마</t>
    <phoneticPr fontId="1" type="noConversion"/>
  </si>
  <si>
    <t>총합</t>
    <phoneticPr fontId="1" type="noConversion"/>
  </si>
  <si>
    <t>대정화금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</si>
  <si>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025.06.09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</si>
  <si>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025.06.05</t>
    </r>
    <phoneticPr fontId="1" type="noConversion"/>
  </si>
  <si>
    <t>Buffer solution, pH7</t>
  </si>
  <si>
    <t>ea</t>
    <phoneticPr fontId="1" type="noConversion"/>
  </si>
  <si>
    <t>해양</t>
    <phoneticPr fontId="1" type="noConversion"/>
  </si>
  <si>
    <t>Alumina</t>
  </si>
  <si>
    <t>지퍼백</t>
  </si>
  <si>
    <t>7*10</t>
  </si>
  <si>
    <t>팔토시(천X,산에 강한제품)</t>
  </si>
  <si>
    <t>Syringe filter</t>
  </si>
  <si>
    <t>Hydrofluoric acid 48%</t>
    <phoneticPr fontId="1" type="noConversion"/>
  </si>
  <si>
    <t>1501518, 1501519, 1904004</t>
    <phoneticPr fontId="1" type="noConversion"/>
  </si>
  <si>
    <t>중금속 CRM</t>
  </si>
  <si>
    <t>VOCs CRM</t>
  </si>
  <si>
    <t>Sodium 4-Pyridine carboxylate</t>
  </si>
  <si>
    <t>Acetonitrile, 99.9% ,HPLC, 4L / 75-05-8 / 000A1764</t>
  </si>
  <si>
    <t>Potassium permanganate</t>
  </si>
  <si>
    <t>Hydroxylammonium Chloride</t>
  </si>
  <si>
    <t>Phosphate pH Standard Equimolal Solution</t>
  </si>
  <si>
    <t>니트릴 장갑 S</t>
  </si>
  <si>
    <t>니트릴 장갑 M</t>
  </si>
  <si>
    <t>Hydrophilic PTFE 0.45um,33mm syringe  filter,50pcs/box</t>
  </si>
  <si>
    <t>볼텍스믹서</t>
  </si>
  <si>
    <t>보성과학</t>
  </si>
  <si>
    <t>삼전화학</t>
  </si>
  <si>
    <t>랩트론</t>
    <phoneticPr fontId="1" type="noConversion"/>
  </si>
  <si>
    <r>
      <t>G</t>
    </r>
    <r>
      <rPr>
        <sz val="11"/>
        <color theme="1"/>
        <rFont val="나눔고딕"/>
        <family val="3"/>
        <charset val="129"/>
      </rPr>
      <t>R</t>
    </r>
    <phoneticPr fontId="1" type="noConversion"/>
  </si>
  <si>
    <r>
      <t>Hydrochloric Acid</t>
    </r>
    <r>
      <rPr>
        <sz val="10"/>
        <color rgb="FF000000"/>
        <rFont val="나눔고딕"/>
        <family val="3"/>
        <charset val="129"/>
      </rPr>
      <t>(RHM)</t>
    </r>
    <phoneticPr fontId="1" type="noConversion"/>
  </si>
  <si>
    <t>#1126</t>
  </si>
  <si>
    <t>#1101</t>
  </si>
  <si>
    <t>500A0002</t>
  </si>
  <si>
    <t>CRM47285</t>
  </si>
  <si>
    <t>24165S0301</t>
  </si>
  <si>
    <t>18115-1B</t>
  </si>
  <si>
    <t>165-12155</t>
  </si>
  <si>
    <t>No.8003</t>
  </si>
  <si>
    <t>2mL</t>
  </si>
  <si>
    <r>
      <t>용량플라스크,</t>
    </r>
    <r>
      <rPr>
        <sz val="10"/>
        <color rgb="FF000000"/>
        <rFont val="나눔고딕"/>
        <family val="3"/>
        <charset val="129"/>
      </rPr>
      <t xml:space="preserve"> 갈색</t>
    </r>
    <phoneticPr fontId="1" type="noConversion"/>
  </si>
  <si>
    <r>
      <t>5</t>
    </r>
    <r>
      <rPr>
        <sz val="10"/>
        <color rgb="FF000000"/>
        <rFont val="나눔고딕"/>
        <family val="3"/>
        <charset val="129"/>
      </rPr>
      <t>mL</t>
    </r>
    <phoneticPr fontId="1" type="noConversion"/>
  </si>
  <si>
    <r>
      <t>K</t>
    </r>
    <r>
      <rPr>
        <sz val="10"/>
        <color rgb="FF000000"/>
        <rFont val="나눔고딕"/>
        <family val="3"/>
        <charset val="129"/>
      </rPr>
      <t>A11-39U</t>
    </r>
    <phoneticPr fontId="1" type="noConversion"/>
  </si>
  <si>
    <t>고려에이스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</si>
  <si>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</si>
  <si>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SCHELLER</t>
    <phoneticPr fontId="1" type="noConversion"/>
  </si>
  <si>
    <t>플라스틱주사기</t>
    <phoneticPr fontId="1" type="noConversion"/>
  </si>
  <si>
    <t>20mL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</si>
  <si>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</si>
  <si>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HENKE-JET</t>
    <phoneticPr fontId="1" type="noConversion"/>
  </si>
  <si>
    <t>NJ.A20</t>
    <phoneticPr fontId="1" type="noConversion"/>
  </si>
  <si>
    <t>박정하</t>
    <phoneticPr fontId="1" type="noConversion"/>
  </si>
  <si>
    <r>
      <t xml:space="preserve">Catalyst Tube for Hydra </t>
    </r>
    <r>
      <rPr>
        <sz val="11"/>
        <color rgb="FF000000"/>
        <rFont val="맑은 고딕"/>
        <family val="3"/>
        <charset val="129"/>
      </rPr>
      <t>Ⅱ</t>
    </r>
    <r>
      <rPr>
        <sz val="7.7"/>
        <color rgb="FF000000"/>
        <rFont val="나눔고딕"/>
        <family val="3"/>
        <charset val="129"/>
      </rPr>
      <t xml:space="preserve"> </t>
    </r>
    <r>
      <rPr>
        <sz val="11"/>
        <color rgb="FF000000"/>
        <rFont val="나눔고딕"/>
        <family val="3"/>
        <charset val="129"/>
      </rPr>
      <t>C</t>
    </r>
    <phoneticPr fontId="1" type="noConversion"/>
  </si>
  <si>
    <t>650-00015-3</t>
    <phoneticPr fontId="1" type="noConversion"/>
  </si>
  <si>
    <t>청우환경</t>
    <phoneticPr fontId="1" type="noConversion"/>
  </si>
  <si>
    <t>Florisil™, 60-100 mesh, for column chromatography</t>
    <phoneticPr fontId="1" type="noConversion"/>
  </si>
  <si>
    <t>069-05255</t>
    <phoneticPr fontId="1" type="noConversion"/>
  </si>
  <si>
    <t>Hydrofluoric acid, ACS, 48-51%, 470ml</t>
    <phoneticPr fontId="1" type="noConversion"/>
  </si>
  <si>
    <t>thermo scientific</t>
    <phoneticPr fontId="1" type="noConversion"/>
  </si>
  <si>
    <t>1.00334.0500</t>
    <phoneticPr fontId="1" type="noConversion"/>
  </si>
  <si>
    <t>033258.#2</t>
    <phoneticPr fontId="1" type="noConversion"/>
  </si>
  <si>
    <t>470mL</t>
    <phoneticPr fontId="1" type="noConversion"/>
  </si>
  <si>
    <t>검정공인수수료</t>
    <phoneticPr fontId="1" type="noConversion"/>
  </si>
  <si>
    <t>069-05255</t>
  </si>
  <si>
    <t>ea</t>
    <phoneticPr fontId="1" type="noConversion"/>
  </si>
  <si>
    <t>대정화금</t>
    <phoneticPr fontId="1" type="noConversion"/>
  </si>
  <si>
    <t>청우환경</t>
    <phoneticPr fontId="1" type="noConversion"/>
  </si>
  <si>
    <t>성호씨그마</t>
    <phoneticPr fontId="1" type="noConversion"/>
  </si>
  <si>
    <t>6-8주 소요</t>
    <phoneticPr fontId="1" type="noConversion"/>
  </si>
  <si>
    <t>6-8주 소요</t>
    <phoneticPr fontId="1" type="noConversion"/>
  </si>
  <si>
    <t>A40-4</t>
    <phoneticPr fontId="1" type="noConversion"/>
  </si>
  <si>
    <t>청우환경</t>
    <phoneticPr fontId="1" type="noConversion"/>
  </si>
  <si>
    <t>9월 중순 입고예정</t>
    <phoneticPr fontId="1" type="noConversion"/>
  </si>
  <si>
    <t>5-6주 소요</t>
    <phoneticPr fontId="1" type="noConversion"/>
  </si>
  <si>
    <t>발주확인 (교체예정)</t>
    <phoneticPr fontId="1" type="noConversion"/>
  </si>
  <si>
    <t>박정하</t>
    <phoneticPr fontId="1" type="noConversion"/>
  </si>
  <si>
    <t>수질</t>
    <phoneticPr fontId="1" type="noConversion"/>
  </si>
  <si>
    <t>라텍스 XS</t>
    <phoneticPr fontId="1" type="noConversion"/>
  </si>
  <si>
    <t>라텍스 S</t>
    <phoneticPr fontId="1" type="noConversion"/>
  </si>
  <si>
    <t>15ml 팔콘</t>
  </si>
  <si>
    <t>50ml 팔콘</t>
    <phoneticPr fontId="1" type="noConversion"/>
  </si>
  <si>
    <t>FILTER PAPER 2S 110mm(1ps 여지)</t>
    <phoneticPr fontId="1" type="noConversion"/>
  </si>
  <si>
    <t>시약스푼 Double Spoon 보급형 200mm</t>
    <phoneticPr fontId="1" type="noConversion"/>
  </si>
  <si>
    <t>Custom Pesticide Mix 2</t>
    <phoneticPr fontId="1" type="noConversion"/>
  </si>
  <si>
    <t>Sodium Chloride(PCB 분석용)</t>
  </si>
  <si>
    <t xml:space="preserve"> 1,10-Phenanthroline</t>
  </si>
  <si>
    <t>Accu Standard</t>
    <phoneticPr fontId="1" type="noConversion"/>
  </si>
  <si>
    <t>BG-PL-XS</t>
    <phoneticPr fontId="1" type="noConversion"/>
  </si>
  <si>
    <t>BG-PL-S</t>
    <phoneticPr fontId="1" type="noConversion"/>
  </si>
  <si>
    <t>HM.104009</t>
    <phoneticPr fontId="1" type="noConversion"/>
  </si>
  <si>
    <t>HM.104010</t>
    <phoneticPr fontId="1" type="noConversion"/>
  </si>
  <si>
    <t>XS</t>
    <phoneticPr fontId="1" type="noConversion"/>
  </si>
  <si>
    <t>S</t>
    <phoneticPr fontId="1" type="noConversion"/>
  </si>
  <si>
    <t>Merck (Sigma-Aldrich)</t>
    <phoneticPr fontId="1" type="noConversion"/>
  </si>
  <si>
    <t>box</t>
    <phoneticPr fontId="1" type="noConversion"/>
  </si>
  <si>
    <t>ea</t>
    <phoneticPr fontId="1" type="noConversion"/>
  </si>
  <si>
    <t>2*1mL</t>
    <phoneticPr fontId="1" type="noConversion"/>
  </si>
  <si>
    <t>Sulfuric acid</t>
    <phoneticPr fontId="1" type="noConversion"/>
  </si>
  <si>
    <t>GR</t>
    <phoneticPr fontId="1" type="noConversion"/>
  </si>
  <si>
    <t>PRA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</si>
  <si>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025.06.18</t>
    </r>
    <phoneticPr fontId="1" type="noConversion"/>
  </si>
  <si>
    <t xml:space="preserve">고정이 되지 않아 옆으로 샘 </t>
    <phoneticPr fontId="1" type="noConversion"/>
  </si>
  <si>
    <t>6월19일</t>
    <phoneticPr fontId="1" type="noConversion"/>
  </si>
  <si>
    <t>Cleaner Ultrasonic, Digital6lit. WUC-D06H, 220V(=SL.SUC.D06H)</t>
    <phoneticPr fontId="1" type="noConversion"/>
  </si>
  <si>
    <t>대한과학</t>
    <phoneticPr fontId="1" type="noConversion"/>
  </si>
  <si>
    <t>DH.WUC.D06H</t>
  </si>
  <si>
    <t>6월16일</t>
    <phoneticPr fontId="1" type="noConversion"/>
  </si>
  <si>
    <t>Zero-Air</t>
    <phoneticPr fontId="1" type="noConversion"/>
  </si>
  <si>
    <t>24place/110MI</t>
  </si>
  <si>
    <t>MARS6 XpressPlus TFM Vessel StarterSet</t>
    <phoneticPr fontId="1" type="noConversion"/>
  </si>
  <si>
    <t>45일 소요</t>
    <phoneticPr fontId="1" type="noConversion"/>
  </si>
  <si>
    <t>청우환경</t>
    <phoneticPr fontId="1" type="noConversion"/>
  </si>
  <si>
    <t>45일 소요</t>
    <phoneticPr fontId="1" type="noConversion"/>
  </si>
  <si>
    <t>Sodium hypochlorite solution</t>
    <phoneticPr fontId="1" type="noConversion"/>
  </si>
  <si>
    <t>33015S1550</t>
    <phoneticPr fontId="1" type="noConversion"/>
  </si>
  <si>
    <t>1Kg</t>
    <phoneticPr fontId="1" type="noConversion"/>
  </si>
  <si>
    <t>클린룸용 면봉</t>
    <phoneticPr fontId="1" type="noConversion"/>
  </si>
  <si>
    <t>나비엠알오</t>
    <phoneticPr fontId="1" type="noConversion"/>
  </si>
  <si>
    <t>NV-CY-002</t>
    <phoneticPr fontId="1" type="noConversion"/>
  </si>
  <si>
    <r>
      <t>c</t>
    </r>
    <r>
      <rPr>
        <sz val="11"/>
        <color theme="1"/>
        <rFont val="나눔고딕"/>
        <family val="3"/>
        <charset val="129"/>
      </rPr>
      <t>ase</t>
    </r>
    <phoneticPr fontId="1" type="noConversion"/>
  </si>
  <si>
    <t>75*4.5mm/25ea*50pk</t>
    <phoneticPr fontId="1" type="noConversion"/>
  </si>
  <si>
    <t>청우환경</t>
    <phoneticPr fontId="1" type="noConversion"/>
  </si>
  <si>
    <t>성호씨그마</t>
    <phoneticPr fontId="1" type="noConversion"/>
  </si>
  <si>
    <t>성호씨그마</t>
    <phoneticPr fontId="1" type="noConversion"/>
  </si>
  <si>
    <t>Custom Pesticide Mix2(100㎍/mL) in Hexane, 1ML</t>
    <phoneticPr fontId="1" type="noConversion"/>
  </si>
  <si>
    <t>2025.06.24</t>
    <phoneticPr fontId="1" type="noConversion"/>
  </si>
  <si>
    <t>S-4766B</t>
    <phoneticPr fontId="1" type="noConversion"/>
  </si>
  <si>
    <t>청우환경</t>
    <phoneticPr fontId="1" type="noConversion"/>
  </si>
  <si>
    <t>청우환경</t>
    <phoneticPr fontId="1" type="noConversion"/>
  </si>
  <si>
    <t>0.45μm, 47mm</t>
    <phoneticPr fontId="1" type="noConversion"/>
  </si>
  <si>
    <t>49iQ점검</t>
    <phoneticPr fontId="1" type="noConversion"/>
  </si>
  <si>
    <t>Thermo</t>
    <phoneticPr fontId="1" type="noConversion"/>
  </si>
  <si>
    <t>KNJ엔지니어링</t>
    <phoneticPr fontId="1" type="noConversion"/>
  </si>
  <si>
    <t>성호씨그마</t>
    <phoneticPr fontId="1" type="noConversion"/>
  </si>
  <si>
    <t>IC Service Charge_Basic</t>
    <phoneticPr fontId="1" type="noConversion"/>
  </si>
  <si>
    <t>써모피셔</t>
    <phoneticPr fontId="1" type="noConversion"/>
  </si>
  <si>
    <t>701-KR-024-IC</t>
    <phoneticPr fontId="1" type="noConversion"/>
  </si>
  <si>
    <t>SPLIT MTG SOLENOID ASSEMBLY</t>
  </si>
  <si>
    <t>N6500218</t>
  </si>
  <si>
    <t>2025.06.27</t>
    <phoneticPr fontId="1" type="noConversion"/>
  </si>
  <si>
    <t>2025.06.26</t>
    <phoneticPr fontId="1" type="noConversion"/>
  </si>
  <si>
    <t>2025.06.26</t>
    <phoneticPr fontId="1" type="noConversion"/>
  </si>
  <si>
    <t>2025.06.27</t>
    <phoneticPr fontId="1" type="noConversion"/>
  </si>
  <si>
    <t>1L</t>
    <phoneticPr fontId="1" type="noConversion"/>
  </si>
  <si>
    <t>ea</t>
    <phoneticPr fontId="1" type="noConversion"/>
  </si>
  <si>
    <t>갈색 메스플라스크 1L</t>
    <phoneticPr fontId="1" type="noConversion"/>
  </si>
  <si>
    <t>피펫휠러</t>
    <phoneticPr fontId="1" type="noConversion"/>
  </si>
  <si>
    <t>Boric acid, 99.5% / 10043-35-3</t>
    <phoneticPr fontId="1" type="noConversion"/>
  </si>
  <si>
    <t>B0397</t>
    <phoneticPr fontId="1" type="noConversion"/>
  </si>
  <si>
    <t>EP</t>
    <phoneticPr fontId="1" type="noConversion"/>
  </si>
  <si>
    <t>500g</t>
    <phoneticPr fontId="1" type="noConversion"/>
  </si>
  <si>
    <t>ea</t>
    <phoneticPr fontId="1" type="noConversion"/>
  </si>
  <si>
    <t>삼전화학</t>
    <phoneticPr fontId="1" type="noConversion"/>
  </si>
  <si>
    <t>FILTER,80U,ZR,.375ODX.093</t>
    <phoneticPr fontId="1" type="noConversion"/>
  </si>
  <si>
    <t>ASE ACC, VALVE, RELIEF</t>
    <phoneticPr fontId="1" type="noConversion"/>
  </si>
  <si>
    <t>067327</t>
    <phoneticPr fontId="1" type="noConversion"/>
  </si>
  <si>
    <t>048889</t>
    <phoneticPr fontId="1" type="noConversion"/>
  </si>
  <si>
    <t>2025년 7월</t>
  </si>
  <si>
    <r>
      <t>C</t>
    </r>
    <r>
      <rPr>
        <sz val="11"/>
        <color theme="1"/>
        <rFont val="나눔고딕"/>
        <family val="3"/>
        <charset val="129"/>
      </rPr>
      <t>onical Tube 50ml, 25/500</t>
    </r>
    <phoneticPr fontId="1" type="noConversion"/>
  </si>
  <si>
    <r>
      <t>테스트 후 피드백 부탁드립니다.</t>
    </r>
    <r>
      <rPr>
        <b/>
        <sz val="11"/>
        <color rgb="FFFF0000"/>
        <rFont val="나눔고딕"/>
        <family val="3"/>
        <charset val="129"/>
      </rPr>
      <t xml:space="preserve"> </t>
    </r>
    <r>
      <rPr>
        <b/>
        <sz val="11"/>
        <color rgb="FFFF0000"/>
        <rFont val="맑은 고딕"/>
        <family val="3"/>
        <charset val="129"/>
      </rPr>
      <t>→</t>
    </r>
    <r>
      <rPr>
        <b/>
        <sz val="11"/>
        <color rgb="FFFF0000"/>
        <rFont val="나눔고딕"/>
        <family val="3"/>
        <charset val="129"/>
      </rPr>
      <t xml:space="preserve"> 사용가능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</si>
  <si>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025.07.03</t>
    </r>
    <phoneticPr fontId="1" type="noConversion"/>
  </si>
  <si>
    <t>수질</t>
    <phoneticPr fontId="1" type="noConversion"/>
  </si>
  <si>
    <t>알코올 유리 온도계</t>
    <phoneticPr fontId="1" type="noConversion"/>
  </si>
  <si>
    <t>ea</t>
    <phoneticPr fontId="1" type="noConversion"/>
  </si>
  <si>
    <t>직경 2mm 체</t>
    <phoneticPr fontId="1" type="noConversion"/>
  </si>
  <si>
    <t>표준체 75mm, 체눈 2mm</t>
    <phoneticPr fontId="1" type="noConversion"/>
  </si>
  <si>
    <t>방열장갑</t>
    <phoneticPr fontId="1" type="noConversion"/>
  </si>
  <si>
    <t>몽키스패너</t>
    <phoneticPr fontId="1" type="noConversion"/>
  </si>
  <si>
    <t>15 인치</t>
    <phoneticPr fontId="1" type="noConversion"/>
  </si>
  <si>
    <t>온.습도계</t>
    <phoneticPr fontId="1" type="noConversion"/>
  </si>
  <si>
    <t>현장평가 조치사항으로 각 층 실험실 방마다 구비해야 함</t>
    <phoneticPr fontId="1" type="noConversion"/>
  </si>
  <si>
    <t>현장평가 조치사항으로 인큐베이터 안에 온도계 구비해야 함</t>
    <phoneticPr fontId="1" type="noConversion"/>
  </si>
  <si>
    <t>회화로 용</t>
    <phoneticPr fontId="1" type="noConversion"/>
  </si>
  <si>
    <t>3층 실험실 질소 봄베용</t>
    <phoneticPr fontId="1" type="noConversion"/>
  </si>
  <si>
    <t>Cellulose</t>
    <phoneticPr fontId="1" type="noConversion"/>
  </si>
  <si>
    <t>2538-4405</t>
    <phoneticPr fontId="1" type="noConversion"/>
  </si>
  <si>
    <t>50℃, 180mm</t>
  </si>
  <si>
    <t>EP</t>
    <phoneticPr fontId="1" type="noConversion"/>
  </si>
  <si>
    <t>300℃이상 ,장갑 길이 40cm이상</t>
    <phoneticPr fontId="1" type="noConversion"/>
  </si>
  <si>
    <r>
      <t>b</t>
    </r>
    <r>
      <rPr>
        <sz val="11"/>
        <color theme="1"/>
        <rFont val="나눔고딕"/>
        <family val="3"/>
        <charset val="129"/>
      </rPr>
      <t>ox</t>
    </r>
    <phoneticPr fontId="1" type="noConversion"/>
  </si>
  <si>
    <t>EMDGT1500471HN- A2</t>
    <phoneticPr fontId="1" type="noConversion"/>
  </si>
  <si>
    <t>1.5um,47mm</t>
    <phoneticPr fontId="1" type="noConversion"/>
  </si>
  <si>
    <t>PM-10 여지</t>
    <phoneticPr fontId="1" type="noConversion"/>
  </si>
  <si>
    <t>PM-2.5 여지</t>
    <phoneticPr fontId="1" type="noConversion"/>
  </si>
  <si>
    <t>전채원</t>
    <phoneticPr fontId="1" type="noConversion"/>
  </si>
  <si>
    <t>청우환경</t>
    <phoneticPr fontId="1" type="noConversion"/>
  </si>
  <si>
    <t>청우환경</t>
    <phoneticPr fontId="1" type="noConversion"/>
  </si>
  <si>
    <t>6-8주 소요</t>
    <phoneticPr fontId="1" type="noConversion"/>
  </si>
  <si>
    <t>S19-124-536</t>
  </si>
  <si>
    <t>ea</t>
    <phoneticPr fontId="1" type="noConversion"/>
  </si>
  <si>
    <t>500S0018</t>
    <phoneticPr fontId="1" type="noConversion"/>
  </si>
  <si>
    <t>Chloramine T Trihydrate</t>
  </si>
  <si>
    <t>25ml</t>
  </si>
  <si>
    <t>성광테크</t>
    <phoneticPr fontId="1" type="noConversion"/>
  </si>
  <si>
    <t>SK-14K</t>
    <phoneticPr fontId="1" type="noConversion"/>
  </si>
  <si>
    <t>CAS</t>
    <phoneticPr fontId="1" type="noConversion"/>
  </si>
  <si>
    <t>T023</t>
    <phoneticPr fontId="1" type="noConversion"/>
  </si>
  <si>
    <t>AccuStandard</t>
    <phoneticPr fontId="1" type="noConversion"/>
  </si>
  <si>
    <t>성호씨그마</t>
    <phoneticPr fontId="1" type="noConversion"/>
  </si>
  <si>
    <t>NO외2 표준가스(800)</t>
    <phoneticPr fontId="1" type="noConversion"/>
  </si>
  <si>
    <t>8-10주 소요</t>
    <phoneticPr fontId="1" type="noConversion"/>
  </si>
  <si>
    <t>6~7주 소요</t>
    <phoneticPr fontId="1" type="noConversion"/>
  </si>
  <si>
    <t>Mixture of 5 analytes(100 μg/ml), 5x1ml 케톤류 표준물질</t>
    <phoneticPr fontId="1" type="noConversion"/>
  </si>
  <si>
    <t>점검료</t>
    <phoneticPr fontId="1" type="noConversion"/>
  </si>
  <si>
    <t>에이피엠</t>
    <phoneticPr fontId="1" type="noConversion"/>
  </si>
  <si>
    <t>17-0133,20-2305,21-0349,21-0312</t>
    <phoneticPr fontId="1" type="noConversion"/>
  </si>
  <si>
    <t>17-0133,20-2305</t>
    <phoneticPr fontId="1" type="noConversion"/>
  </si>
  <si>
    <t>Display,LCD</t>
    <phoneticPr fontId="1" type="noConversion"/>
  </si>
  <si>
    <t>에코시스텍</t>
    <phoneticPr fontId="1" type="noConversion"/>
  </si>
  <si>
    <t>O2 Sensor</t>
    <phoneticPr fontId="1" type="noConversion"/>
  </si>
  <si>
    <t>CO Sensor</t>
    <phoneticPr fontId="1" type="noConversion"/>
  </si>
  <si>
    <t>NO Sensor</t>
    <phoneticPr fontId="1" type="noConversion"/>
  </si>
  <si>
    <t>NO2 Sensor</t>
    <phoneticPr fontId="1" type="noConversion"/>
  </si>
  <si>
    <t>SO2 Sensor</t>
    <phoneticPr fontId="1" type="noConversion"/>
  </si>
  <si>
    <t>2025.07.10</t>
    <phoneticPr fontId="1" type="noConversion"/>
  </si>
  <si>
    <t>2025.07.09</t>
    <phoneticPr fontId="1" type="noConversion"/>
  </si>
  <si>
    <t>번호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</si>
  <si>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</si>
  <si>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</si>
  <si>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</si>
  <si>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</si>
  <si>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</si>
  <si>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</si>
  <si>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</si>
  <si>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</si>
  <si>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</si>
  <si>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</si>
  <si>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</si>
  <si>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</si>
  <si>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</si>
  <si>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</si>
  <si>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</si>
  <si>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악취</t>
    <phoneticPr fontId="1" type="noConversion"/>
  </si>
  <si>
    <t>Blue screw cap, White PTFE/Red silicone septa for 2ml 9-425 screw top vial, 100pcs/pk</t>
    <phoneticPr fontId="1" type="noConversion"/>
  </si>
  <si>
    <t>Vivagen</t>
    <phoneticPr fontId="1" type="noConversion"/>
  </si>
  <si>
    <t>V2022-1139</t>
    <phoneticPr fontId="1" type="noConversion"/>
  </si>
  <si>
    <t>청우환경</t>
    <phoneticPr fontId="1" type="noConversion"/>
  </si>
  <si>
    <t>악취</t>
    <phoneticPr fontId="1" type="noConversion"/>
  </si>
  <si>
    <t>pk</t>
    <phoneticPr fontId="1" type="noConversion"/>
  </si>
  <si>
    <t>청우환경</t>
    <phoneticPr fontId="1" type="noConversion"/>
  </si>
  <si>
    <t>냄새봉지(3L)</t>
    <phoneticPr fontId="1" type="noConversion"/>
  </si>
  <si>
    <t>OMI,JAPAN</t>
    <phoneticPr fontId="1" type="noConversion"/>
  </si>
  <si>
    <t>-</t>
    <phoneticPr fontId="1" type="noConversion"/>
  </si>
  <si>
    <t>box</t>
    <phoneticPr fontId="1" type="noConversion"/>
  </si>
  <si>
    <t>청우환경</t>
    <phoneticPr fontId="1" type="noConversion"/>
  </si>
  <si>
    <t>마스크</t>
    <phoneticPr fontId="1" type="noConversion"/>
  </si>
  <si>
    <t>국산</t>
    <phoneticPr fontId="1" type="noConversion"/>
  </si>
  <si>
    <t xml:space="preserve">DNPH Cartridge </t>
    <phoneticPr fontId="1" type="noConversion"/>
  </si>
  <si>
    <t>SIBATA</t>
    <phoneticPr fontId="1" type="noConversion"/>
  </si>
  <si>
    <t>9015-7</t>
    <phoneticPr fontId="1" type="noConversion"/>
  </si>
  <si>
    <t>50ea/pk</t>
    <phoneticPr fontId="1" type="noConversion"/>
  </si>
  <si>
    <t>Ozone Scruber</t>
    <phoneticPr fontId="1" type="noConversion"/>
  </si>
  <si>
    <t>SIBATA</t>
    <phoneticPr fontId="1" type="noConversion"/>
  </si>
  <si>
    <t>총합</t>
    <phoneticPr fontId="1" type="noConversion"/>
  </si>
  <si>
    <t>V2021-0712</t>
    <phoneticPr fontId="1" type="noConversion"/>
  </si>
  <si>
    <t>H2</t>
    <phoneticPr fontId="1" type="noConversion"/>
  </si>
  <si>
    <t>김다연</t>
    <phoneticPr fontId="1" type="noConversion"/>
  </si>
  <si>
    <r>
      <rPr>
        <sz val="10"/>
        <rFont val="나눔고딕"/>
        <family val="3"/>
        <charset val="129"/>
      </rPr>
      <t>300ea/box</t>
    </r>
    <phoneticPr fontId="1" type="noConversion"/>
  </si>
  <si>
    <t>전채원</t>
    <phoneticPr fontId="1" type="noConversion"/>
  </si>
  <si>
    <t>1501490, 1501506</t>
    <phoneticPr fontId="1" type="noConversion"/>
  </si>
  <si>
    <t>in dust filter</t>
    <phoneticPr fontId="1" type="noConversion"/>
  </si>
  <si>
    <t>3-way filter</t>
    <phoneticPr fontId="1" type="noConversion"/>
  </si>
  <si>
    <t>세일분석</t>
    <phoneticPr fontId="1" type="noConversion"/>
  </si>
  <si>
    <t>세일분석</t>
    <phoneticPr fontId="1" type="noConversion"/>
  </si>
  <si>
    <t>heater,sensor</t>
    <phoneticPr fontId="1" type="noConversion"/>
  </si>
  <si>
    <t>아스텍</t>
    <phoneticPr fontId="1" type="noConversion"/>
  </si>
  <si>
    <t>아스텍</t>
    <phoneticPr fontId="1" type="noConversion"/>
  </si>
  <si>
    <t>Silicagel blue medium 5-10 mesh</t>
  </si>
  <si>
    <t>50ml 팔콘</t>
  </si>
  <si>
    <t>0.2% pararosaniline hydrochloride solution</t>
  </si>
  <si>
    <t>ALADDIN</t>
  </si>
  <si>
    <t>Extra pure</t>
  </si>
  <si>
    <t>500S0018</t>
  </si>
  <si>
    <t>AL-B108733.0002</t>
  </si>
  <si>
    <t>https://www.allforlab.com/pdt/PDNN22030303623?keywords=</t>
    <phoneticPr fontId="1" type="noConversion"/>
  </si>
  <si>
    <t>LN2</t>
    <phoneticPr fontId="1" type="noConversion"/>
  </si>
  <si>
    <t>GPN2</t>
    <phoneticPr fontId="1" type="noConversion"/>
  </si>
  <si>
    <t>10㎕</t>
    <phoneticPr fontId="1" type="noConversion"/>
  </si>
  <si>
    <t>250uL</t>
    <phoneticPr fontId="1" type="noConversion"/>
  </si>
  <si>
    <t>수질</t>
    <phoneticPr fontId="1" type="noConversion"/>
  </si>
  <si>
    <t>은박컵</t>
    <phoneticPr fontId="1" type="noConversion"/>
  </si>
  <si>
    <t>2025.07.15</t>
    <phoneticPr fontId="1" type="noConversion"/>
  </si>
  <si>
    <t>1ml * 5</t>
    <phoneticPr fontId="1" type="noConversion"/>
  </si>
  <si>
    <t>Ferrule 0.4mm VG cond 25col lng 10/pk</t>
  </si>
  <si>
    <t>5062-3508</t>
  </si>
  <si>
    <t>10ea/pk</t>
    <phoneticPr fontId="1" type="noConversion"/>
  </si>
  <si>
    <t>G7005-60061</t>
    <phoneticPr fontId="1" type="noConversion"/>
  </si>
  <si>
    <r>
      <t>R</t>
    </r>
    <r>
      <rPr>
        <sz val="11"/>
        <color theme="1"/>
        <rFont val="나눔고딕"/>
        <family val="3"/>
        <charset val="129"/>
      </rPr>
      <t>OProtect C - Chlorine tablets</t>
    </r>
    <phoneticPr fontId="1" type="noConversion"/>
  </si>
  <si>
    <r>
      <t>M</t>
    </r>
    <r>
      <rPr>
        <sz val="11"/>
        <color theme="1"/>
        <rFont val="나눔고딕"/>
        <family val="3"/>
        <charset val="129"/>
      </rPr>
      <t>erk Millipore</t>
    </r>
    <phoneticPr fontId="1" type="noConversion"/>
  </si>
  <si>
    <r>
      <t>Z</t>
    </r>
    <r>
      <rPr>
        <sz val="11"/>
        <color theme="1"/>
        <rFont val="나눔고딕"/>
        <family val="3"/>
        <charset val="129"/>
      </rPr>
      <t>WCL01F50</t>
    </r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</si>
  <si>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</si>
  <si>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r>
      <t>M</t>
    </r>
    <r>
      <rPr>
        <sz val="11"/>
        <color theme="1"/>
        <rFont val="나눔고딕"/>
        <family val="3"/>
        <charset val="129"/>
      </rPr>
      <t>Q DIRECT 8 SERVICE TOTAL</t>
    </r>
    <phoneticPr fontId="1" type="noConversion"/>
  </si>
  <si>
    <r>
      <t>Z</t>
    </r>
    <r>
      <rPr>
        <sz val="11"/>
        <color theme="1"/>
        <rFont val="나눔고딕"/>
        <family val="3"/>
        <charset val="129"/>
      </rPr>
      <t>WMD1NET0</t>
    </r>
    <phoneticPr fontId="1" type="noConversion"/>
  </si>
  <si>
    <r>
      <t>Q</t>
    </r>
    <r>
      <rPr>
        <sz val="11"/>
        <color theme="1"/>
        <rFont val="나눔고딕"/>
        <family val="3"/>
        <charset val="129"/>
      </rPr>
      <t>-PAK TEX (1/PK)</t>
    </r>
    <phoneticPr fontId="1" type="noConversion"/>
  </si>
  <si>
    <r>
      <t>Q</t>
    </r>
    <r>
      <rPr>
        <sz val="11"/>
        <color theme="1"/>
        <rFont val="나눔고딕"/>
        <family val="3"/>
        <charset val="129"/>
      </rPr>
      <t>PAK00TEX</t>
    </r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</si>
  <si>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k</t>
    </r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</si>
  <si>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ROGARD T3 CARTRIDGE (1/PK)</t>
    </r>
    <phoneticPr fontId="1" type="noConversion"/>
  </si>
  <si>
    <r>
      <t>P</t>
    </r>
    <r>
      <rPr>
        <sz val="11"/>
        <color theme="1"/>
        <rFont val="나눔고딕"/>
        <family val="3"/>
        <charset val="129"/>
      </rPr>
      <t>R0G000T3</t>
    </r>
    <phoneticPr fontId="1" type="noConversion"/>
  </si>
  <si>
    <r>
      <t>M</t>
    </r>
    <r>
      <rPr>
        <sz val="11"/>
        <color theme="1"/>
        <rFont val="나눔고딕"/>
        <family val="3"/>
        <charset val="129"/>
      </rPr>
      <t>PGP04001</t>
    </r>
    <phoneticPr fontId="1" type="noConversion"/>
  </si>
  <si>
    <r>
      <t>W</t>
    </r>
    <r>
      <rPr>
        <sz val="11"/>
        <color theme="1"/>
        <rFont val="나눔고딕"/>
        <family val="3"/>
        <charset val="129"/>
      </rPr>
      <t>ATER FILTER CTG HF25(3m 필터)</t>
    </r>
    <phoneticPr fontId="1" type="noConversion"/>
  </si>
  <si>
    <r>
      <t>#</t>
    </r>
    <r>
      <rPr>
        <sz val="11"/>
        <color theme="1"/>
        <rFont val="나눔고딕"/>
        <family val="3"/>
        <charset val="129"/>
      </rPr>
      <t>5615209</t>
    </r>
    <phoneticPr fontId="1" type="noConversion"/>
  </si>
  <si>
    <t>Millipack® Express 40 Filter (1/box)</t>
    <phoneticPr fontId="1" type="noConversion"/>
  </si>
  <si>
    <t>7월23일</t>
    <phoneticPr fontId="1" type="noConversion"/>
  </si>
  <si>
    <t>7월23일</t>
    <phoneticPr fontId="1" type="noConversion"/>
  </si>
  <si>
    <t>Remote sensor, pH, Sea-Bird SBE18 model, 1200 m depth rating for AML-3 CTD</t>
    <phoneticPr fontId="1" type="noConversion"/>
  </si>
  <si>
    <t>X2changeTM Sensor: Dissolved Oxygen, 0-425 umol/L, 2000 m depth rating. Powered by JFE Advantech for AML-3 CTD</t>
    <phoneticPr fontId="1" type="noConversion"/>
  </si>
  <si>
    <t>X2changeTM Sensor: Pressure, 0-500 dBar</t>
    <phoneticPr fontId="1" type="noConversion"/>
  </si>
  <si>
    <t>X2changeTM Sensor: Conductivity &amp; Temperature, 0-90 mS/cm with Initial Accuracy for AML-3 CTD</t>
    <phoneticPr fontId="1" type="noConversion"/>
  </si>
  <si>
    <t>Plastic holder for AML-3 CTD</t>
    <phoneticPr fontId="1" type="noConversion"/>
  </si>
  <si>
    <t xml:space="preserve">Protection Steel Frame Assembly for AML-3 </t>
    <phoneticPr fontId="1" type="noConversion"/>
  </si>
  <si>
    <t>RSE-pH-SBE18-12</t>
    <phoneticPr fontId="1" type="noConversion"/>
  </si>
  <si>
    <t>XCH2-DO2-JFE-FT-20</t>
    <phoneticPr fontId="1" type="noConversion"/>
  </si>
  <si>
    <t>XCH2-PRS-0500</t>
    <phoneticPr fontId="1" type="noConversion"/>
  </si>
  <si>
    <t xml:space="preserve">XCH2-CT-STD </t>
    <phoneticPr fontId="1" type="noConversion"/>
  </si>
  <si>
    <t>CW-PH3-PH</t>
    <phoneticPr fontId="1" type="noConversion"/>
  </si>
  <si>
    <t>청우환경</t>
    <phoneticPr fontId="1" type="noConversion"/>
  </si>
  <si>
    <t>CW-PSF-AML3</t>
    <phoneticPr fontId="1" type="noConversion"/>
  </si>
  <si>
    <t>최호근</t>
    <phoneticPr fontId="1" type="noConversion"/>
  </si>
  <si>
    <t>S-19044-R1-10X</t>
    <phoneticPr fontId="1" type="noConversion"/>
  </si>
  <si>
    <t>성호씨그마</t>
    <phoneticPr fontId="1" type="noConversion"/>
  </si>
  <si>
    <t>청우환경</t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</si>
  <si>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upelco</t>
    </r>
    <phoneticPr fontId="1" type="noConversion"/>
  </si>
  <si>
    <t>TO11/IP-6A DNPH mix</t>
    <phoneticPr fontId="1" type="noConversion"/>
  </si>
  <si>
    <t>청우환경</t>
    <phoneticPr fontId="1" type="noConversion"/>
  </si>
  <si>
    <t>4~6주 소요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</si>
  <si>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</si>
  <si>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</si>
  <si>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</si>
  <si>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</si>
  <si>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</si>
  <si>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</si>
  <si>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</si>
  <si>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</si>
  <si>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</si>
  <si>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</si>
  <si>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</si>
  <si>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</si>
  <si>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</si>
  <si>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</si>
  <si>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</si>
  <si>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</si>
  <si>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</si>
  <si>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</si>
  <si>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Pump Tube-Flow 12ea/pkg ORN-ORN</t>
  </si>
  <si>
    <t>BLTEC</t>
    <phoneticPr fontId="1" type="noConversion"/>
  </si>
  <si>
    <t>178-3748-08</t>
  </si>
  <si>
    <t>pkg</t>
    <phoneticPr fontId="1" type="noConversion"/>
  </si>
  <si>
    <t>Pump Tube-Flow 12ea/pkg RED-RED</t>
  </si>
  <si>
    <t>Pump Tube-Flow 12ea/pkg GRN-GRN</t>
  </si>
  <si>
    <t>Pump Tube-Flow 12ea/pkg BLU-BLU</t>
  </si>
  <si>
    <t>Pump Tube-Flow 12ea/pkg GRY-GRY</t>
  </si>
  <si>
    <t>178-3748-11</t>
  </si>
  <si>
    <t>Pump Tube-Flow 12ea/pkg BLK-BLK</t>
  </si>
  <si>
    <t>178-3748-07</t>
  </si>
  <si>
    <t>Pump TUBE Pharmed 3ea/pkg ORN-GRN</t>
  </si>
  <si>
    <t>Pump TUBE Pharmed 3ea/pkg ORN-WHT</t>
  </si>
  <si>
    <t>Pump TUBE Pharmed 3ea/pkg RED-RED</t>
  </si>
  <si>
    <t>Pump TUBE Pharmed 3ea/pkg GRN-GRN</t>
  </si>
  <si>
    <t>Pump TUBE Pharmed 3ea/pkg BLU-BLU</t>
  </si>
  <si>
    <t>Pump TUBE Pharmed 3ea/pkg PUR-PUR</t>
  </si>
  <si>
    <t>Potassium hexacyanoferrate(Ⅲ)</t>
  </si>
  <si>
    <t>3-Methyl-1-phenyl-5-pyrazolone</t>
  </si>
  <si>
    <t>165-09502</t>
  </si>
  <si>
    <t>Nitrate as Nitrogen</t>
  </si>
  <si>
    <t>IC-NO3-N-1X-1</t>
  </si>
  <si>
    <t>50g</t>
  </si>
  <si>
    <t>V2021-1712</t>
  </si>
  <si>
    <t>01521110</t>
  </si>
  <si>
    <t>Custom VOC Standard(1000 ㎍/mL in Methanol)</t>
    <phoneticPr fontId="1" type="noConversion"/>
  </si>
  <si>
    <t>성호씨그마</t>
    <phoneticPr fontId="1" type="noConversion"/>
  </si>
  <si>
    <t>청우환경</t>
    <phoneticPr fontId="1" type="noConversion"/>
  </si>
  <si>
    <t>성호씨그마</t>
    <phoneticPr fontId="1" type="noConversion"/>
  </si>
  <si>
    <t>Vivagen</t>
    <phoneticPr fontId="1" type="noConversion"/>
  </si>
  <si>
    <t>2ml, Amber Vial, 9-425 screw top, 100pcs/pk</t>
    <phoneticPr fontId="1" type="noConversion"/>
  </si>
  <si>
    <t>V2021-1712</t>
    <phoneticPr fontId="1" type="noConversion"/>
  </si>
  <si>
    <t>토양봉투 12*23</t>
    <phoneticPr fontId="1" type="noConversion"/>
  </si>
  <si>
    <t>5/8" Reducer</t>
    <phoneticPr fontId="1" type="noConversion"/>
  </si>
  <si>
    <t>청우환경</t>
    <phoneticPr fontId="1" type="noConversion"/>
  </si>
  <si>
    <t>MESS-4 (Marine Sediment)</t>
    <phoneticPr fontId="1" type="noConversion"/>
  </si>
  <si>
    <t>MESS-4</t>
    <phoneticPr fontId="1" type="noConversion"/>
  </si>
  <si>
    <t>(주)삼우에스앤티</t>
    <phoneticPr fontId="1" type="noConversion"/>
  </si>
  <si>
    <t>최호근</t>
    <phoneticPr fontId="1" type="noConversion"/>
  </si>
  <si>
    <r>
      <t>MP-</t>
    </r>
    <r>
      <rPr>
        <sz val="10"/>
        <color rgb="FF000000"/>
        <rFont val="한컴바탕"/>
        <family val="1"/>
        <charset val="129"/>
      </rPr>
      <t>Σ</t>
    </r>
    <r>
      <rPr>
        <sz val="10"/>
        <color rgb="FF000000"/>
        <rFont val="맑은 고딕"/>
        <family val="3"/>
        <charset val="129"/>
        <scheme val="minor"/>
      </rPr>
      <t>100KN</t>
    </r>
    <r>
      <rPr>
        <sz val="10"/>
        <color rgb="FF000000"/>
        <rFont val="한컴바탕"/>
        <family val="1"/>
        <charset val="129"/>
      </rPr>
      <t>Ⅱ</t>
    </r>
    <phoneticPr fontId="1" type="noConversion"/>
  </si>
  <si>
    <t>BB.1520</t>
    <phoneticPr fontId="1" type="noConversion"/>
  </si>
  <si>
    <t>대체품 15x20cm 발주</t>
    <phoneticPr fontId="1" type="noConversion"/>
  </si>
  <si>
    <t>161-03725</t>
    <phoneticPr fontId="1" type="noConversion"/>
  </si>
  <si>
    <t>AUTO-DESICCATOR CABINET (습도컨트롤)</t>
    <phoneticPr fontId="1" type="noConversion"/>
  </si>
  <si>
    <t>2025년 8월</t>
    <phoneticPr fontId="1" type="noConversion"/>
  </si>
  <si>
    <t>2025.08.01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</si>
  <si>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</si>
  <si>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</si>
  <si>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</si>
  <si>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</si>
  <si>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</si>
  <si>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</si>
  <si>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</si>
  <si>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</si>
  <si>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</si>
  <si>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</si>
  <si>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</si>
  <si>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</si>
  <si>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</si>
  <si>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</si>
  <si>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</si>
  <si>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</si>
  <si>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</si>
  <si>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해양</t>
    <phoneticPr fontId="1" type="noConversion"/>
  </si>
  <si>
    <t>인건비</t>
  </si>
  <si>
    <t>식</t>
    <phoneticPr fontId="1" type="noConversion"/>
  </si>
  <si>
    <t>COOLTEC</t>
    <phoneticPr fontId="1" type="noConversion"/>
  </si>
  <si>
    <t>PUMP T1 .5HP 115-230/50-60</t>
  </si>
  <si>
    <t>P/N:095434</t>
  </si>
  <si>
    <t>BAG,FILTER,100U,FLAT RING TF9-50</t>
  </si>
  <si>
    <t>P/N:598000000003</t>
  </si>
  <si>
    <t>ea</t>
    <phoneticPr fontId="1" type="noConversion"/>
  </si>
  <si>
    <t>COOLTEC</t>
    <phoneticPr fontId="1" type="noConversion"/>
  </si>
  <si>
    <t>해양</t>
    <phoneticPr fontId="1" type="noConversion"/>
  </si>
  <si>
    <t>Nego</t>
  </si>
  <si>
    <t>총합</t>
    <phoneticPr fontId="1" type="noConversion"/>
  </si>
  <si>
    <t>번호</t>
    <phoneticPr fontId="1" type="noConversion"/>
  </si>
  <si>
    <t>일자</t>
    <phoneticPr fontId="1" type="noConversion"/>
  </si>
  <si>
    <t>부서</t>
    <phoneticPr fontId="1" type="noConversion"/>
  </si>
  <si>
    <t>품명</t>
    <phoneticPr fontId="1" type="noConversion"/>
  </si>
  <si>
    <t>제조사</t>
    <phoneticPr fontId="1" type="noConversion"/>
  </si>
  <si>
    <t>등급</t>
    <phoneticPr fontId="1" type="noConversion"/>
  </si>
  <si>
    <t>품번</t>
    <phoneticPr fontId="1" type="noConversion"/>
  </si>
  <si>
    <t>규격</t>
    <phoneticPr fontId="1" type="noConversion"/>
  </si>
  <si>
    <t>수량</t>
    <phoneticPr fontId="1" type="noConversion"/>
  </si>
  <si>
    <t>수량단위</t>
    <phoneticPr fontId="1" type="noConversion"/>
  </si>
  <si>
    <t>주문처</t>
    <phoneticPr fontId="1" type="noConversion"/>
  </si>
  <si>
    <t>가격</t>
    <phoneticPr fontId="1" type="noConversion"/>
  </si>
  <si>
    <t>주문날자</t>
    <phoneticPr fontId="1" type="noConversion"/>
  </si>
  <si>
    <t>입고</t>
    <phoneticPr fontId="1" type="noConversion"/>
  </si>
  <si>
    <t>기타</t>
    <phoneticPr fontId="1" type="noConversion"/>
  </si>
  <si>
    <t>주문금액</t>
    <phoneticPr fontId="1" type="noConversion"/>
  </si>
  <si>
    <t>부가세포함</t>
    <phoneticPr fontId="1" type="noConversion"/>
  </si>
  <si>
    <t>Elemental Scientific Instrument</t>
    <phoneticPr fontId="1" type="noConversion"/>
  </si>
  <si>
    <t>IN 10 UG/ML 2% HNO3 ICP-MS 125 ML</t>
    <phoneticPr fontId="1" type="noConversion"/>
  </si>
  <si>
    <t>PerkinElmer</t>
  </si>
  <si>
    <t>DC</t>
    <phoneticPr fontId="1" type="noConversion"/>
  </si>
  <si>
    <t>베이스</t>
    <phoneticPr fontId="1" type="noConversion"/>
  </si>
  <si>
    <t>베이스</t>
    <phoneticPr fontId="1" type="noConversion"/>
  </si>
  <si>
    <t>박소영</t>
    <phoneticPr fontId="1" type="noConversion"/>
  </si>
  <si>
    <t>수질</t>
    <phoneticPr fontId="1" type="noConversion"/>
  </si>
  <si>
    <r>
      <t>2</t>
    </r>
    <r>
      <rPr>
        <sz val="11"/>
        <color rgb="FF000000"/>
        <rFont val="나눔고딕"/>
        <family val="3"/>
        <charset val="129"/>
      </rPr>
      <t>5</t>
    </r>
    <r>
      <rPr>
        <sz val="11"/>
        <color rgb="FF000000"/>
        <rFont val="나눔고딕"/>
        <family val="3"/>
        <charset val="129"/>
      </rPr>
      <t>0mL 분액깔대기 (테프론 콕크)</t>
    </r>
    <phoneticPr fontId="1" type="noConversion"/>
  </si>
  <si>
    <t>250 mL</t>
    <phoneticPr fontId="1" type="noConversion"/>
  </si>
  <si>
    <r>
      <t>S</t>
    </r>
    <r>
      <rPr>
        <sz val="11"/>
        <color theme="1"/>
        <rFont val="나눔고딕"/>
        <family val="3"/>
        <charset val="129"/>
      </rPr>
      <t>D.155115</t>
    </r>
    <phoneticPr fontId="1" type="noConversion"/>
  </si>
  <si>
    <t>NEPTUNE</t>
    <phoneticPr fontId="1" type="noConversion"/>
  </si>
  <si>
    <t>1000ul Extended Length Tip  (NEPTUNE)</t>
    <phoneticPr fontId="1" type="noConversion"/>
  </si>
  <si>
    <t>1000 Tips/Bag</t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</si>
  <si>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025.08.08</t>
    </r>
    <phoneticPr fontId="1" type="noConversion"/>
  </si>
  <si>
    <r>
      <t>2</t>
    </r>
    <r>
      <rPr>
        <sz val="11"/>
        <color theme="1"/>
        <rFont val="나눔고딕"/>
        <family val="3"/>
        <charset val="129"/>
      </rPr>
      <t>025.08.08</t>
    </r>
    <phoneticPr fontId="1" type="noConversion"/>
  </si>
  <si>
    <t>PTFE O-Ring</t>
    <phoneticPr fontId="1" type="noConversion"/>
  </si>
  <si>
    <t>S638-15025</t>
    <phoneticPr fontId="1" type="noConversion"/>
  </si>
  <si>
    <t>Silica Glass Combustion Tube w/Case</t>
    <phoneticPr fontId="1" type="noConversion"/>
  </si>
  <si>
    <t>Halogen Scrubber</t>
    <phoneticPr fontId="1" type="noConversion"/>
  </si>
  <si>
    <t>S630-00992</t>
    <phoneticPr fontId="1" type="noConversion"/>
  </si>
  <si>
    <t>MAIN BOARD ASSY for TOC-L</t>
    <phoneticPr fontId="1" type="noConversion"/>
  </si>
  <si>
    <t>S638-62330-41</t>
    <phoneticPr fontId="1" type="noConversion"/>
  </si>
  <si>
    <t>PHOTO SENSEOR ASSY,SLIDER IC</t>
    <phoneticPr fontId="1" type="noConversion"/>
  </si>
  <si>
    <t>S638-65506-02</t>
    <phoneticPr fontId="1" type="noConversion"/>
  </si>
  <si>
    <t>DRAIN TUBE,TC PORT</t>
    <phoneticPr fontId="1" type="noConversion"/>
  </si>
  <si>
    <t>S631-42158</t>
    <phoneticPr fontId="1" type="noConversion"/>
  </si>
  <si>
    <t>Cyanide Standard (100mg/L)</t>
  </si>
  <si>
    <t>Ammonium as Nitrogen (100mg/L)</t>
  </si>
  <si>
    <t>Phosphate as phosphorus (1000mg/L)</t>
  </si>
  <si>
    <t>IC-PO4-P-10X-1</t>
  </si>
  <si>
    <t>Syringe, Luer Tip type (A10)</t>
  </si>
  <si>
    <t>HENKE-JECT</t>
  </si>
  <si>
    <t>4100-000V0</t>
  </si>
  <si>
    <t xml:space="preserve"> 총대장균 Petri film</t>
  </si>
  <si>
    <t>내경 700*315*315</t>
    <phoneticPr fontId="1" type="noConversion"/>
  </si>
  <si>
    <t>두연테크</t>
    <phoneticPr fontId="1" type="noConversion"/>
  </si>
  <si>
    <t>CTD 케이스</t>
    <phoneticPr fontId="1" type="noConversion"/>
  </si>
  <si>
    <t>수질</t>
    <phoneticPr fontId="1" type="noConversion"/>
  </si>
  <si>
    <t>Reductant tubing to bottle(long)</t>
  </si>
  <si>
    <t>SAMPLE TIP &amp; TUBING HYDRAII</t>
  </si>
  <si>
    <t>영인엠텍</t>
  </si>
  <si>
    <t>120-00523-1</t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</si>
  <si>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</si>
  <si>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</si>
  <si>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r>
      <t>e</t>
    </r>
    <r>
      <rPr>
        <sz val="11"/>
        <color theme="1"/>
        <rFont val="나눔고딕"/>
        <family val="3"/>
        <charset val="129"/>
      </rPr>
      <t>a</t>
    </r>
    <phoneticPr fontId="1" type="noConversion"/>
  </si>
  <si>
    <t>8월 14일</t>
    <phoneticPr fontId="1" type="noConversion"/>
  </si>
  <si>
    <t>8월 18일</t>
    <phoneticPr fontId="1" type="noConversion"/>
  </si>
  <si>
    <t>https://smartstore.naver.com/iam_best/products/3495093749</t>
    <phoneticPr fontId="1" type="noConversion"/>
  </si>
  <si>
    <t>박소영</t>
    <phoneticPr fontId="1" type="noConversion"/>
  </si>
  <si>
    <t>Reductant pump tubing(pkg 5)</t>
    <phoneticPr fontId="1" type="noConversion"/>
  </si>
  <si>
    <r>
      <t>6-</t>
    </r>
    <r>
      <rPr>
        <b/>
        <sz val="11"/>
        <color rgb="FFFF0000"/>
        <rFont val="나눔고딕"/>
        <family val="3"/>
        <charset val="129"/>
      </rPr>
      <t>7</t>
    </r>
    <r>
      <rPr>
        <b/>
        <sz val="11"/>
        <color rgb="FFFF0000"/>
        <rFont val="나눔고딕"/>
        <family val="3"/>
        <charset val="129"/>
      </rPr>
      <t>주 소요</t>
    </r>
    <phoneticPr fontId="1" type="noConversion"/>
  </si>
  <si>
    <t>김소현</t>
  </si>
  <si>
    <t>수질</t>
    <phoneticPr fontId="1" type="noConversion"/>
  </si>
  <si>
    <t>122-5032</t>
    <phoneticPr fontId="1" type="noConversion"/>
  </si>
  <si>
    <t>(30*0.250*0.25)</t>
    <phoneticPr fontId="1" type="noConversion"/>
  </si>
  <si>
    <t>DB-5 (PCB 컬럼)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</si>
</sst>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-* #,##0_-;\-* #,##0_-;_-* &quot;-&quot;?_-;_-@_-"/>
    <numFmt numFmtId="178" formatCode="mm&quot;월&quot;\ dd&quot;일&quot;"/>
    <numFmt numFmtId="179" formatCode="#,##0_);[Red]\(#,##0\)"/>
    <numFmt numFmtId="180" formatCode="0_);[Red]\(0\)"/>
    <numFmt numFmtId="181" formatCode="_-* #,##0.0_-;\-* #,##0.0_-;_-* &quot;-&quot;?_-;_-@_-"/>
    <numFmt numFmtId="182" formatCode="m&quot;월&quot;\ d&quot;일&quot;"/>
    <numFmt numFmtId="183" formatCode="_-[$₩-412]* #,##0_-;\-[$₩-412]* #,##0_-;_-[$₩-412]* &quot;-&quot;??_-;_-@_-"/>
  </numFmts>
  <fonts count="17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  <font>
      <sz val="12"/>
      <name val="바탕체"/>
      <family val="1"/>
      <charset val="129"/>
    </font>
    <font>
      <u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8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rgb="FF40404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FFFF00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1"/>
      <color rgb="FF0070C0"/>
      <name val="나눔고딕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ajor"/>
    </font>
    <font>
      <sz val="11"/>
      <color theme="1"/>
      <name val="나눔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2"/>
      <color rgb="FF222222"/>
      <name val="Arial"/>
      <family val="2"/>
    </font>
    <font>
      <sz val="11"/>
      <color rgb="FF222222"/>
      <name val="Arial"/>
      <family val="2"/>
    </font>
    <font>
      <sz val="11"/>
      <color rgb="FF222222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.35"/>
      <color rgb="FF0070C0"/>
      <name val="나눔고딕"/>
      <family val="3"/>
      <charset val="129"/>
    </font>
    <font>
      <sz val="11"/>
      <name val="Arial"/>
      <family val="2"/>
    </font>
    <font>
      <sz val="11"/>
      <color rgb="FF000000"/>
      <name val="Calibri"/>
      <family val="3"/>
      <charset val="161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FFFF00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rgb="FF111111"/>
      <name val="나눔고딕"/>
      <family val="3"/>
      <charset val="129"/>
    </font>
    <font>
      <sz val="11"/>
      <color rgb="FF000000"/>
      <name val="Yu Gothic"/>
      <family val="2"/>
      <charset val="128"/>
    </font>
    <font>
      <b/>
      <sz val="9.35"/>
      <color rgb="FFFF0000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b/>
      <u/>
      <sz val="12"/>
      <color rgb="FFFF0000"/>
      <name val="나눔고딕"/>
      <family val="3"/>
      <charset val="129"/>
    </font>
    <font>
      <sz val="11"/>
      <color rgb="FF111111"/>
      <name val="맑은 고딕"/>
      <family val="3"/>
      <charset val="129"/>
      <scheme val="minor"/>
    </font>
    <font>
      <b/>
      <sz val="11"/>
      <color rgb="FFFF0000"/>
      <name val="바탕"/>
      <family val="1"/>
      <charset val="129"/>
    </font>
    <font>
      <b/>
      <sz val="11"/>
      <color rgb="FFFF0000"/>
      <name val="나눔고딕"/>
      <family val="3"/>
      <charset val="129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name val="나눔고딕"/>
      <family val="3"/>
      <charset val="129"/>
    </font>
    <font>
      <sz val="10"/>
      <color rgb="FF000000"/>
      <name val="한양신명조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2" tint="-0.89999084444715716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b/>
      <sz val="11"/>
      <color rgb="FF0070C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rgb="FF222222"/>
      <name val="나눔고딕"/>
      <family val="3"/>
      <charset val="129"/>
    </font>
    <font>
      <sz val="11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theme="1"/>
      <name val="Calibri"/>
      <family val="3"/>
      <charset val="161"/>
    </font>
    <font>
      <b/>
      <sz val="11"/>
      <name val="맑은 고딕"/>
      <family val="2"/>
      <charset val="129"/>
      <scheme val="minor"/>
    </font>
    <font>
      <sz val="11"/>
      <name val="Cambria"/>
      <family val="1"/>
    </font>
    <font>
      <sz val="1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0"/>
      <color rgb="FFFF0000"/>
      <name val="한양신명조"/>
      <family val="3"/>
      <charset val="129"/>
    </font>
    <font>
      <b/>
      <sz val="10"/>
      <color rgb="FFFF0000"/>
      <name val="나눔고딕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rgb="FF0070C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name val="Noto Sans KR"/>
      <family val="2"/>
      <charset val="129"/>
    </font>
    <font>
      <sz val="11"/>
      <color rgb="FF000000"/>
      <name val="한양신명조"/>
      <family val="3"/>
      <charset val="129"/>
    </font>
    <font>
      <b/>
      <sz val="10"/>
      <color rgb="FF0070C0"/>
      <name val="나눔고딕"/>
      <family val="3"/>
      <charset val="129"/>
    </font>
    <font>
      <sz val="10"/>
      <color rgb="FF000000"/>
      <name val="한컴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rgb="FF000000"/>
      <name val="돋움"/>
      <family val="3"/>
      <charset val="129"/>
    </font>
    <font>
      <b/>
      <sz val="11"/>
      <color rgb="FFFF0000"/>
      <name val="나눔고딕"/>
      <family val="3"/>
      <charset val="129"/>
    </font>
    <font>
      <b/>
      <sz val="11"/>
      <color rgb="FF0070C0"/>
      <name val="맑은 고딕"/>
      <family val="3"/>
      <charset val="129"/>
    </font>
    <font>
      <sz val="9"/>
      <color rgb="FF000000"/>
      <name val="한양신명조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name val="나눔고딕"/>
      <family val="3"/>
      <charset val="129"/>
    </font>
    <font>
      <sz val="11"/>
      <color rgb="FF000000"/>
      <name val="바탕"/>
      <family val="1"/>
      <charset val="129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7.7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7E7E7E"/>
      <name val="Courier New"/>
      <family val="3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charset val="129"/>
    </font>
    <font>
      <sz val="11"/>
      <color rgb="FF000000"/>
      <name val="나눔고딕"/>
      <charset val="129"/>
    </font>
    <font>
      <sz val="11"/>
      <name val="나눔고딕"/>
      <charset val="129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AFAFAF"/>
      </top>
      <bottom style="thin">
        <color rgb="FFAFAFAF"/>
      </bottom>
      <diagonal/>
    </border>
    <border>
      <left/>
      <right/>
      <top/>
      <bottom style="thin">
        <color rgb="FFAFAFA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92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41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6" applyNumberFormat="0" applyAlignment="0" applyProtection="0">
      <alignment vertical="center"/>
    </xf>
    <xf numFmtId="0" fontId="10" fillId="23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14" fillId="26" borderId="8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23" fillId="23" borderId="1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5" fillId="0" borderId="0" applyNumberFormat="0" applyFill="0" applyBorder="0" applyAlignment="0" applyProtection="0"/>
    <xf numFmtId="0" fontId="2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5" fillId="0" borderId="0"/>
    <xf numFmtId="9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26" fillId="0" borderId="0"/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</cellStyleXfs>
  <cellXfs count="758">
    <xf numFmtId="0" fontId="0" fillId="0" borderId="0" xfId="0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top" wrapText="1"/>
    </xf>
    <xf numFmtId="41" fontId="30" fillId="0" borderId="1" xfId="1" applyFont="1" applyFill="1" applyBorder="1" applyAlignment="1">
      <alignment horizontal="center" vertical="center"/>
    </xf>
    <xf numFmtId="177" fontId="30" fillId="0" borderId="1" xfId="0" applyNumberFormat="1" applyFont="1" applyBorder="1" applyAlignment="1">
      <alignment horizontal="center" vertical="center"/>
    </xf>
    <xf numFmtId="41" fontId="30" fillId="0" borderId="0" xfId="0" applyNumberFormat="1" applyFont="1" applyAlignment="1">
      <alignment horizontal="center" vertical="center"/>
    </xf>
    <xf numFmtId="0" fontId="32" fillId="0" borderId="0" xfId="0" applyFont="1" applyAlignment="1">
      <alignment vertical="top" wrapText="1"/>
    </xf>
    <xf numFmtId="0" fontId="32" fillId="0" borderId="0" xfId="0" applyFont="1" applyAlignment="1">
      <alignment horizontal="center" vertical="top" wrapText="1"/>
    </xf>
    <xf numFmtId="41" fontId="30" fillId="0" borderId="0" xfId="1" applyFont="1" applyBorder="1" applyAlignment="1">
      <alignment horizontal="center" vertical="center"/>
    </xf>
    <xf numFmtId="3" fontId="33" fillId="0" borderId="0" xfId="0" applyNumberFormat="1" applyFont="1" applyAlignment="1">
      <alignment vertical="top" shrinkToFit="1"/>
    </xf>
    <xf numFmtId="41" fontId="29" fillId="2" borderId="1" xfId="0" applyNumberFormat="1" applyFont="1" applyFill="1" applyBorder="1" applyAlignment="1">
      <alignment horizontal="center" vertical="center"/>
    </xf>
    <xf numFmtId="41" fontId="30" fillId="0" borderId="1" xfId="1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31" fillId="28" borderId="1" xfId="0" applyFont="1" applyFill="1" applyBorder="1" applyAlignment="1">
      <alignment horizontal="center" vertical="center"/>
    </xf>
    <xf numFmtId="41" fontId="31" fillId="28" borderId="1" xfId="1" applyFont="1" applyFill="1" applyBorder="1" applyAlignment="1">
      <alignment horizontal="center" vertical="center"/>
    </xf>
    <xf numFmtId="0" fontId="31" fillId="28" borderId="0" xfId="0" applyFont="1" applyFill="1" applyAlignment="1">
      <alignment horizontal="center" vertical="center"/>
    </xf>
    <xf numFmtId="177" fontId="30" fillId="0" borderId="0" xfId="0" applyNumberFormat="1" applyFont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3" xfId="0" quotePrefix="1" applyFont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41" fontId="30" fillId="28" borderId="1" xfId="1" applyFont="1" applyFill="1" applyBorder="1" applyAlignment="1">
      <alignment horizontal="center" vertical="center"/>
    </xf>
    <xf numFmtId="177" fontId="30" fillId="28" borderId="1" xfId="0" applyNumberFormat="1" applyFont="1" applyFill="1" applyBorder="1" applyAlignment="1">
      <alignment horizontal="center" vertical="center"/>
    </xf>
    <xf numFmtId="0" fontId="30" fillId="28" borderId="0" xfId="0" applyFont="1" applyFill="1" applyAlignment="1">
      <alignment horizontal="center" vertical="center"/>
    </xf>
    <xf numFmtId="0" fontId="31" fillId="28" borderId="1" xfId="0" applyFont="1" applyFill="1" applyBorder="1" applyAlignment="1">
      <alignment horizontal="center" vertical="center" wrapText="1"/>
    </xf>
    <xf numFmtId="0" fontId="34" fillId="28" borderId="1" xfId="0" applyFont="1" applyFill="1" applyBorder="1" applyAlignment="1">
      <alignment horizontal="center" vertical="center"/>
    </xf>
    <xf numFmtId="177" fontId="31" fillId="28" borderId="1" xfId="0" applyNumberFormat="1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8" borderId="2" xfId="0" applyFont="1" applyFill="1" applyBorder="1" applyAlignment="1">
      <alignment horizontal="center" vertical="center"/>
    </xf>
    <xf numFmtId="41" fontId="30" fillId="28" borderId="2" xfId="1" applyFont="1" applyFill="1" applyBorder="1" applyAlignment="1">
      <alignment horizontal="center" vertical="center"/>
    </xf>
    <xf numFmtId="177" fontId="30" fillId="28" borderId="2" xfId="0" applyNumberFormat="1" applyFont="1" applyFill="1" applyBorder="1" applyAlignment="1">
      <alignment horizontal="center" vertical="center"/>
    </xf>
    <xf numFmtId="0" fontId="31" fillId="28" borderId="17" xfId="0" applyFont="1" applyFill="1" applyBorder="1">
      <alignment vertical="center"/>
    </xf>
    <xf numFmtId="0" fontId="30" fillId="0" borderId="0" xfId="0" applyFont="1">
      <alignment vertical="center"/>
    </xf>
    <xf numFmtId="41" fontId="30" fillId="0" borderId="0" xfId="1" applyFont="1" applyAlignment="1">
      <alignment horizontal="center" vertical="center"/>
    </xf>
    <xf numFmtId="41" fontId="29" fillId="2" borderId="1" xfId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7" fillId="27" borderId="1" xfId="0" applyFont="1" applyFill="1" applyBorder="1" applyAlignment="1">
      <alignment horizontal="center" vertical="center"/>
    </xf>
    <xf numFmtId="41" fontId="29" fillId="2" borderId="17" xfId="1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30" fillId="28" borderId="0" xfId="0" applyFont="1" applyFill="1">
      <alignment vertical="center"/>
    </xf>
    <xf numFmtId="0" fontId="30" fillId="28" borderId="1" xfId="0" applyFont="1" applyFill="1" applyBorder="1">
      <alignment vertical="center"/>
    </xf>
    <xf numFmtId="0" fontId="38" fillId="28" borderId="1" xfId="0" applyFont="1" applyFill="1" applyBorder="1" applyAlignment="1">
      <alignment horizontal="center" vertical="center"/>
    </xf>
    <xf numFmtId="0" fontId="31" fillId="28" borderId="1" xfId="0" applyFont="1" applyFill="1" applyBorder="1" applyAlignment="1">
      <alignment horizontal="center" vertical="center" shrinkToFit="1"/>
    </xf>
    <xf numFmtId="180" fontId="30" fillId="28" borderId="1" xfId="0" applyNumberFormat="1" applyFont="1" applyFill="1" applyBorder="1" applyAlignment="1">
      <alignment horizontal="center" vertical="center" wrapText="1"/>
    </xf>
    <xf numFmtId="0" fontId="37" fillId="28" borderId="1" xfId="0" applyFont="1" applyFill="1" applyBorder="1" applyAlignment="1">
      <alignment horizontal="center" vertical="center"/>
    </xf>
    <xf numFmtId="0" fontId="39" fillId="28" borderId="1" xfId="0" applyFont="1" applyFill="1" applyBorder="1" applyAlignment="1">
      <alignment horizontal="center" vertical="center" wrapText="1"/>
    </xf>
    <xf numFmtId="0" fontId="39" fillId="28" borderId="1" xfId="0" applyFont="1" applyFill="1" applyBorder="1" applyAlignment="1">
      <alignment horizontal="center" vertical="center"/>
    </xf>
    <xf numFmtId="0" fontId="40" fillId="28" borderId="24" xfId="0" applyFont="1" applyFill="1" applyBorder="1" applyAlignment="1">
      <alignment horizontal="center" vertical="center" shrinkToFit="1"/>
    </xf>
    <xf numFmtId="3" fontId="31" fillId="28" borderId="1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41" fontId="29" fillId="2" borderId="17" xfId="0" applyNumberFormat="1" applyFont="1" applyFill="1" applyBorder="1" applyAlignment="1">
      <alignment horizontal="center" vertical="center"/>
    </xf>
    <xf numFmtId="0" fontId="32" fillId="28" borderId="1" xfId="0" applyFont="1" applyFill="1" applyBorder="1" applyAlignment="1">
      <alignment vertical="top" wrapText="1"/>
    </xf>
    <xf numFmtId="0" fontId="29" fillId="28" borderId="1" xfId="0" applyFont="1" applyFill="1" applyBorder="1" applyAlignment="1">
      <alignment horizontal="center" vertical="center"/>
    </xf>
    <xf numFmtId="0" fontId="38" fillId="28" borderId="1" xfId="0" applyFont="1" applyFill="1" applyBorder="1" applyAlignment="1">
      <alignment horizontal="center" vertical="center" wrapText="1"/>
    </xf>
    <xf numFmtId="0" fontId="38" fillId="28" borderId="1" xfId="0" applyFont="1" applyFill="1" applyBorder="1" applyAlignment="1">
      <alignment horizontal="center" vertical="center" shrinkToFit="1"/>
    </xf>
    <xf numFmtId="41" fontId="38" fillId="28" borderId="1" xfId="1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1" xfId="441" applyFont="1" applyFill="1" applyBorder="1" applyAlignment="1">
      <alignment horizontal="center" vertical="center" shrinkToFit="1"/>
    </xf>
    <xf numFmtId="3" fontId="31" fillId="28" borderId="1" xfId="0" applyNumberFormat="1" applyFont="1" applyFill="1" applyBorder="1" applyAlignment="1">
      <alignment horizontal="center" vertical="center" shrinkToFit="1"/>
    </xf>
    <xf numFmtId="179" fontId="31" fillId="28" borderId="1" xfId="0" applyNumberFormat="1" applyFont="1" applyFill="1" applyBorder="1" applyAlignment="1">
      <alignment vertical="center" shrinkToFit="1"/>
    </xf>
    <xf numFmtId="49" fontId="31" fillId="28" borderId="1" xfId="0" applyNumberFormat="1" applyFont="1" applyFill="1" applyBorder="1" applyAlignment="1">
      <alignment horizontal="center" vertical="center" shrinkToFit="1"/>
    </xf>
    <xf numFmtId="179" fontId="31" fillId="28" borderId="1" xfId="1" applyNumberFormat="1" applyFont="1" applyFill="1" applyBorder="1" applyAlignment="1">
      <alignment vertical="center"/>
    </xf>
    <xf numFmtId="0" fontId="34" fillId="28" borderId="3" xfId="0" applyFont="1" applyFill="1" applyBorder="1" applyAlignment="1">
      <alignment horizontal="center" vertical="center"/>
    </xf>
    <xf numFmtId="49" fontId="34" fillId="28" borderId="1" xfId="0" applyNumberFormat="1" applyFont="1" applyFill="1" applyBorder="1" applyAlignment="1">
      <alignment horizontal="center" vertical="center" shrinkToFit="1"/>
    </xf>
    <xf numFmtId="180" fontId="34" fillId="28" borderId="1" xfId="0" applyNumberFormat="1" applyFont="1" applyFill="1" applyBorder="1" applyAlignment="1">
      <alignment horizontal="center" vertical="center" shrinkToFit="1"/>
    </xf>
    <xf numFmtId="0" fontId="34" fillId="28" borderId="1" xfId="0" applyFont="1" applyFill="1" applyBorder="1" applyAlignment="1">
      <alignment horizontal="center" vertical="center" shrinkToFit="1"/>
    </xf>
    <xf numFmtId="179" fontId="34" fillId="28" borderId="1" xfId="1" applyNumberFormat="1" applyFont="1" applyFill="1" applyBorder="1" applyAlignment="1">
      <alignment vertical="center"/>
    </xf>
    <xf numFmtId="41" fontId="34" fillId="28" borderId="1" xfId="1" applyFont="1" applyFill="1" applyBorder="1" applyAlignment="1">
      <alignment horizontal="center" vertical="center"/>
    </xf>
    <xf numFmtId="177" fontId="34" fillId="28" borderId="1" xfId="0" applyNumberFormat="1" applyFont="1" applyFill="1" applyBorder="1" applyAlignment="1">
      <alignment horizontal="center" vertical="center"/>
    </xf>
    <xf numFmtId="180" fontId="31" fillId="28" borderId="1" xfId="0" applyNumberFormat="1" applyFont="1" applyFill="1" applyBorder="1" applyAlignment="1">
      <alignment horizontal="center" vertical="center" shrinkToFit="1"/>
    </xf>
    <xf numFmtId="0" fontId="30" fillId="3" borderId="1" xfId="0" applyFont="1" applyFill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30" fillId="28" borderId="1" xfId="0" quotePrefix="1" applyFont="1" applyFill="1" applyBorder="1" applyAlignment="1">
      <alignment horizontal="center" vertical="center"/>
    </xf>
    <xf numFmtId="178" fontId="29" fillId="0" borderId="0" xfId="0" applyNumberFormat="1" applyFont="1" applyAlignment="1">
      <alignment horizontal="center" vertical="center"/>
    </xf>
    <xf numFmtId="0" fontId="40" fillId="28" borderId="1" xfId="0" applyFont="1" applyFill="1" applyBorder="1" applyAlignment="1">
      <alignment horizontal="center" vertical="center" shrinkToFit="1"/>
    </xf>
    <xf numFmtId="41" fontId="30" fillId="0" borderId="1" xfId="1" applyFont="1" applyFill="1" applyBorder="1">
      <alignment vertical="center"/>
    </xf>
    <xf numFmtId="17" fontId="30" fillId="0" borderId="1" xfId="0" quotePrefix="1" applyNumberFormat="1" applyFont="1" applyBorder="1" applyAlignment="1">
      <alignment horizontal="center" vertical="center"/>
    </xf>
    <xf numFmtId="176" fontId="30" fillId="0" borderId="0" xfId="2" applyNumberFormat="1" applyFont="1">
      <alignment vertical="center"/>
    </xf>
    <xf numFmtId="177" fontId="30" fillId="0" borderId="0" xfId="0" applyNumberFormat="1" applyFont="1">
      <alignment vertical="center"/>
    </xf>
    <xf numFmtId="17" fontId="30" fillId="28" borderId="1" xfId="0" quotePrefix="1" applyNumberFormat="1" applyFont="1" applyFill="1" applyBorder="1" applyAlignment="1">
      <alignment horizontal="center" vertical="center"/>
    </xf>
    <xf numFmtId="3" fontId="40" fillId="28" borderId="1" xfId="0" applyNumberFormat="1" applyFont="1" applyFill="1" applyBorder="1" applyAlignment="1">
      <alignment horizontal="center" vertical="center" shrinkToFit="1"/>
    </xf>
    <xf numFmtId="0" fontId="31" fillId="28" borderId="0" xfId="0" applyFont="1" applyFill="1">
      <alignment vertical="center"/>
    </xf>
    <xf numFmtId="0" fontId="39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41" fontId="31" fillId="0" borderId="1" xfId="1" applyFont="1" applyFill="1" applyBorder="1" applyAlignment="1">
      <alignment horizontal="center" vertical="center"/>
    </xf>
    <xf numFmtId="177" fontId="31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41" fontId="31" fillId="0" borderId="17" xfId="1" applyFont="1" applyFill="1" applyBorder="1" applyAlignment="1">
      <alignment horizontal="center" vertical="center"/>
    </xf>
    <xf numFmtId="177" fontId="31" fillId="0" borderId="17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 shrinkToFit="1"/>
    </xf>
    <xf numFmtId="180" fontId="38" fillId="0" borderId="1" xfId="0" applyNumberFormat="1" applyFont="1" applyBorder="1" applyAlignment="1">
      <alignment horizontal="center" vertical="center" shrinkToFit="1"/>
    </xf>
    <xf numFmtId="0" fontId="38" fillId="0" borderId="1" xfId="0" applyFont="1" applyBorder="1" applyAlignment="1">
      <alignment horizontal="center" vertical="center" shrinkToFit="1"/>
    </xf>
    <xf numFmtId="179" fontId="38" fillId="0" borderId="1" xfId="1" applyNumberFormat="1" applyFont="1" applyFill="1" applyBorder="1" applyAlignment="1">
      <alignment vertical="center"/>
    </xf>
    <xf numFmtId="41" fontId="38" fillId="0" borderId="1" xfId="1" applyFont="1" applyFill="1" applyBorder="1" applyAlignment="1">
      <alignment horizontal="center" vertical="center"/>
    </xf>
    <xf numFmtId="177" fontId="38" fillId="0" borderId="1" xfId="0" applyNumberFormat="1" applyFont="1" applyBorder="1" applyAlignment="1">
      <alignment horizontal="center" vertical="center"/>
    </xf>
    <xf numFmtId="178" fontId="2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41" fontId="31" fillId="3" borderId="1" xfId="1" applyFont="1" applyFill="1" applyBorder="1" applyAlignment="1">
      <alignment horizontal="center" vertical="center"/>
    </xf>
    <xf numFmtId="177" fontId="31" fillId="3" borderId="1" xfId="0" applyNumberFormat="1" applyFont="1" applyFill="1" applyBorder="1" applyAlignment="1">
      <alignment horizontal="center" vertical="center"/>
    </xf>
    <xf numFmtId="180" fontId="30" fillId="0" borderId="1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vertical="center" shrinkToFit="1"/>
    </xf>
    <xf numFmtId="179" fontId="43" fillId="0" borderId="1" xfId="1" applyNumberFormat="1" applyFont="1" applyFill="1" applyBorder="1" applyAlignment="1">
      <alignment vertical="center"/>
    </xf>
    <xf numFmtId="179" fontId="45" fillId="0" borderId="1" xfId="0" applyNumberFormat="1" applyFont="1" applyBorder="1" applyAlignment="1">
      <alignment vertical="center" shrinkToFit="1"/>
    </xf>
    <xf numFmtId="180" fontId="30" fillId="0" borderId="1" xfId="0" quotePrefix="1" applyNumberFormat="1" applyFont="1" applyBorder="1" applyAlignment="1">
      <alignment horizontal="center" vertical="center" wrapText="1"/>
    </xf>
    <xf numFmtId="41" fontId="47" fillId="0" borderId="1" xfId="1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179" fontId="46" fillId="0" borderId="1" xfId="1" applyNumberFormat="1" applyFont="1" applyFill="1" applyBorder="1" applyAlignment="1">
      <alignment vertical="center"/>
    </xf>
    <xf numFmtId="0" fontId="34" fillId="28" borderId="1" xfId="0" applyFont="1" applyFill="1" applyBorder="1" applyAlignment="1">
      <alignment horizontal="center" vertical="center" wrapText="1"/>
    </xf>
    <xf numFmtId="0" fontId="39" fillId="0" borderId="1" xfId="0" quotePrefix="1" applyFont="1" applyBorder="1" applyAlignment="1">
      <alignment horizontal="center" vertical="center"/>
    </xf>
    <xf numFmtId="41" fontId="29" fillId="0" borderId="17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3" fontId="40" fillId="0" borderId="1" xfId="0" applyNumberFormat="1" applyFont="1" applyBorder="1" applyAlignment="1">
      <alignment horizontal="center" vertical="center" shrinkToFit="1"/>
    </xf>
    <xf numFmtId="179" fontId="44" fillId="0" borderId="1" xfId="0" applyNumberFormat="1" applyFont="1" applyBorder="1" applyAlignment="1">
      <alignment horizontal="right" vertical="center" shrinkToFit="1"/>
    </xf>
    <xf numFmtId="179" fontId="44" fillId="0" borderId="1" xfId="0" applyNumberFormat="1" applyFont="1" applyBorder="1" applyAlignment="1">
      <alignment horizontal="center" vertical="center" shrinkToFit="1"/>
    </xf>
    <xf numFmtId="0" fontId="30" fillId="0" borderId="1" xfId="2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80" fontId="45" fillId="0" borderId="1" xfId="0" applyNumberFormat="1" applyFont="1" applyBorder="1" applyAlignment="1">
      <alignment horizontal="center" vertical="center" shrinkToFit="1"/>
    </xf>
    <xf numFmtId="179" fontId="46" fillId="0" borderId="1" xfId="1" applyNumberFormat="1" applyFont="1" applyFill="1" applyBorder="1" applyAlignment="1">
      <alignment horizontal="right" vertical="center"/>
    </xf>
    <xf numFmtId="179" fontId="43" fillId="0" borderId="1" xfId="1" applyNumberFormat="1" applyFont="1" applyFill="1" applyBorder="1" applyAlignment="1">
      <alignment horizontal="right" vertical="center"/>
    </xf>
    <xf numFmtId="179" fontId="45" fillId="0" borderId="1" xfId="0" applyNumberFormat="1" applyFont="1" applyBorder="1" applyAlignment="1">
      <alignment horizontal="right" vertical="center" shrinkToFit="1"/>
    </xf>
    <xf numFmtId="0" fontId="52" fillId="0" borderId="0" xfId="0" applyFont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80" fontId="38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shrinkToFit="1"/>
    </xf>
    <xf numFmtId="0" fontId="57" fillId="0" borderId="1" xfId="0" applyFont="1" applyBorder="1" applyAlignment="1">
      <alignment horizontal="center" vertical="center"/>
    </xf>
    <xf numFmtId="41" fontId="57" fillId="0" borderId="1" xfId="1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60" fillId="2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9" fillId="0" borderId="1" xfId="0" applyFont="1" applyBorder="1" applyAlignment="1">
      <alignment vertical="top" wrapText="1"/>
    </xf>
    <xf numFmtId="41" fontId="59" fillId="0" borderId="1" xfId="1" applyFont="1" applyBorder="1" applyAlignment="1">
      <alignment horizontal="center" vertical="center"/>
    </xf>
    <xf numFmtId="0" fontId="59" fillId="0" borderId="1" xfId="0" applyFont="1" applyBorder="1">
      <alignment vertical="center"/>
    </xf>
    <xf numFmtId="177" fontId="59" fillId="0" borderId="1" xfId="0" applyNumberFormat="1" applyFont="1" applyBorder="1" applyAlignment="1">
      <alignment horizontal="center" vertical="center"/>
    </xf>
    <xf numFmtId="177" fontId="59" fillId="0" borderId="0" xfId="0" applyNumberFormat="1" applyFont="1">
      <alignment vertical="center"/>
    </xf>
    <xf numFmtId="41" fontId="59" fillId="0" borderId="1" xfId="1" applyFont="1" applyFill="1" applyBorder="1" applyAlignment="1">
      <alignment horizontal="center" vertical="center"/>
    </xf>
    <xf numFmtId="0" fontId="58" fillId="28" borderId="0" xfId="0" applyFont="1" applyFill="1" applyAlignment="1">
      <alignment horizontal="center" vertical="center"/>
    </xf>
    <xf numFmtId="0" fontId="58" fillId="28" borderId="1" xfId="0" applyFont="1" applyFill="1" applyBorder="1" applyAlignment="1">
      <alignment horizontal="center" vertical="center"/>
    </xf>
    <xf numFmtId="41" fontId="58" fillId="28" borderId="1" xfId="1" applyFont="1" applyFill="1" applyBorder="1" applyAlignment="1">
      <alignment horizontal="center" vertical="center"/>
    </xf>
    <xf numFmtId="177" fontId="58" fillId="28" borderId="1" xfId="0" applyNumberFormat="1" applyFont="1" applyFill="1" applyBorder="1" applyAlignment="1">
      <alignment horizontal="center" vertical="center"/>
    </xf>
    <xf numFmtId="177" fontId="58" fillId="28" borderId="0" xfId="0" applyNumberFormat="1" applyFont="1" applyFill="1" applyAlignment="1">
      <alignment horizontal="center" vertical="center"/>
    </xf>
    <xf numFmtId="0" fontId="58" fillId="28" borderId="0" xfId="0" applyFont="1" applyFill="1">
      <alignment vertical="center"/>
    </xf>
    <xf numFmtId="177" fontId="59" fillId="0" borderId="0" xfId="0" applyNumberFormat="1" applyFont="1" applyAlignment="1">
      <alignment horizontal="center" vertical="center"/>
    </xf>
    <xf numFmtId="0" fontId="59" fillId="0" borderId="1" xfId="0" quotePrefix="1" applyFont="1" applyBorder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16" xfId="0" applyFont="1" applyBorder="1" applyAlignment="1">
      <alignment vertical="top" wrapText="1"/>
    </xf>
    <xf numFmtId="41" fontId="59" fillId="0" borderId="0" xfId="1" applyFont="1" applyAlignment="1">
      <alignment horizontal="center" vertical="center"/>
    </xf>
    <xf numFmtId="0" fontId="60" fillId="2" borderId="17" xfId="0" applyFont="1" applyFill="1" applyBorder="1" applyAlignment="1">
      <alignment horizontal="center" vertical="center"/>
    </xf>
    <xf numFmtId="41" fontId="60" fillId="2" borderId="17" xfId="1" applyFont="1" applyFill="1" applyBorder="1" applyAlignment="1">
      <alignment horizontal="center" vertical="center"/>
    </xf>
    <xf numFmtId="0" fontId="59" fillId="0" borderId="15" xfId="0" applyFont="1" applyBorder="1" applyAlignment="1">
      <alignment vertical="top" wrapText="1"/>
    </xf>
    <xf numFmtId="176" fontId="59" fillId="0" borderId="0" xfId="2" applyNumberFormat="1" applyFont="1">
      <alignment vertical="center"/>
    </xf>
    <xf numFmtId="0" fontId="60" fillId="0" borderId="1" xfId="0" applyFont="1" applyBorder="1" applyAlignment="1">
      <alignment horizontal="center" vertical="center"/>
    </xf>
    <xf numFmtId="0" fontId="59" fillId="0" borderId="0" xfId="0" applyFont="1" applyAlignment="1">
      <alignment vertical="top"/>
    </xf>
    <xf numFmtId="0" fontId="59" fillId="0" borderId="1" xfId="0" applyFont="1" applyBorder="1" applyAlignment="1">
      <alignment horizontal="center" vertical="center" wrapText="1"/>
    </xf>
    <xf numFmtId="41" fontId="60" fillId="2" borderId="18" xfId="1" applyFont="1" applyFill="1" applyBorder="1" applyAlignment="1">
      <alignment horizontal="center" vertical="center"/>
    </xf>
    <xf numFmtId="41" fontId="60" fillId="2" borderId="1" xfId="1" applyFont="1" applyFill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41" fontId="60" fillId="0" borderId="3" xfId="1" applyFont="1" applyFill="1" applyBorder="1" applyAlignment="1">
      <alignment horizontal="center" vertical="center"/>
    </xf>
    <xf numFmtId="41" fontId="59" fillId="0" borderId="3" xfId="1" applyFont="1" applyFill="1" applyBorder="1" applyAlignment="1">
      <alignment horizontal="center" vertical="center"/>
    </xf>
    <xf numFmtId="0" fontId="59" fillId="28" borderId="1" xfId="0" applyFont="1" applyFill="1" applyBorder="1" applyAlignment="1">
      <alignment horizontal="center" vertical="center"/>
    </xf>
    <xf numFmtId="41" fontId="59" fillId="28" borderId="1" xfId="1" applyFont="1" applyFill="1" applyBorder="1" applyAlignment="1">
      <alignment horizontal="center" vertical="center"/>
    </xf>
    <xf numFmtId="0" fontId="61" fillId="28" borderId="1" xfId="0" applyFont="1" applyFill="1" applyBorder="1" applyAlignment="1">
      <alignment horizontal="center" vertical="center"/>
    </xf>
    <xf numFmtId="177" fontId="59" fillId="28" borderId="1" xfId="0" applyNumberFormat="1" applyFont="1" applyFill="1" applyBorder="1" applyAlignment="1">
      <alignment horizontal="center" vertical="center"/>
    </xf>
    <xf numFmtId="41" fontId="59" fillId="0" borderId="0" xfId="0" applyNumberFormat="1" applyFont="1">
      <alignment vertical="center"/>
    </xf>
    <xf numFmtId="0" fontId="60" fillId="2" borderId="2" xfId="0" applyFont="1" applyFill="1" applyBorder="1" applyAlignment="1">
      <alignment horizontal="center" vertical="center"/>
    </xf>
    <xf numFmtId="41" fontId="60" fillId="2" borderId="2" xfId="1" applyFont="1" applyFill="1" applyBorder="1" applyAlignment="1">
      <alignment horizontal="center" vertical="center"/>
    </xf>
    <xf numFmtId="0" fontId="60" fillId="2" borderId="19" xfId="0" applyFont="1" applyFill="1" applyBorder="1" applyAlignment="1">
      <alignment horizontal="center" vertical="center"/>
    </xf>
    <xf numFmtId="0" fontId="59" fillId="28" borderId="0" xfId="0" applyFont="1" applyFill="1" applyAlignment="1">
      <alignment horizontal="center" vertical="center"/>
    </xf>
    <xf numFmtId="0" fontId="59" fillId="28" borderId="1" xfId="0" applyFont="1" applyFill="1" applyBorder="1">
      <alignment vertical="center"/>
    </xf>
    <xf numFmtId="0" fontId="59" fillId="28" borderId="0" xfId="0" applyFont="1" applyFill="1">
      <alignment vertical="center"/>
    </xf>
    <xf numFmtId="177" fontId="59" fillId="28" borderId="0" xfId="0" applyNumberFormat="1" applyFont="1" applyFill="1">
      <alignment vertical="center"/>
    </xf>
    <xf numFmtId="0" fontId="59" fillId="28" borderId="1" xfId="0" applyFont="1" applyFill="1" applyBorder="1" applyAlignment="1">
      <alignment horizontal="center" vertical="center" wrapText="1"/>
    </xf>
    <xf numFmtId="0" fontId="60" fillId="28" borderId="1" xfId="0" applyFont="1" applyFill="1" applyBorder="1" applyAlignment="1">
      <alignment horizontal="center" vertical="center"/>
    </xf>
    <xf numFmtId="0" fontId="59" fillId="28" borderId="1" xfId="0" quotePrefix="1" applyFont="1" applyFill="1" applyBorder="1" applyAlignment="1">
      <alignment horizontal="center" vertical="center" wrapText="1"/>
    </xf>
    <xf numFmtId="0" fontId="64" fillId="27" borderId="1" xfId="0" applyFont="1" applyFill="1" applyBorder="1" applyAlignment="1">
      <alignment horizontal="center" vertical="center"/>
    </xf>
    <xf numFmtId="0" fontId="58" fillId="28" borderId="1" xfId="0" applyFont="1" applyFill="1" applyBorder="1" applyAlignment="1">
      <alignment horizontal="center" vertical="center" wrapText="1"/>
    </xf>
    <xf numFmtId="0" fontId="58" fillId="28" borderId="1" xfId="0" quotePrefix="1" applyFont="1" applyFill="1" applyBorder="1" applyAlignment="1">
      <alignment horizontal="center" vertical="center"/>
    </xf>
    <xf numFmtId="0" fontId="62" fillId="28" borderId="0" xfId="0" applyFont="1" applyFill="1" applyAlignment="1">
      <alignment horizontal="center" vertical="center"/>
    </xf>
    <xf numFmtId="0" fontId="59" fillId="28" borderId="1" xfId="0" quotePrefix="1" applyFont="1" applyFill="1" applyBorder="1" applyAlignment="1">
      <alignment horizontal="center" vertical="center"/>
    </xf>
    <xf numFmtId="0" fontId="62" fillId="28" borderId="0" xfId="0" applyFont="1" applyFill="1">
      <alignment vertical="center"/>
    </xf>
    <xf numFmtId="0" fontId="62" fillId="28" borderId="1" xfId="0" applyFont="1" applyFill="1" applyBorder="1" applyAlignment="1">
      <alignment horizontal="center" vertical="center"/>
    </xf>
    <xf numFmtId="0" fontId="62" fillId="28" borderId="1" xfId="0" applyFont="1" applyFill="1" applyBorder="1" applyAlignment="1">
      <alignment horizontal="center" vertical="center" wrapText="1"/>
    </xf>
    <xf numFmtId="41" fontId="62" fillId="28" borderId="1" xfId="1" applyFont="1" applyFill="1" applyBorder="1" applyAlignment="1">
      <alignment horizontal="center" vertical="center"/>
    </xf>
    <xf numFmtId="0" fontId="58" fillId="28" borderId="1" xfId="0" applyFont="1" applyFill="1" applyBorder="1" applyAlignment="1">
      <alignment horizontal="center" vertical="center" shrinkToFit="1"/>
    </xf>
    <xf numFmtId="49" fontId="65" fillId="0" borderId="22" xfId="0" applyNumberFormat="1" applyFont="1" applyBorder="1" applyAlignment="1">
      <alignment horizontal="left" vertical="center" shrinkToFit="1"/>
    </xf>
    <xf numFmtId="49" fontId="66" fillId="0" borderId="23" xfId="0" applyNumberFormat="1" applyFont="1" applyBorder="1" applyAlignment="1">
      <alignment horizontal="left" vertical="center" shrinkToFit="1"/>
    </xf>
    <xf numFmtId="0" fontId="66" fillId="0" borderId="22" xfId="0" applyFont="1" applyBorder="1" applyAlignment="1">
      <alignment horizontal="center" vertical="center" shrinkToFit="1"/>
    </xf>
    <xf numFmtId="179" fontId="66" fillId="0" borderId="22" xfId="1" applyNumberFormat="1" applyFont="1" applyFill="1" applyBorder="1" applyAlignment="1">
      <alignment vertical="center"/>
    </xf>
    <xf numFmtId="3" fontId="66" fillId="28" borderId="1" xfId="0" applyNumberFormat="1" applyFont="1" applyFill="1" applyBorder="1" applyAlignment="1">
      <alignment horizontal="center" vertical="center" shrinkToFit="1"/>
    </xf>
    <xf numFmtId="0" fontId="66" fillId="28" borderId="1" xfId="0" applyFont="1" applyFill="1" applyBorder="1" applyAlignment="1">
      <alignment horizontal="center" vertical="center" shrinkToFit="1"/>
    </xf>
    <xf numFmtId="49" fontId="65" fillId="28" borderId="22" xfId="0" applyNumberFormat="1" applyFont="1" applyFill="1" applyBorder="1" applyAlignment="1">
      <alignment horizontal="left" vertical="center" shrinkToFit="1"/>
    </xf>
    <xf numFmtId="0" fontId="67" fillId="0" borderId="1" xfId="0" applyFont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/>
    </xf>
    <xf numFmtId="0" fontId="57" fillId="28" borderId="1" xfId="0" applyFont="1" applyFill="1" applyBorder="1" applyAlignment="1">
      <alignment horizontal="center" vertical="center"/>
    </xf>
    <xf numFmtId="41" fontId="60" fillId="2" borderId="17" xfId="0" applyNumberFormat="1" applyFont="1" applyFill="1" applyBorder="1" applyAlignment="1">
      <alignment horizontal="center" vertical="center"/>
    </xf>
    <xf numFmtId="0" fontId="67" fillId="28" borderId="1" xfId="0" applyFont="1" applyFill="1" applyBorder="1" applyAlignment="1">
      <alignment horizontal="center" vertical="center" wrapText="1"/>
    </xf>
    <xf numFmtId="0" fontId="67" fillId="28" borderId="1" xfId="0" applyFont="1" applyFill="1" applyBorder="1" applyAlignment="1">
      <alignment vertical="center" wrapText="1"/>
    </xf>
    <xf numFmtId="180" fontId="59" fillId="28" borderId="1" xfId="0" applyNumberFormat="1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 shrinkToFit="1"/>
    </xf>
    <xf numFmtId="41" fontId="59" fillId="28" borderId="0" xfId="1" applyFont="1" applyFill="1" applyBorder="1" applyAlignment="1">
      <alignment horizontal="center" vertical="center"/>
    </xf>
    <xf numFmtId="0" fontId="61" fillId="28" borderId="17" xfId="0" applyFont="1" applyFill="1" applyBorder="1" applyAlignment="1">
      <alignment horizontal="center" vertical="center"/>
    </xf>
    <xf numFmtId="41" fontId="59" fillId="28" borderId="17" xfId="1" applyFont="1" applyFill="1" applyBorder="1" applyAlignment="1">
      <alignment horizontal="center" vertical="center"/>
    </xf>
    <xf numFmtId="177" fontId="59" fillId="28" borderId="17" xfId="0" applyNumberFormat="1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 shrinkToFit="1"/>
    </xf>
    <xf numFmtId="41" fontId="59" fillId="3" borderId="1" xfId="1" applyFont="1" applyFill="1" applyBorder="1" applyAlignment="1">
      <alignment horizontal="center" vertical="center"/>
    </xf>
    <xf numFmtId="177" fontId="59" fillId="3" borderId="1" xfId="0" applyNumberFormat="1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shrinkToFit="1"/>
    </xf>
    <xf numFmtId="41" fontId="61" fillId="0" borderId="1" xfId="1" applyFont="1" applyFill="1" applyBorder="1" applyAlignment="1">
      <alignment horizontal="center" vertical="center"/>
    </xf>
    <xf numFmtId="177" fontId="61" fillId="0" borderId="1" xfId="0" applyNumberFormat="1" applyFont="1" applyBorder="1" applyAlignment="1">
      <alignment horizontal="center" vertical="center"/>
    </xf>
    <xf numFmtId="0" fontId="61" fillId="28" borderId="1" xfId="0" applyFont="1" applyFill="1" applyBorder="1" applyAlignment="1">
      <alignment horizontal="center" vertical="center" shrinkToFit="1"/>
    </xf>
    <xf numFmtId="41" fontId="61" fillId="28" borderId="1" xfId="1" applyFont="1" applyFill="1" applyBorder="1" applyAlignment="1">
      <alignment horizontal="center" vertical="center"/>
    </xf>
    <xf numFmtId="177" fontId="61" fillId="28" borderId="1" xfId="0" applyNumberFormat="1" applyFont="1" applyFill="1" applyBorder="1" applyAlignment="1">
      <alignment horizontal="center" vertical="center"/>
    </xf>
    <xf numFmtId="178" fontId="59" fillId="0" borderId="1" xfId="0" applyNumberFormat="1" applyFont="1" applyBorder="1" applyAlignment="1">
      <alignment horizontal="center" vertical="center"/>
    </xf>
    <xf numFmtId="49" fontId="59" fillId="0" borderId="24" xfId="0" applyNumberFormat="1" applyFont="1" applyBorder="1" applyAlignment="1">
      <alignment horizontal="center" vertical="center" shrinkToFit="1"/>
    </xf>
    <xf numFmtId="178" fontId="60" fillId="0" borderId="1" xfId="0" applyNumberFormat="1" applyFont="1" applyBorder="1" applyAlignment="1">
      <alignment horizontal="center" vertical="center"/>
    </xf>
    <xf numFmtId="49" fontId="59" fillId="0" borderId="1" xfId="0" applyNumberFormat="1" applyFon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49" fontId="59" fillId="0" borderId="0" xfId="0" applyNumberFormat="1" applyFont="1" applyAlignment="1">
      <alignment horizontal="center" vertical="center"/>
    </xf>
    <xf numFmtId="41" fontId="60" fillId="0" borderId="17" xfId="1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178" fontId="57" fillId="0" borderId="1" xfId="0" applyNumberFormat="1" applyFont="1" applyBorder="1" applyAlignment="1">
      <alignment horizontal="center" vertical="center"/>
    </xf>
    <xf numFmtId="177" fontId="57" fillId="0" borderId="1" xfId="0" applyNumberFormat="1" applyFont="1" applyBorder="1" applyAlignment="1">
      <alignment horizontal="center" vertical="center"/>
    </xf>
    <xf numFmtId="0" fontId="58" fillId="0" borderId="0" xfId="0" applyFont="1">
      <alignment vertical="center"/>
    </xf>
    <xf numFmtId="0" fontId="59" fillId="0" borderId="1" xfId="0" applyFont="1" applyBorder="1" applyAlignment="1">
      <alignment horizontal="center" vertical="center" shrinkToFit="1"/>
    </xf>
    <xf numFmtId="0" fontId="63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top" wrapText="1"/>
    </xf>
    <xf numFmtId="178" fontId="59" fillId="0" borderId="0" xfId="0" applyNumberFormat="1" applyFont="1" applyAlignment="1">
      <alignment horizontal="center" vertical="center"/>
    </xf>
    <xf numFmtId="41" fontId="59" fillId="0" borderId="0" xfId="1" applyFont="1" applyFill="1" applyBorder="1" applyAlignment="1">
      <alignment horizontal="center" vertical="center"/>
    </xf>
    <xf numFmtId="178" fontId="60" fillId="2" borderId="1" xfId="0" applyNumberFormat="1" applyFont="1" applyFill="1" applyBorder="1" applyAlignment="1">
      <alignment horizontal="center" vertical="center"/>
    </xf>
    <xf numFmtId="41" fontId="60" fillId="0" borderId="17" xfId="0" applyNumberFormat="1" applyFont="1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178" fontId="58" fillId="0" borderId="1" xfId="0" applyNumberFormat="1" applyFont="1" applyBorder="1" applyAlignment="1">
      <alignment horizontal="center" vertical="center"/>
    </xf>
    <xf numFmtId="41" fontId="58" fillId="0" borderId="1" xfId="1" applyFont="1" applyFill="1" applyBorder="1" applyAlignment="1">
      <alignment horizontal="center" vertical="center"/>
    </xf>
    <xf numFmtId="0" fontId="58" fillId="0" borderId="1" xfId="0" applyFont="1" applyBorder="1">
      <alignment vertical="center"/>
    </xf>
    <xf numFmtId="177" fontId="58" fillId="0" borderId="1" xfId="0" applyNumberFormat="1" applyFont="1" applyBorder="1" applyAlignment="1">
      <alignment horizontal="center" vertical="center"/>
    </xf>
    <xf numFmtId="0" fontId="60" fillId="2" borderId="26" xfId="0" applyFont="1" applyFill="1" applyBorder="1" applyAlignment="1">
      <alignment horizontal="center" vertical="center"/>
    </xf>
    <xf numFmtId="41" fontId="60" fillId="2" borderId="1" xfId="0" applyNumberFormat="1" applyFont="1" applyFill="1" applyBorder="1" applyAlignment="1">
      <alignment horizontal="center" vertical="center"/>
    </xf>
    <xf numFmtId="41" fontId="30" fillId="0" borderId="17" xfId="0" applyNumberFormat="1" applyFont="1" applyBorder="1" applyAlignment="1">
      <alignment horizontal="center" vertical="center"/>
    </xf>
    <xf numFmtId="41" fontId="59" fillId="0" borderId="1" xfId="1" applyFont="1" applyFill="1" applyBorder="1">
      <alignment vertical="center"/>
    </xf>
    <xf numFmtId="0" fontId="38" fillId="0" borderId="1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78" fontId="31" fillId="0" borderId="1" xfId="0" applyNumberFormat="1" applyFont="1" applyBorder="1" applyAlignment="1">
      <alignment horizontal="center" vertical="center"/>
    </xf>
    <xf numFmtId="0" fontId="71" fillId="28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41" fontId="71" fillId="0" borderId="1" xfId="1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41" fontId="71" fillId="0" borderId="1" xfId="1" applyFont="1" applyBorder="1" applyAlignment="1">
      <alignment horizontal="center" vertical="center"/>
    </xf>
    <xf numFmtId="0" fontId="71" fillId="0" borderId="0" xfId="0" applyFont="1">
      <alignment vertical="center"/>
    </xf>
    <xf numFmtId="178" fontId="29" fillId="2" borderId="1" xfId="0" applyNumberFormat="1" applyFont="1" applyFill="1" applyBorder="1" applyAlignment="1">
      <alignment horizontal="center" vertical="center"/>
    </xf>
    <xf numFmtId="41" fontId="74" fillId="0" borderId="1" xfId="1" applyFont="1" applyFill="1" applyBorder="1" applyAlignment="1">
      <alignment horizontal="center" vertical="center"/>
    </xf>
    <xf numFmtId="41" fontId="74" fillId="0" borderId="17" xfId="0" applyNumberFormat="1" applyFont="1" applyBorder="1" applyAlignment="1">
      <alignment horizontal="center" vertical="center"/>
    </xf>
    <xf numFmtId="0" fontId="74" fillId="0" borderId="0" xfId="0" applyFont="1">
      <alignment vertical="center"/>
    </xf>
    <xf numFmtId="0" fontId="0" fillId="0" borderId="1" xfId="0" applyBorder="1" applyAlignment="1">
      <alignment horizontal="center" vertical="center" shrinkToFit="1"/>
    </xf>
    <xf numFmtId="181" fontId="59" fillId="0" borderId="0" xfId="0" applyNumberFormat="1" applyFont="1">
      <alignment vertical="center"/>
    </xf>
    <xf numFmtId="0" fontId="72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/>
    </xf>
    <xf numFmtId="178" fontId="38" fillId="0" borderId="1" xfId="0" applyNumberFormat="1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41" fontId="62" fillId="0" borderId="1" xfId="1" applyFont="1" applyFill="1" applyBorder="1" applyAlignment="1">
      <alignment horizontal="center" vertical="center"/>
    </xf>
    <xf numFmtId="178" fontId="62" fillId="0" borderId="1" xfId="0" applyNumberFormat="1" applyFont="1" applyBorder="1" applyAlignment="1">
      <alignment horizontal="center" vertical="center"/>
    </xf>
    <xf numFmtId="49" fontId="72" fillId="0" borderId="1" xfId="0" applyNumberFormat="1" applyFont="1" applyBorder="1" applyAlignment="1">
      <alignment horizontal="center" vertical="center" shrinkToFit="1"/>
    </xf>
    <xf numFmtId="0" fontId="30" fillId="0" borderId="1" xfId="2" applyNumberFormat="1" applyFont="1" applyFill="1" applyBorder="1" applyAlignment="1">
      <alignment horizontal="center" vertical="center" wrapText="1"/>
    </xf>
    <xf numFmtId="42" fontId="30" fillId="0" borderId="1" xfId="0" applyNumberFormat="1" applyFont="1" applyBorder="1" applyAlignment="1">
      <alignment horizontal="center" vertical="center"/>
    </xf>
    <xf numFmtId="0" fontId="29" fillId="29" borderId="1" xfId="0" applyFont="1" applyFill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5" fillId="0" borderId="0" xfId="0" applyFont="1">
      <alignment vertical="center"/>
    </xf>
    <xf numFmtId="41" fontId="60" fillId="0" borderId="1" xfId="0" applyNumberFormat="1" applyFont="1" applyBorder="1" applyAlignment="1">
      <alignment horizontal="center" vertical="center"/>
    </xf>
    <xf numFmtId="0" fontId="59" fillId="0" borderId="3" xfId="0" applyFont="1" applyBorder="1">
      <alignment vertical="center"/>
    </xf>
    <xf numFmtId="0" fontId="66" fillId="0" borderId="1" xfId="0" applyFont="1" applyBorder="1" applyAlignment="1">
      <alignment horizontal="center" vertical="center" shrinkToFit="1"/>
    </xf>
    <xf numFmtId="0" fontId="68" fillId="0" borderId="1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179" fontId="53" fillId="0" borderId="1" xfId="1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/>
    </xf>
    <xf numFmtId="41" fontId="30" fillId="3" borderId="1" xfId="1" applyFont="1" applyFill="1" applyBorder="1" applyAlignment="1">
      <alignment horizontal="center" vertical="center"/>
    </xf>
    <xf numFmtId="0" fontId="31" fillId="30" borderId="1" xfId="0" applyFont="1" applyFill="1" applyBorder="1" applyAlignment="1">
      <alignment horizontal="center" vertical="center"/>
    </xf>
    <xf numFmtId="0" fontId="30" fillId="30" borderId="1" xfId="0" applyFont="1" applyFill="1" applyBorder="1" applyAlignment="1">
      <alignment horizontal="center" vertical="center"/>
    </xf>
    <xf numFmtId="0" fontId="39" fillId="30" borderId="1" xfId="0" applyFont="1" applyFill="1" applyBorder="1" applyAlignment="1">
      <alignment horizontal="center" vertical="center"/>
    </xf>
    <xf numFmtId="179" fontId="44" fillId="30" borderId="1" xfId="0" applyNumberFormat="1" applyFont="1" applyFill="1" applyBorder="1" applyAlignment="1">
      <alignment vertical="center" shrinkToFit="1"/>
    </xf>
    <xf numFmtId="41" fontId="31" fillId="30" borderId="1" xfId="1" applyFont="1" applyFill="1" applyBorder="1" applyAlignment="1">
      <alignment horizontal="center" vertical="center"/>
    </xf>
    <xf numFmtId="177" fontId="31" fillId="30" borderId="1" xfId="0" applyNumberFormat="1" applyFont="1" applyFill="1" applyBorder="1" applyAlignment="1">
      <alignment horizontal="center" vertical="center"/>
    </xf>
    <xf numFmtId="0" fontId="80" fillId="30" borderId="1" xfId="0" applyFont="1" applyFill="1" applyBorder="1" applyAlignment="1">
      <alignment horizontal="center" vertical="center"/>
    </xf>
    <xf numFmtId="178" fontId="82" fillId="2" borderId="1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2" borderId="1" xfId="0" applyFont="1" applyFill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41" fontId="38" fillId="0" borderId="17" xfId="0" applyNumberFormat="1" applyFont="1" applyBorder="1" applyAlignment="1">
      <alignment horizontal="center" vertical="center"/>
    </xf>
    <xf numFmtId="0" fontId="83" fillId="31" borderId="1" xfId="0" applyFont="1" applyFill="1" applyBorder="1" applyAlignment="1">
      <alignment horizontal="center" vertical="center"/>
    </xf>
    <xf numFmtId="178" fontId="83" fillId="31" borderId="1" xfId="0" applyNumberFormat="1" applyFont="1" applyFill="1" applyBorder="1" applyAlignment="1">
      <alignment horizontal="center" vertical="center"/>
    </xf>
    <xf numFmtId="41" fontId="59" fillId="31" borderId="1" xfId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41" fontId="30" fillId="31" borderId="17" xfId="0" applyNumberFormat="1" applyFont="1" applyFill="1" applyBorder="1" applyAlignment="1">
      <alignment horizontal="center" vertical="center"/>
    </xf>
    <xf numFmtId="0" fontId="80" fillId="31" borderId="1" xfId="0" applyFont="1" applyFill="1" applyBorder="1" applyAlignment="1">
      <alignment horizontal="center" vertical="center"/>
    </xf>
    <xf numFmtId="179" fontId="45" fillId="4" borderId="1" xfId="0" applyNumberFormat="1" applyFont="1" applyFill="1" applyBorder="1" applyAlignment="1">
      <alignment vertical="center" shrinkToFit="1"/>
    </xf>
    <xf numFmtId="0" fontId="86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178" fontId="80" fillId="0" borderId="1" xfId="0" applyNumberFormat="1" applyFont="1" applyBorder="1" applyAlignment="1">
      <alignment horizontal="center" vertical="center"/>
    </xf>
    <xf numFmtId="41" fontId="80" fillId="0" borderId="1" xfId="1" applyFont="1" applyFill="1" applyBorder="1" applyAlignment="1">
      <alignment horizontal="center" vertical="center"/>
    </xf>
    <xf numFmtId="41" fontId="80" fillId="0" borderId="17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178" fontId="83" fillId="0" borderId="1" xfId="0" applyNumberFormat="1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center" vertical="center"/>
    </xf>
    <xf numFmtId="178" fontId="83" fillId="0" borderId="2" xfId="0" applyNumberFormat="1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0" fontId="30" fillId="0" borderId="2" xfId="0" applyFont="1" applyBorder="1">
      <alignment vertical="center"/>
    </xf>
    <xf numFmtId="0" fontId="86" fillId="0" borderId="0" xfId="0" applyFont="1" applyAlignment="1">
      <alignment horizontal="center" vertical="center"/>
    </xf>
    <xf numFmtId="179" fontId="45" fillId="0" borderId="1" xfId="0" applyNumberFormat="1" applyFont="1" applyBorder="1" applyAlignment="1">
      <alignment horizontal="center" vertical="center" shrinkToFit="1"/>
    </xf>
    <xf numFmtId="178" fontId="59" fillId="0" borderId="1" xfId="0" applyNumberFormat="1" applyFont="1" applyBorder="1" applyAlignment="1">
      <alignment horizontal="center" vertical="center" wrapText="1"/>
    </xf>
    <xf numFmtId="178" fontId="30" fillId="0" borderId="1" xfId="0" applyNumberFormat="1" applyFont="1" applyBorder="1" applyAlignment="1">
      <alignment horizontal="center" vertical="center" wrapText="1"/>
    </xf>
    <xf numFmtId="0" fontId="83" fillId="0" borderId="1" xfId="0" applyFont="1" applyBorder="1">
      <alignment vertical="center"/>
    </xf>
    <xf numFmtId="0" fontId="90" fillId="0" borderId="0" xfId="0" applyFont="1" applyAlignment="1">
      <alignment horizontal="center" vertical="center"/>
    </xf>
    <xf numFmtId="0" fontId="89" fillId="0" borderId="1" xfId="0" applyFont="1" applyBorder="1" applyAlignment="1">
      <alignment horizontal="center" vertical="center"/>
    </xf>
    <xf numFmtId="178" fontId="89" fillId="0" borderId="1" xfId="0" applyNumberFormat="1" applyFont="1" applyBorder="1" applyAlignment="1">
      <alignment horizontal="center" vertical="center"/>
    </xf>
    <xf numFmtId="41" fontId="89" fillId="0" borderId="1" xfId="1" applyFont="1" applyFill="1" applyBorder="1" applyAlignment="1">
      <alignment horizontal="center" vertical="center"/>
    </xf>
    <xf numFmtId="177" fontId="89" fillId="0" borderId="1" xfId="0" applyNumberFormat="1" applyFont="1" applyBorder="1" applyAlignment="1">
      <alignment horizontal="center" vertical="center"/>
    </xf>
    <xf numFmtId="0" fontId="90" fillId="0" borderId="0" xfId="0" applyFont="1">
      <alignment vertical="center"/>
    </xf>
    <xf numFmtId="0" fontId="87" fillId="0" borderId="24" xfId="441" applyFont="1" applyBorder="1" applyAlignment="1">
      <alignment horizontal="center" vertical="center" shrinkToFit="1"/>
    </xf>
    <xf numFmtId="49" fontId="88" fillId="0" borderId="24" xfId="3" applyNumberFormat="1" applyFont="1" applyBorder="1" applyAlignment="1">
      <alignment horizontal="center" vertical="center" shrinkToFit="1"/>
    </xf>
    <xf numFmtId="0" fontId="42" fillId="0" borderId="1" xfId="0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41" fontId="91" fillId="0" borderId="1" xfId="1" applyFont="1" applyFill="1" applyBorder="1" applyAlignment="1">
      <alignment horizontal="center" vertical="center"/>
    </xf>
    <xf numFmtId="0" fontId="91" fillId="0" borderId="1" xfId="0" applyFont="1" applyBorder="1" applyAlignment="1">
      <alignment horizontal="center" vertical="center" wrapText="1"/>
    </xf>
    <xf numFmtId="177" fontId="91" fillId="0" borderId="1" xfId="0" applyNumberFormat="1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4" fillId="0" borderId="5" xfId="0" applyFont="1" applyBorder="1" applyAlignment="1">
      <alignment horizontal="center" vertical="center"/>
    </xf>
    <xf numFmtId="0" fontId="96" fillId="0" borderId="0" xfId="0" applyFont="1">
      <alignment vertical="center"/>
    </xf>
    <xf numFmtId="0" fontId="94" fillId="0" borderId="0" xfId="0" applyFont="1">
      <alignment vertical="center"/>
    </xf>
    <xf numFmtId="0" fontId="94" fillId="2" borderId="1" xfId="0" applyFont="1" applyFill="1" applyBorder="1" applyAlignment="1">
      <alignment horizontal="center" vertical="center"/>
    </xf>
    <xf numFmtId="0" fontId="96" fillId="0" borderId="1" xfId="0" applyFont="1" applyBorder="1" applyAlignment="1">
      <alignment horizontal="center" vertical="center"/>
    </xf>
    <xf numFmtId="0" fontId="96" fillId="0" borderId="1" xfId="0" quotePrefix="1" applyFont="1" applyBorder="1" applyAlignment="1">
      <alignment horizontal="center" vertical="center"/>
    </xf>
    <xf numFmtId="41" fontId="96" fillId="0" borderId="1" xfId="1" applyFont="1" applyBorder="1" applyAlignment="1">
      <alignment horizontal="center" vertical="center"/>
    </xf>
    <xf numFmtId="0" fontId="96" fillId="0" borderId="1" xfId="0" applyFont="1" applyBorder="1">
      <alignment vertical="center"/>
    </xf>
    <xf numFmtId="177" fontId="96" fillId="0" borderId="1" xfId="0" applyNumberFormat="1" applyFont="1" applyBorder="1" applyAlignment="1">
      <alignment horizontal="center" vertical="center"/>
    </xf>
    <xf numFmtId="0" fontId="96" fillId="28" borderId="1" xfId="0" applyFont="1" applyFill="1" applyBorder="1" applyAlignment="1">
      <alignment horizontal="center" vertical="center"/>
    </xf>
    <xf numFmtId="0" fontId="96" fillId="28" borderId="1" xfId="0" quotePrefix="1" applyFont="1" applyFill="1" applyBorder="1" applyAlignment="1">
      <alignment horizontal="center" vertical="center"/>
    </xf>
    <xf numFmtId="41" fontId="96" fillId="28" borderId="1" xfId="1" applyFont="1" applyFill="1" applyBorder="1" applyAlignment="1">
      <alignment horizontal="center" vertical="center"/>
    </xf>
    <xf numFmtId="0" fontId="96" fillId="28" borderId="1" xfId="0" applyFont="1" applyFill="1" applyBorder="1">
      <alignment vertical="center"/>
    </xf>
    <xf numFmtId="177" fontId="96" fillId="28" borderId="1" xfId="0" applyNumberFormat="1" applyFont="1" applyFill="1" applyBorder="1" applyAlignment="1">
      <alignment horizontal="center" vertical="center"/>
    </xf>
    <xf numFmtId="41" fontId="96" fillId="0" borderId="0" xfId="1" applyFont="1" applyAlignment="1">
      <alignment horizontal="center" vertical="center"/>
    </xf>
    <xf numFmtId="0" fontId="94" fillId="2" borderId="17" xfId="0" applyFont="1" applyFill="1" applyBorder="1" applyAlignment="1">
      <alignment horizontal="center" vertical="center"/>
    </xf>
    <xf numFmtId="41" fontId="94" fillId="2" borderId="18" xfId="1" applyFont="1" applyFill="1" applyBorder="1" applyAlignment="1">
      <alignment horizontal="center" vertical="center"/>
    </xf>
    <xf numFmtId="0" fontId="96" fillId="28" borderId="0" xfId="0" applyFont="1" applyFill="1" applyAlignment="1">
      <alignment horizontal="center" vertical="center"/>
    </xf>
    <xf numFmtId="0" fontId="96" fillId="28" borderId="1" xfId="0" applyFont="1" applyFill="1" applyBorder="1" applyAlignment="1">
      <alignment horizontal="center" vertical="center" wrapText="1"/>
    </xf>
    <xf numFmtId="0" fontId="92" fillId="28" borderId="1" xfId="0" applyFont="1" applyFill="1" applyBorder="1" applyAlignment="1">
      <alignment horizontal="center" vertical="center"/>
    </xf>
    <xf numFmtId="0" fontId="96" fillId="28" borderId="0" xfId="0" applyFont="1" applyFill="1">
      <alignment vertical="center"/>
    </xf>
    <xf numFmtId="41" fontId="94" fillId="2" borderId="17" xfId="1" applyFont="1" applyFill="1" applyBorder="1" applyAlignment="1">
      <alignment horizontal="center" vertical="center"/>
    </xf>
    <xf numFmtId="178" fontId="94" fillId="0" borderId="0" xfId="0" applyNumberFormat="1" applyFont="1" applyAlignment="1">
      <alignment horizontal="center" vertical="center"/>
    </xf>
    <xf numFmtId="178" fontId="96" fillId="28" borderId="1" xfId="0" applyNumberFormat="1" applyFont="1" applyFill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0" fontId="94" fillId="2" borderId="2" xfId="0" applyFont="1" applyFill="1" applyBorder="1" applyAlignment="1">
      <alignment horizontal="center" vertical="center"/>
    </xf>
    <xf numFmtId="0" fontId="97" fillId="28" borderId="1" xfId="0" applyFont="1" applyFill="1" applyBorder="1" applyAlignment="1">
      <alignment horizontal="center" vertical="center" shrinkToFit="1"/>
    </xf>
    <xf numFmtId="41" fontId="94" fillId="2" borderId="17" xfId="0" applyNumberFormat="1" applyFont="1" applyFill="1" applyBorder="1" applyAlignment="1">
      <alignment horizontal="center" vertical="center"/>
    </xf>
    <xf numFmtId="0" fontId="98" fillId="0" borderId="0" xfId="0" applyFont="1" applyAlignment="1">
      <alignment horizontal="center" vertical="center" wrapText="1"/>
    </xf>
    <xf numFmtId="0" fontId="99" fillId="28" borderId="1" xfId="0" applyFont="1" applyFill="1" applyBorder="1" applyAlignment="1">
      <alignment horizontal="center" vertical="center" shrinkToFit="1"/>
    </xf>
    <xf numFmtId="178" fontId="94" fillId="0" borderId="1" xfId="0" applyNumberFormat="1" applyFont="1" applyBorder="1" applyAlignment="1">
      <alignment horizontal="center" vertical="center"/>
    </xf>
    <xf numFmtId="0" fontId="95" fillId="28" borderId="1" xfId="0" applyFont="1" applyFill="1" applyBorder="1" applyAlignment="1">
      <alignment horizontal="center" vertical="center" wrapText="1"/>
    </xf>
    <xf numFmtId="41" fontId="96" fillId="28" borderId="1" xfId="1" applyFont="1" applyFill="1" applyBorder="1">
      <alignment vertical="center"/>
    </xf>
    <xf numFmtId="0" fontId="94" fillId="2" borderId="25" xfId="0" applyFont="1" applyFill="1" applyBorder="1" applyAlignment="1">
      <alignment horizontal="center" vertical="center"/>
    </xf>
    <xf numFmtId="0" fontId="100" fillId="28" borderId="1" xfId="0" applyFont="1" applyFill="1" applyBorder="1" applyAlignment="1">
      <alignment horizontal="center" vertical="center" wrapText="1"/>
    </xf>
    <xf numFmtId="178" fontId="96" fillId="0" borderId="1" xfId="0" applyNumberFormat="1" applyFont="1" applyBorder="1" applyAlignment="1">
      <alignment horizontal="center" vertical="center"/>
    </xf>
    <xf numFmtId="0" fontId="100" fillId="0" borderId="1" xfId="0" applyFont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 shrinkToFit="1"/>
    </xf>
    <xf numFmtId="41" fontId="96" fillId="0" borderId="1" xfId="1" applyFont="1" applyFill="1" applyBorder="1" applyAlignment="1">
      <alignment horizontal="center" vertical="center"/>
    </xf>
    <xf numFmtId="0" fontId="95" fillId="0" borderId="1" xfId="0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center" vertical="center"/>
    </xf>
    <xf numFmtId="0" fontId="83" fillId="0" borderId="0" xfId="0" applyFont="1">
      <alignment vertical="center"/>
    </xf>
    <xf numFmtId="0" fontId="34" fillId="0" borderId="1" xfId="0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41" fontId="34" fillId="0" borderId="1" xfId="1" applyFont="1" applyFill="1" applyBorder="1" applyAlignment="1">
      <alignment horizontal="center" vertical="center"/>
    </xf>
    <xf numFmtId="177" fontId="34" fillId="0" borderId="1" xfId="0" applyNumberFormat="1" applyFont="1" applyBorder="1" applyAlignment="1">
      <alignment horizontal="center" vertical="center"/>
    </xf>
    <xf numFmtId="0" fontId="31" fillId="0" borderId="0" xfId="0" applyFont="1">
      <alignment vertical="center"/>
    </xf>
    <xf numFmtId="0" fontId="106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>
      <alignment vertical="center"/>
    </xf>
    <xf numFmtId="178" fontId="59" fillId="0" borderId="5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59" fillId="0" borderId="5" xfId="0" applyFont="1" applyBorder="1">
      <alignment vertical="center"/>
    </xf>
    <xf numFmtId="0" fontId="30" fillId="0" borderId="5" xfId="0" applyFont="1" applyBorder="1" applyAlignment="1">
      <alignment horizontal="center" vertical="center"/>
    </xf>
    <xf numFmtId="0" fontId="96" fillId="0" borderId="0" xfId="0" applyFont="1" applyAlignment="1">
      <alignment horizontal="center" vertical="center"/>
    </xf>
    <xf numFmtId="49" fontId="30" fillId="28" borderId="1" xfId="0" quotePrefix="1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109" fillId="0" borderId="1" xfId="0" applyFont="1" applyBorder="1" applyAlignment="1">
      <alignment horizontal="center" vertical="center"/>
    </xf>
    <xf numFmtId="41" fontId="30" fillId="0" borderId="1" xfId="0" applyNumberFormat="1" applyFont="1" applyBorder="1" applyAlignment="1">
      <alignment horizontal="center" vertical="center"/>
    </xf>
    <xf numFmtId="41" fontId="38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0" fontId="107" fillId="0" borderId="1" xfId="0" applyFont="1" applyBorder="1" applyAlignment="1">
      <alignment horizontal="center" vertical="center" wrapText="1"/>
    </xf>
    <xf numFmtId="0" fontId="59" fillId="0" borderId="27" xfId="0" applyFont="1" applyBorder="1">
      <alignment vertical="center"/>
    </xf>
    <xf numFmtId="41" fontId="112" fillId="0" borderId="1" xfId="1" applyFont="1" applyFill="1" applyBorder="1" applyAlignment="1">
      <alignment horizontal="center" vertical="center"/>
    </xf>
    <xf numFmtId="0" fontId="59" fillId="0" borderId="27" xfId="0" applyFont="1" applyBorder="1" applyAlignment="1">
      <alignment horizontal="center" vertical="center"/>
    </xf>
    <xf numFmtId="41" fontId="34" fillId="2" borderId="1" xfId="1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 wrapText="1"/>
    </xf>
    <xf numFmtId="0" fontId="102" fillId="0" borderId="1" xfId="0" applyFont="1" applyBorder="1" applyAlignment="1">
      <alignment horizontal="center" vertical="center"/>
    </xf>
    <xf numFmtId="178" fontId="102" fillId="0" borderId="1" xfId="0" applyNumberFormat="1" applyFont="1" applyBorder="1" applyAlignment="1">
      <alignment horizontal="center" vertical="center"/>
    </xf>
    <xf numFmtId="0" fontId="102" fillId="0" borderId="1" xfId="0" applyFont="1" applyBorder="1" applyAlignment="1">
      <alignment horizontal="center" vertical="center" wrapText="1"/>
    </xf>
    <xf numFmtId="41" fontId="102" fillId="0" borderId="1" xfId="1" applyFont="1" applyFill="1" applyBorder="1" applyAlignment="1">
      <alignment horizontal="center" vertical="center"/>
    </xf>
    <xf numFmtId="177" fontId="102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178" fontId="109" fillId="0" borderId="1" xfId="0" applyNumberFormat="1" applyFont="1" applyBorder="1" applyAlignment="1">
      <alignment horizontal="center" vertical="center"/>
    </xf>
    <xf numFmtId="0" fontId="110" fillId="0" borderId="1" xfId="0" applyFont="1" applyBorder="1" applyAlignment="1">
      <alignment horizontal="center" vertical="center" wrapText="1"/>
    </xf>
    <xf numFmtId="41" fontId="109" fillId="0" borderId="1" xfId="1" applyFont="1" applyFill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177" fontId="109" fillId="0" borderId="1" xfId="0" applyNumberFormat="1" applyFont="1" applyBorder="1" applyAlignment="1">
      <alignment horizontal="center" vertical="center"/>
    </xf>
    <xf numFmtId="0" fontId="109" fillId="0" borderId="1" xfId="0" quotePrefix="1" applyFont="1" applyBorder="1" applyAlignment="1">
      <alignment horizontal="center" vertical="center" wrapText="1"/>
    </xf>
    <xf numFmtId="49" fontId="109" fillId="0" borderId="1" xfId="0" applyNumberFormat="1" applyFont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/>
    </xf>
    <xf numFmtId="0" fontId="86" fillId="0" borderId="29" xfId="0" applyFont="1" applyBorder="1" applyAlignment="1">
      <alignment horizontal="center" vertical="center" wrapText="1"/>
    </xf>
    <xf numFmtId="0" fontId="86" fillId="0" borderId="28" xfId="0" applyFont="1" applyBorder="1" applyAlignment="1">
      <alignment horizontal="center" vertical="center" wrapText="1"/>
    </xf>
    <xf numFmtId="0" fontId="115" fillId="0" borderId="0" xfId="0" applyFont="1" applyAlignment="1">
      <alignment horizontal="center" vertical="center"/>
    </xf>
    <xf numFmtId="0" fontId="116" fillId="0" borderId="3" xfId="0" applyFont="1" applyBorder="1" applyAlignment="1">
      <alignment horizontal="center" vertical="center"/>
    </xf>
    <xf numFmtId="178" fontId="116" fillId="0" borderId="5" xfId="0" applyNumberFormat="1" applyFont="1" applyBorder="1" applyAlignment="1">
      <alignment horizontal="center" vertical="center"/>
    </xf>
    <xf numFmtId="0" fontId="116" fillId="0" borderId="27" xfId="0" applyFont="1" applyBorder="1" applyAlignment="1">
      <alignment horizontal="center" vertical="center"/>
    </xf>
    <xf numFmtId="0" fontId="11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/>
    </xf>
    <xf numFmtId="41" fontId="116" fillId="0" borderId="1" xfId="1" applyFont="1" applyFill="1" applyBorder="1" applyAlignment="1">
      <alignment horizontal="center" vertical="center"/>
    </xf>
    <xf numFmtId="0" fontId="116" fillId="0" borderId="5" xfId="0" applyFont="1" applyBorder="1" applyAlignment="1">
      <alignment horizontal="center" vertical="center"/>
    </xf>
    <xf numFmtId="41" fontId="115" fillId="0" borderId="1" xfId="1" applyFont="1" applyFill="1" applyBorder="1" applyAlignment="1">
      <alignment horizontal="center" vertical="center"/>
    </xf>
    <xf numFmtId="0" fontId="115" fillId="0" borderId="0" xfId="0" applyFont="1">
      <alignment vertical="center"/>
    </xf>
    <xf numFmtId="178" fontId="111" fillId="0" borderId="0" xfId="0" applyNumberFormat="1" applyFont="1" applyAlignment="1">
      <alignment horizontal="center" vertical="center"/>
    </xf>
    <xf numFmtId="0" fontId="114" fillId="0" borderId="1" xfId="0" applyFont="1" applyBorder="1" applyAlignment="1">
      <alignment horizontal="center" vertical="center"/>
    </xf>
    <xf numFmtId="179" fontId="87" fillId="0" borderId="1" xfId="0" applyNumberFormat="1" applyFont="1" applyBorder="1" applyAlignment="1">
      <alignment horizontal="center" vertical="center" shrinkToFit="1"/>
    </xf>
    <xf numFmtId="41" fontId="114" fillId="0" borderId="1" xfId="1" applyFont="1" applyFill="1" applyBorder="1" applyAlignment="1">
      <alignment horizontal="center" vertical="center"/>
    </xf>
    <xf numFmtId="177" fontId="114" fillId="0" borderId="1" xfId="0" applyNumberFormat="1" applyFont="1" applyBorder="1" applyAlignment="1">
      <alignment horizontal="center" vertical="center"/>
    </xf>
    <xf numFmtId="178" fontId="30" fillId="3" borderId="1" xfId="0" applyNumberFormat="1" applyFont="1" applyFill="1" applyBorder="1" applyAlignment="1">
      <alignment horizontal="center" vertical="center"/>
    </xf>
    <xf numFmtId="178" fontId="96" fillId="0" borderId="0" xfId="0" applyNumberFormat="1" applyFont="1" applyAlignment="1">
      <alignment horizontal="center" vertical="center"/>
    </xf>
    <xf numFmtId="0" fontId="86" fillId="0" borderId="0" xfId="0" applyFont="1" applyAlignment="1">
      <alignment horizontal="center" vertical="center" wrapText="1"/>
    </xf>
    <xf numFmtId="0" fontId="99" fillId="0" borderId="0" xfId="0" applyFont="1" applyAlignment="1">
      <alignment horizontal="center" vertical="center" shrinkToFit="1"/>
    </xf>
    <xf numFmtId="41" fontId="96" fillId="0" borderId="0" xfId="1" applyFont="1" applyFill="1" applyBorder="1" applyAlignment="1">
      <alignment horizontal="center" vertical="center"/>
    </xf>
    <xf numFmtId="0" fontId="96" fillId="0" borderId="17" xfId="0" applyFont="1" applyBorder="1" applyAlignment="1">
      <alignment horizontal="center" vertical="center"/>
    </xf>
    <xf numFmtId="41" fontId="96" fillId="0" borderId="17" xfId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112" fillId="0" borderId="1" xfId="0" applyFont="1" applyBorder="1" applyAlignment="1">
      <alignment horizontal="center" vertical="center"/>
    </xf>
    <xf numFmtId="178" fontId="112" fillId="0" borderId="1" xfId="0" applyNumberFormat="1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/>
    </xf>
    <xf numFmtId="0" fontId="120" fillId="0" borderId="1" xfId="0" applyFont="1" applyBorder="1" applyAlignment="1">
      <alignment horizontal="center" vertical="center"/>
    </xf>
    <xf numFmtId="178" fontId="120" fillId="0" borderId="1" xfId="0" applyNumberFormat="1" applyFont="1" applyBorder="1" applyAlignment="1">
      <alignment horizontal="center" vertical="center"/>
    </xf>
    <xf numFmtId="0" fontId="120" fillId="0" borderId="1" xfId="0" applyFont="1" applyBorder="1" applyAlignment="1">
      <alignment horizontal="center" vertical="center" wrapText="1"/>
    </xf>
    <xf numFmtId="41" fontId="120" fillId="0" borderId="1" xfId="1" applyFont="1" applyFill="1" applyBorder="1" applyAlignment="1">
      <alignment horizontal="center" vertical="center"/>
    </xf>
    <xf numFmtId="0" fontId="118" fillId="0" borderId="1" xfId="0" applyFont="1" applyBorder="1" applyAlignment="1">
      <alignment horizontal="center" vertical="center" wrapText="1"/>
    </xf>
    <xf numFmtId="0" fontId="109" fillId="0" borderId="3" xfId="0" applyFont="1" applyBorder="1" applyAlignment="1">
      <alignment horizontal="center" vertical="center"/>
    </xf>
    <xf numFmtId="178" fontId="109" fillId="0" borderId="5" xfId="0" applyNumberFormat="1" applyFont="1" applyBorder="1" applyAlignment="1">
      <alignment horizontal="center" vertical="center"/>
    </xf>
    <xf numFmtId="0" fontId="113" fillId="0" borderId="1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177" fontId="62" fillId="0" borderId="1" xfId="0" applyNumberFormat="1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41" fontId="96" fillId="0" borderId="0" xfId="0" applyNumberFormat="1" applyFont="1">
      <alignment vertical="center"/>
    </xf>
    <xf numFmtId="0" fontId="122" fillId="0" borderId="0" xfId="0" applyFont="1" applyAlignment="1">
      <alignment horizontal="center" vertical="center"/>
    </xf>
    <xf numFmtId="0" fontId="122" fillId="0" borderId="0" xfId="0" applyFont="1">
      <alignment vertical="center"/>
    </xf>
    <xf numFmtId="0" fontId="122" fillId="0" borderId="1" xfId="0" applyFont="1" applyBorder="1" applyAlignment="1">
      <alignment horizontal="center" vertical="center"/>
    </xf>
    <xf numFmtId="178" fontId="122" fillId="0" borderId="1" xfId="0" applyNumberFormat="1" applyFont="1" applyBorder="1" applyAlignment="1">
      <alignment horizontal="center" vertical="center"/>
    </xf>
    <xf numFmtId="0" fontId="123" fillId="0" borderId="1" xfId="0" applyFont="1" applyBorder="1" applyAlignment="1">
      <alignment horizontal="center" vertical="center" wrapText="1"/>
    </xf>
    <xf numFmtId="0" fontId="122" fillId="0" borderId="1" xfId="0" applyFont="1" applyBorder="1">
      <alignment vertical="center"/>
    </xf>
    <xf numFmtId="0" fontId="124" fillId="0" borderId="1" xfId="0" applyFont="1" applyBorder="1" applyAlignment="1">
      <alignment horizontal="center" vertical="center" wrapText="1"/>
    </xf>
    <xf numFmtId="0" fontId="122" fillId="0" borderId="1" xfId="0" applyFont="1" applyBorder="1" applyAlignment="1">
      <alignment horizontal="center" vertical="center" wrapText="1"/>
    </xf>
    <xf numFmtId="0" fontId="123" fillId="0" borderId="30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/>
    </xf>
    <xf numFmtId="41" fontId="0" fillId="0" borderId="0" xfId="1" applyFont="1">
      <alignment vertical="center"/>
    </xf>
    <xf numFmtId="182" fontId="29" fillId="0" borderId="1" xfId="0" applyNumberFormat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62" fillId="0" borderId="27" xfId="0" applyFont="1" applyBorder="1" applyAlignment="1">
      <alignment horizontal="center" vertical="center"/>
    </xf>
    <xf numFmtId="0" fontId="127" fillId="0" borderId="0" xfId="844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41" fontId="29" fillId="2" borderId="0" xfId="0" applyNumberFormat="1" applyFont="1" applyFill="1" applyAlignment="1">
      <alignment horizontal="center" vertical="center"/>
    </xf>
    <xf numFmtId="42" fontId="30" fillId="0" borderId="0" xfId="0" applyNumberFormat="1" applyFont="1" applyAlignment="1">
      <alignment horizontal="center" vertical="center"/>
    </xf>
    <xf numFmtId="0" fontId="128" fillId="0" borderId="1" xfId="0" applyFont="1" applyBorder="1">
      <alignment vertical="center"/>
    </xf>
    <xf numFmtId="0" fontId="86" fillId="0" borderId="1" xfId="0" applyFont="1" applyBorder="1" applyAlignment="1">
      <alignment horizontal="center" vertical="center" wrapText="1"/>
    </xf>
    <xf numFmtId="3" fontId="129" fillId="0" borderId="30" xfId="0" applyNumberFormat="1" applyFont="1" applyBorder="1" applyAlignment="1">
      <alignment horizontal="center" vertical="center" wrapText="1"/>
    </xf>
    <xf numFmtId="3" fontId="129" fillId="0" borderId="0" xfId="0" applyNumberFormat="1" applyFont="1" applyAlignment="1">
      <alignment horizontal="center" vertical="center" wrapText="1"/>
    </xf>
    <xf numFmtId="0" fontId="96" fillId="0" borderId="17" xfId="0" applyFont="1" applyBorder="1">
      <alignment vertical="center"/>
    </xf>
    <xf numFmtId="0" fontId="125" fillId="0" borderId="1" xfId="0" applyFont="1" applyBorder="1" applyAlignment="1">
      <alignment horizontal="center" vertical="center" shrinkToFit="1"/>
    </xf>
    <xf numFmtId="0" fontId="123" fillId="0" borderId="1" xfId="0" applyFont="1" applyBorder="1" applyAlignment="1">
      <alignment horizontal="center" vertical="center"/>
    </xf>
    <xf numFmtId="0" fontId="112" fillId="0" borderId="1" xfId="0" quotePrefix="1" applyFon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 shrinkToFit="1"/>
    </xf>
    <xf numFmtId="0" fontId="117" fillId="0" borderId="0" xfId="0" applyFont="1" applyAlignment="1">
      <alignment horizontal="center" vertical="center"/>
    </xf>
    <xf numFmtId="183" fontId="30" fillId="0" borderId="1" xfId="0" applyNumberFormat="1" applyFont="1" applyBorder="1">
      <alignment vertical="center"/>
    </xf>
    <xf numFmtId="0" fontId="39" fillId="0" borderId="0" xfId="0" applyFont="1" applyAlignment="1">
      <alignment horizontal="center" vertical="center"/>
    </xf>
    <xf numFmtId="0" fontId="127" fillId="0" borderId="1" xfId="844" applyFill="1" applyBorder="1" applyAlignment="1">
      <alignment horizontal="center" vertical="center"/>
    </xf>
    <xf numFmtId="0" fontId="86" fillId="0" borderId="30" xfId="0" applyFont="1" applyBorder="1" applyAlignment="1">
      <alignment horizontal="center" vertical="center" wrapText="1"/>
    </xf>
    <xf numFmtId="0" fontId="129" fillId="0" borderId="30" xfId="0" applyFont="1" applyBorder="1" applyAlignment="1">
      <alignment horizontal="center" vertical="center" wrapText="1"/>
    </xf>
    <xf numFmtId="0" fontId="129" fillId="0" borderId="31" xfId="0" applyFont="1" applyBorder="1" applyAlignment="1">
      <alignment horizontal="center" vertical="center" wrapText="1"/>
    </xf>
    <xf numFmtId="178" fontId="65" fillId="0" borderId="1" xfId="0" applyNumberFormat="1" applyFont="1" applyBorder="1" applyAlignment="1">
      <alignment horizontal="center" vertical="center"/>
    </xf>
    <xf numFmtId="0" fontId="127" fillId="0" borderId="0" xfId="844" applyFill="1">
      <alignment vertical="center"/>
    </xf>
    <xf numFmtId="0" fontId="62" fillId="0" borderId="0" xfId="0" applyFont="1" applyAlignment="1">
      <alignment horizontal="center" vertical="center"/>
    </xf>
    <xf numFmtId="42" fontId="31" fillId="0" borderId="1" xfId="0" applyNumberFormat="1" applyFont="1" applyBorder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86" fillId="0" borderId="31" xfId="0" applyFont="1" applyBorder="1" applyAlignment="1">
      <alignment horizontal="center" vertical="center" wrapText="1"/>
    </xf>
    <xf numFmtId="0" fontId="86" fillId="0" borderId="33" xfId="0" applyFont="1" applyBorder="1" applyAlignment="1">
      <alignment horizontal="center" vertical="center" wrapText="1"/>
    </xf>
    <xf numFmtId="41" fontId="0" fillId="0" borderId="0" xfId="1" applyFont="1" applyFill="1">
      <alignment vertical="center"/>
    </xf>
    <xf numFmtId="3" fontId="129" fillId="0" borderId="31" xfId="0" applyNumberFormat="1" applyFont="1" applyBorder="1" applyAlignment="1">
      <alignment horizontal="center" vertical="center" wrapText="1"/>
    </xf>
    <xf numFmtId="0" fontId="129" fillId="0" borderId="1" xfId="0" applyFont="1" applyBorder="1" applyAlignment="1">
      <alignment horizontal="center" vertical="center" wrapText="1"/>
    </xf>
    <xf numFmtId="41" fontId="134" fillId="0" borderId="1" xfId="1" applyFont="1" applyFill="1" applyBorder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0" fontId="133" fillId="0" borderId="3" xfId="0" applyFont="1" applyBorder="1" applyAlignment="1">
      <alignment horizontal="center" vertical="center" wrapText="1"/>
    </xf>
    <xf numFmtId="0" fontId="112" fillId="0" borderId="3" xfId="0" applyFont="1" applyBorder="1" applyAlignment="1">
      <alignment horizontal="center" vertical="center"/>
    </xf>
    <xf numFmtId="0" fontId="115" fillId="0" borderId="3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39" fillId="30" borderId="1" xfId="0" applyFont="1" applyFill="1" applyBorder="1" applyAlignment="1">
      <alignment horizontal="center" vertical="center"/>
    </xf>
    <xf numFmtId="0" fontId="138" fillId="0" borderId="34" xfId="0" applyFont="1" applyBorder="1" applyAlignment="1">
      <alignment horizontal="center" vertical="center" wrapText="1"/>
    </xf>
    <xf numFmtId="0" fontId="141" fillId="0" borderId="30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/>
    </xf>
    <xf numFmtId="178" fontId="137" fillId="0" borderId="1" xfId="0" applyNumberFormat="1" applyFont="1" applyBorder="1" applyAlignment="1">
      <alignment horizontal="center" vertical="center"/>
    </xf>
    <xf numFmtId="0" fontId="127" fillId="0" borderId="1" xfId="844" applyBorder="1" applyAlignment="1">
      <alignment horizontal="center" vertical="center" wrapText="1"/>
    </xf>
    <xf numFmtId="0" fontId="96" fillId="0" borderId="33" xfId="0" applyFont="1" applyBorder="1" applyAlignment="1">
      <alignment horizontal="center" vertical="center"/>
    </xf>
    <xf numFmtId="178" fontId="96" fillId="0" borderId="33" xfId="0" applyNumberFormat="1" applyFont="1" applyBorder="1" applyAlignment="1">
      <alignment horizontal="center" vertical="center"/>
    </xf>
    <xf numFmtId="0" fontId="86" fillId="0" borderId="35" xfId="0" applyFont="1" applyBorder="1" applyAlignment="1">
      <alignment horizontal="center" vertical="center" wrapText="1"/>
    </xf>
    <xf numFmtId="0" fontId="96" fillId="0" borderId="3" xfId="0" applyFont="1" applyBorder="1" applyAlignment="1">
      <alignment horizontal="center" vertical="center"/>
    </xf>
    <xf numFmtId="0" fontId="86" fillId="0" borderId="36" xfId="0" applyFont="1" applyBorder="1" applyAlignment="1">
      <alignment horizontal="center" vertical="center" wrapText="1"/>
    </xf>
    <xf numFmtId="0" fontId="141" fillId="0" borderId="0" xfId="0" applyFont="1" applyAlignment="1">
      <alignment horizontal="center" vertical="center" wrapText="1"/>
    </xf>
    <xf numFmtId="0" fontId="141" fillId="0" borderId="37" xfId="0" applyFont="1" applyBorder="1" applyAlignment="1">
      <alignment horizontal="center" vertical="center" wrapText="1"/>
    </xf>
    <xf numFmtId="0" fontId="129" fillId="0" borderId="36" xfId="0" applyFont="1" applyBorder="1" applyAlignment="1">
      <alignment horizontal="center" vertical="center" wrapText="1"/>
    </xf>
    <xf numFmtId="0" fontId="142" fillId="0" borderId="30" xfId="0" applyFont="1" applyBorder="1" applyAlignment="1">
      <alignment horizontal="center" vertical="center" wrapText="1"/>
    </xf>
    <xf numFmtId="0" fontId="129" fillId="0" borderId="35" xfId="0" applyFont="1" applyBorder="1" applyAlignment="1">
      <alignment horizontal="center" vertical="center" wrapText="1"/>
    </xf>
    <xf numFmtId="0" fontId="129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 vertical="center" wrapText="1"/>
    </xf>
    <xf numFmtId="178" fontId="65" fillId="0" borderId="0" xfId="0" applyNumberFormat="1" applyFont="1" applyAlignment="1">
      <alignment horizontal="center" vertical="center"/>
    </xf>
    <xf numFmtId="0" fontId="30" fillId="0" borderId="17" xfId="0" applyFont="1" applyBorder="1">
      <alignment vertical="center"/>
    </xf>
    <xf numFmtId="0" fontId="86" fillId="0" borderId="37" xfId="0" applyFont="1" applyBorder="1" applyAlignment="1">
      <alignment horizontal="center" vertical="center" wrapText="1"/>
    </xf>
    <xf numFmtId="0" fontId="86" fillId="0" borderId="38" xfId="0" applyFont="1" applyBorder="1" applyAlignment="1">
      <alignment horizontal="center" vertical="center" wrapText="1"/>
    </xf>
    <xf numFmtId="0" fontId="129" fillId="0" borderId="39" xfId="0" applyFont="1" applyBorder="1" applyAlignment="1">
      <alignment horizontal="center" vertical="center" wrapText="1"/>
    </xf>
    <xf numFmtId="0" fontId="129" fillId="0" borderId="40" xfId="0" applyFont="1" applyBorder="1" applyAlignment="1">
      <alignment horizontal="center" vertical="center" wrapText="1"/>
    </xf>
    <xf numFmtId="0" fontId="144" fillId="0" borderId="1" xfId="0" applyFont="1" applyBorder="1" applyAlignment="1">
      <alignment horizontal="center" vertical="center"/>
    </xf>
    <xf numFmtId="49" fontId="30" fillId="0" borderId="1" xfId="0" quotePrefix="1" applyNumberFormat="1" applyFont="1" applyBorder="1" applyAlignment="1">
      <alignment horizontal="center" vertical="center"/>
    </xf>
    <xf numFmtId="0" fontId="143" fillId="0" borderId="1" xfId="0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145" fillId="0" borderId="1" xfId="0" applyFont="1" applyBorder="1" applyAlignment="1">
      <alignment horizontal="center" vertical="center"/>
    </xf>
    <xf numFmtId="41" fontId="44" fillId="0" borderId="1" xfId="1" applyFont="1" applyFill="1" applyBorder="1" applyAlignment="1">
      <alignment vertical="center" shrinkToFit="1"/>
    </xf>
    <xf numFmtId="0" fontId="127" fillId="0" borderId="1" xfId="844" applyFill="1" applyBorder="1" applyAlignment="1">
      <alignment horizontal="center" vertical="center" wrapText="1"/>
    </xf>
    <xf numFmtId="0" fontId="127" fillId="0" borderId="0" xfId="844">
      <alignment vertical="center"/>
    </xf>
    <xf numFmtId="0" fontId="31" fillId="0" borderId="3" xfId="0" applyFont="1" applyBorder="1" applyAlignment="1">
      <alignment horizontal="center" vertical="center"/>
    </xf>
    <xf numFmtId="0" fontId="86" fillId="0" borderId="40" xfId="0" applyFont="1" applyBorder="1" applyAlignment="1">
      <alignment horizontal="center" vertical="center" wrapText="1"/>
    </xf>
    <xf numFmtId="0" fontId="146" fillId="0" borderId="1" xfId="0" applyFont="1" applyBorder="1" applyAlignment="1">
      <alignment horizontal="center" vertical="center"/>
    </xf>
    <xf numFmtId="0" fontId="148" fillId="0" borderId="1" xfId="0" applyFont="1" applyBorder="1" applyAlignment="1">
      <alignment horizontal="center" vertical="center"/>
    </xf>
    <xf numFmtId="178" fontId="148" fillId="0" borderId="1" xfId="0" applyNumberFormat="1" applyFont="1" applyBorder="1" applyAlignment="1">
      <alignment horizontal="center" vertical="center"/>
    </xf>
    <xf numFmtId="0" fontId="149" fillId="0" borderId="1" xfId="0" applyFont="1" applyBorder="1" applyAlignment="1">
      <alignment horizontal="center" vertical="center" wrapText="1"/>
    </xf>
    <xf numFmtId="41" fontId="148" fillId="0" borderId="1" xfId="1" applyFont="1" applyFill="1" applyBorder="1" applyAlignment="1">
      <alignment horizontal="center" vertical="center"/>
    </xf>
    <xf numFmtId="0" fontId="148" fillId="0" borderId="1" xfId="0" applyFont="1" applyBorder="1">
      <alignment vertical="center"/>
    </xf>
    <xf numFmtId="41" fontId="148" fillId="0" borderId="1" xfId="0" applyNumberFormat="1" applyFont="1" applyBorder="1">
      <alignment vertical="center"/>
    </xf>
    <xf numFmtId="41" fontId="148" fillId="0" borderId="1" xfId="1" applyFont="1" applyFill="1" applyBorder="1">
      <alignment vertical="center"/>
    </xf>
    <xf numFmtId="0" fontId="86" fillId="0" borderId="43" xfId="0" applyFont="1" applyBorder="1" applyAlignment="1">
      <alignment horizontal="center" vertical="center" wrapText="1"/>
    </xf>
    <xf numFmtId="0" fontId="86" fillId="0" borderId="42" xfId="0" applyFont="1" applyBorder="1" applyAlignment="1">
      <alignment horizontal="center" vertical="center" wrapText="1"/>
    </xf>
    <xf numFmtId="41" fontId="30" fillId="0" borderId="0" xfId="0" applyNumberFormat="1" applyFont="1">
      <alignment vertical="center"/>
    </xf>
    <xf numFmtId="0" fontId="133" fillId="0" borderId="1" xfId="0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vertical="center" shrinkToFit="1"/>
    </xf>
    <xf numFmtId="3" fontId="86" fillId="0" borderId="30" xfId="0" applyNumberFormat="1" applyFont="1" applyBorder="1" applyAlignment="1">
      <alignment horizontal="center" vertical="center" wrapText="1"/>
    </xf>
    <xf numFmtId="0" fontId="135" fillId="0" borderId="1" xfId="0" applyFont="1" applyBorder="1" applyAlignment="1">
      <alignment horizontal="center" vertical="center"/>
    </xf>
    <xf numFmtId="178" fontId="135" fillId="0" borderId="1" xfId="0" applyNumberFormat="1" applyFont="1" applyBorder="1" applyAlignment="1">
      <alignment horizontal="center" vertical="center"/>
    </xf>
    <xf numFmtId="0" fontId="133" fillId="0" borderId="1" xfId="0" applyFont="1" applyBorder="1" applyAlignment="1">
      <alignment horizontal="center" vertical="center" shrinkToFit="1"/>
    </xf>
    <xf numFmtId="0" fontId="135" fillId="0" borderId="1" xfId="0" applyFont="1" applyBorder="1">
      <alignment vertical="center"/>
    </xf>
    <xf numFmtId="0" fontId="136" fillId="0" borderId="1" xfId="0" applyFont="1" applyBorder="1" applyAlignment="1">
      <alignment horizontal="center" vertical="center" wrapText="1"/>
    </xf>
    <xf numFmtId="0" fontId="152" fillId="0" borderId="0" xfId="0" applyFont="1" applyAlignment="1">
      <alignment horizontal="center" vertical="center"/>
    </xf>
    <xf numFmtId="178" fontId="153" fillId="0" borderId="0" xfId="0" applyNumberFormat="1" applyFont="1" applyAlignment="1">
      <alignment horizontal="center" vertical="center"/>
    </xf>
    <xf numFmtId="0" fontId="152" fillId="0" borderId="0" xfId="0" applyFont="1">
      <alignment vertical="center"/>
    </xf>
    <xf numFmtId="0" fontId="153" fillId="2" borderId="2" xfId="0" applyFont="1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178" fontId="152" fillId="0" borderId="1" xfId="0" applyNumberFormat="1" applyFont="1" applyBorder="1" applyAlignment="1">
      <alignment horizontal="center" vertical="center"/>
    </xf>
    <xf numFmtId="0" fontId="152" fillId="0" borderId="1" xfId="0" applyFont="1" applyBorder="1">
      <alignment vertical="center"/>
    </xf>
    <xf numFmtId="0" fontId="154" fillId="0" borderId="1" xfId="0" applyFont="1" applyBorder="1" applyAlignment="1">
      <alignment horizontal="center" vertical="center" wrapText="1"/>
    </xf>
    <xf numFmtId="0" fontId="154" fillId="0" borderId="0" xfId="0" applyFont="1" applyAlignment="1">
      <alignment horizontal="center" vertical="center" wrapText="1"/>
    </xf>
    <xf numFmtId="178" fontId="152" fillId="0" borderId="0" xfId="0" applyNumberFormat="1" applyFont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41" fontId="152" fillId="0" borderId="1" xfId="1" applyFont="1" applyFill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41" fontId="152" fillId="0" borderId="1" xfId="1" applyFont="1" applyFill="1" applyBorder="1">
      <alignment vertical="center"/>
    </xf>
    <xf numFmtId="41" fontId="152" fillId="0" borderId="1" xfId="0" applyNumberFormat="1" applyFont="1" applyBorder="1">
      <alignment vertical="center"/>
    </xf>
    <xf numFmtId="177" fontId="152" fillId="0" borderId="1" xfId="0" applyNumberFormat="1" applyFont="1" applyBorder="1">
      <alignment vertical="center"/>
    </xf>
    <xf numFmtId="0" fontId="151" fillId="0" borderId="1" xfId="0" applyFont="1" applyBorder="1" applyAlignment="1">
      <alignment horizontal="center" vertical="center" shrinkToFit="1"/>
    </xf>
    <xf numFmtId="0" fontId="154" fillId="0" borderId="1" xfId="0" applyFont="1" applyBorder="1" applyAlignment="1">
      <alignment horizontal="center" vertical="center"/>
    </xf>
    <xf numFmtId="0" fontId="152" fillId="0" borderId="1" xfId="0" applyFont="1" applyBorder="1" applyAlignment="1">
      <alignment horizontal="center" vertical="center" shrinkToFit="1"/>
    </xf>
    <xf numFmtId="0" fontId="151" fillId="0" borderId="1" xfId="0" applyFont="1" applyBorder="1" applyAlignment="1">
      <alignment horizontal="center" vertical="center"/>
    </xf>
    <xf numFmtId="49" fontId="151" fillId="0" borderId="1" xfId="0" applyNumberFormat="1" applyFont="1" applyBorder="1" applyAlignment="1">
      <alignment horizontal="center" vertical="center" wrapText="1"/>
    </xf>
    <xf numFmtId="0" fontId="154" fillId="0" borderId="0" xfId="0" applyFont="1" applyAlignment="1">
      <alignment horizontal="center" vertical="center"/>
    </xf>
    <xf numFmtId="179" fontId="150" fillId="0" borderId="1" xfId="0" applyNumberFormat="1" applyFont="1" applyBorder="1" applyAlignment="1">
      <alignment vertical="center" shrinkToFit="1"/>
    </xf>
    <xf numFmtId="178" fontId="30" fillId="28" borderId="1" xfId="0" applyNumberFormat="1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 wrapText="1"/>
    </xf>
    <xf numFmtId="41" fontId="59" fillId="0" borderId="1" xfId="0" applyNumberFormat="1" applyFont="1" applyBorder="1">
      <alignment vertical="center"/>
    </xf>
    <xf numFmtId="177" fontId="59" fillId="0" borderId="1" xfId="0" applyNumberFormat="1" applyFont="1" applyBorder="1">
      <alignment vertical="center"/>
    </xf>
    <xf numFmtId="0" fontId="86" fillId="0" borderId="41" xfId="0" applyFont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/>
    </xf>
    <xf numFmtId="178" fontId="96" fillId="3" borderId="1" xfId="0" applyNumberFormat="1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shrinkToFit="1"/>
    </xf>
    <xf numFmtId="41" fontId="96" fillId="3" borderId="1" xfId="1" applyFont="1" applyFill="1" applyBorder="1" applyAlignment="1">
      <alignment horizontal="center" vertical="center"/>
    </xf>
    <xf numFmtId="0" fontId="159" fillId="0" borderId="0" xfId="0" applyFont="1" applyAlignment="1">
      <alignment horizontal="center" vertical="center"/>
    </xf>
    <xf numFmtId="178" fontId="160" fillId="0" borderId="0" xfId="0" applyNumberFormat="1" applyFont="1" applyAlignment="1">
      <alignment horizontal="center" vertical="center"/>
    </xf>
    <xf numFmtId="0" fontId="159" fillId="0" borderId="0" xfId="0" applyFont="1">
      <alignment vertical="center"/>
    </xf>
    <xf numFmtId="0" fontId="160" fillId="2" borderId="1" xfId="0" applyFont="1" applyFill="1" applyBorder="1" applyAlignment="1">
      <alignment horizontal="center" vertical="center"/>
    </xf>
    <xf numFmtId="0" fontId="151" fillId="0" borderId="1" xfId="0" applyFont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center" vertical="center" wrapText="1"/>
    </xf>
    <xf numFmtId="0" fontId="159" fillId="0" borderId="1" xfId="0" applyFont="1" applyBorder="1" applyAlignment="1">
      <alignment horizontal="center" vertical="center"/>
    </xf>
    <xf numFmtId="178" fontId="159" fillId="0" borderId="1" xfId="0" applyNumberFormat="1" applyFont="1" applyBorder="1" applyAlignment="1">
      <alignment horizontal="center" vertical="center"/>
    </xf>
    <xf numFmtId="41" fontId="159" fillId="0" borderId="1" xfId="1" applyFont="1" applyFill="1" applyBorder="1" applyAlignment="1">
      <alignment horizontal="center" vertical="center"/>
    </xf>
    <xf numFmtId="0" fontId="159" fillId="0" borderId="1" xfId="0" applyFont="1" applyBorder="1">
      <alignment vertical="center"/>
    </xf>
    <xf numFmtId="41" fontId="159" fillId="0" borderId="1" xfId="0" applyNumberFormat="1" applyFont="1" applyBorder="1">
      <alignment vertical="center"/>
    </xf>
    <xf numFmtId="177" fontId="159" fillId="0" borderId="1" xfId="0" applyNumberFormat="1" applyFont="1" applyBorder="1">
      <alignment vertical="center"/>
    </xf>
    <xf numFmtId="0" fontId="161" fillId="0" borderId="1" xfId="0" applyFont="1" applyBorder="1" applyAlignment="1">
      <alignment horizontal="center" vertical="center"/>
    </xf>
    <xf numFmtId="0" fontId="162" fillId="0" borderId="0" xfId="0" applyFont="1">
      <alignment vertical="center"/>
    </xf>
    <xf numFmtId="0" fontId="159" fillId="0" borderId="1" xfId="0" applyFont="1" applyBorder="1" applyAlignment="1">
      <alignment horizontal="center" vertical="center" wrapText="1"/>
    </xf>
    <xf numFmtId="0" fontId="163" fillId="0" borderId="0" xfId="0" applyFont="1" applyAlignment="1">
      <alignment horizontal="center" vertical="center"/>
    </xf>
    <xf numFmtId="0" fontId="163" fillId="0" borderId="0" xfId="0" applyFont="1">
      <alignment vertical="center"/>
    </xf>
    <xf numFmtId="0" fontId="164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41" fillId="0" borderId="31" xfId="0" applyFont="1" applyBorder="1" applyAlignment="1">
      <alignment horizontal="center" vertical="center" wrapText="1"/>
    </xf>
    <xf numFmtId="0" fontId="163" fillId="0" borderId="2" xfId="0" applyFont="1" applyBorder="1" applyAlignment="1">
      <alignment horizontal="center" vertical="center"/>
    </xf>
    <xf numFmtId="178" fontId="163" fillId="0" borderId="2" xfId="0" applyNumberFormat="1" applyFont="1" applyBorder="1" applyAlignment="1">
      <alignment horizontal="center" vertical="center"/>
    </xf>
    <xf numFmtId="0" fontId="165" fillId="0" borderId="0" xfId="0" applyFont="1" applyAlignment="1">
      <alignment horizontal="center" vertical="center"/>
    </xf>
    <xf numFmtId="41" fontId="163" fillId="0" borderId="2" xfId="1" applyFont="1" applyFill="1" applyBorder="1" applyAlignment="1">
      <alignment horizontal="center" vertical="center"/>
    </xf>
    <xf numFmtId="177" fontId="163" fillId="0" borderId="2" xfId="0" applyNumberFormat="1" applyFont="1" applyBorder="1" applyAlignment="1">
      <alignment horizontal="center" vertical="center"/>
    </xf>
    <xf numFmtId="0" fontId="166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/>
    </xf>
    <xf numFmtId="0" fontId="165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shrinkToFit="1"/>
    </xf>
    <xf numFmtId="0" fontId="164" fillId="0" borderId="1" xfId="0" applyFont="1" applyBorder="1" applyAlignment="1">
      <alignment horizontal="center" vertical="center"/>
    </xf>
    <xf numFmtId="49" fontId="168" fillId="0" borderId="24" xfId="0" applyNumberFormat="1" applyFont="1" applyBorder="1" applyAlignment="1">
      <alignment horizontal="center" vertical="center" shrinkToFit="1"/>
    </xf>
    <xf numFmtId="0" fontId="163" fillId="0" borderId="1" xfId="0" applyFont="1" applyBorder="1" applyAlignment="1">
      <alignment horizontal="center" vertical="center" wrapText="1"/>
    </xf>
    <xf numFmtId="0" fontId="31" fillId="0" borderId="1" xfId="0" quotePrefix="1" applyFont="1" applyBorder="1" applyAlignment="1">
      <alignment horizontal="center" vertical="center"/>
    </xf>
    <xf numFmtId="17" fontId="31" fillId="0" borderId="1" xfId="0" quotePrefix="1" applyNumberFormat="1" applyFont="1" applyBorder="1" applyAlignment="1">
      <alignment horizontal="center" vertical="center"/>
    </xf>
    <xf numFmtId="41" fontId="31" fillId="0" borderId="1" xfId="1" applyFont="1" applyFill="1" applyBorder="1">
      <alignment vertical="center"/>
    </xf>
    <xf numFmtId="0" fontId="169" fillId="0" borderId="1" xfId="0" applyFont="1" applyBorder="1" applyAlignment="1">
      <alignment horizontal="center" vertical="center"/>
    </xf>
    <xf numFmtId="178" fontId="169" fillId="0" borderId="1" xfId="0" applyNumberFormat="1" applyFont="1" applyBorder="1" applyAlignment="1">
      <alignment horizontal="center" vertical="center"/>
    </xf>
    <xf numFmtId="0" fontId="169" fillId="0" borderId="1" xfId="0" applyFont="1" applyBorder="1">
      <alignment vertical="center"/>
    </xf>
    <xf numFmtId="0" fontId="171" fillId="0" borderId="1" xfId="0" applyFont="1" applyBorder="1" applyAlignment="1">
      <alignment horizontal="center" vertical="center" wrapText="1"/>
    </xf>
    <xf numFmtId="41" fontId="169" fillId="0" borderId="1" xfId="1" applyFont="1" applyBorder="1" applyAlignment="1">
      <alignment horizontal="center" vertical="center"/>
    </xf>
    <xf numFmtId="0" fontId="169" fillId="3" borderId="1" xfId="0" applyFont="1" applyFill="1" applyBorder="1" applyAlignment="1">
      <alignment horizontal="center" vertical="center"/>
    </xf>
    <xf numFmtId="178" fontId="169" fillId="3" borderId="1" xfId="0" applyNumberFormat="1" applyFont="1" applyFill="1" applyBorder="1" applyAlignment="1">
      <alignment horizontal="center" vertical="center"/>
    </xf>
    <xf numFmtId="41" fontId="169" fillId="3" borderId="1" xfId="1" applyFont="1" applyFill="1" applyBorder="1" applyAlignment="1">
      <alignment horizontal="center" vertical="center"/>
    </xf>
    <xf numFmtId="0" fontId="169" fillId="3" borderId="1" xfId="0" applyFont="1" applyFill="1" applyBorder="1">
      <alignment vertical="center"/>
    </xf>
    <xf numFmtId="41" fontId="59" fillId="3" borderId="1" xfId="0" applyNumberFormat="1" applyFont="1" applyFill="1" applyBorder="1">
      <alignment vertical="center"/>
    </xf>
    <xf numFmtId="0" fontId="170" fillId="3" borderId="1" xfId="0" applyFont="1" applyFill="1" applyBorder="1" applyAlignment="1">
      <alignment horizontal="center" vertical="center" shrinkToFit="1"/>
    </xf>
    <xf numFmtId="0" fontId="170" fillId="3" borderId="1" xfId="0" applyFont="1" applyFill="1" applyBorder="1" applyAlignment="1">
      <alignment horizontal="center" vertical="center"/>
    </xf>
    <xf numFmtId="177" fontId="59" fillId="3" borderId="1" xfId="0" applyNumberFormat="1" applyFont="1" applyFill="1" applyBorder="1">
      <alignment vertical="center"/>
    </xf>
    <xf numFmtId="177" fontId="59" fillId="28" borderId="1" xfId="0" applyNumberFormat="1" applyFont="1" applyFill="1" applyBorder="1">
      <alignment vertical="center"/>
    </xf>
    <xf numFmtId="177" fontId="34" fillId="28" borderId="1" xfId="1" applyNumberFormat="1" applyFont="1" applyFill="1" applyBorder="1" applyAlignment="1">
      <alignment horizontal="center" vertical="center"/>
    </xf>
    <xf numFmtId="0" fontId="158" fillId="0" borderId="1" xfId="0" applyFont="1" applyBorder="1" applyAlignment="1">
      <alignment horizontal="center" vertical="center"/>
    </xf>
    <xf numFmtId="178" fontId="158" fillId="0" borderId="1" xfId="0" applyNumberFormat="1" applyFont="1" applyBorder="1" applyAlignment="1">
      <alignment horizontal="center" vertical="center"/>
    </xf>
    <xf numFmtId="41" fontId="158" fillId="0" borderId="1" xfId="1" applyFont="1" applyFill="1" applyBorder="1" applyAlignment="1">
      <alignment horizontal="center" vertical="center"/>
    </xf>
    <xf numFmtId="177" fontId="158" fillId="0" borderId="1" xfId="0" applyNumberFormat="1" applyFont="1" applyBorder="1" applyAlignment="1">
      <alignment horizontal="center" vertical="center"/>
    </xf>
    <xf numFmtId="0" fontId="143" fillId="3" borderId="1" xfId="0" applyFont="1" applyFill="1" applyBorder="1" applyAlignment="1">
      <alignment horizontal="center" vertical="center"/>
    </xf>
    <xf numFmtId="49" fontId="30" fillId="3" borderId="1" xfId="0" quotePrefix="1" applyNumberFormat="1" applyFont="1" applyFill="1" applyBorder="1" applyAlignment="1">
      <alignment horizontal="center" vertical="center"/>
    </xf>
    <xf numFmtId="0" fontId="127" fillId="3" borderId="0" xfId="844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8" fontId="163" fillId="0" borderId="1" xfId="0" applyNumberFormat="1" applyFont="1" applyBorder="1" applyAlignment="1">
      <alignment horizontal="center" vertical="center"/>
    </xf>
    <xf numFmtId="0" fontId="167" fillId="0" borderId="1" xfId="0" applyFont="1" applyBorder="1" applyAlignment="1">
      <alignment horizontal="center" vertical="center"/>
    </xf>
    <xf numFmtId="0" fontId="172" fillId="0" borderId="1" xfId="0" applyFont="1" applyBorder="1" applyAlignment="1">
      <alignment horizontal="center" vertical="center"/>
    </xf>
    <xf numFmtId="41" fontId="169" fillId="0" borderId="1" xfId="1" applyFont="1" applyFill="1" applyBorder="1" applyAlignment="1">
      <alignment horizontal="center" vertical="center"/>
    </xf>
    <xf numFmtId="0" fontId="169" fillId="0" borderId="1" xfId="0" applyFont="1" applyBorder="1" applyAlignment="1">
      <alignment horizontal="center" vertical="center" wrapText="1"/>
    </xf>
    <xf numFmtId="0" fontId="171" fillId="0" borderId="1" xfId="0" applyFont="1" applyBorder="1" applyAlignment="1">
      <alignment horizontal="center" vertical="center"/>
    </xf>
    <xf numFmtId="0" fontId="170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161" fillId="0" borderId="1" xfId="0" applyFont="1" applyBorder="1" applyAlignment="1">
      <alignment horizontal="center" vertical="center" wrapText="1"/>
    </xf>
    <xf numFmtId="0" fontId="59" fillId="3" borderId="1" xfId="0" applyFont="1" applyFill="1" applyBorder="1">
      <alignment vertical="center"/>
    </xf>
    <xf numFmtId="0" fontId="30" fillId="0" borderId="2" xfId="0" applyFont="1" applyBorder="1" applyAlignment="1">
      <alignment horizontal="center" vertical="center"/>
    </xf>
    <xf numFmtId="178" fontId="59" fillId="3" borderId="1" xfId="0" applyNumberFormat="1" applyFont="1" applyFill="1" applyBorder="1" applyAlignment="1">
      <alignment horizontal="center" vertical="center"/>
    </xf>
    <xf numFmtId="0" fontId="163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151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/>
    </xf>
    <xf numFmtId="179" fontId="44" fillId="3" borderId="1" xfId="0" applyNumberFormat="1" applyFont="1" applyFill="1" applyBorder="1" applyAlignment="1">
      <alignment vertical="center" shrinkToFit="1"/>
    </xf>
    <xf numFmtId="0" fontId="86" fillId="3" borderId="1" xfId="0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horizontal="center" vertical="center" wrapText="1"/>
    </xf>
    <xf numFmtId="0" fontId="173" fillId="0" borderId="1" xfId="0" applyFont="1" applyBorder="1" applyAlignment="1">
      <alignment horizontal="center" vertical="center"/>
    </xf>
    <xf numFmtId="178" fontId="173" fillId="0" borderId="1" xfId="0" applyNumberFormat="1" applyFont="1" applyBorder="1" applyAlignment="1">
      <alignment horizontal="center" vertical="center"/>
    </xf>
    <xf numFmtId="0" fontId="173" fillId="0" borderId="1" xfId="0" applyFont="1" applyBorder="1" applyAlignment="1">
      <alignment horizontal="center" vertical="center" wrapText="1"/>
    </xf>
    <xf numFmtId="0" fontId="174" fillId="0" borderId="1" xfId="0" applyFont="1" applyBorder="1" applyAlignment="1">
      <alignment horizontal="center" vertical="center" wrapText="1"/>
    </xf>
    <xf numFmtId="0" fontId="173" fillId="0" borderId="1" xfId="0" quotePrefix="1" applyFont="1" applyBorder="1" applyAlignment="1">
      <alignment horizontal="center" vertical="center"/>
    </xf>
    <xf numFmtId="0" fontId="175" fillId="0" borderId="1" xfId="0" applyFont="1" applyBorder="1" applyAlignment="1">
      <alignment horizontal="center" vertical="center" shrinkToFit="1"/>
    </xf>
    <xf numFmtId="0" fontId="86" fillId="0" borderId="43" xfId="0" applyFont="1" applyBorder="1" applyAlignment="1">
      <alignment horizontal="center" vertical="center" wrapText="1"/>
    </xf>
    <xf numFmtId="0" fontId="86" fillId="0" borderId="21" xfId="0" applyFont="1" applyBorder="1" applyAlignment="1">
      <alignment horizontal="center" vertical="center" wrapText="1"/>
    </xf>
    <xf numFmtId="0" fontId="86" fillId="0" borderId="44" xfId="0" applyFont="1" applyBorder="1" applyAlignment="1">
      <alignment horizontal="center" vertical="center" wrapText="1"/>
    </xf>
    <xf numFmtId="0" fontId="86" fillId="0" borderId="17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28" borderId="2" xfId="0" applyFont="1" applyFill="1" applyBorder="1" applyAlignment="1">
      <alignment horizontal="center" vertical="center"/>
    </xf>
    <xf numFmtId="0" fontId="30" fillId="28" borderId="17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0" fillId="28" borderId="2" xfId="0" applyFont="1" applyFill="1" applyBorder="1" applyAlignment="1">
      <alignment horizontal="center" vertical="center" wrapText="1"/>
    </xf>
    <xf numFmtId="0" fontId="30" fillId="28" borderId="17" xfId="0" applyFont="1" applyFill="1" applyBorder="1" applyAlignment="1">
      <alignment horizontal="center" vertical="center" wrapText="1"/>
    </xf>
    <xf numFmtId="0" fontId="31" fillId="28" borderId="2" xfId="0" applyFont="1" applyFill="1" applyBorder="1" applyAlignment="1">
      <alignment horizontal="center" vertical="center" shrinkToFit="1"/>
    </xf>
    <xf numFmtId="0" fontId="31" fillId="28" borderId="17" xfId="0" applyFont="1" applyFill="1" applyBorder="1" applyAlignment="1">
      <alignment horizontal="center" vertical="center" shrinkToFit="1"/>
    </xf>
    <xf numFmtId="177" fontId="30" fillId="28" borderId="2" xfId="0" applyNumberFormat="1" applyFont="1" applyFill="1" applyBorder="1" applyAlignment="1">
      <alignment horizontal="center" vertical="center"/>
    </xf>
    <xf numFmtId="177" fontId="30" fillId="28" borderId="21" xfId="0" applyNumberFormat="1" applyFont="1" applyFill="1" applyBorder="1" applyAlignment="1">
      <alignment horizontal="center" vertical="center"/>
    </xf>
    <xf numFmtId="177" fontId="30" fillId="28" borderId="17" xfId="0" applyNumberFormat="1" applyFont="1" applyFill="1" applyBorder="1" applyAlignment="1">
      <alignment horizontal="center" vertical="center"/>
    </xf>
    <xf numFmtId="41" fontId="30" fillId="28" borderId="2" xfId="1" applyFont="1" applyFill="1" applyBorder="1" applyAlignment="1">
      <alignment horizontal="center" vertical="center"/>
    </xf>
    <xf numFmtId="41" fontId="30" fillId="28" borderId="21" xfId="1" applyFont="1" applyFill="1" applyBorder="1" applyAlignment="1">
      <alignment horizontal="center" vertical="center"/>
    </xf>
    <xf numFmtId="41" fontId="30" fillId="28" borderId="17" xfId="1" applyFont="1" applyFill="1" applyBorder="1" applyAlignment="1">
      <alignment horizontal="center" vertical="center"/>
    </xf>
    <xf numFmtId="0" fontId="30" fillId="28" borderId="21" xfId="0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61" fillId="4" borderId="1" xfId="0" applyFont="1" applyFill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2" fillId="0" borderId="27" xfId="0" applyFont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76" fillId="0" borderId="0" xfId="0" applyFont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</cellXfs>
  <cellStyles count="926">
    <cellStyle name="20% - 강조색1 2" xfId="9" xr:uid="{00000000-0005-0000-0000-000000000000}"/>
    <cellStyle name="20% - 강조색1 3" xfId="8" xr:uid="{00000000-0005-0000-0000-000001000000}"/>
    <cellStyle name="20% - 강조색2 2" xfId="11" xr:uid="{00000000-0005-0000-0000-000002000000}"/>
    <cellStyle name="20% - 강조색2 3" xfId="10" xr:uid="{00000000-0005-0000-0000-000003000000}"/>
    <cellStyle name="20% - 강조색3 2" xfId="13" xr:uid="{00000000-0005-0000-0000-000004000000}"/>
    <cellStyle name="20% - 강조색3 3" xfId="12" xr:uid="{00000000-0005-0000-0000-000005000000}"/>
    <cellStyle name="20% - 강조색4 2" xfId="15" xr:uid="{00000000-0005-0000-0000-000006000000}"/>
    <cellStyle name="20% - 강조색4 3" xfId="14" xr:uid="{00000000-0005-0000-0000-000007000000}"/>
    <cellStyle name="20% - 강조색5 2" xfId="17" xr:uid="{00000000-0005-0000-0000-000008000000}"/>
    <cellStyle name="20% - 강조색5 3" xfId="16" xr:uid="{00000000-0005-0000-0000-000009000000}"/>
    <cellStyle name="20% - 강조색6 2" xfId="19" xr:uid="{00000000-0005-0000-0000-00000A000000}"/>
    <cellStyle name="20% - 강조색6 3" xfId="18" xr:uid="{00000000-0005-0000-0000-00000B000000}"/>
    <cellStyle name="40% - 강조색1 2" xfId="21" xr:uid="{00000000-0005-0000-0000-00000C000000}"/>
    <cellStyle name="40% - 강조색1 3" xfId="20" xr:uid="{00000000-0005-0000-0000-00000D000000}"/>
    <cellStyle name="40% - 강조색2 2" xfId="23" xr:uid="{00000000-0005-0000-0000-00000E000000}"/>
    <cellStyle name="40% - 강조색2 3" xfId="22" xr:uid="{00000000-0005-0000-0000-00000F000000}"/>
    <cellStyle name="40% - 강조색3 2" xfId="25" xr:uid="{00000000-0005-0000-0000-000010000000}"/>
    <cellStyle name="40% - 강조색3 3" xfId="24" xr:uid="{00000000-0005-0000-0000-000011000000}"/>
    <cellStyle name="40% - 강조색4 2" xfId="27" xr:uid="{00000000-0005-0000-0000-000012000000}"/>
    <cellStyle name="40% - 강조색4 3" xfId="26" xr:uid="{00000000-0005-0000-0000-000013000000}"/>
    <cellStyle name="40% - 강조색5 2" xfId="29" xr:uid="{00000000-0005-0000-0000-000014000000}"/>
    <cellStyle name="40% - 강조색5 3" xfId="28" xr:uid="{00000000-0005-0000-0000-000015000000}"/>
    <cellStyle name="40% - 강조색6 2" xfId="31" xr:uid="{00000000-0005-0000-0000-000016000000}"/>
    <cellStyle name="40% - 강조색6 3" xfId="30" xr:uid="{00000000-0005-0000-0000-000017000000}"/>
    <cellStyle name="60% - 강조색1 2" xfId="33" xr:uid="{00000000-0005-0000-0000-000018000000}"/>
    <cellStyle name="60% - 강조색1 3" xfId="32" xr:uid="{00000000-0005-0000-0000-000019000000}"/>
    <cellStyle name="60% - 강조색2 2" xfId="35" xr:uid="{00000000-0005-0000-0000-00001A000000}"/>
    <cellStyle name="60% - 강조색2 3" xfId="34" xr:uid="{00000000-0005-0000-0000-00001B000000}"/>
    <cellStyle name="60% - 강조색3 2" xfId="37" xr:uid="{00000000-0005-0000-0000-00001C000000}"/>
    <cellStyle name="60% - 강조색3 3" xfId="36" xr:uid="{00000000-0005-0000-0000-00001D000000}"/>
    <cellStyle name="60% - 강조색4 2" xfId="39" xr:uid="{00000000-0005-0000-0000-00001E000000}"/>
    <cellStyle name="60% - 강조색4 3" xfId="38" xr:uid="{00000000-0005-0000-0000-00001F000000}"/>
    <cellStyle name="60% - 강조색5 2" xfId="41" xr:uid="{00000000-0005-0000-0000-000020000000}"/>
    <cellStyle name="60% - 강조색5 3" xfId="40" xr:uid="{00000000-0005-0000-0000-000021000000}"/>
    <cellStyle name="60% - 강조색6 2" xfId="43" xr:uid="{00000000-0005-0000-0000-000022000000}"/>
    <cellStyle name="60% - 강조색6 3" xfId="42" xr:uid="{00000000-0005-0000-0000-000023000000}"/>
    <cellStyle name="Comma [0]_ SG&amp;A Bridge " xfId="111" xr:uid="{00000000-0005-0000-0000-000024000000}"/>
    <cellStyle name="Comma_ SG&amp;A Bridge " xfId="112" xr:uid="{00000000-0005-0000-0000-000025000000}"/>
    <cellStyle name="Currency [0]_ SG&amp;A Bridge " xfId="113" xr:uid="{00000000-0005-0000-0000-000026000000}"/>
    <cellStyle name="Currency_ SG&amp;A Bridge " xfId="114" xr:uid="{00000000-0005-0000-0000-000027000000}"/>
    <cellStyle name="Header1" xfId="4" xr:uid="{00000000-0005-0000-0000-000028000000}"/>
    <cellStyle name="Header2" xfId="5" xr:uid="{00000000-0005-0000-0000-000029000000}"/>
    <cellStyle name="Normal_ SG&amp;A Bridge " xfId="115" xr:uid="{00000000-0005-0000-0000-00002A000000}"/>
    <cellStyle name="강조색1 2" xfId="45" xr:uid="{00000000-0005-0000-0000-00002B000000}"/>
    <cellStyle name="강조색1 3" xfId="44" xr:uid="{00000000-0005-0000-0000-00002C000000}"/>
    <cellStyle name="강조색2 2" xfId="47" xr:uid="{00000000-0005-0000-0000-00002D000000}"/>
    <cellStyle name="강조색2 3" xfId="46" xr:uid="{00000000-0005-0000-0000-00002E000000}"/>
    <cellStyle name="강조색3 2" xfId="49" xr:uid="{00000000-0005-0000-0000-00002F000000}"/>
    <cellStyle name="강조색3 3" xfId="48" xr:uid="{00000000-0005-0000-0000-000030000000}"/>
    <cellStyle name="강조색4 2" xfId="51" xr:uid="{00000000-0005-0000-0000-000031000000}"/>
    <cellStyle name="강조색4 3" xfId="50" xr:uid="{00000000-0005-0000-0000-000032000000}"/>
    <cellStyle name="강조색5 2" xfId="53" xr:uid="{00000000-0005-0000-0000-000033000000}"/>
    <cellStyle name="강조색5 3" xfId="52" xr:uid="{00000000-0005-0000-0000-000034000000}"/>
    <cellStyle name="강조색6 2" xfId="55" xr:uid="{00000000-0005-0000-0000-000035000000}"/>
    <cellStyle name="강조색6 3" xfId="54" xr:uid="{00000000-0005-0000-0000-000036000000}"/>
    <cellStyle name="경고문 2" xfId="57" xr:uid="{00000000-0005-0000-0000-000037000000}"/>
    <cellStyle name="경고문 3" xfId="56" xr:uid="{00000000-0005-0000-0000-000038000000}"/>
    <cellStyle name="계산 2" xfId="59" xr:uid="{00000000-0005-0000-0000-000039000000}"/>
    <cellStyle name="계산 3" xfId="58" xr:uid="{00000000-0005-0000-0000-00003A000000}"/>
    <cellStyle name="나쁨 2" xfId="61" xr:uid="{00000000-0005-0000-0000-00003B000000}"/>
    <cellStyle name="나쁨 3" xfId="60" xr:uid="{00000000-0005-0000-0000-00003C000000}"/>
    <cellStyle name="메모 2" xfId="63" xr:uid="{00000000-0005-0000-0000-00003D000000}"/>
    <cellStyle name="메모 3" xfId="62" xr:uid="{00000000-0005-0000-0000-00003E000000}"/>
    <cellStyle name="백분율" xfId="2" builtinId="5"/>
    <cellStyle name="백분율 2" xfId="116" xr:uid="{00000000-0005-0000-0000-000040000000}"/>
    <cellStyle name="보통 2" xfId="65" xr:uid="{00000000-0005-0000-0000-000041000000}"/>
    <cellStyle name="보통 3" xfId="64" xr:uid="{00000000-0005-0000-0000-000042000000}"/>
    <cellStyle name="설명 텍스트 2" xfId="67" xr:uid="{00000000-0005-0000-0000-000043000000}"/>
    <cellStyle name="설명 텍스트 3" xfId="66" xr:uid="{00000000-0005-0000-0000-000044000000}"/>
    <cellStyle name="셀 확인 2" xfId="69" xr:uid="{00000000-0005-0000-0000-000045000000}"/>
    <cellStyle name="셀 확인 3" xfId="68" xr:uid="{00000000-0005-0000-0000-000046000000}"/>
    <cellStyle name="쉼표 [0]" xfId="1" builtinId="6"/>
    <cellStyle name="쉼표 [0] 10" xfId="71" xr:uid="{00000000-0005-0000-0000-000048000000}"/>
    <cellStyle name="쉼표 [0] 10 2" xfId="117" xr:uid="{00000000-0005-0000-0000-000049000000}"/>
    <cellStyle name="쉼표 [0] 10 2 2" xfId="213" xr:uid="{00000000-0005-0000-0000-00004A000000}"/>
    <cellStyle name="쉼표 [0] 10 2 2 2" xfId="374" xr:uid="{00000000-0005-0000-0000-00004B000000}"/>
    <cellStyle name="쉼표 [0] 10 2 2 2 2" xfId="697" xr:uid="{00000000-0005-0000-0000-00004C000000}"/>
    <cellStyle name="쉼표 [0] 10 2 2 3" xfId="536" xr:uid="{00000000-0005-0000-0000-00004D000000}"/>
    <cellStyle name="쉼표 [0] 10 2 2 4" xfId="777" xr:uid="{00000000-0005-0000-0000-00004E000000}"/>
    <cellStyle name="쉼표 [0] 10 2 2 5" xfId="859" xr:uid="{00000000-0005-0000-0000-00004F000000}"/>
    <cellStyle name="쉼표 [0] 10 2 3" xfId="294" xr:uid="{00000000-0005-0000-0000-000050000000}"/>
    <cellStyle name="쉼표 [0] 10 2 3 2" xfId="617" xr:uid="{00000000-0005-0000-0000-000051000000}"/>
    <cellStyle name="쉼표 [0] 10 2 4" xfId="456" xr:uid="{00000000-0005-0000-0000-000052000000}"/>
    <cellStyle name="쉼표 [0] 10 3" xfId="118" xr:uid="{00000000-0005-0000-0000-000053000000}"/>
    <cellStyle name="쉼표 [0] 10 3 2" xfId="214" xr:uid="{00000000-0005-0000-0000-000054000000}"/>
    <cellStyle name="쉼표 [0] 10 3 2 2" xfId="375" xr:uid="{00000000-0005-0000-0000-000055000000}"/>
    <cellStyle name="쉼표 [0] 10 3 2 2 2" xfId="698" xr:uid="{00000000-0005-0000-0000-000056000000}"/>
    <cellStyle name="쉼표 [0] 10 3 2 3" xfId="537" xr:uid="{00000000-0005-0000-0000-000057000000}"/>
    <cellStyle name="쉼표 [0] 10 3 2 4" xfId="778" xr:uid="{00000000-0005-0000-0000-000058000000}"/>
    <cellStyle name="쉼표 [0] 10 3 2 5" xfId="860" xr:uid="{00000000-0005-0000-0000-000059000000}"/>
    <cellStyle name="쉼표 [0] 10 3 3" xfId="295" xr:uid="{00000000-0005-0000-0000-00005A000000}"/>
    <cellStyle name="쉼표 [0] 10 3 3 2" xfId="618" xr:uid="{00000000-0005-0000-0000-00005B000000}"/>
    <cellStyle name="쉼표 [0] 10 3 4" xfId="457" xr:uid="{00000000-0005-0000-0000-00005C000000}"/>
    <cellStyle name="쉼표 [0] 10 4" xfId="119" xr:uid="{00000000-0005-0000-0000-00005D000000}"/>
    <cellStyle name="쉼표 [0] 10 4 2" xfId="215" xr:uid="{00000000-0005-0000-0000-00005E000000}"/>
    <cellStyle name="쉼표 [0] 10 4 2 2" xfId="376" xr:uid="{00000000-0005-0000-0000-00005F000000}"/>
    <cellStyle name="쉼표 [0] 10 4 2 2 2" xfId="699" xr:uid="{00000000-0005-0000-0000-000060000000}"/>
    <cellStyle name="쉼표 [0] 10 4 2 3" xfId="538" xr:uid="{00000000-0005-0000-0000-000061000000}"/>
    <cellStyle name="쉼표 [0] 10 4 2 4" xfId="779" xr:uid="{00000000-0005-0000-0000-000062000000}"/>
    <cellStyle name="쉼표 [0] 10 4 2 5" xfId="861" xr:uid="{00000000-0005-0000-0000-000063000000}"/>
    <cellStyle name="쉼표 [0] 10 4 3" xfId="296" xr:uid="{00000000-0005-0000-0000-000064000000}"/>
    <cellStyle name="쉼표 [0] 10 4 3 2" xfId="619" xr:uid="{00000000-0005-0000-0000-000065000000}"/>
    <cellStyle name="쉼표 [0] 10 4 4" xfId="458" xr:uid="{00000000-0005-0000-0000-000066000000}"/>
    <cellStyle name="쉼표 [0] 10 5" xfId="120" xr:uid="{00000000-0005-0000-0000-000067000000}"/>
    <cellStyle name="쉼표 [0] 10 5 2" xfId="216" xr:uid="{00000000-0005-0000-0000-000068000000}"/>
    <cellStyle name="쉼표 [0] 10 5 2 2" xfId="377" xr:uid="{00000000-0005-0000-0000-000069000000}"/>
    <cellStyle name="쉼표 [0] 10 5 2 2 2" xfId="700" xr:uid="{00000000-0005-0000-0000-00006A000000}"/>
    <cellStyle name="쉼표 [0] 10 5 2 3" xfId="539" xr:uid="{00000000-0005-0000-0000-00006B000000}"/>
    <cellStyle name="쉼표 [0] 10 5 2 4" xfId="780" xr:uid="{00000000-0005-0000-0000-00006C000000}"/>
    <cellStyle name="쉼표 [0] 10 5 2 5" xfId="862" xr:uid="{00000000-0005-0000-0000-00006D000000}"/>
    <cellStyle name="쉼표 [0] 10 5 3" xfId="297" xr:uid="{00000000-0005-0000-0000-00006E000000}"/>
    <cellStyle name="쉼표 [0] 10 5 3 2" xfId="620" xr:uid="{00000000-0005-0000-0000-00006F000000}"/>
    <cellStyle name="쉼표 [0] 10 5 4" xfId="459" xr:uid="{00000000-0005-0000-0000-000070000000}"/>
    <cellStyle name="쉼표 [0] 10 6" xfId="121" xr:uid="{00000000-0005-0000-0000-000071000000}"/>
    <cellStyle name="쉼표 [0] 10 6 2" xfId="217" xr:uid="{00000000-0005-0000-0000-000072000000}"/>
    <cellStyle name="쉼표 [0] 10 6 2 2" xfId="378" xr:uid="{00000000-0005-0000-0000-000073000000}"/>
    <cellStyle name="쉼표 [0] 10 6 2 2 2" xfId="701" xr:uid="{00000000-0005-0000-0000-000074000000}"/>
    <cellStyle name="쉼표 [0] 10 6 2 3" xfId="540" xr:uid="{00000000-0005-0000-0000-000075000000}"/>
    <cellStyle name="쉼표 [0] 10 6 2 4" xfId="781" xr:uid="{00000000-0005-0000-0000-000076000000}"/>
    <cellStyle name="쉼표 [0] 10 6 2 5" xfId="863" xr:uid="{00000000-0005-0000-0000-000077000000}"/>
    <cellStyle name="쉼표 [0] 10 6 3" xfId="298" xr:uid="{00000000-0005-0000-0000-000078000000}"/>
    <cellStyle name="쉼표 [0] 10 6 3 2" xfId="621" xr:uid="{00000000-0005-0000-0000-000079000000}"/>
    <cellStyle name="쉼표 [0] 10 6 4" xfId="460" xr:uid="{00000000-0005-0000-0000-00007A000000}"/>
    <cellStyle name="쉼표 [0] 10 7" xfId="202" xr:uid="{00000000-0005-0000-0000-00007B000000}"/>
    <cellStyle name="쉼표 [0] 10 7 2" xfId="363" xr:uid="{00000000-0005-0000-0000-00007C000000}"/>
    <cellStyle name="쉼표 [0] 10 7 2 2" xfId="686" xr:uid="{00000000-0005-0000-0000-00007D000000}"/>
    <cellStyle name="쉼표 [0] 10 7 3" xfId="525" xr:uid="{00000000-0005-0000-0000-00007E000000}"/>
    <cellStyle name="쉼표 [0] 10 7 4" xfId="766" xr:uid="{00000000-0005-0000-0000-00007F000000}"/>
    <cellStyle name="쉼표 [0] 10 7 5" xfId="848" xr:uid="{00000000-0005-0000-0000-000080000000}"/>
    <cellStyle name="쉼표 [0] 10 8" xfId="283" xr:uid="{00000000-0005-0000-0000-000081000000}"/>
    <cellStyle name="쉼표 [0] 10 8 2" xfId="606" xr:uid="{00000000-0005-0000-0000-000082000000}"/>
    <cellStyle name="쉼표 [0] 10 9" xfId="445" xr:uid="{00000000-0005-0000-0000-000083000000}"/>
    <cellStyle name="쉼표 [0] 11" xfId="72" xr:uid="{00000000-0005-0000-0000-000084000000}"/>
    <cellStyle name="쉼표 [0] 11 2" xfId="122" xr:uid="{00000000-0005-0000-0000-000085000000}"/>
    <cellStyle name="쉼표 [0] 11 2 2" xfId="218" xr:uid="{00000000-0005-0000-0000-000086000000}"/>
    <cellStyle name="쉼표 [0] 11 2 2 2" xfId="379" xr:uid="{00000000-0005-0000-0000-000087000000}"/>
    <cellStyle name="쉼표 [0] 11 2 2 2 2" xfId="702" xr:uid="{00000000-0005-0000-0000-000088000000}"/>
    <cellStyle name="쉼표 [0] 11 2 2 3" xfId="541" xr:uid="{00000000-0005-0000-0000-000089000000}"/>
    <cellStyle name="쉼표 [0] 11 2 2 4" xfId="782" xr:uid="{00000000-0005-0000-0000-00008A000000}"/>
    <cellStyle name="쉼표 [0] 11 2 2 5" xfId="864" xr:uid="{00000000-0005-0000-0000-00008B000000}"/>
    <cellStyle name="쉼표 [0] 11 2 3" xfId="299" xr:uid="{00000000-0005-0000-0000-00008C000000}"/>
    <cellStyle name="쉼표 [0] 11 2 3 2" xfId="622" xr:uid="{00000000-0005-0000-0000-00008D000000}"/>
    <cellStyle name="쉼표 [0] 11 2 4" xfId="461" xr:uid="{00000000-0005-0000-0000-00008E000000}"/>
    <cellStyle name="쉼표 [0] 11 3" xfId="123" xr:uid="{00000000-0005-0000-0000-00008F000000}"/>
    <cellStyle name="쉼표 [0] 11 3 2" xfId="219" xr:uid="{00000000-0005-0000-0000-000090000000}"/>
    <cellStyle name="쉼표 [0] 11 3 2 2" xfId="380" xr:uid="{00000000-0005-0000-0000-000091000000}"/>
    <cellStyle name="쉼표 [0] 11 3 2 2 2" xfId="703" xr:uid="{00000000-0005-0000-0000-000092000000}"/>
    <cellStyle name="쉼표 [0] 11 3 2 3" xfId="542" xr:uid="{00000000-0005-0000-0000-000093000000}"/>
    <cellStyle name="쉼표 [0] 11 3 2 4" xfId="783" xr:uid="{00000000-0005-0000-0000-000094000000}"/>
    <cellStyle name="쉼표 [0] 11 3 2 5" xfId="865" xr:uid="{00000000-0005-0000-0000-000095000000}"/>
    <cellStyle name="쉼표 [0] 11 3 3" xfId="300" xr:uid="{00000000-0005-0000-0000-000096000000}"/>
    <cellStyle name="쉼표 [0] 11 3 3 2" xfId="623" xr:uid="{00000000-0005-0000-0000-000097000000}"/>
    <cellStyle name="쉼표 [0] 11 3 4" xfId="462" xr:uid="{00000000-0005-0000-0000-000098000000}"/>
    <cellStyle name="쉼표 [0] 11 4" xfId="124" xr:uid="{00000000-0005-0000-0000-000099000000}"/>
    <cellStyle name="쉼표 [0] 11 4 2" xfId="220" xr:uid="{00000000-0005-0000-0000-00009A000000}"/>
    <cellStyle name="쉼표 [0] 11 4 2 2" xfId="381" xr:uid="{00000000-0005-0000-0000-00009B000000}"/>
    <cellStyle name="쉼표 [0] 11 4 2 2 2" xfId="704" xr:uid="{00000000-0005-0000-0000-00009C000000}"/>
    <cellStyle name="쉼표 [0] 11 4 2 3" xfId="543" xr:uid="{00000000-0005-0000-0000-00009D000000}"/>
    <cellStyle name="쉼표 [0] 11 4 2 4" xfId="784" xr:uid="{00000000-0005-0000-0000-00009E000000}"/>
    <cellStyle name="쉼표 [0] 11 4 2 5" xfId="866" xr:uid="{00000000-0005-0000-0000-00009F000000}"/>
    <cellStyle name="쉼표 [0] 11 4 3" xfId="301" xr:uid="{00000000-0005-0000-0000-0000A0000000}"/>
    <cellStyle name="쉼표 [0] 11 4 3 2" xfId="624" xr:uid="{00000000-0005-0000-0000-0000A1000000}"/>
    <cellStyle name="쉼표 [0] 11 4 4" xfId="463" xr:uid="{00000000-0005-0000-0000-0000A2000000}"/>
    <cellStyle name="쉼표 [0] 11 5" xfId="125" xr:uid="{00000000-0005-0000-0000-0000A3000000}"/>
    <cellStyle name="쉼표 [0] 11 5 2" xfId="221" xr:uid="{00000000-0005-0000-0000-0000A4000000}"/>
    <cellStyle name="쉼표 [0] 11 5 2 2" xfId="382" xr:uid="{00000000-0005-0000-0000-0000A5000000}"/>
    <cellStyle name="쉼표 [0] 11 5 2 2 2" xfId="705" xr:uid="{00000000-0005-0000-0000-0000A6000000}"/>
    <cellStyle name="쉼표 [0] 11 5 2 3" xfId="544" xr:uid="{00000000-0005-0000-0000-0000A7000000}"/>
    <cellStyle name="쉼표 [0] 11 5 2 4" xfId="785" xr:uid="{00000000-0005-0000-0000-0000A8000000}"/>
    <cellStyle name="쉼표 [0] 11 5 2 5" xfId="867" xr:uid="{00000000-0005-0000-0000-0000A9000000}"/>
    <cellStyle name="쉼표 [0] 11 5 3" xfId="302" xr:uid="{00000000-0005-0000-0000-0000AA000000}"/>
    <cellStyle name="쉼표 [0] 11 5 3 2" xfId="625" xr:uid="{00000000-0005-0000-0000-0000AB000000}"/>
    <cellStyle name="쉼표 [0] 11 5 4" xfId="464" xr:uid="{00000000-0005-0000-0000-0000AC000000}"/>
    <cellStyle name="쉼표 [0] 11 6" xfId="126" xr:uid="{00000000-0005-0000-0000-0000AD000000}"/>
    <cellStyle name="쉼표 [0] 11 6 2" xfId="222" xr:uid="{00000000-0005-0000-0000-0000AE000000}"/>
    <cellStyle name="쉼표 [0] 11 6 2 2" xfId="383" xr:uid="{00000000-0005-0000-0000-0000AF000000}"/>
    <cellStyle name="쉼표 [0] 11 6 2 2 2" xfId="706" xr:uid="{00000000-0005-0000-0000-0000B0000000}"/>
    <cellStyle name="쉼표 [0] 11 6 2 3" xfId="545" xr:uid="{00000000-0005-0000-0000-0000B1000000}"/>
    <cellStyle name="쉼표 [0] 11 6 2 4" xfId="786" xr:uid="{00000000-0005-0000-0000-0000B2000000}"/>
    <cellStyle name="쉼표 [0] 11 6 2 5" xfId="868" xr:uid="{00000000-0005-0000-0000-0000B3000000}"/>
    <cellStyle name="쉼표 [0] 11 6 3" xfId="303" xr:uid="{00000000-0005-0000-0000-0000B4000000}"/>
    <cellStyle name="쉼표 [0] 11 6 3 2" xfId="626" xr:uid="{00000000-0005-0000-0000-0000B5000000}"/>
    <cellStyle name="쉼표 [0] 11 6 4" xfId="465" xr:uid="{00000000-0005-0000-0000-0000B6000000}"/>
    <cellStyle name="쉼표 [0] 11 7" xfId="203" xr:uid="{00000000-0005-0000-0000-0000B7000000}"/>
    <cellStyle name="쉼표 [0] 11 7 2" xfId="364" xr:uid="{00000000-0005-0000-0000-0000B8000000}"/>
    <cellStyle name="쉼표 [0] 11 7 2 2" xfId="687" xr:uid="{00000000-0005-0000-0000-0000B9000000}"/>
    <cellStyle name="쉼표 [0] 11 7 3" xfId="526" xr:uid="{00000000-0005-0000-0000-0000BA000000}"/>
    <cellStyle name="쉼표 [0] 11 7 4" xfId="767" xr:uid="{00000000-0005-0000-0000-0000BB000000}"/>
    <cellStyle name="쉼표 [0] 11 7 5" xfId="849" xr:uid="{00000000-0005-0000-0000-0000BC000000}"/>
    <cellStyle name="쉼표 [0] 11 8" xfId="284" xr:uid="{00000000-0005-0000-0000-0000BD000000}"/>
    <cellStyle name="쉼표 [0] 11 8 2" xfId="607" xr:uid="{00000000-0005-0000-0000-0000BE000000}"/>
    <cellStyle name="쉼표 [0] 11 9" xfId="446" xr:uid="{00000000-0005-0000-0000-0000BF000000}"/>
    <cellStyle name="쉼표 [0] 12" xfId="70" xr:uid="{00000000-0005-0000-0000-0000C0000000}"/>
    <cellStyle name="쉼표 [0] 12 2" xfId="127" xr:uid="{00000000-0005-0000-0000-0000C1000000}"/>
    <cellStyle name="쉼표 [0] 12 2 2" xfId="223" xr:uid="{00000000-0005-0000-0000-0000C2000000}"/>
    <cellStyle name="쉼표 [0] 12 2 2 2" xfId="384" xr:uid="{00000000-0005-0000-0000-0000C3000000}"/>
    <cellStyle name="쉼표 [0] 12 2 2 2 2" xfId="707" xr:uid="{00000000-0005-0000-0000-0000C4000000}"/>
    <cellStyle name="쉼표 [0] 12 2 2 3" xfId="546" xr:uid="{00000000-0005-0000-0000-0000C5000000}"/>
    <cellStyle name="쉼표 [0] 12 2 2 4" xfId="787" xr:uid="{00000000-0005-0000-0000-0000C6000000}"/>
    <cellStyle name="쉼표 [0] 12 2 2 5" xfId="869" xr:uid="{00000000-0005-0000-0000-0000C7000000}"/>
    <cellStyle name="쉼표 [0] 12 2 3" xfId="304" xr:uid="{00000000-0005-0000-0000-0000C8000000}"/>
    <cellStyle name="쉼표 [0] 12 2 3 2" xfId="627" xr:uid="{00000000-0005-0000-0000-0000C9000000}"/>
    <cellStyle name="쉼표 [0] 12 2 4" xfId="466" xr:uid="{00000000-0005-0000-0000-0000CA000000}"/>
    <cellStyle name="쉼표 [0] 12 3" xfId="128" xr:uid="{00000000-0005-0000-0000-0000CB000000}"/>
    <cellStyle name="쉼표 [0] 12 3 2" xfId="224" xr:uid="{00000000-0005-0000-0000-0000CC000000}"/>
    <cellStyle name="쉼표 [0] 12 3 2 2" xfId="385" xr:uid="{00000000-0005-0000-0000-0000CD000000}"/>
    <cellStyle name="쉼표 [0] 12 3 2 2 2" xfId="708" xr:uid="{00000000-0005-0000-0000-0000CE000000}"/>
    <cellStyle name="쉼표 [0] 12 3 2 3" xfId="547" xr:uid="{00000000-0005-0000-0000-0000CF000000}"/>
    <cellStyle name="쉼표 [0] 12 3 2 4" xfId="788" xr:uid="{00000000-0005-0000-0000-0000D0000000}"/>
    <cellStyle name="쉼표 [0] 12 3 2 5" xfId="870" xr:uid="{00000000-0005-0000-0000-0000D1000000}"/>
    <cellStyle name="쉼표 [0] 12 3 3" xfId="305" xr:uid="{00000000-0005-0000-0000-0000D2000000}"/>
    <cellStyle name="쉼표 [0] 12 3 3 2" xfId="628" xr:uid="{00000000-0005-0000-0000-0000D3000000}"/>
    <cellStyle name="쉼표 [0] 12 3 4" xfId="467" xr:uid="{00000000-0005-0000-0000-0000D4000000}"/>
    <cellStyle name="쉼표 [0] 12 4" xfId="129" xr:uid="{00000000-0005-0000-0000-0000D5000000}"/>
    <cellStyle name="쉼표 [0] 12 4 2" xfId="225" xr:uid="{00000000-0005-0000-0000-0000D6000000}"/>
    <cellStyle name="쉼표 [0] 12 4 2 2" xfId="386" xr:uid="{00000000-0005-0000-0000-0000D7000000}"/>
    <cellStyle name="쉼표 [0] 12 4 2 2 2" xfId="709" xr:uid="{00000000-0005-0000-0000-0000D8000000}"/>
    <cellStyle name="쉼표 [0] 12 4 2 3" xfId="548" xr:uid="{00000000-0005-0000-0000-0000D9000000}"/>
    <cellStyle name="쉼표 [0] 12 4 2 4" xfId="789" xr:uid="{00000000-0005-0000-0000-0000DA000000}"/>
    <cellStyle name="쉼표 [0] 12 4 2 5" xfId="871" xr:uid="{00000000-0005-0000-0000-0000DB000000}"/>
    <cellStyle name="쉼표 [0] 12 4 3" xfId="306" xr:uid="{00000000-0005-0000-0000-0000DC000000}"/>
    <cellStyle name="쉼표 [0] 12 4 3 2" xfId="629" xr:uid="{00000000-0005-0000-0000-0000DD000000}"/>
    <cellStyle name="쉼표 [0] 12 4 4" xfId="468" xr:uid="{00000000-0005-0000-0000-0000DE000000}"/>
    <cellStyle name="쉼표 [0] 12 5" xfId="130" xr:uid="{00000000-0005-0000-0000-0000DF000000}"/>
    <cellStyle name="쉼표 [0] 12 5 2" xfId="226" xr:uid="{00000000-0005-0000-0000-0000E0000000}"/>
    <cellStyle name="쉼표 [0] 12 5 2 2" xfId="387" xr:uid="{00000000-0005-0000-0000-0000E1000000}"/>
    <cellStyle name="쉼표 [0] 12 5 2 2 2" xfId="710" xr:uid="{00000000-0005-0000-0000-0000E2000000}"/>
    <cellStyle name="쉼표 [0] 12 5 2 3" xfId="549" xr:uid="{00000000-0005-0000-0000-0000E3000000}"/>
    <cellStyle name="쉼표 [0] 12 5 2 4" xfId="790" xr:uid="{00000000-0005-0000-0000-0000E4000000}"/>
    <cellStyle name="쉼표 [0] 12 5 2 5" xfId="872" xr:uid="{00000000-0005-0000-0000-0000E5000000}"/>
    <cellStyle name="쉼표 [0] 12 5 3" xfId="307" xr:uid="{00000000-0005-0000-0000-0000E6000000}"/>
    <cellStyle name="쉼표 [0] 12 5 3 2" xfId="630" xr:uid="{00000000-0005-0000-0000-0000E7000000}"/>
    <cellStyle name="쉼표 [0] 12 5 4" xfId="469" xr:uid="{00000000-0005-0000-0000-0000E8000000}"/>
    <cellStyle name="쉼표 [0] 12 6" xfId="131" xr:uid="{00000000-0005-0000-0000-0000E9000000}"/>
    <cellStyle name="쉼표 [0] 12 6 2" xfId="227" xr:uid="{00000000-0005-0000-0000-0000EA000000}"/>
    <cellStyle name="쉼표 [0] 12 6 2 2" xfId="388" xr:uid="{00000000-0005-0000-0000-0000EB000000}"/>
    <cellStyle name="쉼표 [0] 12 6 2 2 2" xfId="711" xr:uid="{00000000-0005-0000-0000-0000EC000000}"/>
    <cellStyle name="쉼표 [0] 12 6 2 3" xfId="550" xr:uid="{00000000-0005-0000-0000-0000ED000000}"/>
    <cellStyle name="쉼표 [0] 12 6 2 4" xfId="791" xr:uid="{00000000-0005-0000-0000-0000EE000000}"/>
    <cellStyle name="쉼표 [0] 12 6 2 5" xfId="873" xr:uid="{00000000-0005-0000-0000-0000EF000000}"/>
    <cellStyle name="쉼표 [0] 12 6 3" xfId="308" xr:uid="{00000000-0005-0000-0000-0000F0000000}"/>
    <cellStyle name="쉼표 [0] 12 6 3 2" xfId="631" xr:uid="{00000000-0005-0000-0000-0000F1000000}"/>
    <cellStyle name="쉼표 [0] 12 6 4" xfId="470" xr:uid="{00000000-0005-0000-0000-0000F2000000}"/>
    <cellStyle name="쉼표 [0] 12 7" xfId="201" xr:uid="{00000000-0005-0000-0000-0000F3000000}"/>
    <cellStyle name="쉼표 [0] 12 7 2" xfId="362" xr:uid="{00000000-0005-0000-0000-0000F4000000}"/>
    <cellStyle name="쉼표 [0] 12 7 2 2" xfId="685" xr:uid="{00000000-0005-0000-0000-0000F5000000}"/>
    <cellStyle name="쉼표 [0] 12 7 3" xfId="524" xr:uid="{00000000-0005-0000-0000-0000F6000000}"/>
    <cellStyle name="쉼표 [0] 12 7 4" xfId="765" xr:uid="{00000000-0005-0000-0000-0000F7000000}"/>
    <cellStyle name="쉼표 [0] 12 7 5" xfId="847" xr:uid="{00000000-0005-0000-0000-0000F8000000}"/>
    <cellStyle name="쉼표 [0] 12 8" xfId="282" xr:uid="{00000000-0005-0000-0000-0000F9000000}"/>
    <cellStyle name="쉼표 [0] 12 8 2" xfId="605" xr:uid="{00000000-0005-0000-0000-0000FA000000}"/>
    <cellStyle name="쉼표 [0] 12 9" xfId="444" xr:uid="{00000000-0005-0000-0000-0000FB000000}"/>
    <cellStyle name="쉼표 [0] 13" xfId="132" xr:uid="{00000000-0005-0000-0000-0000FC000000}"/>
    <cellStyle name="쉼표 [0] 13 2" xfId="133" xr:uid="{00000000-0005-0000-0000-0000FD000000}"/>
    <cellStyle name="쉼표 [0] 13 2 2" xfId="229" xr:uid="{00000000-0005-0000-0000-0000FE000000}"/>
    <cellStyle name="쉼표 [0] 13 2 2 2" xfId="390" xr:uid="{00000000-0005-0000-0000-0000FF000000}"/>
    <cellStyle name="쉼표 [0] 13 2 2 2 2" xfId="713" xr:uid="{00000000-0005-0000-0000-000000010000}"/>
    <cellStyle name="쉼표 [0] 13 2 2 3" xfId="552" xr:uid="{00000000-0005-0000-0000-000001010000}"/>
    <cellStyle name="쉼표 [0] 13 2 2 4" xfId="793" xr:uid="{00000000-0005-0000-0000-000002010000}"/>
    <cellStyle name="쉼표 [0] 13 2 2 5" xfId="875" xr:uid="{00000000-0005-0000-0000-000003010000}"/>
    <cellStyle name="쉼표 [0] 13 2 3" xfId="310" xr:uid="{00000000-0005-0000-0000-000004010000}"/>
    <cellStyle name="쉼표 [0] 13 2 3 2" xfId="633" xr:uid="{00000000-0005-0000-0000-000005010000}"/>
    <cellStyle name="쉼표 [0] 13 2 4" xfId="472" xr:uid="{00000000-0005-0000-0000-000006010000}"/>
    <cellStyle name="쉼표 [0] 13 3" xfId="134" xr:uid="{00000000-0005-0000-0000-000007010000}"/>
    <cellStyle name="쉼표 [0] 13 3 2" xfId="230" xr:uid="{00000000-0005-0000-0000-000008010000}"/>
    <cellStyle name="쉼표 [0] 13 3 2 2" xfId="391" xr:uid="{00000000-0005-0000-0000-000009010000}"/>
    <cellStyle name="쉼표 [0] 13 3 2 2 2" xfId="714" xr:uid="{00000000-0005-0000-0000-00000A010000}"/>
    <cellStyle name="쉼표 [0] 13 3 2 3" xfId="553" xr:uid="{00000000-0005-0000-0000-00000B010000}"/>
    <cellStyle name="쉼표 [0] 13 3 2 4" xfId="794" xr:uid="{00000000-0005-0000-0000-00000C010000}"/>
    <cellStyle name="쉼표 [0] 13 3 2 5" xfId="876" xr:uid="{00000000-0005-0000-0000-00000D010000}"/>
    <cellStyle name="쉼표 [0] 13 3 3" xfId="311" xr:uid="{00000000-0005-0000-0000-00000E010000}"/>
    <cellStyle name="쉼표 [0] 13 3 3 2" xfId="634" xr:uid="{00000000-0005-0000-0000-00000F010000}"/>
    <cellStyle name="쉼표 [0] 13 3 4" xfId="473" xr:uid="{00000000-0005-0000-0000-000010010000}"/>
    <cellStyle name="쉼표 [0] 13 4" xfId="228" xr:uid="{00000000-0005-0000-0000-000011010000}"/>
    <cellStyle name="쉼표 [0] 13 4 2" xfId="389" xr:uid="{00000000-0005-0000-0000-000012010000}"/>
    <cellStyle name="쉼표 [0] 13 4 2 2" xfId="712" xr:uid="{00000000-0005-0000-0000-000013010000}"/>
    <cellStyle name="쉼표 [0] 13 4 3" xfId="551" xr:uid="{00000000-0005-0000-0000-000014010000}"/>
    <cellStyle name="쉼표 [0] 13 4 4" xfId="792" xr:uid="{00000000-0005-0000-0000-000015010000}"/>
    <cellStyle name="쉼표 [0] 13 4 5" xfId="874" xr:uid="{00000000-0005-0000-0000-000016010000}"/>
    <cellStyle name="쉼표 [0] 13 5" xfId="309" xr:uid="{00000000-0005-0000-0000-000017010000}"/>
    <cellStyle name="쉼표 [0] 13 5 2" xfId="632" xr:uid="{00000000-0005-0000-0000-000018010000}"/>
    <cellStyle name="쉼표 [0] 13 6" xfId="471" xr:uid="{00000000-0005-0000-0000-000019010000}"/>
    <cellStyle name="쉼표 [0] 14" xfId="135" xr:uid="{00000000-0005-0000-0000-00001A010000}"/>
    <cellStyle name="쉼표 [0] 14 2" xfId="231" xr:uid="{00000000-0005-0000-0000-00001B010000}"/>
    <cellStyle name="쉼표 [0] 14 2 2" xfId="392" xr:uid="{00000000-0005-0000-0000-00001C010000}"/>
    <cellStyle name="쉼표 [0] 14 2 2 2" xfId="715" xr:uid="{00000000-0005-0000-0000-00001D010000}"/>
    <cellStyle name="쉼표 [0] 14 2 3" xfId="554" xr:uid="{00000000-0005-0000-0000-00001E010000}"/>
    <cellStyle name="쉼표 [0] 14 2 4" xfId="795" xr:uid="{00000000-0005-0000-0000-00001F010000}"/>
    <cellStyle name="쉼표 [0] 14 2 5" xfId="877" xr:uid="{00000000-0005-0000-0000-000020010000}"/>
    <cellStyle name="쉼표 [0] 14 3" xfId="312" xr:uid="{00000000-0005-0000-0000-000021010000}"/>
    <cellStyle name="쉼표 [0] 14 3 2" xfId="635" xr:uid="{00000000-0005-0000-0000-000022010000}"/>
    <cellStyle name="쉼표 [0] 14 4" xfId="474" xr:uid="{00000000-0005-0000-0000-000023010000}"/>
    <cellStyle name="쉼표 [0] 15" xfId="136" xr:uid="{00000000-0005-0000-0000-000024010000}"/>
    <cellStyle name="쉼표 [0] 15 2" xfId="232" xr:uid="{00000000-0005-0000-0000-000025010000}"/>
    <cellStyle name="쉼표 [0] 15 2 2" xfId="393" xr:uid="{00000000-0005-0000-0000-000026010000}"/>
    <cellStyle name="쉼표 [0] 15 2 2 2" xfId="716" xr:uid="{00000000-0005-0000-0000-000027010000}"/>
    <cellStyle name="쉼표 [0] 15 2 3" xfId="555" xr:uid="{00000000-0005-0000-0000-000028010000}"/>
    <cellStyle name="쉼표 [0] 15 2 4" xfId="796" xr:uid="{00000000-0005-0000-0000-000029010000}"/>
    <cellStyle name="쉼표 [0] 15 2 5" xfId="878" xr:uid="{00000000-0005-0000-0000-00002A010000}"/>
    <cellStyle name="쉼표 [0] 15 3" xfId="313" xr:uid="{00000000-0005-0000-0000-00002B010000}"/>
    <cellStyle name="쉼표 [0] 15 3 2" xfId="636" xr:uid="{00000000-0005-0000-0000-00002C010000}"/>
    <cellStyle name="쉼표 [0] 15 4" xfId="475" xr:uid="{00000000-0005-0000-0000-00002D010000}"/>
    <cellStyle name="쉼표 [0] 16" xfId="137" xr:uid="{00000000-0005-0000-0000-00002E010000}"/>
    <cellStyle name="쉼표 [0] 16 2" xfId="233" xr:uid="{00000000-0005-0000-0000-00002F010000}"/>
    <cellStyle name="쉼표 [0] 16 2 2" xfId="394" xr:uid="{00000000-0005-0000-0000-000030010000}"/>
    <cellStyle name="쉼표 [0] 16 2 2 2" xfId="717" xr:uid="{00000000-0005-0000-0000-000031010000}"/>
    <cellStyle name="쉼표 [0] 16 2 3" xfId="556" xr:uid="{00000000-0005-0000-0000-000032010000}"/>
    <cellStyle name="쉼표 [0] 16 2 4" xfId="797" xr:uid="{00000000-0005-0000-0000-000033010000}"/>
    <cellStyle name="쉼표 [0] 16 2 5" xfId="879" xr:uid="{00000000-0005-0000-0000-000034010000}"/>
    <cellStyle name="쉼표 [0] 16 3" xfId="314" xr:uid="{00000000-0005-0000-0000-000035010000}"/>
    <cellStyle name="쉼표 [0] 16 3 2" xfId="637" xr:uid="{00000000-0005-0000-0000-000036010000}"/>
    <cellStyle name="쉼표 [0] 16 4" xfId="476" xr:uid="{00000000-0005-0000-0000-000037010000}"/>
    <cellStyle name="쉼표 [0] 17" xfId="200" xr:uid="{00000000-0005-0000-0000-000038010000}"/>
    <cellStyle name="쉼표 [0] 17 2" xfId="361" xr:uid="{00000000-0005-0000-0000-000039010000}"/>
    <cellStyle name="쉼표 [0] 17 2 2" xfId="684" xr:uid="{00000000-0005-0000-0000-00003A010000}"/>
    <cellStyle name="쉼표 [0] 17 3" xfId="523" xr:uid="{00000000-0005-0000-0000-00003B010000}"/>
    <cellStyle name="쉼표 [0] 17 4" xfId="764" xr:uid="{00000000-0005-0000-0000-00003C010000}"/>
    <cellStyle name="쉼표 [0] 17 5" xfId="846" xr:uid="{00000000-0005-0000-0000-00003D010000}"/>
    <cellStyle name="쉼표 [0] 18" xfId="6" xr:uid="{00000000-0005-0000-0000-00003E010000}"/>
    <cellStyle name="쉼표 [0] 18 2" xfId="281" xr:uid="{00000000-0005-0000-0000-00003F010000}"/>
    <cellStyle name="쉼표 [0] 18 2 2" xfId="604" xr:uid="{00000000-0005-0000-0000-000040010000}"/>
    <cellStyle name="쉼표 [0] 18 3" xfId="443" xr:uid="{00000000-0005-0000-0000-000041010000}"/>
    <cellStyle name="쉼표 [0] 19" xfId="280" xr:uid="{00000000-0005-0000-0000-000042010000}"/>
    <cellStyle name="쉼표 [0] 19 2" xfId="603" xr:uid="{00000000-0005-0000-0000-000043010000}"/>
    <cellStyle name="쉼표 [0] 2" xfId="73" xr:uid="{00000000-0005-0000-0000-000044010000}"/>
    <cellStyle name="쉼표 [0] 2 2" xfId="138" xr:uid="{00000000-0005-0000-0000-000045010000}"/>
    <cellStyle name="쉼표 [0] 2 2 2" xfId="234" xr:uid="{00000000-0005-0000-0000-000046010000}"/>
    <cellStyle name="쉼표 [0] 2 2 2 2" xfId="395" xr:uid="{00000000-0005-0000-0000-000047010000}"/>
    <cellStyle name="쉼표 [0] 2 2 2 2 2" xfId="718" xr:uid="{00000000-0005-0000-0000-000048010000}"/>
    <cellStyle name="쉼표 [0] 2 2 2 3" xfId="557" xr:uid="{00000000-0005-0000-0000-000049010000}"/>
    <cellStyle name="쉼표 [0] 2 2 2 4" xfId="798" xr:uid="{00000000-0005-0000-0000-00004A010000}"/>
    <cellStyle name="쉼표 [0] 2 2 2 5" xfId="880" xr:uid="{00000000-0005-0000-0000-00004B010000}"/>
    <cellStyle name="쉼표 [0] 2 2 3" xfId="315" xr:uid="{00000000-0005-0000-0000-00004C010000}"/>
    <cellStyle name="쉼표 [0] 2 2 3 2" xfId="638" xr:uid="{00000000-0005-0000-0000-00004D010000}"/>
    <cellStyle name="쉼표 [0] 2 2 4" xfId="477" xr:uid="{00000000-0005-0000-0000-00004E010000}"/>
    <cellStyle name="쉼표 [0] 2 3" xfId="139" xr:uid="{00000000-0005-0000-0000-00004F010000}"/>
    <cellStyle name="쉼표 [0] 2 3 2" xfId="235" xr:uid="{00000000-0005-0000-0000-000050010000}"/>
    <cellStyle name="쉼표 [0] 2 3 2 2" xfId="396" xr:uid="{00000000-0005-0000-0000-000051010000}"/>
    <cellStyle name="쉼표 [0] 2 3 2 2 2" xfId="719" xr:uid="{00000000-0005-0000-0000-000052010000}"/>
    <cellStyle name="쉼표 [0] 2 3 2 3" xfId="558" xr:uid="{00000000-0005-0000-0000-000053010000}"/>
    <cellStyle name="쉼표 [0] 2 3 2 4" xfId="799" xr:uid="{00000000-0005-0000-0000-000054010000}"/>
    <cellStyle name="쉼표 [0] 2 3 2 5" xfId="881" xr:uid="{00000000-0005-0000-0000-000055010000}"/>
    <cellStyle name="쉼표 [0] 2 3 3" xfId="316" xr:uid="{00000000-0005-0000-0000-000056010000}"/>
    <cellStyle name="쉼표 [0] 2 3 3 2" xfId="639" xr:uid="{00000000-0005-0000-0000-000057010000}"/>
    <cellStyle name="쉼표 [0] 2 3 4" xfId="478" xr:uid="{00000000-0005-0000-0000-000058010000}"/>
    <cellStyle name="쉼표 [0] 2 4" xfId="140" xr:uid="{00000000-0005-0000-0000-000059010000}"/>
    <cellStyle name="쉼표 [0] 2 4 2" xfId="236" xr:uid="{00000000-0005-0000-0000-00005A010000}"/>
    <cellStyle name="쉼표 [0] 2 4 2 2" xfId="397" xr:uid="{00000000-0005-0000-0000-00005B010000}"/>
    <cellStyle name="쉼표 [0] 2 4 2 2 2" xfId="720" xr:uid="{00000000-0005-0000-0000-00005C010000}"/>
    <cellStyle name="쉼표 [0] 2 4 2 3" xfId="559" xr:uid="{00000000-0005-0000-0000-00005D010000}"/>
    <cellStyle name="쉼표 [0] 2 4 2 4" xfId="800" xr:uid="{00000000-0005-0000-0000-00005E010000}"/>
    <cellStyle name="쉼표 [0] 2 4 2 5" xfId="882" xr:uid="{00000000-0005-0000-0000-00005F010000}"/>
    <cellStyle name="쉼표 [0] 2 4 3" xfId="317" xr:uid="{00000000-0005-0000-0000-000060010000}"/>
    <cellStyle name="쉼표 [0] 2 4 3 2" xfId="640" xr:uid="{00000000-0005-0000-0000-000061010000}"/>
    <cellStyle name="쉼표 [0] 2 4 4" xfId="479" xr:uid="{00000000-0005-0000-0000-000062010000}"/>
    <cellStyle name="쉼표 [0] 2 5" xfId="141" xr:uid="{00000000-0005-0000-0000-000063010000}"/>
    <cellStyle name="쉼표 [0] 2 5 2" xfId="237" xr:uid="{00000000-0005-0000-0000-000064010000}"/>
    <cellStyle name="쉼표 [0] 2 5 2 2" xfId="398" xr:uid="{00000000-0005-0000-0000-000065010000}"/>
    <cellStyle name="쉼표 [0] 2 5 2 2 2" xfId="721" xr:uid="{00000000-0005-0000-0000-000066010000}"/>
    <cellStyle name="쉼표 [0] 2 5 2 3" xfId="560" xr:uid="{00000000-0005-0000-0000-000067010000}"/>
    <cellStyle name="쉼표 [0] 2 5 2 4" xfId="801" xr:uid="{00000000-0005-0000-0000-000068010000}"/>
    <cellStyle name="쉼표 [0] 2 5 2 5" xfId="883" xr:uid="{00000000-0005-0000-0000-000069010000}"/>
    <cellStyle name="쉼표 [0] 2 5 3" xfId="318" xr:uid="{00000000-0005-0000-0000-00006A010000}"/>
    <cellStyle name="쉼표 [0] 2 5 3 2" xfId="641" xr:uid="{00000000-0005-0000-0000-00006B010000}"/>
    <cellStyle name="쉼표 [0] 2 5 4" xfId="480" xr:uid="{00000000-0005-0000-0000-00006C010000}"/>
    <cellStyle name="쉼표 [0] 2 6" xfId="142" xr:uid="{00000000-0005-0000-0000-00006D010000}"/>
    <cellStyle name="쉼표 [0] 2 6 2" xfId="238" xr:uid="{00000000-0005-0000-0000-00006E010000}"/>
    <cellStyle name="쉼표 [0] 2 6 2 2" xfId="399" xr:uid="{00000000-0005-0000-0000-00006F010000}"/>
    <cellStyle name="쉼표 [0] 2 6 2 2 2" xfId="722" xr:uid="{00000000-0005-0000-0000-000070010000}"/>
    <cellStyle name="쉼표 [0] 2 6 2 3" xfId="561" xr:uid="{00000000-0005-0000-0000-000071010000}"/>
    <cellStyle name="쉼표 [0] 2 6 2 4" xfId="802" xr:uid="{00000000-0005-0000-0000-000072010000}"/>
    <cellStyle name="쉼표 [0] 2 6 2 5" xfId="884" xr:uid="{00000000-0005-0000-0000-000073010000}"/>
    <cellStyle name="쉼표 [0] 2 6 3" xfId="319" xr:uid="{00000000-0005-0000-0000-000074010000}"/>
    <cellStyle name="쉼표 [0] 2 6 3 2" xfId="642" xr:uid="{00000000-0005-0000-0000-000075010000}"/>
    <cellStyle name="쉼표 [0] 2 6 4" xfId="481" xr:uid="{00000000-0005-0000-0000-000076010000}"/>
    <cellStyle name="쉼표 [0] 2 7" xfId="204" xr:uid="{00000000-0005-0000-0000-000077010000}"/>
    <cellStyle name="쉼표 [0] 2 7 2" xfId="365" xr:uid="{00000000-0005-0000-0000-000078010000}"/>
    <cellStyle name="쉼표 [0] 2 7 2 2" xfId="688" xr:uid="{00000000-0005-0000-0000-000079010000}"/>
    <cellStyle name="쉼표 [0] 2 7 3" xfId="527" xr:uid="{00000000-0005-0000-0000-00007A010000}"/>
    <cellStyle name="쉼표 [0] 2 7 4" xfId="768" xr:uid="{00000000-0005-0000-0000-00007B010000}"/>
    <cellStyle name="쉼표 [0] 2 7 5" xfId="850" xr:uid="{00000000-0005-0000-0000-00007C010000}"/>
    <cellStyle name="쉼표 [0] 2 8" xfId="285" xr:uid="{00000000-0005-0000-0000-00007D010000}"/>
    <cellStyle name="쉼표 [0] 2 8 2" xfId="608" xr:uid="{00000000-0005-0000-0000-00007E010000}"/>
    <cellStyle name="쉼표 [0] 2 9" xfId="447" xr:uid="{00000000-0005-0000-0000-00007F010000}"/>
    <cellStyle name="쉼표 [0] 20" xfId="442" xr:uid="{00000000-0005-0000-0000-000080010000}"/>
    <cellStyle name="쉼표 [0] 3" xfId="74" xr:uid="{00000000-0005-0000-0000-000081010000}"/>
    <cellStyle name="쉼표 [0] 3 2" xfId="143" xr:uid="{00000000-0005-0000-0000-000082010000}"/>
    <cellStyle name="쉼표 [0] 3 2 2" xfId="239" xr:uid="{00000000-0005-0000-0000-000083010000}"/>
    <cellStyle name="쉼표 [0] 3 2 2 2" xfId="400" xr:uid="{00000000-0005-0000-0000-000084010000}"/>
    <cellStyle name="쉼표 [0] 3 2 2 2 2" xfId="723" xr:uid="{00000000-0005-0000-0000-000085010000}"/>
    <cellStyle name="쉼표 [0] 3 2 2 3" xfId="562" xr:uid="{00000000-0005-0000-0000-000086010000}"/>
    <cellStyle name="쉼표 [0] 3 2 2 4" xfId="803" xr:uid="{00000000-0005-0000-0000-000087010000}"/>
    <cellStyle name="쉼표 [0] 3 2 2 5" xfId="885" xr:uid="{00000000-0005-0000-0000-000088010000}"/>
    <cellStyle name="쉼표 [0] 3 2 3" xfId="320" xr:uid="{00000000-0005-0000-0000-000089010000}"/>
    <cellStyle name="쉼표 [0] 3 2 3 2" xfId="643" xr:uid="{00000000-0005-0000-0000-00008A010000}"/>
    <cellStyle name="쉼표 [0] 3 2 4" xfId="482" xr:uid="{00000000-0005-0000-0000-00008B010000}"/>
    <cellStyle name="쉼표 [0] 3 3" xfId="144" xr:uid="{00000000-0005-0000-0000-00008C010000}"/>
    <cellStyle name="쉼표 [0] 3 3 2" xfId="240" xr:uid="{00000000-0005-0000-0000-00008D010000}"/>
    <cellStyle name="쉼표 [0] 3 3 2 2" xfId="401" xr:uid="{00000000-0005-0000-0000-00008E010000}"/>
    <cellStyle name="쉼표 [0] 3 3 2 2 2" xfId="724" xr:uid="{00000000-0005-0000-0000-00008F010000}"/>
    <cellStyle name="쉼표 [0] 3 3 2 3" xfId="563" xr:uid="{00000000-0005-0000-0000-000090010000}"/>
    <cellStyle name="쉼표 [0] 3 3 2 4" xfId="804" xr:uid="{00000000-0005-0000-0000-000091010000}"/>
    <cellStyle name="쉼표 [0] 3 3 2 5" xfId="886" xr:uid="{00000000-0005-0000-0000-000092010000}"/>
    <cellStyle name="쉼표 [0] 3 3 3" xfId="321" xr:uid="{00000000-0005-0000-0000-000093010000}"/>
    <cellStyle name="쉼표 [0] 3 3 3 2" xfId="644" xr:uid="{00000000-0005-0000-0000-000094010000}"/>
    <cellStyle name="쉼표 [0] 3 3 4" xfId="483" xr:uid="{00000000-0005-0000-0000-000095010000}"/>
    <cellStyle name="쉼표 [0] 3 4" xfId="145" xr:uid="{00000000-0005-0000-0000-000096010000}"/>
    <cellStyle name="쉼표 [0] 3 4 2" xfId="241" xr:uid="{00000000-0005-0000-0000-000097010000}"/>
    <cellStyle name="쉼표 [0] 3 4 2 2" xfId="402" xr:uid="{00000000-0005-0000-0000-000098010000}"/>
    <cellStyle name="쉼표 [0] 3 4 2 2 2" xfId="725" xr:uid="{00000000-0005-0000-0000-000099010000}"/>
    <cellStyle name="쉼표 [0] 3 4 2 3" xfId="564" xr:uid="{00000000-0005-0000-0000-00009A010000}"/>
    <cellStyle name="쉼표 [0] 3 4 2 4" xfId="805" xr:uid="{00000000-0005-0000-0000-00009B010000}"/>
    <cellStyle name="쉼표 [0] 3 4 2 5" xfId="887" xr:uid="{00000000-0005-0000-0000-00009C010000}"/>
    <cellStyle name="쉼표 [0] 3 4 3" xfId="322" xr:uid="{00000000-0005-0000-0000-00009D010000}"/>
    <cellStyle name="쉼표 [0] 3 4 3 2" xfId="645" xr:uid="{00000000-0005-0000-0000-00009E010000}"/>
    <cellStyle name="쉼표 [0] 3 4 4" xfId="484" xr:uid="{00000000-0005-0000-0000-00009F010000}"/>
    <cellStyle name="쉼표 [0] 3 5" xfId="146" xr:uid="{00000000-0005-0000-0000-0000A0010000}"/>
    <cellStyle name="쉼표 [0] 3 5 2" xfId="242" xr:uid="{00000000-0005-0000-0000-0000A1010000}"/>
    <cellStyle name="쉼표 [0] 3 5 2 2" xfId="403" xr:uid="{00000000-0005-0000-0000-0000A2010000}"/>
    <cellStyle name="쉼표 [0] 3 5 2 2 2" xfId="726" xr:uid="{00000000-0005-0000-0000-0000A3010000}"/>
    <cellStyle name="쉼표 [0] 3 5 2 3" xfId="565" xr:uid="{00000000-0005-0000-0000-0000A4010000}"/>
    <cellStyle name="쉼표 [0] 3 5 2 4" xfId="806" xr:uid="{00000000-0005-0000-0000-0000A5010000}"/>
    <cellStyle name="쉼표 [0] 3 5 2 5" xfId="888" xr:uid="{00000000-0005-0000-0000-0000A6010000}"/>
    <cellStyle name="쉼표 [0] 3 5 3" xfId="323" xr:uid="{00000000-0005-0000-0000-0000A7010000}"/>
    <cellStyle name="쉼표 [0] 3 5 3 2" xfId="646" xr:uid="{00000000-0005-0000-0000-0000A8010000}"/>
    <cellStyle name="쉼표 [0] 3 5 4" xfId="485" xr:uid="{00000000-0005-0000-0000-0000A9010000}"/>
    <cellStyle name="쉼표 [0] 3 6" xfId="147" xr:uid="{00000000-0005-0000-0000-0000AA010000}"/>
    <cellStyle name="쉼표 [0] 3 6 2" xfId="243" xr:uid="{00000000-0005-0000-0000-0000AB010000}"/>
    <cellStyle name="쉼표 [0] 3 6 2 2" xfId="404" xr:uid="{00000000-0005-0000-0000-0000AC010000}"/>
    <cellStyle name="쉼표 [0] 3 6 2 2 2" xfId="727" xr:uid="{00000000-0005-0000-0000-0000AD010000}"/>
    <cellStyle name="쉼표 [0] 3 6 2 3" xfId="566" xr:uid="{00000000-0005-0000-0000-0000AE010000}"/>
    <cellStyle name="쉼표 [0] 3 6 2 4" xfId="807" xr:uid="{00000000-0005-0000-0000-0000AF010000}"/>
    <cellStyle name="쉼표 [0] 3 6 2 5" xfId="889" xr:uid="{00000000-0005-0000-0000-0000B0010000}"/>
    <cellStyle name="쉼표 [0] 3 6 3" xfId="324" xr:uid="{00000000-0005-0000-0000-0000B1010000}"/>
    <cellStyle name="쉼표 [0] 3 6 3 2" xfId="647" xr:uid="{00000000-0005-0000-0000-0000B2010000}"/>
    <cellStyle name="쉼표 [0] 3 6 4" xfId="486" xr:uid="{00000000-0005-0000-0000-0000B3010000}"/>
    <cellStyle name="쉼표 [0] 3 7" xfId="205" xr:uid="{00000000-0005-0000-0000-0000B4010000}"/>
    <cellStyle name="쉼표 [0] 3 7 2" xfId="366" xr:uid="{00000000-0005-0000-0000-0000B5010000}"/>
    <cellStyle name="쉼표 [0] 3 7 2 2" xfId="689" xr:uid="{00000000-0005-0000-0000-0000B6010000}"/>
    <cellStyle name="쉼표 [0] 3 7 3" xfId="528" xr:uid="{00000000-0005-0000-0000-0000B7010000}"/>
    <cellStyle name="쉼표 [0] 3 7 4" xfId="769" xr:uid="{00000000-0005-0000-0000-0000B8010000}"/>
    <cellStyle name="쉼표 [0] 3 7 5" xfId="851" xr:uid="{00000000-0005-0000-0000-0000B9010000}"/>
    <cellStyle name="쉼표 [0] 3 8" xfId="286" xr:uid="{00000000-0005-0000-0000-0000BA010000}"/>
    <cellStyle name="쉼표 [0] 3 8 2" xfId="609" xr:uid="{00000000-0005-0000-0000-0000BB010000}"/>
    <cellStyle name="쉼표 [0] 3 9" xfId="448" xr:uid="{00000000-0005-0000-0000-0000BC010000}"/>
    <cellStyle name="쉼표 [0] 4" xfId="75" xr:uid="{00000000-0005-0000-0000-0000BD010000}"/>
    <cellStyle name="쉼표 [0] 4 2" xfId="148" xr:uid="{00000000-0005-0000-0000-0000BE010000}"/>
    <cellStyle name="쉼표 [0] 4 2 2" xfId="244" xr:uid="{00000000-0005-0000-0000-0000BF010000}"/>
    <cellStyle name="쉼표 [0] 4 2 2 2" xfId="405" xr:uid="{00000000-0005-0000-0000-0000C0010000}"/>
    <cellStyle name="쉼표 [0] 4 2 2 2 2" xfId="728" xr:uid="{00000000-0005-0000-0000-0000C1010000}"/>
    <cellStyle name="쉼표 [0] 4 2 2 3" xfId="567" xr:uid="{00000000-0005-0000-0000-0000C2010000}"/>
    <cellStyle name="쉼표 [0] 4 2 2 4" xfId="808" xr:uid="{00000000-0005-0000-0000-0000C3010000}"/>
    <cellStyle name="쉼표 [0] 4 2 2 5" xfId="890" xr:uid="{00000000-0005-0000-0000-0000C4010000}"/>
    <cellStyle name="쉼표 [0] 4 2 3" xfId="325" xr:uid="{00000000-0005-0000-0000-0000C5010000}"/>
    <cellStyle name="쉼표 [0] 4 2 3 2" xfId="648" xr:uid="{00000000-0005-0000-0000-0000C6010000}"/>
    <cellStyle name="쉼표 [0] 4 2 4" xfId="487" xr:uid="{00000000-0005-0000-0000-0000C7010000}"/>
    <cellStyle name="쉼표 [0] 4 3" xfId="149" xr:uid="{00000000-0005-0000-0000-0000C8010000}"/>
    <cellStyle name="쉼표 [0] 4 3 2" xfId="245" xr:uid="{00000000-0005-0000-0000-0000C9010000}"/>
    <cellStyle name="쉼표 [0] 4 3 2 2" xfId="406" xr:uid="{00000000-0005-0000-0000-0000CA010000}"/>
    <cellStyle name="쉼표 [0] 4 3 2 2 2" xfId="729" xr:uid="{00000000-0005-0000-0000-0000CB010000}"/>
    <cellStyle name="쉼표 [0] 4 3 2 3" xfId="568" xr:uid="{00000000-0005-0000-0000-0000CC010000}"/>
    <cellStyle name="쉼표 [0] 4 3 2 4" xfId="809" xr:uid="{00000000-0005-0000-0000-0000CD010000}"/>
    <cellStyle name="쉼표 [0] 4 3 2 5" xfId="891" xr:uid="{00000000-0005-0000-0000-0000CE010000}"/>
    <cellStyle name="쉼표 [0] 4 3 3" xfId="326" xr:uid="{00000000-0005-0000-0000-0000CF010000}"/>
    <cellStyle name="쉼표 [0] 4 3 3 2" xfId="649" xr:uid="{00000000-0005-0000-0000-0000D0010000}"/>
    <cellStyle name="쉼표 [0] 4 3 4" xfId="488" xr:uid="{00000000-0005-0000-0000-0000D1010000}"/>
    <cellStyle name="쉼표 [0] 4 4" xfId="150" xr:uid="{00000000-0005-0000-0000-0000D2010000}"/>
    <cellStyle name="쉼표 [0] 4 4 2" xfId="246" xr:uid="{00000000-0005-0000-0000-0000D3010000}"/>
    <cellStyle name="쉼표 [0] 4 4 2 2" xfId="407" xr:uid="{00000000-0005-0000-0000-0000D4010000}"/>
    <cellStyle name="쉼표 [0] 4 4 2 2 2" xfId="730" xr:uid="{00000000-0005-0000-0000-0000D5010000}"/>
    <cellStyle name="쉼표 [0] 4 4 2 3" xfId="569" xr:uid="{00000000-0005-0000-0000-0000D6010000}"/>
    <cellStyle name="쉼표 [0] 4 4 2 4" xfId="810" xr:uid="{00000000-0005-0000-0000-0000D7010000}"/>
    <cellStyle name="쉼표 [0] 4 4 2 5" xfId="892" xr:uid="{00000000-0005-0000-0000-0000D8010000}"/>
    <cellStyle name="쉼표 [0] 4 4 3" xfId="327" xr:uid="{00000000-0005-0000-0000-0000D9010000}"/>
    <cellStyle name="쉼표 [0] 4 4 3 2" xfId="650" xr:uid="{00000000-0005-0000-0000-0000DA010000}"/>
    <cellStyle name="쉼표 [0] 4 4 4" xfId="489" xr:uid="{00000000-0005-0000-0000-0000DB010000}"/>
    <cellStyle name="쉼표 [0] 4 5" xfId="151" xr:uid="{00000000-0005-0000-0000-0000DC010000}"/>
    <cellStyle name="쉼표 [0] 4 5 2" xfId="247" xr:uid="{00000000-0005-0000-0000-0000DD010000}"/>
    <cellStyle name="쉼표 [0] 4 5 2 2" xfId="408" xr:uid="{00000000-0005-0000-0000-0000DE010000}"/>
    <cellStyle name="쉼표 [0] 4 5 2 2 2" xfId="731" xr:uid="{00000000-0005-0000-0000-0000DF010000}"/>
    <cellStyle name="쉼표 [0] 4 5 2 3" xfId="570" xr:uid="{00000000-0005-0000-0000-0000E0010000}"/>
    <cellStyle name="쉼표 [0] 4 5 2 4" xfId="811" xr:uid="{00000000-0005-0000-0000-0000E1010000}"/>
    <cellStyle name="쉼표 [0] 4 5 2 5" xfId="893" xr:uid="{00000000-0005-0000-0000-0000E2010000}"/>
    <cellStyle name="쉼표 [0] 4 5 3" xfId="328" xr:uid="{00000000-0005-0000-0000-0000E3010000}"/>
    <cellStyle name="쉼표 [0] 4 5 3 2" xfId="651" xr:uid="{00000000-0005-0000-0000-0000E4010000}"/>
    <cellStyle name="쉼표 [0] 4 5 4" xfId="490" xr:uid="{00000000-0005-0000-0000-0000E5010000}"/>
    <cellStyle name="쉼표 [0] 4 6" xfId="152" xr:uid="{00000000-0005-0000-0000-0000E6010000}"/>
    <cellStyle name="쉼표 [0] 4 6 2" xfId="248" xr:uid="{00000000-0005-0000-0000-0000E7010000}"/>
    <cellStyle name="쉼표 [0] 4 6 2 2" xfId="409" xr:uid="{00000000-0005-0000-0000-0000E8010000}"/>
    <cellStyle name="쉼표 [0] 4 6 2 2 2" xfId="732" xr:uid="{00000000-0005-0000-0000-0000E9010000}"/>
    <cellStyle name="쉼표 [0] 4 6 2 3" xfId="571" xr:uid="{00000000-0005-0000-0000-0000EA010000}"/>
    <cellStyle name="쉼표 [0] 4 6 2 4" xfId="812" xr:uid="{00000000-0005-0000-0000-0000EB010000}"/>
    <cellStyle name="쉼표 [0] 4 6 2 5" xfId="894" xr:uid="{00000000-0005-0000-0000-0000EC010000}"/>
    <cellStyle name="쉼표 [0] 4 6 3" xfId="329" xr:uid="{00000000-0005-0000-0000-0000ED010000}"/>
    <cellStyle name="쉼표 [0] 4 6 3 2" xfId="652" xr:uid="{00000000-0005-0000-0000-0000EE010000}"/>
    <cellStyle name="쉼표 [0] 4 6 4" xfId="491" xr:uid="{00000000-0005-0000-0000-0000EF010000}"/>
    <cellStyle name="쉼표 [0] 4 7" xfId="206" xr:uid="{00000000-0005-0000-0000-0000F0010000}"/>
    <cellStyle name="쉼표 [0] 4 7 2" xfId="367" xr:uid="{00000000-0005-0000-0000-0000F1010000}"/>
    <cellStyle name="쉼표 [0] 4 7 2 2" xfId="690" xr:uid="{00000000-0005-0000-0000-0000F2010000}"/>
    <cellStyle name="쉼표 [0] 4 7 3" xfId="529" xr:uid="{00000000-0005-0000-0000-0000F3010000}"/>
    <cellStyle name="쉼표 [0] 4 7 4" xfId="770" xr:uid="{00000000-0005-0000-0000-0000F4010000}"/>
    <cellStyle name="쉼표 [0] 4 7 5" xfId="852" xr:uid="{00000000-0005-0000-0000-0000F5010000}"/>
    <cellStyle name="쉼표 [0] 4 8" xfId="287" xr:uid="{00000000-0005-0000-0000-0000F6010000}"/>
    <cellStyle name="쉼표 [0] 4 8 2" xfId="610" xr:uid="{00000000-0005-0000-0000-0000F7010000}"/>
    <cellStyle name="쉼표 [0] 4 9" xfId="449" xr:uid="{00000000-0005-0000-0000-0000F8010000}"/>
    <cellStyle name="쉼표 [0] 5" xfId="76" xr:uid="{00000000-0005-0000-0000-0000F9010000}"/>
    <cellStyle name="쉼표 [0] 5 2" xfId="153" xr:uid="{00000000-0005-0000-0000-0000FA010000}"/>
    <cellStyle name="쉼표 [0] 5 2 2" xfId="249" xr:uid="{00000000-0005-0000-0000-0000FB010000}"/>
    <cellStyle name="쉼표 [0] 5 2 2 2" xfId="410" xr:uid="{00000000-0005-0000-0000-0000FC010000}"/>
    <cellStyle name="쉼표 [0] 5 2 2 2 2" xfId="733" xr:uid="{00000000-0005-0000-0000-0000FD010000}"/>
    <cellStyle name="쉼표 [0] 5 2 2 3" xfId="572" xr:uid="{00000000-0005-0000-0000-0000FE010000}"/>
    <cellStyle name="쉼표 [0] 5 2 2 4" xfId="813" xr:uid="{00000000-0005-0000-0000-0000FF010000}"/>
    <cellStyle name="쉼표 [0] 5 2 2 5" xfId="895" xr:uid="{00000000-0005-0000-0000-000000020000}"/>
    <cellStyle name="쉼표 [0] 5 2 3" xfId="330" xr:uid="{00000000-0005-0000-0000-000001020000}"/>
    <cellStyle name="쉼표 [0] 5 2 3 2" xfId="653" xr:uid="{00000000-0005-0000-0000-000002020000}"/>
    <cellStyle name="쉼표 [0] 5 2 4" xfId="492" xr:uid="{00000000-0005-0000-0000-000003020000}"/>
    <cellStyle name="쉼표 [0] 5 3" xfId="154" xr:uid="{00000000-0005-0000-0000-000004020000}"/>
    <cellStyle name="쉼표 [0] 5 3 2" xfId="250" xr:uid="{00000000-0005-0000-0000-000005020000}"/>
    <cellStyle name="쉼표 [0] 5 3 2 2" xfId="411" xr:uid="{00000000-0005-0000-0000-000006020000}"/>
    <cellStyle name="쉼표 [0] 5 3 2 2 2" xfId="734" xr:uid="{00000000-0005-0000-0000-000007020000}"/>
    <cellStyle name="쉼표 [0] 5 3 2 3" xfId="573" xr:uid="{00000000-0005-0000-0000-000008020000}"/>
    <cellStyle name="쉼표 [0] 5 3 2 4" xfId="814" xr:uid="{00000000-0005-0000-0000-000009020000}"/>
    <cellStyle name="쉼표 [0] 5 3 2 5" xfId="896" xr:uid="{00000000-0005-0000-0000-00000A020000}"/>
    <cellStyle name="쉼표 [0] 5 3 3" xfId="331" xr:uid="{00000000-0005-0000-0000-00000B020000}"/>
    <cellStyle name="쉼표 [0] 5 3 3 2" xfId="654" xr:uid="{00000000-0005-0000-0000-00000C020000}"/>
    <cellStyle name="쉼표 [0] 5 3 4" xfId="493" xr:uid="{00000000-0005-0000-0000-00000D020000}"/>
    <cellStyle name="쉼표 [0] 5 4" xfId="155" xr:uid="{00000000-0005-0000-0000-00000E020000}"/>
    <cellStyle name="쉼표 [0] 5 4 2" xfId="251" xr:uid="{00000000-0005-0000-0000-00000F020000}"/>
    <cellStyle name="쉼표 [0] 5 4 2 2" xfId="412" xr:uid="{00000000-0005-0000-0000-000010020000}"/>
    <cellStyle name="쉼표 [0] 5 4 2 2 2" xfId="735" xr:uid="{00000000-0005-0000-0000-000011020000}"/>
    <cellStyle name="쉼표 [0] 5 4 2 3" xfId="574" xr:uid="{00000000-0005-0000-0000-000012020000}"/>
    <cellStyle name="쉼표 [0] 5 4 2 4" xfId="815" xr:uid="{00000000-0005-0000-0000-000013020000}"/>
    <cellStyle name="쉼표 [0] 5 4 2 5" xfId="897" xr:uid="{00000000-0005-0000-0000-000014020000}"/>
    <cellStyle name="쉼표 [0] 5 4 3" xfId="332" xr:uid="{00000000-0005-0000-0000-000015020000}"/>
    <cellStyle name="쉼표 [0] 5 4 3 2" xfId="655" xr:uid="{00000000-0005-0000-0000-000016020000}"/>
    <cellStyle name="쉼표 [0] 5 4 4" xfId="494" xr:uid="{00000000-0005-0000-0000-000017020000}"/>
    <cellStyle name="쉼표 [0] 5 5" xfId="156" xr:uid="{00000000-0005-0000-0000-000018020000}"/>
    <cellStyle name="쉼표 [0] 5 5 2" xfId="252" xr:uid="{00000000-0005-0000-0000-000019020000}"/>
    <cellStyle name="쉼표 [0] 5 5 2 2" xfId="413" xr:uid="{00000000-0005-0000-0000-00001A020000}"/>
    <cellStyle name="쉼표 [0] 5 5 2 2 2" xfId="736" xr:uid="{00000000-0005-0000-0000-00001B020000}"/>
    <cellStyle name="쉼표 [0] 5 5 2 3" xfId="575" xr:uid="{00000000-0005-0000-0000-00001C020000}"/>
    <cellStyle name="쉼표 [0] 5 5 2 4" xfId="816" xr:uid="{00000000-0005-0000-0000-00001D020000}"/>
    <cellStyle name="쉼표 [0] 5 5 2 5" xfId="898" xr:uid="{00000000-0005-0000-0000-00001E020000}"/>
    <cellStyle name="쉼표 [0] 5 5 3" xfId="333" xr:uid="{00000000-0005-0000-0000-00001F020000}"/>
    <cellStyle name="쉼표 [0] 5 5 3 2" xfId="656" xr:uid="{00000000-0005-0000-0000-000020020000}"/>
    <cellStyle name="쉼표 [0] 5 5 4" xfId="495" xr:uid="{00000000-0005-0000-0000-000021020000}"/>
    <cellStyle name="쉼표 [0] 5 6" xfId="157" xr:uid="{00000000-0005-0000-0000-000022020000}"/>
    <cellStyle name="쉼표 [0] 5 6 2" xfId="253" xr:uid="{00000000-0005-0000-0000-000023020000}"/>
    <cellStyle name="쉼표 [0] 5 6 2 2" xfId="414" xr:uid="{00000000-0005-0000-0000-000024020000}"/>
    <cellStyle name="쉼표 [0] 5 6 2 2 2" xfId="737" xr:uid="{00000000-0005-0000-0000-000025020000}"/>
    <cellStyle name="쉼표 [0] 5 6 2 3" xfId="576" xr:uid="{00000000-0005-0000-0000-000026020000}"/>
    <cellStyle name="쉼표 [0] 5 6 2 4" xfId="817" xr:uid="{00000000-0005-0000-0000-000027020000}"/>
    <cellStyle name="쉼표 [0] 5 6 2 5" xfId="899" xr:uid="{00000000-0005-0000-0000-000028020000}"/>
    <cellStyle name="쉼표 [0] 5 6 3" xfId="334" xr:uid="{00000000-0005-0000-0000-000029020000}"/>
    <cellStyle name="쉼표 [0] 5 6 3 2" xfId="657" xr:uid="{00000000-0005-0000-0000-00002A020000}"/>
    <cellStyle name="쉼표 [0] 5 6 4" xfId="496" xr:uid="{00000000-0005-0000-0000-00002B020000}"/>
    <cellStyle name="쉼표 [0] 5 7" xfId="207" xr:uid="{00000000-0005-0000-0000-00002C020000}"/>
    <cellStyle name="쉼표 [0] 5 7 2" xfId="368" xr:uid="{00000000-0005-0000-0000-00002D020000}"/>
    <cellStyle name="쉼표 [0] 5 7 2 2" xfId="691" xr:uid="{00000000-0005-0000-0000-00002E020000}"/>
    <cellStyle name="쉼표 [0] 5 7 3" xfId="530" xr:uid="{00000000-0005-0000-0000-00002F020000}"/>
    <cellStyle name="쉼표 [0] 5 7 4" xfId="771" xr:uid="{00000000-0005-0000-0000-000030020000}"/>
    <cellStyle name="쉼표 [0] 5 7 5" xfId="853" xr:uid="{00000000-0005-0000-0000-000031020000}"/>
    <cellStyle name="쉼표 [0] 5 8" xfId="288" xr:uid="{00000000-0005-0000-0000-000032020000}"/>
    <cellStyle name="쉼표 [0] 5 8 2" xfId="611" xr:uid="{00000000-0005-0000-0000-000033020000}"/>
    <cellStyle name="쉼표 [0] 5 9" xfId="450" xr:uid="{00000000-0005-0000-0000-000034020000}"/>
    <cellStyle name="쉼표 [0] 6" xfId="77" xr:uid="{00000000-0005-0000-0000-000035020000}"/>
    <cellStyle name="쉼표 [0] 6 2" xfId="158" xr:uid="{00000000-0005-0000-0000-000036020000}"/>
    <cellStyle name="쉼표 [0] 6 2 2" xfId="254" xr:uid="{00000000-0005-0000-0000-000037020000}"/>
    <cellStyle name="쉼표 [0] 6 2 2 2" xfId="415" xr:uid="{00000000-0005-0000-0000-000038020000}"/>
    <cellStyle name="쉼표 [0] 6 2 2 2 2" xfId="738" xr:uid="{00000000-0005-0000-0000-000039020000}"/>
    <cellStyle name="쉼표 [0] 6 2 2 3" xfId="577" xr:uid="{00000000-0005-0000-0000-00003A020000}"/>
    <cellStyle name="쉼표 [0] 6 2 2 4" xfId="818" xr:uid="{00000000-0005-0000-0000-00003B020000}"/>
    <cellStyle name="쉼표 [0] 6 2 2 5" xfId="900" xr:uid="{00000000-0005-0000-0000-00003C020000}"/>
    <cellStyle name="쉼표 [0] 6 2 3" xfId="335" xr:uid="{00000000-0005-0000-0000-00003D020000}"/>
    <cellStyle name="쉼표 [0] 6 2 3 2" xfId="658" xr:uid="{00000000-0005-0000-0000-00003E020000}"/>
    <cellStyle name="쉼표 [0] 6 2 4" xfId="497" xr:uid="{00000000-0005-0000-0000-00003F020000}"/>
    <cellStyle name="쉼표 [0] 6 3" xfId="159" xr:uid="{00000000-0005-0000-0000-000040020000}"/>
    <cellStyle name="쉼표 [0] 6 3 2" xfId="255" xr:uid="{00000000-0005-0000-0000-000041020000}"/>
    <cellStyle name="쉼표 [0] 6 3 2 2" xfId="416" xr:uid="{00000000-0005-0000-0000-000042020000}"/>
    <cellStyle name="쉼표 [0] 6 3 2 2 2" xfId="739" xr:uid="{00000000-0005-0000-0000-000043020000}"/>
    <cellStyle name="쉼표 [0] 6 3 2 3" xfId="578" xr:uid="{00000000-0005-0000-0000-000044020000}"/>
    <cellStyle name="쉼표 [0] 6 3 2 4" xfId="819" xr:uid="{00000000-0005-0000-0000-000045020000}"/>
    <cellStyle name="쉼표 [0] 6 3 2 5" xfId="901" xr:uid="{00000000-0005-0000-0000-000046020000}"/>
    <cellStyle name="쉼표 [0] 6 3 3" xfId="336" xr:uid="{00000000-0005-0000-0000-000047020000}"/>
    <cellStyle name="쉼표 [0] 6 3 3 2" xfId="659" xr:uid="{00000000-0005-0000-0000-000048020000}"/>
    <cellStyle name="쉼표 [0] 6 3 4" xfId="498" xr:uid="{00000000-0005-0000-0000-000049020000}"/>
    <cellStyle name="쉼표 [0] 6 4" xfId="160" xr:uid="{00000000-0005-0000-0000-00004A020000}"/>
    <cellStyle name="쉼표 [0] 6 4 2" xfId="256" xr:uid="{00000000-0005-0000-0000-00004B020000}"/>
    <cellStyle name="쉼표 [0] 6 4 2 2" xfId="417" xr:uid="{00000000-0005-0000-0000-00004C020000}"/>
    <cellStyle name="쉼표 [0] 6 4 2 2 2" xfId="740" xr:uid="{00000000-0005-0000-0000-00004D020000}"/>
    <cellStyle name="쉼표 [0] 6 4 2 3" xfId="579" xr:uid="{00000000-0005-0000-0000-00004E020000}"/>
    <cellStyle name="쉼표 [0] 6 4 2 4" xfId="820" xr:uid="{00000000-0005-0000-0000-00004F020000}"/>
    <cellStyle name="쉼표 [0] 6 4 2 5" xfId="902" xr:uid="{00000000-0005-0000-0000-000050020000}"/>
    <cellStyle name="쉼표 [0] 6 4 3" xfId="337" xr:uid="{00000000-0005-0000-0000-000051020000}"/>
    <cellStyle name="쉼표 [0] 6 4 3 2" xfId="660" xr:uid="{00000000-0005-0000-0000-000052020000}"/>
    <cellStyle name="쉼표 [0] 6 4 4" xfId="499" xr:uid="{00000000-0005-0000-0000-000053020000}"/>
    <cellStyle name="쉼표 [0] 6 5" xfId="161" xr:uid="{00000000-0005-0000-0000-000054020000}"/>
    <cellStyle name="쉼표 [0] 6 5 2" xfId="257" xr:uid="{00000000-0005-0000-0000-000055020000}"/>
    <cellStyle name="쉼표 [0] 6 5 2 2" xfId="418" xr:uid="{00000000-0005-0000-0000-000056020000}"/>
    <cellStyle name="쉼표 [0] 6 5 2 2 2" xfId="741" xr:uid="{00000000-0005-0000-0000-000057020000}"/>
    <cellStyle name="쉼표 [0] 6 5 2 3" xfId="580" xr:uid="{00000000-0005-0000-0000-000058020000}"/>
    <cellStyle name="쉼표 [0] 6 5 2 4" xfId="821" xr:uid="{00000000-0005-0000-0000-000059020000}"/>
    <cellStyle name="쉼표 [0] 6 5 2 5" xfId="903" xr:uid="{00000000-0005-0000-0000-00005A020000}"/>
    <cellStyle name="쉼표 [0] 6 5 3" xfId="338" xr:uid="{00000000-0005-0000-0000-00005B020000}"/>
    <cellStyle name="쉼표 [0] 6 5 3 2" xfId="661" xr:uid="{00000000-0005-0000-0000-00005C020000}"/>
    <cellStyle name="쉼표 [0] 6 5 4" xfId="500" xr:uid="{00000000-0005-0000-0000-00005D020000}"/>
    <cellStyle name="쉼표 [0] 6 6" xfId="162" xr:uid="{00000000-0005-0000-0000-00005E020000}"/>
    <cellStyle name="쉼표 [0] 6 6 2" xfId="258" xr:uid="{00000000-0005-0000-0000-00005F020000}"/>
    <cellStyle name="쉼표 [0] 6 6 2 2" xfId="419" xr:uid="{00000000-0005-0000-0000-000060020000}"/>
    <cellStyle name="쉼표 [0] 6 6 2 2 2" xfId="742" xr:uid="{00000000-0005-0000-0000-000061020000}"/>
    <cellStyle name="쉼표 [0] 6 6 2 3" xfId="581" xr:uid="{00000000-0005-0000-0000-000062020000}"/>
    <cellStyle name="쉼표 [0] 6 6 2 4" xfId="822" xr:uid="{00000000-0005-0000-0000-000063020000}"/>
    <cellStyle name="쉼표 [0] 6 6 2 5" xfId="904" xr:uid="{00000000-0005-0000-0000-000064020000}"/>
    <cellStyle name="쉼표 [0] 6 6 3" xfId="339" xr:uid="{00000000-0005-0000-0000-000065020000}"/>
    <cellStyle name="쉼표 [0] 6 6 3 2" xfId="662" xr:uid="{00000000-0005-0000-0000-000066020000}"/>
    <cellStyle name="쉼표 [0] 6 6 4" xfId="501" xr:uid="{00000000-0005-0000-0000-000067020000}"/>
    <cellStyle name="쉼표 [0] 6 7" xfId="208" xr:uid="{00000000-0005-0000-0000-000068020000}"/>
    <cellStyle name="쉼표 [0] 6 7 2" xfId="369" xr:uid="{00000000-0005-0000-0000-000069020000}"/>
    <cellStyle name="쉼표 [0] 6 7 2 2" xfId="692" xr:uid="{00000000-0005-0000-0000-00006A020000}"/>
    <cellStyle name="쉼표 [0] 6 7 3" xfId="531" xr:uid="{00000000-0005-0000-0000-00006B020000}"/>
    <cellStyle name="쉼표 [0] 6 7 4" xfId="772" xr:uid="{00000000-0005-0000-0000-00006C020000}"/>
    <cellStyle name="쉼표 [0] 6 7 5" xfId="854" xr:uid="{00000000-0005-0000-0000-00006D020000}"/>
    <cellStyle name="쉼표 [0] 6 8" xfId="289" xr:uid="{00000000-0005-0000-0000-00006E020000}"/>
    <cellStyle name="쉼표 [0] 6 8 2" xfId="612" xr:uid="{00000000-0005-0000-0000-00006F020000}"/>
    <cellStyle name="쉼표 [0] 6 9" xfId="451" xr:uid="{00000000-0005-0000-0000-000070020000}"/>
    <cellStyle name="쉼표 [0] 7" xfId="78" xr:uid="{00000000-0005-0000-0000-000071020000}"/>
    <cellStyle name="쉼표 [0] 7 2" xfId="163" xr:uid="{00000000-0005-0000-0000-000072020000}"/>
    <cellStyle name="쉼표 [0] 7 2 2" xfId="259" xr:uid="{00000000-0005-0000-0000-000073020000}"/>
    <cellStyle name="쉼표 [0] 7 2 2 2" xfId="420" xr:uid="{00000000-0005-0000-0000-000074020000}"/>
    <cellStyle name="쉼표 [0] 7 2 2 2 2" xfId="743" xr:uid="{00000000-0005-0000-0000-000075020000}"/>
    <cellStyle name="쉼표 [0] 7 2 2 3" xfId="582" xr:uid="{00000000-0005-0000-0000-000076020000}"/>
    <cellStyle name="쉼표 [0] 7 2 2 4" xfId="823" xr:uid="{00000000-0005-0000-0000-000077020000}"/>
    <cellStyle name="쉼표 [0] 7 2 2 5" xfId="905" xr:uid="{00000000-0005-0000-0000-000078020000}"/>
    <cellStyle name="쉼표 [0] 7 2 3" xfId="340" xr:uid="{00000000-0005-0000-0000-000079020000}"/>
    <cellStyle name="쉼표 [0] 7 2 3 2" xfId="663" xr:uid="{00000000-0005-0000-0000-00007A020000}"/>
    <cellStyle name="쉼표 [0] 7 2 4" xfId="502" xr:uid="{00000000-0005-0000-0000-00007B020000}"/>
    <cellStyle name="쉼표 [0] 7 3" xfId="164" xr:uid="{00000000-0005-0000-0000-00007C020000}"/>
    <cellStyle name="쉼표 [0] 7 3 2" xfId="260" xr:uid="{00000000-0005-0000-0000-00007D020000}"/>
    <cellStyle name="쉼표 [0] 7 3 2 2" xfId="421" xr:uid="{00000000-0005-0000-0000-00007E020000}"/>
    <cellStyle name="쉼표 [0] 7 3 2 2 2" xfId="744" xr:uid="{00000000-0005-0000-0000-00007F020000}"/>
    <cellStyle name="쉼표 [0] 7 3 2 3" xfId="583" xr:uid="{00000000-0005-0000-0000-000080020000}"/>
    <cellStyle name="쉼표 [0] 7 3 2 4" xfId="824" xr:uid="{00000000-0005-0000-0000-000081020000}"/>
    <cellStyle name="쉼표 [0] 7 3 2 5" xfId="906" xr:uid="{00000000-0005-0000-0000-000082020000}"/>
    <cellStyle name="쉼표 [0] 7 3 3" xfId="341" xr:uid="{00000000-0005-0000-0000-000083020000}"/>
    <cellStyle name="쉼표 [0] 7 3 3 2" xfId="664" xr:uid="{00000000-0005-0000-0000-000084020000}"/>
    <cellStyle name="쉼표 [0] 7 3 4" xfId="503" xr:uid="{00000000-0005-0000-0000-000085020000}"/>
    <cellStyle name="쉼표 [0] 7 4" xfId="165" xr:uid="{00000000-0005-0000-0000-000086020000}"/>
    <cellStyle name="쉼표 [0] 7 4 2" xfId="261" xr:uid="{00000000-0005-0000-0000-000087020000}"/>
    <cellStyle name="쉼표 [0] 7 4 2 2" xfId="422" xr:uid="{00000000-0005-0000-0000-000088020000}"/>
    <cellStyle name="쉼표 [0] 7 4 2 2 2" xfId="745" xr:uid="{00000000-0005-0000-0000-000089020000}"/>
    <cellStyle name="쉼표 [0] 7 4 2 3" xfId="584" xr:uid="{00000000-0005-0000-0000-00008A020000}"/>
    <cellStyle name="쉼표 [0] 7 4 2 4" xfId="825" xr:uid="{00000000-0005-0000-0000-00008B020000}"/>
    <cellStyle name="쉼표 [0] 7 4 2 5" xfId="907" xr:uid="{00000000-0005-0000-0000-00008C020000}"/>
    <cellStyle name="쉼표 [0] 7 4 3" xfId="342" xr:uid="{00000000-0005-0000-0000-00008D020000}"/>
    <cellStyle name="쉼표 [0] 7 4 3 2" xfId="665" xr:uid="{00000000-0005-0000-0000-00008E020000}"/>
    <cellStyle name="쉼표 [0] 7 4 4" xfId="504" xr:uid="{00000000-0005-0000-0000-00008F020000}"/>
    <cellStyle name="쉼표 [0] 7 5" xfId="166" xr:uid="{00000000-0005-0000-0000-000090020000}"/>
    <cellStyle name="쉼표 [0] 7 5 2" xfId="262" xr:uid="{00000000-0005-0000-0000-000091020000}"/>
    <cellStyle name="쉼표 [0] 7 5 2 2" xfId="423" xr:uid="{00000000-0005-0000-0000-000092020000}"/>
    <cellStyle name="쉼표 [0] 7 5 2 2 2" xfId="746" xr:uid="{00000000-0005-0000-0000-000093020000}"/>
    <cellStyle name="쉼표 [0] 7 5 2 3" xfId="585" xr:uid="{00000000-0005-0000-0000-000094020000}"/>
    <cellStyle name="쉼표 [0] 7 5 2 4" xfId="826" xr:uid="{00000000-0005-0000-0000-000095020000}"/>
    <cellStyle name="쉼표 [0] 7 5 2 5" xfId="908" xr:uid="{00000000-0005-0000-0000-000096020000}"/>
    <cellStyle name="쉼표 [0] 7 5 3" xfId="343" xr:uid="{00000000-0005-0000-0000-000097020000}"/>
    <cellStyle name="쉼표 [0] 7 5 3 2" xfId="666" xr:uid="{00000000-0005-0000-0000-000098020000}"/>
    <cellStyle name="쉼표 [0] 7 5 4" xfId="505" xr:uid="{00000000-0005-0000-0000-000099020000}"/>
    <cellStyle name="쉼표 [0] 7 6" xfId="167" xr:uid="{00000000-0005-0000-0000-00009A020000}"/>
    <cellStyle name="쉼표 [0] 7 6 2" xfId="263" xr:uid="{00000000-0005-0000-0000-00009B020000}"/>
    <cellStyle name="쉼표 [0] 7 6 2 2" xfId="424" xr:uid="{00000000-0005-0000-0000-00009C020000}"/>
    <cellStyle name="쉼표 [0] 7 6 2 2 2" xfId="747" xr:uid="{00000000-0005-0000-0000-00009D020000}"/>
    <cellStyle name="쉼표 [0] 7 6 2 3" xfId="586" xr:uid="{00000000-0005-0000-0000-00009E020000}"/>
    <cellStyle name="쉼표 [0] 7 6 2 4" xfId="827" xr:uid="{00000000-0005-0000-0000-00009F020000}"/>
    <cellStyle name="쉼표 [0] 7 6 2 5" xfId="909" xr:uid="{00000000-0005-0000-0000-0000A0020000}"/>
    <cellStyle name="쉼표 [0] 7 6 3" xfId="344" xr:uid="{00000000-0005-0000-0000-0000A1020000}"/>
    <cellStyle name="쉼표 [0] 7 6 3 2" xfId="667" xr:uid="{00000000-0005-0000-0000-0000A2020000}"/>
    <cellStyle name="쉼표 [0] 7 6 4" xfId="506" xr:uid="{00000000-0005-0000-0000-0000A3020000}"/>
    <cellStyle name="쉼표 [0] 7 7" xfId="209" xr:uid="{00000000-0005-0000-0000-0000A4020000}"/>
    <cellStyle name="쉼표 [0] 7 7 2" xfId="370" xr:uid="{00000000-0005-0000-0000-0000A5020000}"/>
    <cellStyle name="쉼표 [0] 7 7 2 2" xfId="693" xr:uid="{00000000-0005-0000-0000-0000A6020000}"/>
    <cellStyle name="쉼표 [0] 7 7 3" xfId="532" xr:uid="{00000000-0005-0000-0000-0000A7020000}"/>
    <cellStyle name="쉼표 [0] 7 7 4" xfId="773" xr:uid="{00000000-0005-0000-0000-0000A8020000}"/>
    <cellStyle name="쉼표 [0] 7 7 5" xfId="855" xr:uid="{00000000-0005-0000-0000-0000A9020000}"/>
    <cellStyle name="쉼표 [0] 7 8" xfId="290" xr:uid="{00000000-0005-0000-0000-0000AA020000}"/>
    <cellStyle name="쉼표 [0] 7 8 2" xfId="613" xr:uid="{00000000-0005-0000-0000-0000AB020000}"/>
    <cellStyle name="쉼표 [0] 7 9" xfId="452" xr:uid="{00000000-0005-0000-0000-0000AC020000}"/>
    <cellStyle name="쉼표 [0] 8" xfId="79" xr:uid="{00000000-0005-0000-0000-0000AD020000}"/>
    <cellStyle name="쉼표 [0] 8 2" xfId="168" xr:uid="{00000000-0005-0000-0000-0000AE020000}"/>
    <cellStyle name="쉼표 [0] 8 2 2" xfId="264" xr:uid="{00000000-0005-0000-0000-0000AF020000}"/>
    <cellStyle name="쉼표 [0] 8 2 2 2" xfId="425" xr:uid="{00000000-0005-0000-0000-0000B0020000}"/>
    <cellStyle name="쉼표 [0] 8 2 2 2 2" xfId="748" xr:uid="{00000000-0005-0000-0000-0000B1020000}"/>
    <cellStyle name="쉼표 [0] 8 2 2 3" xfId="587" xr:uid="{00000000-0005-0000-0000-0000B2020000}"/>
    <cellStyle name="쉼표 [0] 8 2 2 4" xfId="828" xr:uid="{00000000-0005-0000-0000-0000B3020000}"/>
    <cellStyle name="쉼표 [0] 8 2 2 5" xfId="910" xr:uid="{00000000-0005-0000-0000-0000B4020000}"/>
    <cellStyle name="쉼표 [0] 8 2 3" xfId="345" xr:uid="{00000000-0005-0000-0000-0000B5020000}"/>
    <cellStyle name="쉼표 [0] 8 2 3 2" xfId="668" xr:uid="{00000000-0005-0000-0000-0000B6020000}"/>
    <cellStyle name="쉼표 [0] 8 2 4" xfId="507" xr:uid="{00000000-0005-0000-0000-0000B7020000}"/>
    <cellStyle name="쉼표 [0] 8 3" xfId="169" xr:uid="{00000000-0005-0000-0000-0000B8020000}"/>
    <cellStyle name="쉼표 [0] 8 3 2" xfId="265" xr:uid="{00000000-0005-0000-0000-0000B9020000}"/>
    <cellStyle name="쉼표 [0] 8 3 2 2" xfId="426" xr:uid="{00000000-0005-0000-0000-0000BA020000}"/>
    <cellStyle name="쉼표 [0] 8 3 2 2 2" xfId="749" xr:uid="{00000000-0005-0000-0000-0000BB020000}"/>
    <cellStyle name="쉼표 [0] 8 3 2 3" xfId="588" xr:uid="{00000000-0005-0000-0000-0000BC020000}"/>
    <cellStyle name="쉼표 [0] 8 3 2 4" xfId="829" xr:uid="{00000000-0005-0000-0000-0000BD020000}"/>
    <cellStyle name="쉼표 [0] 8 3 2 5" xfId="911" xr:uid="{00000000-0005-0000-0000-0000BE020000}"/>
    <cellStyle name="쉼표 [0] 8 3 3" xfId="346" xr:uid="{00000000-0005-0000-0000-0000BF020000}"/>
    <cellStyle name="쉼표 [0] 8 3 3 2" xfId="669" xr:uid="{00000000-0005-0000-0000-0000C0020000}"/>
    <cellStyle name="쉼표 [0] 8 3 4" xfId="508" xr:uid="{00000000-0005-0000-0000-0000C1020000}"/>
    <cellStyle name="쉼표 [0] 8 4" xfId="170" xr:uid="{00000000-0005-0000-0000-0000C2020000}"/>
    <cellStyle name="쉼표 [0] 8 4 2" xfId="266" xr:uid="{00000000-0005-0000-0000-0000C3020000}"/>
    <cellStyle name="쉼표 [0] 8 4 2 2" xfId="427" xr:uid="{00000000-0005-0000-0000-0000C4020000}"/>
    <cellStyle name="쉼표 [0] 8 4 2 2 2" xfId="750" xr:uid="{00000000-0005-0000-0000-0000C5020000}"/>
    <cellStyle name="쉼표 [0] 8 4 2 3" xfId="589" xr:uid="{00000000-0005-0000-0000-0000C6020000}"/>
    <cellStyle name="쉼표 [0] 8 4 2 4" xfId="830" xr:uid="{00000000-0005-0000-0000-0000C7020000}"/>
    <cellStyle name="쉼표 [0] 8 4 2 5" xfId="912" xr:uid="{00000000-0005-0000-0000-0000C8020000}"/>
    <cellStyle name="쉼표 [0] 8 4 3" xfId="347" xr:uid="{00000000-0005-0000-0000-0000C9020000}"/>
    <cellStyle name="쉼표 [0] 8 4 3 2" xfId="670" xr:uid="{00000000-0005-0000-0000-0000CA020000}"/>
    <cellStyle name="쉼표 [0] 8 4 4" xfId="509" xr:uid="{00000000-0005-0000-0000-0000CB020000}"/>
    <cellStyle name="쉼표 [0] 8 5" xfId="171" xr:uid="{00000000-0005-0000-0000-0000CC020000}"/>
    <cellStyle name="쉼표 [0] 8 5 2" xfId="267" xr:uid="{00000000-0005-0000-0000-0000CD020000}"/>
    <cellStyle name="쉼표 [0] 8 5 2 2" xfId="428" xr:uid="{00000000-0005-0000-0000-0000CE020000}"/>
    <cellStyle name="쉼표 [0] 8 5 2 2 2" xfId="751" xr:uid="{00000000-0005-0000-0000-0000CF020000}"/>
    <cellStyle name="쉼표 [0] 8 5 2 3" xfId="590" xr:uid="{00000000-0005-0000-0000-0000D0020000}"/>
    <cellStyle name="쉼표 [0] 8 5 2 4" xfId="831" xr:uid="{00000000-0005-0000-0000-0000D1020000}"/>
    <cellStyle name="쉼표 [0] 8 5 2 5" xfId="913" xr:uid="{00000000-0005-0000-0000-0000D2020000}"/>
    <cellStyle name="쉼표 [0] 8 5 3" xfId="348" xr:uid="{00000000-0005-0000-0000-0000D3020000}"/>
    <cellStyle name="쉼표 [0] 8 5 3 2" xfId="671" xr:uid="{00000000-0005-0000-0000-0000D4020000}"/>
    <cellStyle name="쉼표 [0] 8 5 4" xfId="510" xr:uid="{00000000-0005-0000-0000-0000D5020000}"/>
    <cellStyle name="쉼표 [0] 8 6" xfId="172" xr:uid="{00000000-0005-0000-0000-0000D6020000}"/>
    <cellStyle name="쉼표 [0] 8 6 2" xfId="268" xr:uid="{00000000-0005-0000-0000-0000D7020000}"/>
    <cellStyle name="쉼표 [0] 8 6 2 2" xfId="429" xr:uid="{00000000-0005-0000-0000-0000D8020000}"/>
    <cellStyle name="쉼표 [0] 8 6 2 2 2" xfId="752" xr:uid="{00000000-0005-0000-0000-0000D9020000}"/>
    <cellStyle name="쉼표 [0] 8 6 2 3" xfId="591" xr:uid="{00000000-0005-0000-0000-0000DA020000}"/>
    <cellStyle name="쉼표 [0] 8 6 2 4" xfId="832" xr:uid="{00000000-0005-0000-0000-0000DB020000}"/>
    <cellStyle name="쉼표 [0] 8 6 2 5" xfId="914" xr:uid="{00000000-0005-0000-0000-0000DC020000}"/>
    <cellStyle name="쉼표 [0] 8 6 3" xfId="349" xr:uid="{00000000-0005-0000-0000-0000DD020000}"/>
    <cellStyle name="쉼표 [0] 8 6 3 2" xfId="672" xr:uid="{00000000-0005-0000-0000-0000DE020000}"/>
    <cellStyle name="쉼표 [0] 8 6 4" xfId="511" xr:uid="{00000000-0005-0000-0000-0000DF020000}"/>
    <cellStyle name="쉼표 [0] 8 7" xfId="210" xr:uid="{00000000-0005-0000-0000-0000E0020000}"/>
    <cellStyle name="쉼표 [0] 8 7 2" xfId="371" xr:uid="{00000000-0005-0000-0000-0000E1020000}"/>
    <cellStyle name="쉼표 [0] 8 7 2 2" xfId="694" xr:uid="{00000000-0005-0000-0000-0000E2020000}"/>
    <cellStyle name="쉼표 [0] 8 7 3" xfId="533" xr:uid="{00000000-0005-0000-0000-0000E3020000}"/>
    <cellStyle name="쉼표 [0] 8 7 4" xfId="774" xr:uid="{00000000-0005-0000-0000-0000E4020000}"/>
    <cellStyle name="쉼표 [0] 8 7 5" xfId="856" xr:uid="{00000000-0005-0000-0000-0000E5020000}"/>
    <cellStyle name="쉼표 [0] 8 8" xfId="291" xr:uid="{00000000-0005-0000-0000-0000E6020000}"/>
    <cellStyle name="쉼표 [0] 8 8 2" xfId="614" xr:uid="{00000000-0005-0000-0000-0000E7020000}"/>
    <cellStyle name="쉼표 [0] 8 9" xfId="453" xr:uid="{00000000-0005-0000-0000-0000E8020000}"/>
    <cellStyle name="쉼표 [0] 9" xfId="80" xr:uid="{00000000-0005-0000-0000-0000E9020000}"/>
    <cellStyle name="쉼표 [0] 9 2" xfId="173" xr:uid="{00000000-0005-0000-0000-0000EA020000}"/>
    <cellStyle name="쉼표 [0] 9 2 2" xfId="269" xr:uid="{00000000-0005-0000-0000-0000EB020000}"/>
    <cellStyle name="쉼표 [0] 9 2 2 2" xfId="430" xr:uid="{00000000-0005-0000-0000-0000EC020000}"/>
    <cellStyle name="쉼표 [0] 9 2 2 2 2" xfId="753" xr:uid="{00000000-0005-0000-0000-0000ED020000}"/>
    <cellStyle name="쉼표 [0] 9 2 2 3" xfId="592" xr:uid="{00000000-0005-0000-0000-0000EE020000}"/>
    <cellStyle name="쉼표 [0] 9 2 2 4" xfId="833" xr:uid="{00000000-0005-0000-0000-0000EF020000}"/>
    <cellStyle name="쉼표 [0] 9 2 2 5" xfId="915" xr:uid="{00000000-0005-0000-0000-0000F0020000}"/>
    <cellStyle name="쉼표 [0] 9 2 3" xfId="350" xr:uid="{00000000-0005-0000-0000-0000F1020000}"/>
    <cellStyle name="쉼표 [0] 9 2 3 2" xfId="673" xr:uid="{00000000-0005-0000-0000-0000F2020000}"/>
    <cellStyle name="쉼표 [0] 9 2 4" xfId="512" xr:uid="{00000000-0005-0000-0000-0000F3020000}"/>
    <cellStyle name="쉼표 [0] 9 3" xfId="174" xr:uid="{00000000-0005-0000-0000-0000F4020000}"/>
    <cellStyle name="쉼표 [0] 9 3 2" xfId="270" xr:uid="{00000000-0005-0000-0000-0000F5020000}"/>
    <cellStyle name="쉼표 [0] 9 3 2 2" xfId="431" xr:uid="{00000000-0005-0000-0000-0000F6020000}"/>
    <cellStyle name="쉼표 [0] 9 3 2 2 2" xfId="754" xr:uid="{00000000-0005-0000-0000-0000F7020000}"/>
    <cellStyle name="쉼표 [0] 9 3 2 3" xfId="593" xr:uid="{00000000-0005-0000-0000-0000F8020000}"/>
    <cellStyle name="쉼표 [0] 9 3 2 4" xfId="834" xr:uid="{00000000-0005-0000-0000-0000F9020000}"/>
    <cellStyle name="쉼표 [0] 9 3 2 5" xfId="916" xr:uid="{00000000-0005-0000-0000-0000FA020000}"/>
    <cellStyle name="쉼표 [0] 9 3 3" xfId="351" xr:uid="{00000000-0005-0000-0000-0000FB020000}"/>
    <cellStyle name="쉼표 [0] 9 3 3 2" xfId="674" xr:uid="{00000000-0005-0000-0000-0000FC020000}"/>
    <cellStyle name="쉼표 [0] 9 3 4" xfId="513" xr:uid="{00000000-0005-0000-0000-0000FD020000}"/>
    <cellStyle name="쉼표 [0] 9 4" xfId="175" xr:uid="{00000000-0005-0000-0000-0000FE020000}"/>
    <cellStyle name="쉼표 [0] 9 4 2" xfId="271" xr:uid="{00000000-0005-0000-0000-0000FF020000}"/>
    <cellStyle name="쉼표 [0] 9 4 2 2" xfId="432" xr:uid="{00000000-0005-0000-0000-000000030000}"/>
    <cellStyle name="쉼표 [0] 9 4 2 2 2" xfId="755" xr:uid="{00000000-0005-0000-0000-000001030000}"/>
    <cellStyle name="쉼표 [0] 9 4 2 3" xfId="594" xr:uid="{00000000-0005-0000-0000-000002030000}"/>
    <cellStyle name="쉼표 [0] 9 4 2 4" xfId="835" xr:uid="{00000000-0005-0000-0000-000003030000}"/>
    <cellStyle name="쉼표 [0] 9 4 2 5" xfId="917" xr:uid="{00000000-0005-0000-0000-000004030000}"/>
    <cellStyle name="쉼표 [0] 9 4 3" xfId="352" xr:uid="{00000000-0005-0000-0000-000005030000}"/>
    <cellStyle name="쉼표 [0] 9 4 3 2" xfId="675" xr:uid="{00000000-0005-0000-0000-000006030000}"/>
    <cellStyle name="쉼표 [0] 9 4 4" xfId="514" xr:uid="{00000000-0005-0000-0000-000007030000}"/>
    <cellStyle name="쉼표 [0] 9 5" xfId="176" xr:uid="{00000000-0005-0000-0000-000008030000}"/>
    <cellStyle name="쉼표 [0] 9 5 2" xfId="272" xr:uid="{00000000-0005-0000-0000-000009030000}"/>
    <cellStyle name="쉼표 [0] 9 5 2 2" xfId="433" xr:uid="{00000000-0005-0000-0000-00000A030000}"/>
    <cellStyle name="쉼표 [0] 9 5 2 2 2" xfId="756" xr:uid="{00000000-0005-0000-0000-00000B030000}"/>
    <cellStyle name="쉼표 [0] 9 5 2 3" xfId="595" xr:uid="{00000000-0005-0000-0000-00000C030000}"/>
    <cellStyle name="쉼표 [0] 9 5 2 4" xfId="836" xr:uid="{00000000-0005-0000-0000-00000D030000}"/>
    <cellStyle name="쉼표 [0] 9 5 2 5" xfId="918" xr:uid="{00000000-0005-0000-0000-00000E030000}"/>
    <cellStyle name="쉼표 [0] 9 5 3" xfId="353" xr:uid="{00000000-0005-0000-0000-00000F030000}"/>
    <cellStyle name="쉼표 [0] 9 5 3 2" xfId="676" xr:uid="{00000000-0005-0000-0000-000010030000}"/>
    <cellStyle name="쉼표 [0] 9 5 4" xfId="515" xr:uid="{00000000-0005-0000-0000-000011030000}"/>
    <cellStyle name="쉼표 [0] 9 6" xfId="177" xr:uid="{00000000-0005-0000-0000-000012030000}"/>
    <cellStyle name="쉼표 [0] 9 6 2" xfId="273" xr:uid="{00000000-0005-0000-0000-000013030000}"/>
    <cellStyle name="쉼표 [0] 9 6 2 2" xfId="434" xr:uid="{00000000-0005-0000-0000-000014030000}"/>
    <cellStyle name="쉼표 [0] 9 6 2 2 2" xfId="757" xr:uid="{00000000-0005-0000-0000-000015030000}"/>
    <cellStyle name="쉼표 [0] 9 6 2 3" xfId="596" xr:uid="{00000000-0005-0000-0000-000016030000}"/>
    <cellStyle name="쉼표 [0] 9 6 2 4" xfId="837" xr:uid="{00000000-0005-0000-0000-000017030000}"/>
    <cellStyle name="쉼표 [0] 9 6 2 5" xfId="919" xr:uid="{00000000-0005-0000-0000-000018030000}"/>
    <cellStyle name="쉼표 [0] 9 6 3" xfId="354" xr:uid="{00000000-0005-0000-0000-000019030000}"/>
    <cellStyle name="쉼표 [0] 9 6 3 2" xfId="677" xr:uid="{00000000-0005-0000-0000-00001A030000}"/>
    <cellStyle name="쉼표 [0] 9 6 4" xfId="516" xr:uid="{00000000-0005-0000-0000-00001B030000}"/>
    <cellStyle name="쉼표 [0] 9 7" xfId="211" xr:uid="{00000000-0005-0000-0000-00001C030000}"/>
    <cellStyle name="쉼표 [0] 9 7 2" xfId="372" xr:uid="{00000000-0005-0000-0000-00001D030000}"/>
    <cellStyle name="쉼표 [0] 9 7 2 2" xfId="695" xr:uid="{00000000-0005-0000-0000-00001E030000}"/>
    <cellStyle name="쉼표 [0] 9 7 3" xfId="534" xr:uid="{00000000-0005-0000-0000-00001F030000}"/>
    <cellStyle name="쉼표 [0] 9 7 4" xfId="775" xr:uid="{00000000-0005-0000-0000-000020030000}"/>
    <cellStyle name="쉼표 [0] 9 7 5" xfId="857" xr:uid="{00000000-0005-0000-0000-000021030000}"/>
    <cellStyle name="쉼표 [0] 9 8" xfId="292" xr:uid="{00000000-0005-0000-0000-000022030000}"/>
    <cellStyle name="쉼표 [0] 9 8 2" xfId="615" xr:uid="{00000000-0005-0000-0000-000023030000}"/>
    <cellStyle name="쉼표 [0] 9 9" xfId="454" xr:uid="{00000000-0005-0000-0000-000024030000}"/>
    <cellStyle name="스타일 1" xfId="178" xr:uid="{00000000-0005-0000-0000-000025030000}"/>
    <cellStyle name="연결된 셀 2" xfId="82" xr:uid="{00000000-0005-0000-0000-000026030000}"/>
    <cellStyle name="연결된 셀 3" xfId="81" xr:uid="{00000000-0005-0000-0000-000027030000}"/>
    <cellStyle name="요약 2" xfId="84" xr:uid="{00000000-0005-0000-0000-000028030000}"/>
    <cellStyle name="요약 3" xfId="83" xr:uid="{00000000-0005-0000-0000-000029030000}"/>
    <cellStyle name="입력 2" xfId="86" xr:uid="{00000000-0005-0000-0000-00002A030000}"/>
    <cellStyle name="입력 3" xfId="85" xr:uid="{00000000-0005-0000-0000-00002B030000}"/>
    <cellStyle name="제목 1 2" xfId="89" xr:uid="{00000000-0005-0000-0000-00002C030000}"/>
    <cellStyle name="제목 1 3" xfId="88" xr:uid="{00000000-0005-0000-0000-00002D030000}"/>
    <cellStyle name="제목 2 2" xfId="91" xr:uid="{00000000-0005-0000-0000-00002E030000}"/>
    <cellStyle name="제목 2 3" xfId="90" xr:uid="{00000000-0005-0000-0000-00002F030000}"/>
    <cellStyle name="제목 3 2" xfId="93" xr:uid="{00000000-0005-0000-0000-000030030000}"/>
    <cellStyle name="제목 3 3" xfId="92" xr:uid="{00000000-0005-0000-0000-000031030000}"/>
    <cellStyle name="제목 4 2" xfId="95" xr:uid="{00000000-0005-0000-0000-000032030000}"/>
    <cellStyle name="제목 4 3" xfId="94" xr:uid="{00000000-0005-0000-0000-000033030000}"/>
    <cellStyle name="제목 5" xfId="96" xr:uid="{00000000-0005-0000-0000-000034030000}"/>
    <cellStyle name="제목 6" xfId="87" xr:uid="{00000000-0005-0000-0000-000035030000}"/>
    <cellStyle name="좋음 2" xfId="98" xr:uid="{00000000-0005-0000-0000-000036030000}"/>
    <cellStyle name="좋음 3" xfId="97" xr:uid="{00000000-0005-0000-0000-000037030000}"/>
    <cellStyle name="출력 2" xfId="100" xr:uid="{00000000-0005-0000-0000-000038030000}"/>
    <cellStyle name="출력 3" xfId="99" xr:uid="{00000000-0005-0000-0000-000039030000}"/>
    <cellStyle name="콤마 [0]_2월매출 " xfId="179" xr:uid="{00000000-0005-0000-0000-00003A030000}"/>
    <cellStyle name="콤마_2월매출 " xfId="180" xr:uid="{00000000-0005-0000-0000-00003B030000}"/>
    <cellStyle name="통화 [0] 2" xfId="101" xr:uid="{00000000-0005-0000-0000-00003C030000}"/>
    <cellStyle name="통화 [0] 2 10" xfId="455" xr:uid="{00000000-0005-0000-0000-00003D030000}"/>
    <cellStyle name="통화 [0] 2 2" xfId="181" xr:uid="{00000000-0005-0000-0000-00003E030000}"/>
    <cellStyle name="통화 [0] 2 2 2" xfId="274" xr:uid="{00000000-0005-0000-0000-00003F030000}"/>
    <cellStyle name="통화 [0] 2 2 2 2" xfId="435" xr:uid="{00000000-0005-0000-0000-000040030000}"/>
    <cellStyle name="통화 [0] 2 2 2 2 2" xfId="758" xr:uid="{00000000-0005-0000-0000-000041030000}"/>
    <cellStyle name="통화 [0] 2 2 2 3" xfId="597" xr:uid="{00000000-0005-0000-0000-000042030000}"/>
    <cellStyle name="통화 [0] 2 2 2 4" xfId="838" xr:uid="{00000000-0005-0000-0000-000043030000}"/>
    <cellStyle name="통화 [0] 2 2 2 5" xfId="920" xr:uid="{00000000-0005-0000-0000-000044030000}"/>
    <cellStyle name="통화 [0] 2 2 3" xfId="355" xr:uid="{00000000-0005-0000-0000-000045030000}"/>
    <cellStyle name="통화 [0] 2 2 3 2" xfId="678" xr:uid="{00000000-0005-0000-0000-000046030000}"/>
    <cellStyle name="통화 [0] 2 2 4" xfId="517" xr:uid="{00000000-0005-0000-0000-000047030000}"/>
    <cellStyle name="통화 [0] 2 3" xfId="182" xr:uid="{00000000-0005-0000-0000-000048030000}"/>
    <cellStyle name="통화 [0] 2 3 2" xfId="275" xr:uid="{00000000-0005-0000-0000-000049030000}"/>
    <cellStyle name="통화 [0] 2 3 2 2" xfId="436" xr:uid="{00000000-0005-0000-0000-00004A030000}"/>
    <cellStyle name="통화 [0] 2 3 2 2 2" xfId="759" xr:uid="{00000000-0005-0000-0000-00004B030000}"/>
    <cellStyle name="통화 [0] 2 3 2 3" xfId="598" xr:uid="{00000000-0005-0000-0000-00004C030000}"/>
    <cellStyle name="통화 [0] 2 3 2 4" xfId="839" xr:uid="{00000000-0005-0000-0000-00004D030000}"/>
    <cellStyle name="통화 [0] 2 3 2 5" xfId="921" xr:uid="{00000000-0005-0000-0000-00004E030000}"/>
    <cellStyle name="통화 [0] 2 3 3" xfId="356" xr:uid="{00000000-0005-0000-0000-00004F030000}"/>
    <cellStyle name="통화 [0] 2 3 3 2" xfId="679" xr:uid="{00000000-0005-0000-0000-000050030000}"/>
    <cellStyle name="통화 [0] 2 3 4" xfId="518" xr:uid="{00000000-0005-0000-0000-000051030000}"/>
    <cellStyle name="통화 [0] 2 4" xfId="183" xr:uid="{00000000-0005-0000-0000-000052030000}"/>
    <cellStyle name="통화 [0] 2 4 2" xfId="276" xr:uid="{00000000-0005-0000-0000-000053030000}"/>
    <cellStyle name="통화 [0] 2 4 2 2" xfId="437" xr:uid="{00000000-0005-0000-0000-000054030000}"/>
    <cellStyle name="통화 [0] 2 4 2 2 2" xfId="760" xr:uid="{00000000-0005-0000-0000-000055030000}"/>
    <cellStyle name="통화 [0] 2 4 2 3" xfId="599" xr:uid="{00000000-0005-0000-0000-000056030000}"/>
    <cellStyle name="통화 [0] 2 4 2 4" xfId="840" xr:uid="{00000000-0005-0000-0000-000057030000}"/>
    <cellStyle name="통화 [0] 2 4 2 5" xfId="922" xr:uid="{00000000-0005-0000-0000-000058030000}"/>
    <cellStyle name="통화 [0] 2 4 3" xfId="357" xr:uid="{00000000-0005-0000-0000-000059030000}"/>
    <cellStyle name="통화 [0] 2 4 3 2" xfId="680" xr:uid="{00000000-0005-0000-0000-00005A030000}"/>
    <cellStyle name="통화 [0] 2 4 4" xfId="519" xr:uid="{00000000-0005-0000-0000-00005B030000}"/>
    <cellStyle name="통화 [0] 2 5" xfId="184" xr:uid="{00000000-0005-0000-0000-00005C030000}"/>
    <cellStyle name="통화 [0] 2 5 2" xfId="277" xr:uid="{00000000-0005-0000-0000-00005D030000}"/>
    <cellStyle name="통화 [0] 2 5 2 2" xfId="438" xr:uid="{00000000-0005-0000-0000-00005E030000}"/>
    <cellStyle name="통화 [0] 2 5 2 2 2" xfId="761" xr:uid="{00000000-0005-0000-0000-00005F030000}"/>
    <cellStyle name="통화 [0] 2 5 2 3" xfId="600" xr:uid="{00000000-0005-0000-0000-000060030000}"/>
    <cellStyle name="통화 [0] 2 5 2 4" xfId="841" xr:uid="{00000000-0005-0000-0000-000061030000}"/>
    <cellStyle name="통화 [0] 2 5 2 5" xfId="923" xr:uid="{00000000-0005-0000-0000-000062030000}"/>
    <cellStyle name="통화 [0] 2 5 3" xfId="358" xr:uid="{00000000-0005-0000-0000-000063030000}"/>
    <cellStyle name="통화 [0] 2 5 3 2" xfId="681" xr:uid="{00000000-0005-0000-0000-000064030000}"/>
    <cellStyle name="통화 [0] 2 5 4" xfId="520" xr:uid="{00000000-0005-0000-0000-000065030000}"/>
    <cellStyle name="통화 [0] 2 6" xfId="185" xr:uid="{00000000-0005-0000-0000-000066030000}"/>
    <cellStyle name="통화 [0] 2 6 2" xfId="278" xr:uid="{00000000-0005-0000-0000-000067030000}"/>
    <cellStyle name="통화 [0] 2 6 2 2" xfId="439" xr:uid="{00000000-0005-0000-0000-000068030000}"/>
    <cellStyle name="통화 [0] 2 6 2 2 2" xfId="762" xr:uid="{00000000-0005-0000-0000-000069030000}"/>
    <cellStyle name="통화 [0] 2 6 2 3" xfId="601" xr:uid="{00000000-0005-0000-0000-00006A030000}"/>
    <cellStyle name="통화 [0] 2 6 2 4" xfId="842" xr:uid="{00000000-0005-0000-0000-00006B030000}"/>
    <cellStyle name="통화 [0] 2 6 2 5" xfId="924" xr:uid="{00000000-0005-0000-0000-00006C030000}"/>
    <cellStyle name="통화 [0] 2 6 3" xfId="359" xr:uid="{00000000-0005-0000-0000-00006D030000}"/>
    <cellStyle name="통화 [0] 2 6 3 2" xfId="682" xr:uid="{00000000-0005-0000-0000-00006E030000}"/>
    <cellStyle name="통화 [0] 2 6 4" xfId="521" xr:uid="{00000000-0005-0000-0000-00006F030000}"/>
    <cellStyle name="통화 [0] 2 7" xfId="186" xr:uid="{00000000-0005-0000-0000-000070030000}"/>
    <cellStyle name="통화 [0] 2 7 2" xfId="279" xr:uid="{00000000-0005-0000-0000-000071030000}"/>
    <cellStyle name="통화 [0] 2 7 2 2" xfId="440" xr:uid="{00000000-0005-0000-0000-000072030000}"/>
    <cellStyle name="통화 [0] 2 7 2 2 2" xfId="763" xr:uid="{00000000-0005-0000-0000-000073030000}"/>
    <cellStyle name="통화 [0] 2 7 2 3" xfId="602" xr:uid="{00000000-0005-0000-0000-000074030000}"/>
    <cellStyle name="통화 [0] 2 7 2 4" xfId="843" xr:uid="{00000000-0005-0000-0000-000075030000}"/>
    <cellStyle name="통화 [0] 2 7 2 5" xfId="925" xr:uid="{00000000-0005-0000-0000-000076030000}"/>
    <cellStyle name="통화 [0] 2 7 3" xfId="360" xr:uid="{00000000-0005-0000-0000-000077030000}"/>
    <cellStyle name="통화 [0] 2 7 3 2" xfId="683" xr:uid="{00000000-0005-0000-0000-000078030000}"/>
    <cellStyle name="통화 [0] 2 7 4" xfId="522" xr:uid="{00000000-0005-0000-0000-000079030000}"/>
    <cellStyle name="통화 [0] 2 8" xfId="212" xr:uid="{00000000-0005-0000-0000-00007A030000}"/>
    <cellStyle name="통화 [0] 2 8 2" xfId="373" xr:uid="{00000000-0005-0000-0000-00007B030000}"/>
    <cellStyle name="통화 [0] 2 8 2 2" xfId="696" xr:uid="{00000000-0005-0000-0000-00007C030000}"/>
    <cellStyle name="통화 [0] 2 8 3" xfId="535" xr:uid="{00000000-0005-0000-0000-00007D030000}"/>
    <cellStyle name="통화 [0] 2 8 4" xfId="776" xr:uid="{00000000-0005-0000-0000-00007E030000}"/>
    <cellStyle name="통화 [0] 2 8 5" xfId="858" xr:uid="{00000000-0005-0000-0000-00007F030000}"/>
    <cellStyle name="통화 [0] 2 9" xfId="293" xr:uid="{00000000-0005-0000-0000-000080030000}"/>
    <cellStyle name="통화 [0] 2 9 2" xfId="616" xr:uid="{00000000-0005-0000-0000-000081030000}"/>
    <cellStyle name="표준" xfId="0" builtinId="0"/>
    <cellStyle name="표준 10" xfId="187" xr:uid="{00000000-0005-0000-0000-000083030000}"/>
    <cellStyle name="표준 10 2" xfId="3" xr:uid="{00000000-0005-0000-0000-000084030000}"/>
    <cellStyle name="표준 11" xfId="188" xr:uid="{00000000-0005-0000-0000-000085030000}"/>
    <cellStyle name="표준 12" xfId="189" xr:uid="{00000000-0005-0000-0000-000086030000}"/>
    <cellStyle name="표준 13" xfId="190" xr:uid="{00000000-0005-0000-0000-000087030000}"/>
    <cellStyle name="표준 14" xfId="191" xr:uid="{00000000-0005-0000-0000-000088030000}"/>
    <cellStyle name="표준 15" xfId="192" xr:uid="{00000000-0005-0000-0000-000089030000}"/>
    <cellStyle name="표준 16" xfId="193" xr:uid="{00000000-0005-0000-0000-00008A030000}"/>
    <cellStyle name="표준 17" xfId="194" xr:uid="{00000000-0005-0000-0000-00008B030000}"/>
    <cellStyle name="표준 18" xfId="845" xr:uid="{00000000-0005-0000-0000-00008C030000}"/>
    <cellStyle name="표준 2" xfId="102" xr:uid="{00000000-0005-0000-0000-00008D030000}"/>
    <cellStyle name="표준 2 2" xfId="103" xr:uid="{00000000-0005-0000-0000-00008E030000}"/>
    <cellStyle name="표준 2 3" xfId="195" xr:uid="{00000000-0005-0000-0000-00008F030000}"/>
    <cellStyle name="표준 3" xfId="104" xr:uid="{00000000-0005-0000-0000-000090030000}"/>
    <cellStyle name="표준 4" xfId="105" xr:uid="{00000000-0005-0000-0000-000091030000}"/>
    <cellStyle name="표준 4 2" xfId="196" xr:uid="{00000000-0005-0000-0000-000092030000}"/>
    <cellStyle name="표준 5" xfId="106" xr:uid="{00000000-0005-0000-0000-000093030000}"/>
    <cellStyle name="표준 6" xfId="107" xr:uid="{00000000-0005-0000-0000-000094030000}"/>
    <cellStyle name="표준 7" xfId="108" xr:uid="{00000000-0005-0000-0000-000095030000}"/>
    <cellStyle name="표준 8" xfId="7" xr:uid="{00000000-0005-0000-0000-000096030000}"/>
    <cellStyle name="표준 9" xfId="110" xr:uid="{00000000-0005-0000-0000-000097030000}"/>
    <cellStyle name="표준_견적서 양식" xfId="441" xr:uid="{00000000-0005-0000-0000-000098030000}"/>
    <cellStyle name="하이퍼링크" xfId="844" builtinId="8"/>
    <cellStyle name="하이퍼링크 2" xfId="109" xr:uid="{00000000-0005-0000-0000-00009A030000}"/>
    <cellStyle name="하이퍼링크 3" xfId="197" xr:uid="{00000000-0005-0000-0000-00009B030000}"/>
    <cellStyle name="하이퍼링크 4" xfId="198" xr:uid="{00000000-0005-0000-0000-00009C030000}"/>
    <cellStyle name="하이퍼링크 5" xfId="199" xr:uid="{00000000-0005-0000-0000-00009D030000}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forlab.com/pdt/PDNN22030303623?keywords=" TargetMode="External"/><Relationship Id="rId2" Type="http://schemas.openxmlformats.org/officeDocument/2006/relationships/hyperlink" Target="https://www.allforlab.com/pdt/PDNN23102600059?keywords=" TargetMode="External"/><Relationship Id="rId1" Type="http://schemas.openxmlformats.org/officeDocument/2006/relationships/hyperlink" Target="http://s.godo.kr/2o28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bkom.co.kr/shop/item.php?it_id=1634295264" TargetMode="External"/><Relationship Id="rId2" Type="http://schemas.openxmlformats.org/officeDocument/2006/relationships/hyperlink" Target="https://www.labkom.co.kr/shop/item.php?it_id=1634295264" TargetMode="External"/><Relationship Id="rId1" Type="http://schemas.openxmlformats.org/officeDocument/2006/relationships/hyperlink" Target="https://www.netascientific.com/vacuum-pump-oil/pe-n8145003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6649357536?vendorItemId=87360674681" TargetMode="External"/><Relationship Id="rId4" Type="http://schemas.openxmlformats.org/officeDocument/2006/relationships/hyperlink" Target="https://item.gmarket.co.kr/Item?goodscode=3997333127%20&#48176;&#53552;&#47532;%20&#48520;&#47049;&#51004;&#47196;%203/27&#48152;&#54408;,%203/28&#44368;&#54872;&#51077;&#44256;&#48176;&#53552;&#47532;%20&#48520;&#47049;&#51004;&#47196;%204/25&#48152;&#54408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artbank/products/5781295904" TargetMode="External"/><Relationship Id="rId13" Type="http://schemas.openxmlformats.org/officeDocument/2006/relationships/hyperlink" Target="https://smartstore.naver.com/pianomoa/products/408933316" TargetMode="External"/><Relationship Id="rId3" Type="http://schemas.openxmlformats.org/officeDocument/2006/relationships/hyperlink" Target="https://smartstore.naver.com/time-korea/products/10870240735" TargetMode="External"/><Relationship Id="rId7" Type="http://schemas.openxmlformats.org/officeDocument/2006/relationships/hyperlink" Target="https://smartstore.naver.com/iam_best/products/10861937795" TargetMode="External"/><Relationship Id="rId12" Type="http://schemas.openxmlformats.org/officeDocument/2006/relationships/hyperlink" Target="https://smartstore.naver.com/iam_best/products/10861937795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smartstore.naver.com/labnshop/products/3128230397" TargetMode="External"/><Relationship Id="rId16" Type="http://schemas.openxmlformats.org/officeDocument/2006/relationships/hyperlink" Target="https://smartstore.naver.com/iam_best/products/3495093749" TargetMode="External"/><Relationship Id="rId1" Type="http://schemas.openxmlformats.org/officeDocument/2006/relationships/hyperlink" Target="https://smartstore.naver.com/nektar/products/486237793" TargetMode="External"/><Relationship Id="rId6" Type="http://schemas.openxmlformats.org/officeDocument/2006/relationships/hyperlink" Target="https://smartstore.naver.com/vonjean/products/360249720" TargetMode="External"/><Relationship Id="rId11" Type="http://schemas.openxmlformats.org/officeDocument/2006/relationships/hyperlink" Target="https://smartstore.naver.com/nektar/products/486237793" TargetMode="External"/><Relationship Id="rId5" Type="http://schemas.openxmlformats.org/officeDocument/2006/relationships/hyperlink" Target="https://smartstore.naver.com/youknowmon/products/8767203773" TargetMode="External"/><Relationship Id="rId15" Type="http://schemas.openxmlformats.org/officeDocument/2006/relationships/hyperlink" Target="https://smartstore.naver.com/artbank/products/5781295904" TargetMode="External"/><Relationship Id="rId10" Type="http://schemas.openxmlformats.org/officeDocument/2006/relationships/hyperlink" Target="https://smartstore.naver.com/digian/products/241801430" TargetMode="External"/><Relationship Id="rId4" Type="http://schemas.openxmlformats.org/officeDocument/2006/relationships/hyperlink" Target="https://smartstore.naver.com/artbank/products/5781295904" TargetMode="External"/><Relationship Id="rId9" Type="http://schemas.openxmlformats.org/officeDocument/2006/relationships/hyperlink" Target="https://smartstore.naver.com/youknowmon/products/8767203773" TargetMode="External"/><Relationship Id="rId14" Type="http://schemas.openxmlformats.org/officeDocument/2006/relationships/hyperlink" Target="https://smartstore.naver.com/iam_best/products/349509374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C1048455"/>
  <sheetViews>
    <sheetView topLeftCell="A150" zoomScale="85" zoomScaleNormal="85" workbookViewId="0">
      <selection activeCell="A171" sqref="A171"/>
    </sheetView>
  </sheetViews>
  <sheetFormatPr defaultColWidth="9" defaultRowHeight="14.25"/>
  <cols>
    <col min="1" max="1" width="9" style="2"/>
    <col min="2" max="2" width="11.75" style="348" bestFit="1" customWidth="1"/>
    <col min="3" max="3" width="10.75" style="2" bestFit="1" customWidth="1"/>
    <col min="4" max="4" width="9" style="2"/>
    <col min="5" max="5" width="97" style="2" bestFit="1" customWidth="1"/>
    <col min="6" max="6" width="13.375" style="2" bestFit="1" customWidth="1"/>
    <col min="7" max="7" width="9" style="2"/>
    <col min="8" max="8" width="24.25" style="2" bestFit="1" customWidth="1"/>
    <col min="9" max="9" width="22.5" style="2" bestFit="1" customWidth="1"/>
    <col min="10" max="10" width="9.125" style="2" bestFit="1" customWidth="1"/>
    <col min="11" max="11" width="9" style="2"/>
    <col min="12" max="12" width="13.25" style="348" bestFit="1" customWidth="1"/>
    <col min="13" max="13" width="13.25" style="2" customWidth="1"/>
    <col min="14" max="14" width="10.875" style="348" bestFit="1" customWidth="1"/>
    <col min="15" max="15" width="18.875" style="2" bestFit="1" customWidth="1"/>
    <col min="16" max="16" width="36.625" style="348" bestFit="1" customWidth="1"/>
    <col min="17" max="17" width="14.5" style="348" bestFit="1" customWidth="1"/>
    <col min="18" max="18" width="13.75" style="348" customWidth="1"/>
    <col min="19" max="19" width="47.875" style="348" bestFit="1" customWidth="1"/>
    <col min="20" max="20" width="10.375" style="348" bestFit="1" customWidth="1"/>
    <col min="21" max="16384" width="9" style="348"/>
  </cols>
  <sheetData>
    <row r="2" spans="1:18">
      <c r="B2" s="1" t="s">
        <v>145</v>
      </c>
      <c r="P2" s="349"/>
      <c r="Q2" s="349"/>
    </row>
    <row r="3" spans="1:18">
      <c r="B3" s="350" t="s">
        <v>48</v>
      </c>
      <c r="C3" s="350" t="s">
        <v>13</v>
      </c>
      <c r="D3" s="350" t="s">
        <v>12</v>
      </c>
      <c r="E3" s="350" t="s">
        <v>5</v>
      </c>
      <c r="F3" s="350" t="s">
        <v>22</v>
      </c>
      <c r="G3" s="350" t="s">
        <v>2</v>
      </c>
      <c r="H3" s="350" t="s">
        <v>18</v>
      </c>
      <c r="I3" s="350" t="s">
        <v>3</v>
      </c>
      <c r="J3" s="350" t="s">
        <v>6</v>
      </c>
      <c r="K3" s="350" t="s">
        <v>35</v>
      </c>
      <c r="L3" s="350" t="s">
        <v>21</v>
      </c>
      <c r="M3" s="350" t="s">
        <v>59</v>
      </c>
      <c r="N3" s="350" t="s">
        <v>58</v>
      </c>
      <c r="O3" s="350" t="s">
        <v>121</v>
      </c>
      <c r="P3" s="350" t="s">
        <v>73</v>
      </c>
      <c r="Q3" s="350" t="s">
        <v>122</v>
      </c>
      <c r="R3" s="350" t="s">
        <v>337</v>
      </c>
    </row>
    <row r="4" spans="1:18">
      <c r="B4" s="351">
        <v>1</v>
      </c>
      <c r="C4" s="351" t="s">
        <v>145</v>
      </c>
      <c r="D4" s="351" t="s">
        <v>186</v>
      </c>
      <c r="E4" s="351" t="s">
        <v>187</v>
      </c>
      <c r="F4" s="351" t="s">
        <v>29</v>
      </c>
      <c r="G4" s="352" t="s">
        <v>118</v>
      </c>
      <c r="H4" s="351" t="s">
        <v>285</v>
      </c>
      <c r="I4" s="351" t="s">
        <v>50</v>
      </c>
      <c r="J4" s="351">
        <v>10</v>
      </c>
      <c r="K4" s="351" t="s">
        <v>38</v>
      </c>
      <c r="L4" s="351" t="s">
        <v>119</v>
      </c>
      <c r="M4" s="353">
        <v>110000</v>
      </c>
      <c r="N4" s="351">
        <v>20230718</v>
      </c>
      <c r="O4" s="351">
        <v>20230721</v>
      </c>
      <c r="P4" s="354"/>
      <c r="Q4" s="353">
        <f t="shared" ref="Q4" si="0">J4*M4</f>
        <v>1100000</v>
      </c>
      <c r="R4" s="355">
        <f>Q4*1.1</f>
        <v>1210000</v>
      </c>
    </row>
    <row r="5" spans="1:18">
      <c r="B5" s="356">
        <v>2</v>
      </c>
      <c r="C5" s="351" t="s">
        <v>145</v>
      </c>
      <c r="D5" s="351" t="s">
        <v>186</v>
      </c>
      <c r="E5" s="356" t="s">
        <v>473</v>
      </c>
      <c r="F5" s="356" t="s">
        <v>474</v>
      </c>
      <c r="G5" s="357"/>
      <c r="H5" s="356"/>
      <c r="I5" s="356" t="s">
        <v>165</v>
      </c>
      <c r="J5" s="356">
        <v>10</v>
      </c>
      <c r="K5" s="356" t="s">
        <v>38</v>
      </c>
      <c r="L5" s="356" t="s">
        <v>475</v>
      </c>
      <c r="M5" s="358">
        <v>230000</v>
      </c>
      <c r="N5" s="356">
        <v>20230822</v>
      </c>
      <c r="O5" s="356"/>
      <c r="P5" s="359"/>
      <c r="Q5" s="358">
        <f t="shared" ref="Q5" si="1">J5*M5</f>
        <v>2300000</v>
      </c>
      <c r="R5" s="360">
        <f>Q5*1.1</f>
        <v>2530000</v>
      </c>
    </row>
    <row r="6" spans="1:18">
      <c r="M6" s="361"/>
      <c r="P6" s="362" t="s">
        <v>123</v>
      </c>
      <c r="Q6" s="363">
        <f>SUM(Q4:Q5)</f>
        <v>3400000</v>
      </c>
      <c r="R6" s="363">
        <f>SUM(R4:R5)</f>
        <v>3740000</v>
      </c>
    </row>
    <row r="7" spans="1:18">
      <c r="M7" s="361"/>
    </row>
    <row r="8" spans="1:18">
      <c r="M8" s="361"/>
    </row>
    <row r="9" spans="1:18">
      <c r="B9" s="1" t="s">
        <v>324</v>
      </c>
      <c r="P9" s="349"/>
      <c r="Q9" s="349"/>
    </row>
    <row r="10" spans="1:18">
      <c r="B10" s="350" t="s">
        <v>48</v>
      </c>
      <c r="C10" s="350" t="s">
        <v>13</v>
      </c>
      <c r="D10" s="350" t="s">
        <v>12</v>
      </c>
      <c r="E10" s="350" t="s">
        <v>5</v>
      </c>
      <c r="F10" s="350" t="s">
        <v>22</v>
      </c>
      <c r="G10" s="350" t="s">
        <v>2</v>
      </c>
      <c r="H10" s="350" t="s">
        <v>18</v>
      </c>
      <c r="I10" s="350" t="s">
        <v>3</v>
      </c>
      <c r="J10" s="350" t="s">
        <v>6</v>
      </c>
      <c r="K10" s="350" t="s">
        <v>35</v>
      </c>
      <c r="L10" s="350" t="s">
        <v>21</v>
      </c>
      <c r="M10" s="350" t="s">
        <v>59</v>
      </c>
      <c r="N10" s="350" t="s">
        <v>58</v>
      </c>
      <c r="O10" s="350" t="s">
        <v>121</v>
      </c>
      <c r="P10" s="350" t="s">
        <v>73</v>
      </c>
      <c r="Q10" s="350" t="s">
        <v>122</v>
      </c>
      <c r="R10" s="350" t="s">
        <v>337</v>
      </c>
    </row>
    <row r="11" spans="1:18" s="367" customFormat="1">
      <c r="A11" s="364"/>
      <c r="B11" s="356">
        <v>1</v>
      </c>
      <c r="C11" s="356" t="s">
        <v>295</v>
      </c>
      <c r="D11" s="356" t="s">
        <v>186</v>
      </c>
      <c r="E11" s="365" t="s">
        <v>483</v>
      </c>
      <c r="F11" s="356" t="s">
        <v>29</v>
      </c>
      <c r="G11" s="357"/>
      <c r="H11" s="356" t="s">
        <v>484</v>
      </c>
      <c r="I11" s="356" t="s">
        <v>499</v>
      </c>
      <c r="J11" s="356">
        <v>1</v>
      </c>
      <c r="K11" s="356" t="s">
        <v>37</v>
      </c>
      <c r="L11" s="356" t="s">
        <v>119</v>
      </c>
      <c r="M11" s="358">
        <v>115000</v>
      </c>
      <c r="N11" s="356">
        <v>20230831</v>
      </c>
      <c r="O11" s="356">
        <v>20230906</v>
      </c>
      <c r="P11" s="366" t="s">
        <v>1303</v>
      </c>
      <c r="Q11" s="358">
        <f t="shared" ref="Q11:Q13" si="2">J11*M11</f>
        <v>115000</v>
      </c>
      <c r="R11" s="360">
        <f t="shared" ref="R11:R13" si="3">Q11*1.1</f>
        <v>126500.00000000001</v>
      </c>
    </row>
    <row r="12" spans="1:18" s="367" customFormat="1">
      <c r="A12" s="364"/>
      <c r="B12" s="356">
        <v>2</v>
      </c>
      <c r="C12" s="356" t="s">
        <v>295</v>
      </c>
      <c r="D12" s="356" t="s">
        <v>186</v>
      </c>
      <c r="E12" s="356" t="s">
        <v>482</v>
      </c>
      <c r="F12" s="356" t="s">
        <v>464</v>
      </c>
      <c r="G12" s="357"/>
      <c r="H12" s="356" t="s">
        <v>463</v>
      </c>
      <c r="I12" s="356" t="s">
        <v>500</v>
      </c>
      <c r="J12" s="356">
        <v>1</v>
      </c>
      <c r="K12" s="356" t="s">
        <v>37</v>
      </c>
      <c r="L12" s="356" t="s">
        <v>119</v>
      </c>
      <c r="M12" s="358">
        <v>290000</v>
      </c>
      <c r="N12" s="356">
        <v>20230831</v>
      </c>
      <c r="O12" s="356">
        <v>20231018</v>
      </c>
      <c r="P12" s="366" t="s">
        <v>1303</v>
      </c>
      <c r="Q12" s="358">
        <f t="shared" ref="Q12" si="4">J12*M12</f>
        <v>290000</v>
      </c>
      <c r="R12" s="360">
        <f t="shared" ref="R12" si="5">Q12*1.1</f>
        <v>319000</v>
      </c>
    </row>
    <row r="13" spans="1:18" s="367" customFormat="1">
      <c r="A13" s="364"/>
      <c r="B13" s="356">
        <v>3</v>
      </c>
      <c r="C13" s="356" t="s">
        <v>295</v>
      </c>
      <c r="D13" s="356" t="s">
        <v>186</v>
      </c>
      <c r="E13" s="356" t="s">
        <v>326</v>
      </c>
      <c r="F13" s="356" t="s">
        <v>88</v>
      </c>
      <c r="G13" s="356"/>
      <c r="H13" s="356" t="s">
        <v>327</v>
      </c>
      <c r="I13" s="356" t="s">
        <v>277</v>
      </c>
      <c r="J13" s="356">
        <v>10</v>
      </c>
      <c r="K13" s="356" t="s">
        <v>38</v>
      </c>
      <c r="L13" s="356" t="s">
        <v>57</v>
      </c>
      <c r="M13" s="358">
        <v>20000</v>
      </c>
      <c r="N13" s="356">
        <v>20230821</v>
      </c>
      <c r="O13" s="356">
        <v>20231027</v>
      </c>
      <c r="P13" s="356"/>
      <c r="Q13" s="358">
        <f t="shared" si="2"/>
        <v>200000</v>
      </c>
      <c r="R13" s="360">
        <f t="shared" si="3"/>
        <v>220000.00000000003</v>
      </c>
    </row>
    <row r="14" spans="1:18">
      <c r="M14" s="361"/>
      <c r="P14" s="350" t="s">
        <v>123</v>
      </c>
      <c r="Q14" s="368">
        <f>SUM(Q11:Q13)</f>
        <v>605000</v>
      </c>
      <c r="R14" s="368">
        <f>SUM(R11:R13)</f>
        <v>665500</v>
      </c>
    </row>
    <row r="15" spans="1:18">
      <c r="M15" s="361"/>
    </row>
    <row r="16" spans="1:18">
      <c r="B16" s="1" t="s">
        <v>533</v>
      </c>
      <c r="P16" s="349"/>
      <c r="Q16" s="349"/>
    </row>
    <row r="17" spans="1:18">
      <c r="B17" s="350" t="s">
        <v>48</v>
      </c>
      <c r="C17" s="350" t="s">
        <v>13</v>
      </c>
      <c r="D17" s="350" t="s">
        <v>12</v>
      </c>
      <c r="E17" s="350" t="s">
        <v>5</v>
      </c>
      <c r="F17" s="350" t="s">
        <v>22</v>
      </c>
      <c r="G17" s="350" t="s">
        <v>2</v>
      </c>
      <c r="H17" s="350" t="s">
        <v>18</v>
      </c>
      <c r="I17" s="350" t="s">
        <v>3</v>
      </c>
      <c r="J17" s="350" t="s">
        <v>6</v>
      </c>
      <c r="K17" s="350" t="s">
        <v>35</v>
      </c>
      <c r="L17" s="350" t="s">
        <v>21</v>
      </c>
      <c r="M17" s="350" t="s">
        <v>59</v>
      </c>
      <c r="N17" s="350" t="s">
        <v>58</v>
      </c>
      <c r="O17" s="350" t="s">
        <v>121</v>
      </c>
      <c r="P17" s="350" t="s">
        <v>73</v>
      </c>
      <c r="Q17" s="350" t="s">
        <v>122</v>
      </c>
      <c r="R17" s="350" t="s">
        <v>337</v>
      </c>
    </row>
    <row r="18" spans="1:18" s="367" customFormat="1">
      <c r="A18" s="364"/>
      <c r="B18" s="356">
        <v>1</v>
      </c>
      <c r="C18" s="356" t="s">
        <v>534</v>
      </c>
      <c r="D18" s="356" t="s">
        <v>186</v>
      </c>
      <c r="E18" s="365" t="s">
        <v>535</v>
      </c>
      <c r="F18" s="356"/>
      <c r="G18" s="357"/>
      <c r="H18" s="356"/>
      <c r="I18" s="356" t="s">
        <v>553</v>
      </c>
      <c r="J18" s="356">
        <v>5</v>
      </c>
      <c r="K18" s="365" t="s">
        <v>38</v>
      </c>
      <c r="L18" s="356" t="s">
        <v>119</v>
      </c>
      <c r="M18" s="358">
        <v>1500</v>
      </c>
      <c r="N18" s="356">
        <v>20230907</v>
      </c>
      <c r="O18" s="356">
        <v>20230908</v>
      </c>
      <c r="P18" s="356"/>
      <c r="Q18" s="358">
        <f t="shared" ref="Q18:Q20" si="6">J18*M18</f>
        <v>7500</v>
      </c>
      <c r="R18" s="360">
        <f t="shared" ref="R18:R20" si="7">Q18*1.1</f>
        <v>8250</v>
      </c>
    </row>
    <row r="19" spans="1:18" s="367" customFormat="1">
      <c r="A19" s="364"/>
      <c r="B19" s="356">
        <v>2</v>
      </c>
      <c r="C19" s="356" t="s">
        <v>534</v>
      </c>
      <c r="D19" s="356" t="s">
        <v>186</v>
      </c>
      <c r="E19" s="365" t="s">
        <v>535</v>
      </c>
      <c r="F19" s="356"/>
      <c r="G19" s="357"/>
      <c r="H19" s="356"/>
      <c r="I19" s="356" t="s">
        <v>552</v>
      </c>
      <c r="J19" s="356">
        <v>5</v>
      </c>
      <c r="K19" s="365" t="s">
        <v>38</v>
      </c>
      <c r="L19" s="356" t="s">
        <v>119</v>
      </c>
      <c r="M19" s="358">
        <v>2600</v>
      </c>
      <c r="N19" s="356">
        <v>20230907</v>
      </c>
      <c r="O19" s="356">
        <v>20230908</v>
      </c>
      <c r="P19" s="356"/>
      <c r="Q19" s="358">
        <f t="shared" si="6"/>
        <v>13000</v>
      </c>
      <c r="R19" s="360">
        <f t="shared" si="7"/>
        <v>14300.000000000002</v>
      </c>
    </row>
    <row r="20" spans="1:18" s="367" customFormat="1">
      <c r="A20" s="364"/>
      <c r="B20" s="356">
        <v>3</v>
      </c>
      <c r="C20" s="356" t="s">
        <v>534</v>
      </c>
      <c r="D20" s="356" t="s">
        <v>186</v>
      </c>
      <c r="E20" s="356" t="s">
        <v>523</v>
      </c>
      <c r="F20" s="365" t="s">
        <v>788</v>
      </c>
      <c r="G20" s="356"/>
      <c r="H20" s="356">
        <v>35810250</v>
      </c>
      <c r="I20" s="356" t="s">
        <v>536</v>
      </c>
      <c r="J20" s="356">
        <v>10</v>
      </c>
      <c r="K20" s="365" t="s">
        <v>38</v>
      </c>
      <c r="L20" s="356" t="s">
        <v>331</v>
      </c>
      <c r="M20" s="358">
        <v>73500</v>
      </c>
      <c r="N20" s="359">
        <v>20230906</v>
      </c>
      <c r="O20" s="356">
        <v>20230908</v>
      </c>
      <c r="P20" s="359"/>
      <c r="Q20" s="358">
        <f t="shared" si="6"/>
        <v>735000</v>
      </c>
      <c r="R20" s="360">
        <f t="shared" si="7"/>
        <v>808500.00000000012</v>
      </c>
    </row>
    <row r="21" spans="1:18">
      <c r="M21" s="361"/>
      <c r="P21" s="350" t="s">
        <v>123</v>
      </c>
      <c r="Q21" s="368">
        <f t="shared" ref="Q21:R21" si="8">SUM(Q18:Q20)</f>
        <v>755500</v>
      </c>
      <c r="R21" s="368">
        <f t="shared" si="8"/>
        <v>831050.00000000012</v>
      </c>
    </row>
    <row r="22" spans="1:18">
      <c r="M22" s="361"/>
    </row>
    <row r="23" spans="1:18">
      <c r="B23" s="369">
        <v>45181</v>
      </c>
      <c r="P23" s="349"/>
      <c r="Q23" s="349"/>
    </row>
    <row r="24" spans="1:18">
      <c r="B24" s="350" t="s">
        <v>48</v>
      </c>
      <c r="C24" s="350" t="s">
        <v>13</v>
      </c>
      <c r="D24" s="350" t="s">
        <v>12</v>
      </c>
      <c r="E24" s="350" t="s">
        <v>5</v>
      </c>
      <c r="F24" s="350" t="s">
        <v>22</v>
      </c>
      <c r="G24" s="350" t="s">
        <v>2</v>
      </c>
      <c r="H24" s="350" t="s">
        <v>18</v>
      </c>
      <c r="I24" s="350" t="s">
        <v>3</v>
      </c>
      <c r="J24" s="350" t="s">
        <v>6</v>
      </c>
      <c r="K24" s="350" t="s">
        <v>35</v>
      </c>
      <c r="L24" s="350" t="s">
        <v>21</v>
      </c>
      <c r="M24" s="350" t="s">
        <v>59</v>
      </c>
      <c r="N24" s="350" t="s">
        <v>58</v>
      </c>
      <c r="O24" s="350" t="s">
        <v>121</v>
      </c>
      <c r="P24" s="350" t="s">
        <v>73</v>
      </c>
      <c r="Q24" s="350" t="s">
        <v>122</v>
      </c>
      <c r="R24" s="350" t="s">
        <v>337</v>
      </c>
    </row>
    <row r="25" spans="1:18" s="367" customFormat="1">
      <c r="A25" s="364"/>
      <c r="B25" s="356">
        <v>1</v>
      </c>
      <c r="C25" s="370">
        <v>45181</v>
      </c>
      <c r="D25" s="356" t="s">
        <v>186</v>
      </c>
      <c r="E25" s="365" t="s">
        <v>605</v>
      </c>
      <c r="F25" s="356"/>
      <c r="G25" s="357" t="s">
        <v>606</v>
      </c>
      <c r="H25" s="356" t="s">
        <v>325</v>
      </c>
      <c r="I25" s="356" t="s">
        <v>607</v>
      </c>
      <c r="J25" s="356">
        <v>1</v>
      </c>
      <c r="K25" s="365" t="s">
        <v>608</v>
      </c>
      <c r="L25" s="356" t="s">
        <v>609</v>
      </c>
      <c r="M25" s="358">
        <v>250000</v>
      </c>
      <c r="N25" s="356">
        <v>20230912</v>
      </c>
      <c r="O25" s="356">
        <v>20230918</v>
      </c>
      <c r="P25" s="356" t="s">
        <v>610</v>
      </c>
      <c r="Q25" s="358">
        <f t="shared" ref="Q25" si="9">J25*M25</f>
        <v>250000</v>
      </c>
      <c r="R25" s="360">
        <f t="shared" ref="R25" si="10">Q25*1.1</f>
        <v>275000</v>
      </c>
    </row>
    <row r="28" spans="1:18">
      <c r="B28" s="369">
        <v>45194</v>
      </c>
      <c r="P28" s="349"/>
      <c r="Q28" s="349"/>
    </row>
    <row r="29" spans="1:18">
      <c r="B29" s="350" t="s">
        <v>48</v>
      </c>
      <c r="C29" s="350" t="s">
        <v>13</v>
      </c>
      <c r="D29" s="350" t="s">
        <v>12</v>
      </c>
      <c r="E29" s="350" t="s">
        <v>5</v>
      </c>
      <c r="F29" s="350" t="s">
        <v>22</v>
      </c>
      <c r="G29" s="350" t="s">
        <v>2</v>
      </c>
      <c r="H29" s="350" t="s">
        <v>18</v>
      </c>
      <c r="I29" s="350" t="s">
        <v>3</v>
      </c>
      <c r="J29" s="350" t="s">
        <v>6</v>
      </c>
      <c r="K29" s="350" t="s">
        <v>35</v>
      </c>
      <c r="L29" s="350" t="s">
        <v>21</v>
      </c>
      <c r="M29" s="350" t="s">
        <v>59</v>
      </c>
      <c r="N29" s="350" t="s">
        <v>58</v>
      </c>
      <c r="O29" s="350" t="s">
        <v>121</v>
      </c>
      <c r="P29" s="350" t="s">
        <v>73</v>
      </c>
      <c r="Q29" s="350" t="s">
        <v>122</v>
      </c>
      <c r="R29" s="350" t="s">
        <v>337</v>
      </c>
    </row>
    <row r="30" spans="1:18" s="367" customFormat="1">
      <c r="A30" s="364"/>
      <c r="B30" s="356">
        <v>1</v>
      </c>
      <c r="C30" s="370">
        <v>45194</v>
      </c>
      <c r="D30" s="356" t="s">
        <v>634</v>
      </c>
      <c r="E30" s="356" t="s">
        <v>635</v>
      </c>
      <c r="F30" s="356"/>
      <c r="G30" s="357" t="s">
        <v>606</v>
      </c>
      <c r="H30" s="356" t="s">
        <v>325</v>
      </c>
      <c r="I30" s="356" t="s">
        <v>607</v>
      </c>
      <c r="J30" s="356">
        <v>12</v>
      </c>
      <c r="K30" s="365" t="s">
        <v>37</v>
      </c>
      <c r="L30" s="356" t="s">
        <v>119</v>
      </c>
      <c r="M30" s="358">
        <v>9000</v>
      </c>
      <c r="N30" s="356">
        <v>20230927</v>
      </c>
      <c r="O30" s="356">
        <v>20231006</v>
      </c>
      <c r="P30" s="356"/>
      <c r="Q30" s="358">
        <f t="shared" ref="Q30" si="11">J30*M30</f>
        <v>108000</v>
      </c>
      <c r="R30" s="360">
        <f t="shared" ref="R30" si="12">Q30*1.1</f>
        <v>118800.00000000001</v>
      </c>
    </row>
    <row r="31" spans="1:18" s="367" customFormat="1">
      <c r="A31" s="364"/>
      <c r="B31" s="356">
        <v>2</v>
      </c>
      <c r="C31" s="370">
        <v>45194</v>
      </c>
      <c r="D31" s="356" t="s">
        <v>634</v>
      </c>
      <c r="E31" s="356" t="s">
        <v>637</v>
      </c>
      <c r="F31" s="356"/>
      <c r="G31" s="356"/>
      <c r="H31" s="356" t="s">
        <v>636</v>
      </c>
      <c r="I31" s="356" t="s">
        <v>638</v>
      </c>
      <c r="J31" s="356">
        <v>5</v>
      </c>
      <c r="K31" s="356" t="s">
        <v>36</v>
      </c>
      <c r="L31" s="356" t="s">
        <v>331</v>
      </c>
      <c r="M31" s="358">
        <v>6800</v>
      </c>
      <c r="N31" s="356">
        <v>20230927</v>
      </c>
      <c r="O31" s="356">
        <v>20231016</v>
      </c>
      <c r="P31" s="356"/>
      <c r="Q31" s="358">
        <f t="shared" ref="Q31" si="13">J31*M31</f>
        <v>34000</v>
      </c>
      <c r="R31" s="360">
        <f t="shared" ref="R31" si="14">Q31*1.1</f>
        <v>37400</v>
      </c>
    </row>
    <row r="32" spans="1:18" s="367" customFormat="1">
      <c r="A32" s="364"/>
      <c r="B32" s="356">
        <v>3</v>
      </c>
      <c r="C32" s="370">
        <v>45194</v>
      </c>
      <c r="D32" s="356" t="s">
        <v>634</v>
      </c>
      <c r="E32" s="356" t="s">
        <v>659</v>
      </c>
      <c r="F32" s="356"/>
      <c r="G32" s="356"/>
      <c r="H32" s="356" t="s">
        <v>662</v>
      </c>
      <c r="I32" s="356" t="s">
        <v>167</v>
      </c>
      <c r="J32" s="356">
        <v>5</v>
      </c>
      <c r="K32" s="356" t="s">
        <v>36</v>
      </c>
      <c r="L32" s="356" t="s">
        <v>119</v>
      </c>
      <c r="M32" s="358">
        <v>1500</v>
      </c>
      <c r="N32" s="356">
        <v>20230927</v>
      </c>
      <c r="O32" s="356">
        <v>20231006</v>
      </c>
      <c r="P32" s="356"/>
      <c r="Q32" s="358">
        <f t="shared" ref="Q32" si="15">J32*M32</f>
        <v>7500</v>
      </c>
      <c r="R32" s="360">
        <f t="shared" ref="R32" si="16">Q32*1.1</f>
        <v>8250</v>
      </c>
    </row>
    <row r="33" spans="1:18" s="367" customFormat="1">
      <c r="A33" s="364"/>
      <c r="B33" s="356">
        <v>4</v>
      </c>
      <c r="C33" s="370">
        <v>45194</v>
      </c>
      <c r="D33" s="356" t="s">
        <v>634</v>
      </c>
      <c r="E33" s="356" t="s">
        <v>660</v>
      </c>
      <c r="F33" s="356"/>
      <c r="G33" s="356"/>
      <c r="H33" s="356" t="s">
        <v>663</v>
      </c>
      <c r="I33" s="356" t="s">
        <v>167</v>
      </c>
      <c r="J33" s="356">
        <v>3</v>
      </c>
      <c r="K33" s="356" t="s">
        <v>36</v>
      </c>
      <c r="L33" s="356" t="s">
        <v>119</v>
      </c>
      <c r="M33" s="358">
        <v>2400</v>
      </c>
      <c r="N33" s="356">
        <v>20230927</v>
      </c>
      <c r="O33" s="356">
        <v>20231006</v>
      </c>
      <c r="P33" s="356"/>
      <c r="Q33" s="358">
        <f t="shared" ref="Q33:Q34" si="17">J33*M33</f>
        <v>7200</v>
      </c>
      <c r="R33" s="360">
        <f t="shared" ref="R33:R34" si="18">Q33*1.1</f>
        <v>7920.0000000000009</v>
      </c>
    </row>
    <row r="34" spans="1:18" s="367" customFormat="1">
      <c r="A34" s="364"/>
      <c r="B34" s="356">
        <v>5</v>
      </c>
      <c r="C34" s="370">
        <v>45194</v>
      </c>
      <c r="D34" s="356" t="s">
        <v>634</v>
      </c>
      <c r="E34" s="356" t="s">
        <v>661</v>
      </c>
      <c r="F34" s="356"/>
      <c r="G34" s="356"/>
      <c r="H34" s="356" t="s">
        <v>664</v>
      </c>
      <c r="I34" s="356" t="s">
        <v>167</v>
      </c>
      <c r="J34" s="356">
        <v>2</v>
      </c>
      <c r="K34" s="356" t="s">
        <v>36</v>
      </c>
      <c r="L34" s="356" t="s">
        <v>119</v>
      </c>
      <c r="M34" s="358">
        <v>2600</v>
      </c>
      <c r="N34" s="356">
        <v>20230927</v>
      </c>
      <c r="O34" s="356">
        <v>20231006</v>
      </c>
      <c r="P34" s="356"/>
      <c r="Q34" s="358">
        <f t="shared" si="17"/>
        <v>5200</v>
      </c>
      <c r="R34" s="360">
        <f t="shared" si="18"/>
        <v>5720.0000000000009</v>
      </c>
    </row>
    <row r="35" spans="1:18">
      <c r="M35" s="361"/>
      <c r="P35" s="350" t="s">
        <v>123</v>
      </c>
      <c r="Q35" s="368">
        <f>SUM(Q30:Q34)</f>
        <v>161900</v>
      </c>
      <c r="R35" s="368">
        <f>SUM(R30:R34)</f>
        <v>178090</v>
      </c>
    </row>
    <row r="38" spans="1:18">
      <c r="B38" s="371">
        <v>45230</v>
      </c>
      <c r="P38" s="349"/>
    </row>
    <row r="39" spans="1:18">
      <c r="B39" s="350" t="s">
        <v>48</v>
      </c>
      <c r="C39" s="350" t="s">
        <v>13</v>
      </c>
      <c r="D39" s="350" t="s">
        <v>12</v>
      </c>
      <c r="E39" s="350" t="s">
        <v>5</v>
      </c>
      <c r="F39" s="350" t="s">
        <v>22</v>
      </c>
      <c r="G39" s="350" t="s">
        <v>2</v>
      </c>
      <c r="H39" s="350" t="s">
        <v>18</v>
      </c>
      <c r="I39" s="350" t="s">
        <v>3</v>
      </c>
      <c r="J39" s="350" t="s">
        <v>6</v>
      </c>
      <c r="K39" s="350" t="s">
        <v>35</v>
      </c>
      <c r="L39" s="350" t="s">
        <v>21</v>
      </c>
      <c r="M39" s="350" t="s">
        <v>59</v>
      </c>
      <c r="N39" s="350" t="s">
        <v>58</v>
      </c>
      <c r="O39" s="350" t="s">
        <v>121</v>
      </c>
      <c r="P39" s="350" t="s">
        <v>73</v>
      </c>
      <c r="Q39" s="350" t="s">
        <v>122</v>
      </c>
      <c r="R39" s="350" t="s">
        <v>337</v>
      </c>
    </row>
    <row r="40" spans="1:18" s="367" customFormat="1">
      <c r="A40" s="364"/>
      <c r="B40" s="356">
        <v>1</v>
      </c>
      <c r="C40" s="370" t="s">
        <v>836</v>
      </c>
      <c r="D40" s="356" t="s">
        <v>186</v>
      </c>
      <c r="E40" s="356" t="s">
        <v>523</v>
      </c>
      <c r="F40" s="356" t="s">
        <v>171</v>
      </c>
      <c r="G40" s="357"/>
      <c r="H40" s="356">
        <v>35810250</v>
      </c>
      <c r="I40" s="356" t="s">
        <v>536</v>
      </c>
      <c r="J40" s="356">
        <v>10</v>
      </c>
      <c r="K40" s="365" t="s">
        <v>38</v>
      </c>
      <c r="L40" s="358" t="s">
        <v>331</v>
      </c>
      <c r="M40" s="358">
        <v>50000</v>
      </c>
      <c r="N40" s="356">
        <v>20231101</v>
      </c>
      <c r="O40" s="356">
        <v>20231107</v>
      </c>
      <c r="P40" s="356"/>
      <c r="Q40" s="358">
        <f t="shared" ref="Q40" si="19">J40*M40</f>
        <v>500000</v>
      </c>
      <c r="R40" s="360">
        <f t="shared" ref="R40" si="20">Q40*1.1</f>
        <v>550000</v>
      </c>
    </row>
    <row r="41" spans="1:18" s="367" customFormat="1">
      <c r="A41" s="364"/>
      <c r="B41" s="356">
        <v>2</v>
      </c>
      <c r="C41" s="370" t="s">
        <v>836</v>
      </c>
      <c r="D41" s="356" t="s">
        <v>186</v>
      </c>
      <c r="E41" s="356" t="s">
        <v>844</v>
      </c>
      <c r="F41" s="356"/>
      <c r="G41" s="356"/>
      <c r="H41" s="356"/>
      <c r="I41" s="356" t="s">
        <v>845</v>
      </c>
      <c r="J41" s="356">
        <v>10</v>
      </c>
      <c r="K41" s="356" t="s">
        <v>38</v>
      </c>
      <c r="L41" s="356" t="s">
        <v>119</v>
      </c>
      <c r="M41" s="358">
        <v>1500</v>
      </c>
      <c r="N41" s="356">
        <v>20231101</v>
      </c>
      <c r="O41" s="356">
        <v>20231103</v>
      </c>
      <c r="P41" s="356"/>
      <c r="Q41" s="358">
        <f t="shared" ref="Q41" si="21">J41*M41</f>
        <v>15000</v>
      </c>
      <c r="R41" s="360">
        <f t="shared" ref="R41" si="22">Q41*1.1</f>
        <v>16500</v>
      </c>
    </row>
    <row r="42" spans="1:18">
      <c r="P42" s="350" t="s">
        <v>123</v>
      </c>
      <c r="Q42" s="368">
        <f>SUM(Q40:Q41)</f>
        <v>515000</v>
      </c>
      <c r="R42" s="368">
        <f>SUM(R40:R41)</f>
        <v>566500</v>
      </c>
    </row>
    <row r="43" spans="1:18">
      <c r="B43" s="371" t="s">
        <v>895</v>
      </c>
      <c r="L43" s="2"/>
      <c r="N43" s="2"/>
      <c r="P43" s="2"/>
      <c r="Q43" s="2"/>
      <c r="R43" s="2"/>
    </row>
    <row r="44" spans="1:18">
      <c r="B44" s="372" t="s">
        <v>48</v>
      </c>
      <c r="C44" s="372" t="s">
        <v>13</v>
      </c>
      <c r="D44" s="372" t="s">
        <v>12</v>
      </c>
      <c r="E44" s="372" t="s">
        <v>5</v>
      </c>
      <c r="F44" s="372" t="s">
        <v>22</v>
      </c>
      <c r="G44" s="372" t="s">
        <v>2</v>
      </c>
      <c r="H44" s="372" t="s">
        <v>18</v>
      </c>
      <c r="I44" s="372" t="s">
        <v>3</v>
      </c>
      <c r="J44" s="372" t="s">
        <v>6</v>
      </c>
      <c r="K44" s="372" t="s">
        <v>35</v>
      </c>
      <c r="L44" s="372" t="s">
        <v>21</v>
      </c>
      <c r="M44" s="372" t="s">
        <v>59</v>
      </c>
      <c r="N44" s="372" t="s">
        <v>58</v>
      </c>
      <c r="O44" s="372" t="s">
        <v>121</v>
      </c>
      <c r="P44" s="372" t="s">
        <v>73</v>
      </c>
      <c r="Q44" s="372" t="s">
        <v>122</v>
      </c>
      <c r="R44" s="372" t="s">
        <v>337</v>
      </c>
    </row>
    <row r="45" spans="1:18" s="367" customFormat="1">
      <c r="A45" s="364"/>
      <c r="B45" s="356">
        <v>1</v>
      </c>
      <c r="C45" s="356" t="s">
        <v>895</v>
      </c>
      <c r="D45" s="356" t="s">
        <v>186</v>
      </c>
      <c r="E45" s="356" t="s">
        <v>935</v>
      </c>
      <c r="F45" s="356"/>
      <c r="G45" s="356"/>
      <c r="H45" s="356" t="s">
        <v>936</v>
      </c>
      <c r="I45" s="356" t="s">
        <v>758</v>
      </c>
      <c r="J45" s="373">
        <v>5</v>
      </c>
      <c r="K45" s="356" t="s">
        <v>36</v>
      </c>
      <c r="L45" s="356" t="s">
        <v>119</v>
      </c>
      <c r="M45" s="358">
        <v>2600</v>
      </c>
      <c r="N45" s="356" t="s">
        <v>899</v>
      </c>
      <c r="O45" s="356">
        <v>20231124</v>
      </c>
      <c r="P45" s="356"/>
      <c r="Q45" s="358">
        <f t="shared" ref="Q45:Q46" si="23">J45*M45</f>
        <v>13000</v>
      </c>
      <c r="R45" s="360">
        <f t="shared" ref="R45:R46" si="24">Q45*1.1</f>
        <v>14300.000000000002</v>
      </c>
    </row>
    <row r="46" spans="1:18" s="367" customFormat="1">
      <c r="A46" s="364"/>
      <c r="B46" s="356">
        <v>2</v>
      </c>
      <c r="C46" s="356" t="s">
        <v>895</v>
      </c>
      <c r="D46" s="356" t="s">
        <v>186</v>
      </c>
      <c r="E46" s="356" t="s">
        <v>937</v>
      </c>
      <c r="F46" s="356" t="s">
        <v>938</v>
      </c>
      <c r="G46" s="356"/>
      <c r="H46" s="356" t="s">
        <v>939</v>
      </c>
      <c r="I46" s="356"/>
      <c r="J46" s="373">
        <v>1</v>
      </c>
      <c r="K46" s="356" t="s">
        <v>38</v>
      </c>
      <c r="L46" s="356" t="s">
        <v>331</v>
      </c>
      <c r="M46" s="358">
        <v>465000</v>
      </c>
      <c r="N46" s="356" t="s">
        <v>899</v>
      </c>
      <c r="O46" s="356">
        <v>20231129</v>
      </c>
      <c r="P46" s="356"/>
      <c r="Q46" s="358">
        <f t="shared" si="23"/>
        <v>465000</v>
      </c>
      <c r="R46" s="360">
        <f t="shared" si="24"/>
        <v>511500.00000000006</v>
      </c>
    </row>
    <row r="47" spans="1:18">
      <c r="B47" s="2"/>
      <c r="L47" s="2"/>
      <c r="N47" s="2"/>
      <c r="P47" s="362" t="s">
        <v>123</v>
      </c>
      <c r="Q47" s="374">
        <f>SUM(Q45:Q46)</f>
        <v>478000</v>
      </c>
      <c r="R47" s="374">
        <f>SUM(R45:R46)</f>
        <v>525800.00000000012</v>
      </c>
    </row>
    <row r="49" spans="1:18">
      <c r="B49" s="371" t="s">
        <v>961</v>
      </c>
      <c r="F49" s="348"/>
      <c r="L49" s="2"/>
      <c r="N49" s="2"/>
      <c r="P49" s="2"/>
      <c r="Q49" s="2"/>
      <c r="R49" s="2"/>
    </row>
    <row r="50" spans="1:18">
      <c r="B50" s="350" t="s">
        <v>48</v>
      </c>
      <c r="C50" s="350" t="s">
        <v>13</v>
      </c>
      <c r="D50" s="350" t="s">
        <v>12</v>
      </c>
      <c r="E50" s="372" t="s">
        <v>5</v>
      </c>
      <c r="F50" s="372" t="s">
        <v>22</v>
      </c>
      <c r="G50" s="372" t="s">
        <v>2</v>
      </c>
      <c r="H50" s="372" t="s">
        <v>18</v>
      </c>
      <c r="I50" s="372" t="s">
        <v>3</v>
      </c>
      <c r="J50" s="372" t="s">
        <v>6</v>
      </c>
      <c r="K50" s="372" t="s">
        <v>35</v>
      </c>
      <c r="L50" s="350" t="s">
        <v>21</v>
      </c>
      <c r="M50" s="350" t="s">
        <v>59</v>
      </c>
      <c r="N50" s="350" t="s">
        <v>58</v>
      </c>
      <c r="O50" s="350" t="s">
        <v>121</v>
      </c>
      <c r="P50" s="350" t="s">
        <v>73</v>
      </c>
      <c r="Q50" s="350" t="s">
        <v>122</v>
      </c>
      <c r="R50" s="350" t="s">
        <v>337</v>
      </c>
    </row>
    <row r="51" spans="1:18" s="367" customFormat="1">
      <c r="A51" s="364"/>
      <c r="B51" s="356">
        <v>1</v>
      </c>
      <c r="C51" s="356" t="s">
        <v>961</v>
      </c>
      <c r="D51" s="356" t="s">
        <v>186</v>
      </c>
      <c r="E51" s="356" t="s">
        <v>523</v>
      </c>
      <c r="F51" s="356" t="s">
        <v>985</v>
      </c>
      <c r="G51" s="356"/>
      <c r="H51" s="356">
        <v>35810250</v>
      </c>
      <c r="I51" s="356"/>
      <c r="J51" s="356">
        <v>10</v>
      </c>
      <c r="K51" s="356" t="s">
        <v>518</v>
      </c>
      <c r="L51" s="356" t="s">
        <v>119</v>
      </c>
      <c r="M51" s="358">
        <v>49000</v>
      </c>
      <c r="N51" s="356">
        <v>20231130</v>
      </c>
      <c r="O51" s="356">
        <v>20231206</v>
      </c>
      <c r="P51" s="356"/>
      <c r="Q51" s="358">
        <f t="shared" ref="Q51:Q52" si="25">J51*M51</f>
        <v>490000</v>
      </c>
      <c r="R51" s="360">
        <f t="shared" ref="R51:R52" si="26">Q51*1.1</f>
        <v>539000</v>
      </c>
    </row>
    <row r="52" spans="1:18" s="367" customFormat="1">
      <c r="A52" s="364"/>
      <c r="B52" s="356">
        <v>2</v>
      </c>
      <c r="C52" s="356" t="s">
        <v>961</v>
      </c>
      <c r="D52" s="356" t="s">
        <v>186</v>
      </c>
      <c r="E52" s="356" t="s">
        <v>473</v>
      </c>
      <c r="F52" s="356" t="s">
        <v>1034</v>
      </c>
      <c r="G52" s="356"/>
      <c r="H52" s="356"/>
      <c r="I52" s="356"/>
      <c r="J52" s="356">
        <v>10</v>
      </c>
      <c r="K52" s="356" t="s">
        <v>518</v>
      </c>
      <c r="L52" s="356" t="s">
        <v>1046</v>
      </c>
      <c r="M52" s="358">
        <v>230000</v>
      </c>
      <c r="N52" s="356">
        <v>20231205</v>
      </c>
      <c r="O52" s="356">
        <v>20231207</v>
      </c>
      <c r="P52" s="359"/>
      <c r="Q52" s="358">
        <f t="shared" si="25"/>
        <v>2300000</v>
      </c>
      <c r="R52" s="360">
        <f t="shared" si="26"/>
        <v>2530000</v>
      </c>
    </row>
    <row r="53" spans="1:18" s="367" customFormat="1">
      <c r="A53" s="364"/>
      <c r="B53" s="356">
        <v>3</v>
      </c>
      <c r="C53" s="356" t="s">
        <v>961</v>
      </c>
      <c r="D53" s="356" t="s">
        <v>186</v>
      </c>
      <c r="E53" s="356" t="s">
        <v>1035</v>
      </c>
      <c r="F53" s="356" t="s">
        <v>986</v>
      </c>
      <c r="G53" s="356"/>
      <c r="H53" s="356" t="s">
        <v>987</v>
      </c>
      <c r="I53" s="356" t="s">
        <v>1036</v>
      </c>
      <c r="J53" s="356">
        <v>1</v>
      </c>
      <c r="K53" s="356" t="s">
        <v>38</v>
      </c>
      <c r="L53" s="356" t="s">
        <v>119</v>
      </c>
      <c r="M53" s="358">
        <v>1180000</v>
      </c>
      <c r="N53" s="356">
        <v>20231130</v>
      </c>
      <c r="O53" s="356">
        <v>20231206</v>
      </c>
      <c r="P53" s="359"/>
      <c r="Q53" s="358">
        <f t="shared" ref="Q53" si="27">J53*M53</f>
        <v>1180000</v>
      </c>
      <c r="R53" s="360">
        <f t="shared" ref="R53" si="28">Q53*1.1</f>
        <v>1298000</v>
      </c>
    </row>
    <row r="54" spans="1:18">
      <c r="Q54" s="374">
        <f>SUM(Q51:Q53)</f>
        <v>3970000</v>
      </c>
      <c r="R54" s="374">
        <f>SUM(R51:R53)</f>
        <v>4367000</v>
      </c>
    </row>
    <row r="55" spans="1:18">
      <c r="B55" s="371" t="s">
        <v>1027</v>
      </c>
      <c r="F55" s="348"/>
      <c r="L55" s="2"/>
      <c r="N55" s="2"/>
      <c r="P55" s="2"/>
      <c r="Q55" s="2"/>
      <c r="R55" s="2"/>
    </row>
    <row r="56" spans="1:18">
      <c r="B56" s="350" t="s">
        <v>48</v>
      </c>
      <c r="C56" s="350" t="s">
        <v>13</v>
      </c>
      <c r="D56" s="350" t="s">
        <v>12</v>
      </c>
      <c r="E56" s="372" t="s">
        <v>5</v>
      </c>
      <c r="F56" s="372" t="s">
        <v>22</v>
      </c>
      <c r="G56" s="372" t="s">
        <v>2</v>
      </c>
      <c r="H56" s="372" t="s">
        <v>18</v>
      </c>
      <c r="I56" s="372" t="s">
        <v>3</v>
      </c>
      <c r="J56" s="372" t="s">
        <v>6</v>
      </c>
      <c r="K56" s="372" t="s">
        <v>35</v>
      </c>
      <c r="L56" s="350" t="s">
        <v>21</v>
      </c>
      <c r="M56" s="350" t="s">
        <v>59</v>
      </c>
      <c r="N56" s="350" t="s">
        <v>58</v>
      </c>
      <c r="O56" s="350" t="s">
        <v>121</v>
      </c>
      <c r="P56" s="350" t="s">
        <v>73</v>
      </c>
      <c r="Q56" s="350" t="s">
        <v>122</v>
      </c>
      <c r="R56" s="350" t="s">
        <v>337</v>
      </c>
    </row>
    <row r="57" spans="1:18" s="367" customFormat="1">
      <c r="A57" s="364"/>
      <c r="B57" s="356">
        <v>1</v>
      </c>
      <c r="C57" s="356" t="s">
        <v>1027</v>
      </c>
      <c r="D57" s="356" t="s">
        <v>186</v>
      </c>
      <c r="E57" s="356" t="s">
        <v>1033</v>
      </c>
      <c r="F57" s="356" t="s">
        <v>1029</v>
      </c>
      <c r="G57" s="356"/>
      <c r="H57" s="356" t="s">
        <v>1030</v>
      </c>
      <c r="I57" s="356" t="s">
        <v>758</v>
      </c>
      <c r="J57" s="356">
        <v>10</v>
      </c>
      <c r="K57" s="356" t="s">
        <v>36</v>
      </c>
      <c r="L57" s="356" t="s">
        <v>331</v>
      </c>
      <c r="M57" s="358">
        <v>101000</v>
      </c>
      <c r="N57" s="356">
        <v>20231201</v>
      </c>
      <c r="O57" s="356">
        <v>20231207</v>
      </c>
      <c r="P57" s="356"/>
      <c r="Q57" s="358">
        <f t="shared" ref="Q57:Q58" si="29">J57*M57</f>
        <v>1010000</v>
      </c>
      <c r="R57" s="360">
        <f t="shared" ref="R57:R58" si="30">Q57*1.1</f>
        <v>1111000</v>
      </c>
    </row>
    <row r="58" spans="1:18" s="367" customFormat="1">
      <c r="A58" s="364"/>
      <c r="B58" s="356">
        <v>2</v>
      </c>
      <c r="C58" s="356" t="s">
        <v>1028</v>
      </c>
      <c r="D58" s="356" t="s">
        <v>186</v>
      </c>
      <c r="E58" s="356" t="s">
        <v>1031</v>
      </c>
      <c r="F58" s="356" t="s">
        <v>410</v>
      </c>
      <c r="G58" s="356"/>
      <c r="H58" s="356">
        <v>10060</v>
      </c>
      <c r="I58" s="356" t="s">
        <v>1032</v>
      </c>
      <c r="J58" s="356">
        <v>1</v>
      </c>
      <c r="K58" s="356" t="s">
        <v>37</v>
      </c>
      <c r="L58" s="356" t="s">
        <v>119</v>
      </c>
      <c r="M58" s="358">
        <v>46500</v>
      </c>
      <c r="N58" s="356">
        <v>20231204</v>
      </c>
      <c r="O58" s="356">
        <v>20231218</v>
      </c>
      <c r="P58" s="356" t="s">
        <v>1054</v>
      </c>
      <c r="Q58" s="358">
        <f t="shared" si="29"/>
        <v>46500</v>
      </c>
      <c r="R58" s="360">
        <f t="shared" si="30"/>
        <v>51150.000000000007</v>
      </c>
    </row>
    <row r="59" spans="1:18" ht="15">
      <c r="E59" s="375"/>
      <c r="Q59" s="374">
        <f>SUM(Q57:Q58)</f>
        <v>1056500</v>
      </c>
      <c r="R59" s="374">
        <f>SUM(R57:R58)</f>
        <v>1162150</v>
      </c>
    </row>
    <row r="61" spans="1:18">
      <c r="B61" s="371" t="s">
        <v>1074</v>
      </c>
      <c r="F61" s="348"/>
      <c r="L61" s="2"/>
      <c r="N61" s="2"/>
      <c r="P61" s="2"/>
      <c r="Q61" s="2"/>
      <c r="R61" s="2"/>
    </row>
    <row r="62" spans="1:18">
      <c r="B62" s="350" t="s">
        <v>48</v>
      </c>
      <c r="C62" s="350" t="s">
        <v>13</v>
      </c>
      <c r="D62" s="350" t="s">
        <v>12</v>
      </c>
      <c r="E62" s="350" t="s">
        <v>5</v>
      </c>
      <c r="F62" s="350" t="s">
        <v>22</v>
      </c>
      <c r="G62" s="350" t="s">
        <v>2</v>
      </c>
      <c r="H62" s="350" t="s">
        <v>18</v>
      </c>
      <c r="I62" s="350" t="s">
        <v>3</v>
      </c>
      <c r="J62" s="350" t="s">
        <v>6</v>
      </c>
      <c r="K62" s="350" t="s">
        <v>35</v>
      </c>
      <c r="L62" s="350" t="s">
        <v>21</v>
      </c>
      <c r="M62" s="350" t="s">
        <v>59</v>
      </c>
      <c r="N62" s="350" t="s">
        <v>58</v>
      </c>
      <c r="O62" s="350" t="s">
        <v>121</v>
      </c>
      <c r="P62" s="350" t="s">
        <v>73</v>
      </c>
      <c r="Q62" s="350" t="s">
        <v>122</v>
      </c>
      <c r="R62" s="350" t="s">
        <v>337</v>
      </c>
    </row>
    <row r="63" spans="1:18" s="367" customFormat="1">
      <c r="A63" s="364"/>
      <c r="B63" s="356">
        <v>1</v>
      </c>
      <c r="C63" s="356" t="s">
        <v>1074</v>
      </c>
      <c r="D63" s="356" t="s">
        <v>186</v>
      </c>
      <c r="E63" s="356" t="s">
        <v>1932</v>
      </c>
      <c r="F63" s="356" t="s">
        <v>1933</v>
      </c>
      <c r="G63" s="356"/>
      <c r="H63" s="356" t="s">
        <v>1935</v>
      </c>
      <c r="I63" s="356" t="s">
        <v>1934</v>
      </c>
      <c r="J63" s="356">
        <v>10</v>
      </c>
      <c r="K63" s="356" t="s">
        <v>38</v>
      </c>
      <c r="L63" s="356" t="s">
        <v>119</v>
      </c>
      <c r="M63" s="358">
        <v>9200</v>
      </c>
      <c r="N63" s="356">
        <v>20231221</v>
      </c>
      <c r="O63" s="356">
        <v>20231228</v>
      </c>
      <c r="P63" s="356"/>
      <c r="Q63" s="358">
        <f t="shared" ref="Q63" si="31">J63*M63</f>
        <v>92000</v>
      </c>
      <c r="R63" s="360">
        <f t="shared" ref="R63" si="32">Q63*1.1</f>
        <v>101200.00000000001</v>
      </c>
    </row>
    <row r="64" spans="1:18" s="367" customFormat="1">
      <c r="A64" s="364"/>
      <c r="B64" s="356">
        <v>2</v>
      </c>
      <c r="C64" s="356" t="s">
        <v>1074</v>
      </c>
      <c r="D64" s="356" t="s">
        <v>186</v>
      </c>
      <c r="E64" s="356" t="s">
        <v>1121</v>
      </c>
      <c r="F64" s="356" t="s">
        <v>854</v>
      </c>
      <c r="G64" s="356"/>
      <c r="H64" s="356" t="s">
        <v>805</v>
      </c>
      <c r="I64" s="356" t="s">
        <v>866</v>
      </c>
      <c r="J64" s="356">
        <v>10</v>
      </c>
      <c r="K64" s="356" t="s">
        <v>38</v>
      </c>
      <c r="L64" s="356" t="s">
        <v>119</v>
      </c>
      <c r="M64" s="358">
        <v>19000</v>
      </c>
      <c r="N64" s="356">
        <v>20231221</v>
      </c>
      <c r="O64" s="356">
        <v>20231228</v>
      </c>
      <c r="P64" s="356"/>
      <c r="Q64" s="358">
        <f t="shared" ref="Q64:Q68" si="33">J64*M64</f>
        <v>190000</v>
      </c>
      <c r="R64" s="360">
        <f t="shared" ref="R64:R68" si="34">Q64*1.1</f>
        <v>209000.00000000003</v>
      </c>
    </row>
    <row r="65" spans="1:18" s="367" customFormat="1">
      <c r="A65" s="364"/>
      <c r="B65" s="356">
        <v>3</v>
      </c>
      <c r="C65" s="356" t="s">
        <v>1074</v>
      </c>
      <c r="D65" s="356" t="s">
        <v>186</v>
      </c>
      <c r="E65" s="356" t="s">
        <v>1122</v>
      </c>
      <c r="F65" s="356" t="s">
        <v>1115</v>
      </c>
      <c r="G65" s="356"/>
      <c r="H65" s="356" t="s">
        <v>1116</v>
      </c>
      <c r="I65" s="356" t="s">
        <v>4</v>
      </c>
      <c r="J65" s="356">
        <v>1</v>
      </c>
      <c r="K65" s="356" t="s">
        <v>38</v>
      </c>
      <c r="L65" s="356" t="s">
        <v>119</v>
      </c>
      <c r="M65" s="358">
        <v>170000</v>
      </c>
      <c r="N65" s="356">
        <v>20231221</v>
      </c>
      <c r="O65" s="356">
        <v>20231228</v>
      </c>
      <c r="P65" s="356"/>
      <c r="Q65" s="358">
        <f t="shared" si="33"/>
        <v>170000</v>
      </c>
      <c r="R65" s="360">
        <f t="shared" si="34"/>
        <v>187000.00000000003</v>
      </c>
    </row>
    <row r="66" spans="1:18" s="367" customFormat="1">
      <c r="A66" s="364"/>
      <c r="B66" s="356">
        <v>4</v>
      </c>
      <c r="C66" s="356" t="s">
        <v>1074</v>
      </c>
      <c r="D66" s="356" t="s">
        <v>186</v>
      </c>
      <c r="E66" s="356" t="s">
        <v>1123</v>
      </c>
      <c r="F66" s="356" t="s">
        <v>1124</v>
      </c>
      <c r="G66" s="356"/>
      <c r="H66" s="356" t="s">
        <v>1117</v>
      </c>
      <c r="I66" s="356" t="s">
        <v>94</v>
      </c>
      <c r="J66" s="356">
        <v>5</v>
      </c>
      <c r="K66" s="356" t="s">
        <v>38</v>
      </c>
      <c r="L66" s="356" t="s">
        <v>119</v>
      </c>
      <c r="M66" s="358">
        <v>10100</v>
      </c>
      <c r="N66" s="356">
        <v>20231221</v>
      </c>
      <c r="O66" s="356">
        <v>20231228</v>
      </c>
      <c r="P66" s="356"/>
      <c r="Q66" s="358">
        <f t="shared" si="33"/>
        <v>50500</v>
      </c>
      <c r="R66" s="360">
        <f t="shared" si="34"/>
        <v>55550.000000000007</v>
      </c>
    </row>
    <row r="67" spans="1:18" s="367" customFormat="1">
      <c r="A67" s="364"/>
      <c r="B67" s="356">
        <v>5</v>
      </c>
      <c r="C67" s="356" t="s">
        <v>1074</v>
      </c>
      <c r="D67" s="356" t="s">
        <v>186</v>
      </c>
      <c r="E67" s="356" t="s">
        <v>1118</v>
      </c>
      <c r="F67" s="356"/>
      <c r="G67" s="356"/>
      <c r="H67" s="356"/>
      <c r="I67" s="356" t="s">
        <v>1125</v>
      </c>
      <c r="J67" s="356">
        <v>20</v>
      </c>
      <c r="K67" s="356" t="s">
        <v>36</v>
      </c>
      <c r="L67" s="356" t="s">
        <v>119</v>
      </c>
      <c r="M67" s="358">
        <v>1500</v>
      </c>
      <c r="N67" s="356">
        <v>20231221</v>
      </c>
      <c r="O67" s="356">
        <v>20231228</v>
      </c>
      <c r="P67" s="356"/>
      <c r="Q67" s="358">
        <f t="shared" si="33"/>
        <v>30000</v>
      </c>
      <c r="R67" s="360">
        <f t="shared" si="34"/>
        <v>33000</v>
      </c>
    </row>
    <row r="68" spans="1:18" s="367" customFormat="1">
      <c r="A68" s="364"/>
      <c r="B68" s="356">
        <v>6</v>
      </c>
      <c r="C68" s="356" t="s">
        <v>1074</v>
      </c>
      <c r="D68" s="356" t="s">
        <v>186</v>
      </c>
      <c r="E68" s="356" t="s">
        <v>1119</v>
      </c>
      <c r="F68" s="356"/>
      <c r="G68" s="356"/>
      <c r="H68" s="356"/>
      <c r="I68" s="356" t="s">
        <v>1120</v>
      </c>
      <c r="J68" s="356">
        <v>5</v>
      </c>
      <c r="K68" s="356" t="s">
        <v>36</v>
      </c>
      <c r="L68" s="356" t="s">
        <v>119</v>
      </c>
      <c r="M68" s="358">
        <v>2600</v>
      </c>
      <c r="N68" s="356">
        <v>20231221</v>
      </c>
      <c r="O68" s="356">
        <v>20231228</v>
      </c>
      <c r="P68" s="356"/>
      <c r="Q68" s="358">
        <f t="shared" si="33"/>
        <v>13000</v>
      </c>
      <c r="R68" s="360">
        <f t="shared" si="34"/>
        <v>14300.000000000002</v>
      </c>
    </row>
    <row r="69" spans="1:18">
      <c r="Q69" s="374">
        <f>SUM(Q63:Q68)</f>
        <v>545500</v>
      </c>
      <c r="R69" s="374">
        <f>SUM(R63:R68)</f>
        <v>600050.00000000012</v>
      </c>
    </row>
    <row r="70" spans="1:18">
      <c r="B70" s="1" t="s">
        <v>1156</v>
      </c>
      <c r="P70" s="349"/>
      <c r="Q70" s="349"/>
    </row>
    <row r="71" spans="1:18">
      <c r="B71" s="350" t="s">
        <v>48</v>
      </c>
      <c r="C71" s="350" t="s">
        <v>13</v>
      </c>
      <c r="D71" s="350" t="s">
        <v>12</v>
      </c>
      <c r="E71" s="350" t="s">
        <v>5</v>
      </c>
      <c r="F71" s="350" t="s">
        <v>22</v>
      </c>
      <c r="G71" s="350" t="s">
        <v>2</v>
      </c>
      <c r="H71" s="350" t="s">
        <v>18</v>
      </c>
      <c r="I71" s="350" t="s">
        <v>3</v>
      </c>
      <c r="J71" s="350" t="s">
        <v>6</v>
      </c>
      <c r="K71" s="350" t="s">
        <v>35</v>
      </c>
      <c r="L71" s="350" t="s">
        <v>21</v>
      </c>
      <c r="M71" s="350" t="s">
        <v>59</v>
      </c>
      <c r="N71" s="350" t="s">
        <v>58</v>
      </c>
      <c r="O71" s="350" t="s">
        <v>121</v>
      </c>
      <c r="P71" s="350" t="s">
        <v>73</v>
      </c>
      <c r="Q71" s="350" t="s">
        <v>122</v>
      </c>
      <c r="R71" s="350" t="s">
        <v>337</v>
      </c>
    </row>
    <row r="72" spans="1:18" s="367" customFormat="1">
      <c r="A72" s="364"/>
      <c r="B72" s="356">
        <v>1</v>
      </c>
      <c r="C72" s="356" t="s">
        <v>1156</v>
      </c>
      <c r="D72" s="356" t="s">
        <v>186</v>
      </c>
      <c r="E72" s="356" t="s">
        <v>1197</v>
      </c>
      <c r="F72" s="356" t="s">
        <v>817</v>
      </c>
      <c r="G72" s="356" t="s">
        <v>118</v>
      </c>
      <c r="H72" s="356" t="s">
        <v>1198</v>
      </c>
      <c r="I72" s="356" t="s">
        <v>92</v>
      </c>
      <c r="J72" s="356">
        <v>1</v>
      </c>
      <c r="K72" s="356" t="s">
        <v>38</v>
      </c>
      <c r="L72" s="356" t="s">
        <v>119</v>
      </c>
      <c r="M72" s="358">
        <v>5800</v>
      </c>
      <c r="N72" s="359"/>
      <c r="O72" s="356">
        <v>20240116</v>
      </c>
      <c r="P72" s="356"/>
      <c r="Q72" s="358">
        <f t="shared" ref="Q72:Q74" si="35">J72*M72</f>
        <v>5800</v>
      </c>
      <c r="R72" s="360">
        <f>Q72*1.1</f>
        <v>6380.0000000000009</v>
      </c>
    </row>
    <row r="73" spans="1:18" s="367" customFormat="1">
      <c r="A73" s="364"/>
      <c r="B73" s="356">
        <v>2</v>
      </c>
      <c r="C73" s="356" t="s">
        <v>1156</v>
      </c>
      <c r="D73" s="356" t="s">
        <v>186</v>
      </c>
      <c r="E73" s="356" t="s">
        <v>1199</v>
      </c>
      <c r="F73" s="356" t="s">
        <v>817</v>
      </c>
      <c r="G73" s="356"/>
      <c r="H73" s="356" t="s">
        <v>1200</v>
      </c>
      <c r="I73" s="356" t="s">
        <v>4</v>
      </c>
      <c r="J73" s="356">
        <v>1</v>
      </c>
      <c r="K73" s="356" t="s">
        <v>38</v>
      </c>
      <c r="L73" s="356" t="s">
        <v>119</v>
      </c>
      <c r="M73" s="358">
        <v>8300</v>
      </c>
      <c r="N73" s="359"/>
      <c r="O73" s="356">
        <v>20240116</v>
      </c>
      <c r="P73" s="356"/>
      <c r="Q73" s="358">
        <f t="shared" si="35"/>
        <v>8300</v>
      </c>
      <c r="R73" s="360">
        <f t="shared" ref="R73:R74" si="36">Q73*1.1</f>
        <v>9130</v>
      </c>
    </row>
    <row r="74" spans="1:18" s="367" customFormat="1">
      <c r="A74" s="364"/>
      <c r="B74" s="356">
        <v>3</v>
      </c>
      <c r="C74" s="356" t="s">
        <v>1156</v>
      </c>
      <c r="D74" s="356" t="s">
        <v>186</v>
      </c>
      <c r="E74" s="356" t="s">
        <v>1873</v>
      </c>
      <c r="F74" s="356" t="s">
        <v>413</v>
      </c>
      <c r="G74" s="356"/>
      <c r="H74" s="356">
        <v>41117</v>
      </c>
      <c r="I74" s="356"/>
      <c r="J74" s="356">
        <v>2</v>
      </c>
      <c r="K74" s="356" t="s">
        <v>37</v>
      </c>
      <c r="L74" s="356" t="s">
        <v>331</v>
      </c>
      <c r="M74" s="358">
        <v>56000</v>
      </c>
      <c r="N74" s="359"/>
      <c r="O74" s="356">
        <v>20240117</v>
      </c>
      <c r="P74" s="356"/>
      <c r="Q74" s="358">
        <f t="shared" si="35"/>
        <v>112000</v>
      </c>
      <c r="R74" s="360">
        <f t="shared" si="36"/>
        <v>123200.00000000001</v>
      </c>
    </row>
    <row r="75" spans="1:18">
      <c r="M75" s="361"/>
      <c r="P75" s="350" t="s">
        <v>123</v>
      </c>
      <c r="Q75" s="363">
        <f>SUM(Q72:Q74)</f>
        <v>126100</v>
      </c>
      <c r="R75" s="363">
        <f>SUM(R72:R74)</f>
        <v>138710</v>
      </c>
    </row>
    <row r="77" spans="1:18">
      <c r="B77" s="371" t="s">
        <v>1214</v>
      </c>
      <c r="L77" s="2"/>
      <c r="N77" s="2"/>
      <c r="P77" s="2"/>
      <c r="Q77" s="2"/>
      <c r="R77" s="2"/>
    </row>
    <row r="78" spans="1:18">
      <c r="B78" s="372" t="s">
        <v>48</v>
      </c>
      <c r="C78" s="372" t="s">
        <v>13</v>
      </c>
      <c r="D78" s="372" t="s">
        <v>12</v>
      </c>
      <c r="E78" s="372" t="s">
        <v>5</v>
      </c>
      <c r="F78" s="372" t="s">
        <v>22</v>
      </c>
      <c r="G78" s="372" t="s">
        <v>2</v>
      </c>
      <c r="H78" s="372" t="s">
        <v>18</v>
      </c>
      <c r="I78" s="372" t="s">
        <v>3</v>
      </c>
      <c r="J78" s="372" t="s">
        <v>6</v>
      </c>
      <c r="K78" s="372" t="s">
        <v>35</v>
      </c>
      <c r="L78" s="372" t="s">
        <v>21</v>
      </c>
      <c r="M78" s="372" t="s">
        <v>59</v>
      </c>
      <c r="N78" s="372" t="s">
        <v>58</v>
      </c>
      <c r="O78" s="372" t="s">
        <v>121</v>
      </c>
      <c r="P78" s="372" t="s">
        <v>73</v>
      </c>
      <c r="Q78" s="372" t="s">
        <v>122</v>
      </c>
      <c r="R78" s="372" t="s">
        <v>337</v>
      </c>
    </row>
    <row r="79" spans="1:18" s="367" customFormat="1">
      <c r="A79" s="364"/>
      <c r="B79" s="356">
        <v>1</v>
      </c>
      <c r="C79" s="356" t="s">
        <v>1214</v>
      </c>
      <c r="D79" s="356" t="s">
        <v>186</v>
      </c>
      <c r="E79" s="356" t="s">
        <v>1221</v>
      </c>
      <c r="F79" s="356" t="s">
        <v>1875</v>
      </c>
      <c r="G79" s="356"/>
      <c r="H79" s="356">
        <v>1511110</v>
      </c>
      <c r="I79" s="356" t="s">
        <v>30</v>
      </c>
      <c r="J79" s="376">
        <v>5</v>
      </c>
      <c r="K79" s="356" t="s">
        <v>38</v>
      </c>
      <c r="L79" s="356" t="s">
        <v>331</v>
      </c>
      <c r="M79" s="358">
        <v>19000</v>
      </c>
      <c r="N79" s="356">
        <v>20240206</v>
      </c>
      <c r="O79" s="356">
        <v>20240229</v>
      </c>
      <c r="P79" s="356"/>
      <c r="Q79" s="358">
        <f>J79*M79</f>
        <v>95000</v>
      </c>
      <c r="R79" s="360">
        <f>Q79*1.1</f>
        <v>104500.00000000001</v>
      </c>
    </row>
    <row r="80" spans="1:18" s="367" customFormat="1">
      <c r="A80" s="364"/>
      <c r="B80" s="356">
        <v>2</v>
      </c>
      <c r="C80" s="356" t="s">
        <v>1214</v>
      </c>
      <c r="D80" s="356" t="s">
        <v>186</v>
      </c>
      <c r="E80" s="356" t="s">
        <v>1222</v>
      </c>
      <c r="F80" s="356" t="s">
        <v>88</v>
      </c>
      <c r="G80" s="356"/>
      <c r="H80" s="356" t="s">
        <v>1223</v>
      </c>
      <c r="I80" s="356" t="s">
        <v>1224</v>
      </c>
      <c r="J80" s="376">
        <v>2</v>
      </c>
      <c r="K80" s="356" t="s">
        <v>38</v>
      </c>
      <c r="L80" s="356" t="s">
        <v>119</v>
      </c>
      <c r="M80" s="358">
        <v>39300</v>
      </c>
      <c r="N80" s="356">
        <v>20240206</v>
      </c>
      <c r="O80" s="356">
        <v>20240314</v>
      </c>
      <c r="P80" s="356"/>
      <c r="Q80" s="358">
        <f t="shared" ref="Q80:Q82" si="37">J80*M80</f>
        <v>78600</v>
      </c>
      <c r="R80" s="360">
        <f t="shared" ref="R80:R82" si="38">Q80*1.1</f>
        <v>86460</v>
      </c>
    </row>
    <row r="81" spans="1:30" s="367" customFormat="1">
      <c r="A81" s="364"/>
      <c r="B81" s="356">
        <v>3</v>
      </c>
      <c r="C81" s="356" t="s">
        <v>1214</v>
      </c>
      <c r="D81" s="356" t="s">
        <v>186</v>
      </c>
      <c r="E81" s="24" t="s">
        <v>1225</v>
      </c>
      <c r="F81" s="356" t="s">
        <v>1226</v>
      </c>
      <c r="G81" s="356"/>
      <c r="H81" s="24" t="s">
        <v>3744</v>
      </c>
      <c r="I81" s="356" t="s">
        <v>1227</v>
      </c>
      <c r="J81" s="376">
        <v>1</v>
      </c>
      <c r="K81" s="356" t="s">
        <v>38</v>
      </c>
      <c r="L81" s="356" t="s">
        <v>119</v>
      </c>
      <c r="M81" s="358">
        <v>375000</v>
      </c>
      <c r="N81" s="356">
        <v>20240206</v>
      </c>
      <c r="O81" s="356">
        <v>20240220</v>
      </c>
      <c r="P81" s="359"/>
      <c r="Q81" s="358">
        <f t="shared" si="37"/>
        <v>375000</v>
      </c>
      <c r="R81" s="360">
        <f t="shared" si="38"/>
        <v>412500.00000000006</v>
      </c>
    </row>
    <row r="82" spans="1:30" s="367" customFormat="1">
      <c r="A82" s="364"/>
      <c r="B82" s="356">
        <v>4</v>
      </c>
      <c r="C82" s="356" t="s">
        <v>1214</v>
      </c>
      <c r="D82" s="356" t="s">
        <v>186</v>
      </c>
      <c r="E82" s="356" t="s">
        <v>1228</v>
      </c>
      <c r="F82" s="356" t="s">
        <v>305</v>
      </c>
      <c r="G82" s="356"/>
      <c r="H82" s="356" t="s">
        <v>1229</v>
      </c>
      <c r="I82" s="356" t="s">
        <v>866</v>
      </c>
      <c r="J82" s="376">
        <v>20</v>
      </c>
      <c r="K82" s="356" t="s">
        <v>38</v>
      </c>
      <c r="L82" s="356" t="s">
        <v>57</v>
      </c>
      <c r="M82" s="358">
        <v>19000</v>
      </c>
      <c r="N82" s="356">
        <v>20240206</v>
      </c>
      <c r="O82" s="356">
        <v>20240220</v>
      </c>
      <c r="P82" s="359"/>
      <c r="Q82" s="358">
        <f t="shared" si="37"/>
        <v>380000</v>
      </c>
      <c r="R82" s="360">
        <f t="shared" si="38"/>
        <v>418000.00000000006</v>
      </c>
    </row>
    <row r="83" spans="1:30">
      <c r="P83" s="362" t="s">
        <v>123</v>
      </c>
      <c r="Q83" s="368">
        <f>SUM(Q79:Q82)</f>
        <v>928600</v>
      </c>
      <c r="R83" s="368">
        <f>SUM(R79:R82)</f>
        <v>1021460</v>
      </c>
    </row>
    <row r="86" spans="1:30">
      <c r="B86" s="371" t="s">
        <v>1249</v>
      </c>
      <c r="L86" s="2"/>
      <c r="N86" s="2"/>
      <c r="P86" s="2"/>
      <c r="Q86" s="2"/>
      <c r="R86" s="2"/>
    </row>
    <row r="87" spans="1:30">
      <c r="B87" s="372" t="s">
        <v>48</v>
      </c>
      <c r="C87" s="372" t="s">
        <v>13</v>
      </c>
      <c r="D87" s="372" t="s">
        <v>12</v>
      </c>
      <c r="E87" s="372" t="s">
        <v>5</v>
      </c>
      <c r="F87" s="372" t="s">
        <v>22</v>
      </c>
      <c r="G87" s="372" t="s">
        <v>2</v>
      </c>
      <c r="H87" s="372" t="s">
        <v>18</v>
      </c>
      <c r="I87" s="372" t="s">
        <v>3</v>
      </c>
      <c r="J87" s="372" t="s">
        <v>6</v>
      </c>
      <c r="K87" s="372" t="s">
        <v>35</v>
      </c>
      <c r="L87" s="372" t="s">
        <v>21</v>
      </c>
      <c r="M87" s="372" t="s">
        <v>59</v>
      </c>
      <c r="N87" s="372" t="s">
        <v>58</v>
      </c>
      <c r="O87" s="372" t="s">
        <v>121</v>
      </c>
      <c r="P87" s="372" t="s">
        <v>73</v>
      </c>
      <c r="Q87" s="372" t="s">
        <v>122</v>
      </c>
      <c r="R87" s="372" t="s">
        <v>337</v>
      </c>
    </row>
    <row r="88" spans="1:30" s="367" customFormat="1" ht="16.5" customHeight="1">
      <c r="A88" s="364"/>
      <c r="B88" s="356">
        <v>1</v>
      </c>
      <c r="C88" s="356" t="s">
        <v>1249</v>
      </c>
      <c r="D88" s="356" t="s">
        <v>186</v>
      </c>
      <c r="E88" s="356" t="s">
        <v>1295</v>
      </c>
      <c r="F88" s="356" t="s">
        <v>474</v>
      </c>
      <c r="G88" s="356"/>
      <c r="H88" s="356">
        <v>1511110</v>
      </c>
      <c r="I88" s="356" t="s">
        <v>1297</v>
      </c>
      <c r="J88" s="376">
        <v>10</v>
      </c>
      <c r="K88" s="356" t="s">
        <v>38</v>
      </c>
      <c r="L88" s="356" t="s">
        <v>1302</v>
      </c>
      <c r="M88" s="358">
        <v>210000</v>
      </c>
      <c r="N88" s="356">
        <v>20240219</v>
      </c>
      <c r="O88" s="356">
        <v>20240221</v>
      </c>
      <c r="P88" s="356"/>
      <c r="Q88" s="358">
        <f>J88*M88</f>
        <v>2100000</v>
      </c>
      <c r="R88" s="360">
        <f>Q88*1.1</f>
        <v>2310000</v>
      </c>
    </row>
    <row r="89" spans="1:30" s="367" customFormat="1" ht="16.5" customHeight="1">
      <c r="A89" s="364"/>
      <c r="B89" s="356">
        <v>2</v>
      </c>
      <c r="C89" s="356" t="s">
        <v>1249</v>
      </c>
      <c r="D89" s="356" t="s">
        <v>186</v>
      </c>
      <c r="E89" s="356" t="s">
        <v>1929</v>
      </c>
      <c r="F89" s="356" t="s">
        <v>1930</v>
      </c>
      <c r="G89" s="356"/>
      <c r="H89" s="356" t="s">
        <v>1928</v>
      </c>
      <c r="I89" s="356" t="s">
        <v>1931</v>
      </c>
      <c r="J89" s="376">
        <v>10</v>
      </c>
      <c r="K89" s="356" t="s">
        <v>38</v>
      </c>
      <c r="L89" s="356" t="s">
        <v>331</v>
      </c>
      <c r="M89" s="358">
        <v>106000</v>
      </c>
      <c r="N89" s="356">
        <v>20240219</v>
      </c>
      <c r="O89" s="356">
        <v>20240227</v>
      </c>
      <c r="P89" s="356"/>
      <c r="Q89" s="358">
        <f t="shared" ref="Q89:Q90" si="39">J89*M89</f>
        <v>1060000</v>
      </c>
      <c r="R89" s="360">
        <f t="shared" ref="R89:R90" si="40">Q89*1.1</f>
        <v>1166000</v>
      </c>
    </row>
    <row r="90" spans="1:30" s="367" customFormat="1">
      <c r="A90" s="364"/>
      <c r="B90" s="356">
        <v>3</v>
      </c>
      <c r="C90" s="356" t="s">
        <v>1249</v>
      </c>
      <c r="D90" s="356" t="s">
        <v>186</v>
      </c>
      <c r="E90" s="356" t="s">
        <v>523</v>
      </c>
      <c r="F90" s="356" t="s">
        <v>915</v>
      </c>
      <c r="G90" s="356"/>
      <c r="H90" s="356">
        <v>35810250</v>
      </c>
      <c r="I90" s="356"/>
      <c r="J90" s="376">
        <v>10</v>
      </c>
      <c r="K90" s="356" t="s">
        <v>38</v>
      </c>
      <c r="L90" s="356" t="s">
        <v>119</v>
      </c>
      <c r="M90" s="358">
        <v>47700</v>
      </c>
      <c r="N90" s="356">
        <v>20240206</v>
      </c>
      <c r="O90" s="356">
        <v>20240220</v>
      </c>
      <c r="P90" s="359"/>
      <c r="Q90" s="358">
        <f t="shared" si="39"/>
        <v>477000</v>
      </c>
      <c r="R90" s="360">
        <f t="shared" si="40"/>
        <v>524700</v>
      </c>
      <c r="S90" s="348"/>
      <c r="T90" s="348"/>
      <c r="U90" s="348"/>
      <c r="V90" s="348"/>
      <c r="W90" s="348"/>
      <c r="X90" s="348"/>
      <c r="Y90" s="348"/>
      <c r="Z90" s="348"/>
      <c r="AA90" s="348"/>
      <c r="AB90" s="348"/>
      <c r="AC90" s="348"/>
      <c r="AD90" s="348"/>
    </row>
    <row r="91" spans="1:30">
      <c r="P91" s="362" t="s">
        <v>123</v>
      </c>
      <c r="Q91" s="368">
        <f>SUM(Q88:Q90)</f>
        <v>3637000</v>
      </c>
      <c r="R91" s="368">
        <f>SUM(R88:R90)</f>
        <v>4000700</v>
      </c>
    </row>
    <row r="93" spans="1:30">
      <c r="B93" s="371" t="s">
        <v>1305</v>
      </c>
      <c r="L93" s="2"/>
      <c r="N93" s="2"/>
      <c r="P93" s="2"/>
      <c r="Q93" s="2"/>
      <c r="R93" s="2"/>
    </row>
    <row r="94" spans="1:30">
      <c r="B94" s="372" t="s">
        <v>48</v>
      </c>
      <c r="C94" s="372" t="s">
        <v>13</v>
      </c>
      <c r="D94" s="372" t="s">
        <v>12</v>
      </c>
      <c r="E94" s="372" t="s">
        <v>5</v>
      </c>
      <c r="F94" s="372" t="s">
        <v>22</v>
      </c>
      <c r="G94" s="372" t="s">
        <v>2</v>
      </c>
      <c r="H94" s="372" t="s">
        <v>18</v>
      </c>
      <c r="I94" s="372" t="s">
        <v>3</v>
      </c>
      <c r="J94" s="372" t="s">
        <v>6</v>
      </c>
      <c r="K94" s="372" t="s">
        <v>35</v>
      </c>
      <c r="L94" s="372" t="s">
        <v>21</v>
      </c>
      <c r="M94" s="372" t="s">
        <v>59</v>
      </c>
      <c r="N94" s="372" t="s">
        <v>58</v>
      </c>
      <c r="O94" s="372" t="s">
        <v>121</v>
      </c>
      <c r="P94" s="372" t="s">
        <v>73</v>
      </c>
      <c r="Q94" s="372" t="s">
        <v>122</v>
      </c>
      <c r="R94" s="372" t="s">
        <v>337</v>
      </c>
    </row>
    <row r="95" spans="1:30" s="367" customFormat="1">
      <c r="A95" s="364"/>
      <c r="B95" s="356">
        <v>1</v>
      </c>
      <c r="C95" s="356" t="s">
        <v>1305</v>
      </c>
      <c r="D95" s="356" t="s">
        <v>186</v>
      </c>
      <c r="E95" s="356" t="s">
        <v>1306</v>
      </c>
      <c r="F95" s="356" t="s">
        <v>29</v>
      </c>
      <c r="G95" s="356"/>
      <c r="H95" s="356" t="s">
        <v>606</v>
      </c>
      <c r="I95" s="356" t="s">
        <v>1297</v>
      </c>
      <c r="J95" s="376">
        <v>10</v>
      </c>
      <c r="K95" s="356" t="s">
        <v>38</v>
      </c>
      <c r="L95" s="356" t="s">
        <v>609</v>
      </c>
      <c r="M95" s="358">
        <v>350000</v>
      </c>
      <c r="N95" s="356">
        <v>20240219</v>
      </c>
      <c r="O95" s="356">
        <v>20240227</v>
      </c>
      <c r="P95" s="366" t="s">
        <v>1307</v>
      </c>
      <c r="Q95" s="358">
        <f>J95*M95-300000</f>
        <v>3200000</v>
      </c>
      <c r="R95" s="360">
        <f>Q95*1.1</f>
        <v>3520000.0000000005</v>
      </c>
      <c r="S95" s="348"/>
      <c r="T95" s="348"/>
      <c r="U95" s="348"/>
      <c r="V95" s="348"/>
      <c r="W95" s="348"/>
      <c r="X95" s="348"/>
      <c r="Y95" s="348"/>
      <c r="Z95" s="348"/>
      <c r="AA95" s="348"/>
      <c r="AB95" s="348"/>
      <c r="AC95" s="348"/>
      <c r="AD95" s="348"/>
    </row>
    <row r="96" spans="1:30">
      <c r="P96" s="362" t="s">
        <v>123</v>
      </c>
      <c r="Q96" s="368">
        <f>SUM(Q95:Q95)</f>
        <v>3200000</v>
      </c>
      <c r="R96" s="368">
        <f>SUM(R95:R95)</f>
        <v>3520000.0000000005</v>
      </c>
    </row>
    <row r="99" spans="1:315">
      <c r="B99" s="371" t="s">
        <v>1308</v>
      </c>
      <c r="L99" s="2"/>
      <c r="N99" s="2"/>
      <c r="P99" s="2"/>
      <c r="Q99" s="2"/>
      <c r="R99" s="2"/>
      <c r="IC99" s="367"/>
      <c r="ID99" s="367"/>
      <c r="IE99" s="367"/>
      <c r="IF99" s="367"/>
      <c r="IG99" s="367"/>
      <c r="IH99" s="367"/>
      <c r="II99" s="367"/>
      <c r="IJ99" s="367"/>
      <c r="IK99" s="367"/>
      <c r="IL99" s="367"/>
    </row>
    <row r="100" spans="1:315">
      <c r="B100" s="372" t="s">
        <v>48</v>
      </c>
      <c r="C100" s="372" t="s">
        <v>13</v>
      </c>
      <c r="D100" s="372" t="s">
        <v>12</v>
      </c>
      <c r="E100" s="372" t="s">
        <v>5</v>
      </c>
      <c r="F100" s="372" t="s">
        <v>22</v>
      </c>
      <c r="G100" s="372" t="s">
        <v>2</v>
      </c>
      <c r="H100" s="372" t="s">
        <v>18</v>
      </c>
      <c r="I100" s="372" t="s">
        <v>3</v>
      </c>
      <c r="J100" s="372" t="s">
        <v>6</v>
      </c>
      <c r="K100" s="372" t="s">
        <v>35</v>
      </c>
      <c r="L100" s="372" t="s">
        <v>21</v>
      </c>
      <c r="M100" s="372" t="s">
        <v>59</v>
      </c>
      <c r="N100" s="372" t="s">
        <v>58</v>
      </c>
      <c r="O100" s="372" t="s">
        <v>121</v>
      </c>
      <c r="P100" s="372" t="s">
        <v>73</v>
      </c>
      <c r="Q100" s="372" t="s">
        <v>122</v>
      </c>
      <c r="R100" s="372" t="s">
        <v>337</v>
      </c>
      <c r="IC100" s="367"/>
      <c r="ID100" s="367"/>
      <c r="IE100" s="367"/>
      <c r="IF100" s="367"/>
      <c r="IG100" s="367"/>
      <c r="IH100" s="367"/>
      <c r="II100" s="367"/>
      <c r="IJ100" s="367"/>
      <c r="IK100" s="367"/>
      <c r="IL100" s="367"/>
    </row>
    <row r="101" spans="1:315" s="367" customFormat="1">
      <c r="A101" s="364"/>
      <c r="B101" s="356">
        <v>1</v>
      </c>
      <c r="C101" s="356" t="s">
        <v>1308</v>
      </c>
      <c r="D101" s="356" t="s">
        <v>186</v>
      </c>
      <c r="E101" s="356" t="s">
        <v>1326</v>
      </c>
      <c r="F101" s="356" t="s">
        <v>718</v>
      </c>
      <c r="G101" s="356"/>
      <c r="H101" s="356" t="s">
        <v>1330</v>
      </c>
      <c r="I101" s="356"/>
      <c r="J101" s="376">
        <v>1</v>
      </c>
      <c r="K101" s="356" t="s">
        <v>38</v>
      </c>
      <c r="L101" s="356" t="s">
        <v>1325</v>
      </c>
      <c r="M101" s="358">
        <v>77000</v>
      </c>
      <c r="N101" s="356">
        <v>20240229</v>
      </c>
      <c r="O101" s="356">
        <v>20240307</v>
      </c>
      <c r="P101" s="356"/>
      <c r="Q101" s="358">
        <f>J101*M101</f>
        <v>77000</v>
      </c>
      <c r="R101" s="360">
        <f>Q101*1.1</f>
        <v>84700</v>
      </c>
      <c r="S101" s="348"/>
      <c r="T101" s="348"/>
      <c r="U101" s="348"/>
      <c r="V101" s="348"/>
      <c r="W101" s="348"/>
      <c r="X101" s="348"/>
      <c r="Y101" s="348"/>
      <c r="Z101" s="348"/>
      <c r="AA101" s="348"/>
      <c r="AB101" s="348"/>
      <c r="AC101" s="348"/>
      <c r="AD101" s="348"/>
      <c r="AE101" s="348"/>
      <c r="AF101" s="348"/>
      <c r="AG101" s="348"/>
    </row>
    <row r="102" spans="1:315" s="367" customFormat="1">
      <c r="A102" s="364"/>
      <c r="B102" s="356">
        <v>2</v>
      </c>
      <c r="C102" s="356" t="s">
        <v>1308</v>
      </c>
      <c r="D102" s="356" t="s">
        <v>186</v>
      </c>
      <c r="E102" s="356" t="s">
        <v>1334</v>
      </c>
      <c r="F102" s="356" t="s">
        <v>1328</v>
      </c>
      <c r="G102" s="356"/>
      <c r="H102" s="356" t="s">
        <v>1331</v>
      </c>
      <c r="I102" s="356"/>
      <c r="J102" s="376">
        <v>10</v>
      </c>
      <c r="K102" s="356" t="s">
        <v>38</v>
      </c>
      <c r="L102" s="356" t="s">
        <v>119</v>
      </c>
      <c r="M102" s="358">
        <v>1200</v>
      </c>
      <c r="N102" s="356">
        <v>20240229</v>
      </c>
      <c r="O102" s="356">
        <v>20240308</v>
      </c>
      <c r="P102" s="356"/>
      <c r="Q102" s="358">
        <f t="shared" ref="Q102:Q104" si="41">J102*M102</f>
        <v>12000</v>
      </c>
      <c r="R102" s="360">
        <f t="shared" ref="R102:R104" si="42">Q102*1.1</f>
        <v>13200.000000000002</v>
      </c>
      <c r="S102" s="348"/>
      <c r="T102" s="348"/>
      <c r="U102" s="348"/>
      <c r="V102" s="348"/>
      <c r="W102" s="348"/>
      <c r="X102" s="348"/>
      <c r="Y102" s="348"/>
      <c r="Z102" s="348"/>
      <c r="AA102" s="348"/>
      <c r="AB102" s="348"/>
      <c r="AC102" s="348"/>
      <c r="AD102" s="348"/>
      <c r="AE102" s="348"/>
      <c r="AF102" s="348"/>
      <c r="AG102" s="348"/>
    </row>
    <row r="103" spans="1:315" s="367" customFormat="1">
      <c r="A103" s="364"/>
      <c r="B103" s="356">
        <v>3</v>
      </c>
      <c r="C103" s="356" t="s">
        <v>1308</v>
      </c>
      <c r="D103" s="356" t="s">
        <v>186</v>
      </c>
      <c r="E103" s="356" t="s">
        <v>1327</v>
      </c>
      <c r="F103" s="356" t="s">
        <v>1329</v>
      </c>
      <c r="G103" s="356"/>
      <c r="H103" s="356" t="s">
        <v>1332</v>
      </c>
      <c r="I103" s="356"/>
      <c r="J103" s="376">
        <v>1</v>
      </c>
      <c r="K103" s="356" t="s">
        <v>38</v>
      </c>
      <c r="L103" s="356" t="s">
        <v>504</v>
      </c>
      <c r="M103" s="358">
        <v>977000</v>
      </c>
      <c r="N103" s="356">
        <v>20240229</v>
      </c>
      <c r="O103" s="356">
        <v>20240321</v>
      </c>
      <c r="P103" s="366" t="s">
        <v>1397</v>
      </c>
      <c r="Q103" s="358">
        <f t="shared" si="41"/>
        <v>977000</v>
      </c>
      <c r="R103" s="360">
        <f t="shared" si="42"/>
        <v>1074700</v>
      </c>
      <c r="S103" s="348"/>
      <c r="T103" s="348"/>
      <c r="U103" s="348"/>
      <c r="V103" s="348"/>
      <c r="W103" s="348"/>
      <c r="X103" s="348"/>
      <c r="Y103" s="348"/>
      <c r="Z103" s="348"/>
      <c r="AA103" s="348"/>
      <c r="AB103" s="348"/>
      <c r="AC103" s="348"/>
      <c r="AD103" s="348"/>
      <c r="AE103" s="348"/>
      <c r="AF103" s="348"/>
      <c r="AG103" s="348"/>
      <c r="IC103" s="348"/>
      <c r="ID103" s="348"/>
      <c r="IE103" s="348"/>
      <c r="IF103" s="348"/>
      <c r="IG103" s="348"/>
      <c r="IH103" s="348"/>
      <c r="II103" s="348"/>
      <c r="IJ103" s="348"/>
      <c r="IK103" s="348"/>
      <c r="IL103" s="348"/>
    </row>
    <row r="104" spans="1:315" s="367" customFormat="1">
      <c r="A104" s="364"/>
      <c r="B104" s="356">
        <v>4</v>
      </c>
      <c r="C104" s="356" t="s">
        <v>1308</v>
      </c>
      <c r="D104" s="356" t="s">
        <v>186</v>
      </c>
      <c r="E104" s="356" t="s">
        <v>1335</v>
      </c>
      <c r="F104" s="356" t="s">
        <v>88</v>
      </c>
      <c r="G104" s="356"/>
      <c r="H104" s="356" t="s">
        <v>1333</v>
      </c>
      <c r="I104" s="356"/>
      <c r="J104" s="376">
        <v>1</v>
      </c>
      <c r="K104" s="356" t="s">
        <v>38</v>
      </c>
      <c r="L104" s="356" t="s">
        <v>57</v>
      </c>
      <c r="M104" s="358">
        <v>1422000</v>
      </c>
      <c r="N104" s="356">
        <v>20240227</v>
      </c>
      <c r="O104" s="356">
        <v>20240307</v>
      </c>
      <c r="P104" s="356"/>
      <c r="Q104" s="358">
        <f t="shared" si="41"/>
        <v>1422000</v>
      </c>
      <c r="R104" s="360">
        <f t="shared" si="42"/>
        <v>1564200.0000000002</v>
      </c>
      <c r="S104" s="348"/>
      <c r="T104" s="348"/>
      <c r="U104" s="348"/>
      <c r="V104" s="348"/>
      <c r="W104" s="348"/>
      <c r="X104" s="348"/>
      <c r="Y104" s="348"/>
      <c r="Z104" s="348"/>
      <c r="AA104" s="348"/>
      <c r="AB104" s="348"/>
      <c r="AC104" s="348"/>
      <c r="AD104" s="348"/>
      <c r="AE104" s="348"/>
      <c r="AF104" s="348"/>
      <c r="AG104" s="348"/>
      <c r="IC104" s="348"/>
      <c r="ID104" s="348"/>
      <c r="IE104" s="348"/>
      <c r="IF104" s="348"/>
      <c r="IG104" s="348"/>
      <c r="IH104" s="348"/>
      <c r="II104" s="348"/>
      <c r="IJ104" s="348"/>
      <c r="IK104" s="348"/>
      <c r="IL104" s="348"/>
    </row>
    <row r="105" spans="1:315">
      <c r="P105" s="362" t="s">
        <v>123</v>
      </c>
      <c r="Q105" s="368">
        <f>SUM(Q101:Q104)</f>
        <v>2488000</v>
      </c>
      <c r="R105" s="368">
        <f>SUM(R101:R104)</f>
        <v>2736800</v>
      </c>
      <c r="HQ105" s="367"/>
      <c r="HR105" s="367"/>
      <c r="HS105" s="367"/>
      <c r="HT105" s="367"/>
      <c r="HU105" s="367"/>
      <c r="HV105" s="367"/>
      <c r="HW105" s="367"/>
      <c r="HX105" s="367"/>
      <c r="HY105" s="367"/>
      <c r="HZ105" s="367"/>
      <c r="IA105" s="367"/>
      <c r="IB105" s="367"/>
      <c r="IN105" s="367"/>
      <c r="IO105" s="367"/>
      <c r="IP105" s="367"/>
      <c r="IQ105" s="367"/>
      <c r="IR105" s="367"/>
      <c r="IS105" s="367"/>
      <c r="IT105" s="367"/>
      <c r="IU105" s="367"/>
      <c r="IV105" s="367"/>
      <c r="IW105" s="367"/>
      <c r="IX105" s="367"/>
      <c r="IY105" s="367"/>
      <c r="IZ105" s="367"/>
      <c r="JA105" s="367"/>
      <c r="JB105" s="367"/>
      <c r="JC105" s="367"/>
      <c r="JD105" s="367"/>
      <c r="JE105" s="367"/>
      <c r="JF105" s="367"/>
      <c r="JG105" s="367"/>
      <c r="JH105" s="367"/>
      <c r="JI105" s="367"/>
      <c r="JJ105" s="367"/>
      <c r="JK105" s="367"/>
      <c r="JL105" s="367"/>
      <c r="JM105" s="367"/>
      <c r="JN105" s="367"/>
      <c r="JO105" s="367"/>
      <c r="JP105" s="367"/>
      <c r="JQ105" s="367"/>
      <c r="JR105" s="367"/>
      <c r="JS105" s="367"/>
      <c r="JT105" s="367"/>
      <c r="JU105" s="367"/>
      <c r="JV105" s="367"/>
      <c r="JW105" s="367"/>
      <c r="JX105" s="367"/>
      <c r="JY105" s="367"/>
      <c r="JZ105" s="367"/>
      <c r="KA105" s="367"/>
      <c r="KB105" s="367"/>
      <c r="KC105" s="367"/>
      <c r="KD105" s="367"/>
      <c r="KE105" s="367"/>
      <c r="KF105" s="367"/>
      <c r="KG105" s="367"/>
      <c r="KH105" s="367"/>
      <c r="KI105" s="367"/>
      <c r="KJ105" s="367"/>
      <c r="KK105" s="367"/>
      <c r="KL105" s="367"/>
      <c r="KM105" s="367"/>
      <c r="KN105" s="367"/>
      <c r="KO105" s="367"/>
      <c r="KP105" s="367"/>
      <c r="KQ105" s="367"/>
      <c r="KR105" s="367"/>
      <c r="KS105" s="367"/>
      <c r="KT105" s="367"/>
      <c r="KU105" s="367"/>
      <c r="KV105" s="367"/>
      <c r="KW105" s="367"/>
      <c r="KX105" s="367"/>
      <c r="KY105" s="367"/>
      <c r="KZ105" s="367"/>
      <c r="LA105" s="367"/>
      <c r="LB105" s="367"/>
      <c r="LC105" s="367"/>
    </row>
    <row r="106" spans="1:315">
      <c r="IN106" s="367"/>
      <c r="IO106" s="367"/>
      <c r="IP106" s="367"/>
      <c r="IQ106" s="367"/>
      <c r="IR106" s="367"/>
      <c r="IS106" s="367"/>
      <c r="IT106" s="367"/>
      <c r="IU106" s="367"/>
      <c r="IV106" s="367"/>
      <c r="IW106" s="367"/>
      <c r="IX106" s="367"/>
      <c r="IY106" s="367"/>
      <c r="IZ106" s="367"/>
      <c r="JA106" s="367"/>
      <c r="JB106" s="367"/>
      <c r="JC106" s="367"/>
      <c r="JD106" s="367"/>
      <c r="JE106" s="367"/>
      <c r="JF106" s="367"/>
      <c r="JG106" s="367"/>
      <c r="JH106" s="367"/>
      <c r="JI106" s="367"/>
      <c r="JJ106" s="367"/>
      <c r="JK106" s="367"/>
      <c r="JL106" s="367"/>
      <c r="JM106" s="367"/>
      <c r="JN106" s="367"/>
      <c r="JO106" s="367"/>
      <c r="JP106" s="367"/>
      <c r="JQ106" s="367"/>
      <c r="JR106" s="367"/>
      <c r="JS106" s="367"/>
      <c r="JT106" s="367"/>
      <c r="JU106" s="367"/>
      <c r="JV106" s="367"/>
      <c r="JW106" s="367"/>
      <c r="JX106" s="367"/>
      <c r="JY106" s="367"/>
      <c r="JZ106" s="367"/>
      <c r="KA106" s="367"/>
      <c r="KB106" s="367"/>
      <c r="KC106" s="367"/>
      <c r="KD106" s="367"/>
      <c r="KE106" s="367"/>
      <c r="KF106" s="367"/>
      <c r="KG106" s="367"/>
      <c r="KH106" s="367"/>
      <c r="KI106" s="367"/>
      <c r="KJ106" s="367"/>
      <c r="KK106" s="367"/>
      <c r="KL106" s="367"/>
      <c r="KM106" s="367"/>
      <c r="KN106" s="367"/>
      <c r="KO106" s="367"/>
      <c r="KP106" s="367"/>
      <c r="KQ106" s="367"/>
      <c r="KR106" s="367"/>
      <c r="KS106" s="367"/>
      <c r="KT106" s="367"/>
      <c r="KU106" s="367"/>
      <c r="KV106" s="367"/>
      <c r="KW106" s="367"/>
      <c r="KX106" s="367"/>
      <c r="KY106" s="367"/>
      <c r="KZ106" s="367"/>
      <c r="LA106" s="367"/>
      <c r="LB106" s="367"/>
      <c r="LC106" s="367"/>
    </row>
    <row r="107" spans="1:315">
      <c r="B107" s="371" t="s">
        <v>1390</v>
      </c>
      <c r="L107" s="2"/>
      <c r="N107" s="2"/>
      <c r="P107" s="2"/>
      <c r="Q107" s="2"/>
      <c r="R107" s="2"/>
      <c r="IN107" s="367"/>
      <c r="IO107" s="367"/>
      <c r="IP107" s="367"/>
      <c r="IQ107" s="367"/>
      <c r="IR107" s="367"/>
      <c r="IS107" s="367"/>
      <c r="IT107" s="367"/>
      <c r="IU107" s="367"/>
      <c r="IV107" s="367"/>
      <c r="IW107" s="367"/>
      <c r="IX107" s="367"/>
      <c r="IY107" s="367"/>
      <c r="IZ107" s="367"/>
      <c r="JA107" s="367"/>
      <c r="JB107" s="367"/>
      <c r="JC107" s="367"/>
      <c r="JD107" s="367"/>
      <c r="JE107" s="367"/>
      <c r="JF107" s="367"/>
      <c r="JG107" s="367"/>
      <c r="JH107" s="367"/>
      <c r="JI107" s="367"/>
      <c r="JJ107" s="367"/>
      <c r="JK107" s="367"/>
      <c r="JL107" s="367"/>
      <c r="JM107" s="367"/>
      <c r="JN107" s="367"/>
      <c r="JO107" s="367"/>
      <c r="JP107" s="367"/>
      <c r="JQ107" s="367"/>
      <c r="JR107" s="367"/>
      <c r="JS107" s="367"/>
      <c r="JT107" s="367"/>
      <c r="JU107" s="367"/>
      <c r="JV107" s="367"/>
      <c r="JW107" s="367"/>
      <c r="JX107" s="367"/>
      <c r="JY107" s="367"/>
      <c r="JZ107" s="367"/>
      <c r="KA107" s="367"/>
      <c r="KB107" s="367"/>
      <c r="KC107" s="367"/>
      <c r="KD107" s="367"/>
      <c r="KE107" s="367"/>
      <c r="KF107" s="367"/>
      <c r="KG107" s="367"/>
      <c r="KH107" s="367"/>
      <c r="KI107" s="367"/>
      <c r="KJ107" s="367"/>
      <c r="KK107" s="367"/>
      <c r="KL107" s="367"/>
      <c r="KM107" s="367"/>
      <c r="KN107" s="367"/>
      <c r="KO107" s="367"/>
      <c r="KP107" s="367"/>
      <c r="KQ107" s="367"/>
      <c r="KR107" s="367"/>
      <c r="KS107" s="367"/>
      <c r="KT107" s="367"/>
      <c r="KU107" s="367"/>
      <c r="KV107" s="367"/>
      <c r="KW107" s="367"/>
      <c r="KX107" s="367"/>
      <c r="KY107" s="367"/>
      <c r="KZ107" s="367"/>
      <c r="LA107" s="367"/>
      <c r="LB107" s="367"/>
      <c r="LC107" s="367"/>
    </row>
    <row r="108" spans="1:315">
      <c r="B108" s="372" t="s">
        <v>48</v>
      </c>
      <c r="C108" s="372" t="s">
        <v>13</v>
      </c>
      <c r="D108" s="372" t="s">
        <v>12</v>
      </c>
      <c r="E108" s="372" t="s">
        <v>5</v>
      </c>
      <c r="F108" s="372" t="s">
        <v>22</v>
      </c>
      <c r="G108" s="372" t="s">
        <v>2</v>
      </c>
      <c r="H108" s="372" t="s">
        <v>18</v>
      </c>
      <c r="I108" s="372" t="s">
        <v>3</v>
      </c>
      <c r="J108" s="372" t="s">
        <v>6</v>
      </c>
      <c r="K108" s="372" t="s">
        <v>35</v>
      </c>
      <c r="L108" s="372" t="s">
        <v>21</v>
      </c>
      <c r="M108" s="372" t="s">
        <v>59</v>
      </c>
      <c r="N108" s="372" t="s">
        <v>58</v>
      </c>
      <c r="O108" s="372" t="s">
        <v>121</v>
      </c>
      <c r="P108" s="372" t="s">
        <v>73</v>
      </c>
      <c r="Q108" s="372" t="s">
        <v>122</v>
      </c>
      <c r="R108" s="372" t="s">
        <v>337</v>
      </c>
      <c r="IC108" s="367"/>
      <c r="ID108" s="367"/>
      <c r="IE108" s="367"/>
      <c r="IF108" s="367"/>
      <c r="IG108" s="367"/>
      <c r="IH108" s="367"/>
      <c r="II108" s="367"/>
      <c r="IJ108" s="367"/>
      <c r="IK108" s="367"/>
      <c r="IL108" s="367"/>
    </row>
    <row r="109" spans="1:315" s="367" customFormat="1">
      <c r="A109" s="364"/>
      <c r="B109" s="356">
        <v>1</v>
      </c>
      <c r="C109" s="356" t="s">
        <v>1390</v>
      </c>
      <c r="D109" s="356" t="s">
        <v>186</v>
      </c>
      <c r="E109" s="356" t="s">
        <v>1118</v>
      </c>
      <c r="F109" s="356"/>
      <c r="G109" s="356"/>
      <c r="H109" s="356"/>
      <c r="I109" s="356"/>
      <c r="J109" s="376">
        <v>30</v>
      </c>
      <c r="K109" s="356" t="s">
        <v>38</v>
      </c>
      <c r="L109" s="356" t="s">
        <v>119</v>
      </c>
      <c r="M109" s="358">
        <v>1500</v>
      </c>
      <c r="N109" s="356">
        <v>20240311</v>
      </c>
      <c r="O109" s="356">
        <v>20240312</v>
      </c>
      <c r="P109" s="366"/>
      <c r="Q109" s="358">
        <f>J109*M109</f>
        <v>45000</v>
      </c>
      <c r="R109" s="360">
        <f>Q109*1.1</f>
        <v>49500.000000000007</v>
      </c>
      <c r="S109" s="348"/>
      <c r="T109" s="348"/>
      <c r="U109" s="348"/>
      <c r="V109" s="348"/>
      <c r="W109" s="348"/>
      <c r="X109" s="348"/>
      <c r="Y109" s="348"/>
      <c r="Z109" s="348"/>
      <c r="AA109" s="348"/>
      <c r="AB109" s="348"/>
      <c r="AC109" s="348"/>
      <c r="AD109" s="348"/>
      <c r="AE109" s="348"/>
      <c r="AF109" s="348"/>
      <c r="AG109" s="348"/>
      <c r="HQ109" s="348"/>
      <c r="HR109" s="348"/>
      <c r="HS109" s="348"/>
      <c r="HT109" s="348"/>
      <c r="HU109" s="348"/>
      <c r="HV109" s="348"/>
      <c r="HW109" s="348"/>
      <c r="HX109" s="348"/>
      <c r="HY109" s="348"/>
      <c r="HZ109" s="348"/>
      <c r="IA109" s="348"/>
      <c r="IB109" s="348"/>
      <c r="IN109" s="348"/>
      <c r="IO109" s="348"/>
      <c r="IP109" s="348"/>
      <c r="IQ109" s="348"/>
      <c r="IR109" s="348"/>
      <c r="IS109" s="348"/>
      <c r="IT109" s="348"/>
      <c r="IU109" s="348"/>
      <c r="IV109" s="348"/>
      <c r="IW109" s="348"/>
      <c r="IX109" s="348"/>
      <c r="IY109" s="348"/>
      <c r="IZ109" s="348"/>
      <c r="JA109" s="348"/>
      <c r="JB109" s="348"/>
      <c r="JC109" s="348"/>
      <c r="JD109" s="348"/>
      <c r="JE109" s="348"/>
      <c r="JF109" s="348"/>
      <c r="JG109" s="348"/>
      <c r="JH109" s="348"/>
      <c r="JI109" s="348"/>
      <c r="JJ109" s="348"/>
      <c r="JK109" s="348"/>
      <c r="JL109" s="348"/>
      <c r="JM109" s="348"/>
      <c r="JN109" s="348"/>
      <c r="JO109" s="348"/>
      <c r="JP109" s="348"/>
      <c r="JQ109" s="348"/>
      <c r="JR109" s="348"/>
      <c r="JS109" s="348"/>
      <c r="JT109" s="348"/>
      <c r="JU109" s="348"/>
      <c r="JV109" s="348"/>
      <c r="JW109" s="348"/>
      <c r="JX109" s="348"/>
      <c r="JY109" s="348"/>
      <c r="JZ109" s="348"/>
      <c r="KA109" s="348"/>
      <c r="KB109" s="348"/>
      <c r="KC109" s="348"/>
      <c r="KD109" s="348"/>
      <c r="KE109" s="348"/>
      <c r="KF109" s="348"/>
      <c r="KG109" s="348"/>
      <c r="KH109" s="348"/>
      <c r="KI109" s="348"/>
      <c r="KJ109" s="348"/>
      <c r="KK109" s="348"/>
      <c r="KL109" s="348"/>
      <c r="KM109" s="348"/>
      <c r="KN109" s="348"/>
      <c r="KO109" s="348"/>
      <c r="KP109" s="348"/>
      <c r="KQ109" s="348"/>
      <c r="KR109" s="348"/>
      <c r="KS109" s="348"/>
      <c r="KT109" s="348"/>
      <c r="KU109" s="348"/>
      <c r="KV109" s="348"/>
      <c r="KW109" s="348"/>
      <c r="KX109" s="348"/>
      <c r="KY109" s="348"/>
      <c r="KZ109" s="348"/>
      <c r="LA109" s="348"/>
      <c r="LB109" s="348"/>
      <c r="LC109" s="348"/>
    </row>
    <row r="110" spans="1:315">
      <c r="P110" s="362" t="s">
        <v>123</v>
      </c>
      <c r="Q110" s="368">
        <f>SUM(Q109:Q109)</f>
        <v>45000</v>
      </c>
      <c r="R110" s="368">
        <f>SUM(R109:R109)</f>
        <v>49500.000000000007</v>
      </c>
      <c r="HQ110" s="367"/>
      <c r="HR110" s="367"/>
      <c r="HS110" s="367"/>
      <c r="HT110" s="367"/>
      <c r="HU110" s="367"/>
      <c r="HV110" s="367"/>
      <c r="HW110" s="367"/>
      <c r="HX110" s="367"/>
      <c r="HY110" s="367"/>
      <c r="HZ110" s="367"/>
      <c r="IA110" s="367"/>
      <c r="IB110" s="367"/>
      <c r="IC110" s="367"/>
      <c r="ID110" s="367"/>
      <c r="IE110" s="367"/>
      <c r="IF110" s="367"/>
      <c r="IG110" s="367"/>
      <c r="IH110" s="367"/>
      <c r="II110" s="367"/>
      <c r="IJ110" s="367"/>
      <c r="IK110" s="367"/>
      <c r="IL110" s="367"/>
    </row>
    <row r="112" spans="1:315">
      <c r="B112" s="371" t="s">
        <v>1563</v>
      </c>
      <c r="L112" s="2"/>
      <c r="N112" s="2"/>
      <c r="P112" s="2"/>
      <c r="Q112" s="2"/>
      <c r="R112" s="2"/>
      <c r="IN112" s="367"/>
      <c r="IO112" s="367"/>
      <c r="IP112" s="367"/>
      <c r="IQ112" s="367"/>
      <c r="IR112" s="367"/>
      <c r="IS112" s="367"/>
      <c r="IT112" s="367"/>
      <c r="IU112" s="367"/>
      <c r="IV112" s="367"/>
      <c r="IW112" s="367"/>
      <c r="IX112" s="367"/>
      <c r="IY112" s="367"/>
      <c r="IZ112" s="367"/>
      <c r="JA112" s="367"/>
      <c r="JB112" s="367"/>
      <c r="JC112" s="367"/>
      <c r="JD112" s="367"/>
      <c r="JE112" s="367"/>
      <c r="JF112" s="367"/>
      <c r="JG112" s="367"/>
      <c r="JH112" s="367"/>
      <c r="JI112" s="367"/>
      <c r="JJ112" s="367"/>
      <c r="JK112" s="367"/>
      <c r="JL112" s="367"/>
      <c r="JM112" s="367"/>
      <c r="JN112" s="367"/>
      <c r="JO112" s="367"/>
      <c r="JP112" s="367"/>
      <c r="JQ112" s="367"/>
      <c r="JR112" s="367"/>
      <c r="JS112" s="367"/>
      <c r="JT112" s="367"/>
      <c r="JU112" s="367"/>
      <c r="JV112" s="367"/>
      <c r="JW112" s="367"/>
      <c r="JX112" s="367"/>
      <c r="JY112" s="367"/>
      <c r="JZ112" s="367"/>
      <c r="KA112" s="367"/>
      <c r="KB112" s="367"/>
      <c r="KC112" s="367"/>
      <c r="KD112" s="367"/>
      <c r="KE112" s="367"/>
      <c r="KF112" s="367"/>
      <c r="KG112" s="367"/>
      <c r="KH112" s="367"/>
      <c r="KI112" s="367"/>
      <c r="KJ112" s="367"/>
      <c r="KK112" s="367"/>
      <c r="KL112" s="367"/>
      <c r="KM112" s="367"/>
      <c r="KN112" s="367"/>
      <c r="KO112" s="367"/>
      <c r="KP112" s="367"/>
      <c r="KQ112" s="367"/>
      <c r="KR112" s="367"/>
      <c r="KS112" s="367"/>
      <c r="KT112" s="367"/>
      <c r="KU112" s="367"/>
      <c r="KV112" s="367"/>
      <c r="KW112" s="367"/>
      <c r="KX112" s="367"/>
      <c r="KY112" s="367"/>
      <c r="KZ112" s="367"/>
      <c r="LA112" s="367"/>
      <c r="LB112" s="367"/>
      <c r="LC112" s="367"/>
    </row>
    <row r="113" spans="1:315">
      <c r="B113" s="372" t="s">
        <v>48</v>
      </c>
      <c r="C113" s="372" t="s">
        <v>13</v>
      </c>
      <c r="D113" s="372" t="s">
        <v>12</v>
      </c>
      <c r="E113" s="372" t="s">
        <v>5</v>
      </c>
      <c r="F113" s="372" t="s">
        <v>22</v>
      </c>
      <c r="G113" s="372" t="s">
        <v>2</v>
      </c>
      <c r="H113" s="372" t="s">
        <v>18</v>
      </c>
      <c r="I113" s="372" t="s">
        <v>3</v>
      </c>
      <c r="J113" s="372" t="s">
        <v>6</v>
      </c>
      <c r="K113" s="372" t="s">
        <v>35</v>
      </c>
      <c r="L113" s="372" t="s">
        <v>21</v>
      </c>
      <c r="M113" s="372" t="s">
        <v>59</v>
      </c>
      <c r="N113" s="372" t="s">
        <v>58</v>
      </c>
      <c r="O113" s="372" t="s">
        <v>121</v>
      </c>
      <c r="P113" s="372" t="s">
        <v>73</v>
      </c>
      <c r="Q113" s="372" t="s">
        <v>122</v>
      </c>
      <c r="R113" s="372" t="s">
        <v>337</v>
      </c>
    </row>
    <row r="114" spans="1:315" s="367" customFormat="1">
      <c r="A114" s="364"/>
      <c r="B114" s="356">
        <v>1</v>
      </c>
      <c r="C114" s="356" t="s">
        <v>1563</v>
      </c>
      <c r="D114" s="356" t="s">
        <v>186</v>
      </c>
      <c r="E114" s="356" t="s">
        <v>1573</v>
      </c>
      <c r="F114" s="356" t="s">
        <v>1575</v>
      </c>
      <c r="G114" s="356"/>
      <c r="H114" s="356" t="s">
        <v>1574</v>
      </c>
      <c r="I114" s="356"/>
      <c r="J114" s="356">
        <v>8</v>
      </c>
      <c r="K114" s="356" t="s">
        <v>38</v>
      </c>
      <c r="L114" s="356" t="s">
        <v>119</v>
      </c>
      <c r="M114" s="358">
        <v>12000</v>
      </c>
      <c r="N114" s="356">
        <v>20240416</v>
      </c>
      <c r="O114" s="356">
        <v>20240418</v>
      </c>
      <c r="P114" s="366"/>
      <c r="Q114" s="358">
        <f>J114*M114</f>
        <v>96000</v>
      </c>
      <c r="R114" s="360">
        <f>Q114*1.1</f>
        <v>105600.00000000001</v>
      </c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48"/>
      <c r="AD114" s="348"/>
      <c r="AE114" s="348"/>
      <c r="AF114" s="348"/>
      <c r="AG114" s="348"/>
      <c r="AH114" s="348"/>
      <c r="AI114" s="348"/>
      <c r="AJ114" s="348"/>
      <c r="HQ114" s="348"/>
      <c r="HR114" s="348"/>
      <c r="HS114" s="348"/>
      <c r="HT114" s="348"/>
      <c r="HU114" s="348"/>
      <c r="HV114" s="348"/>
      <c r="HW114" s="348"/>
      <c r="HX114" s="348"/>
      <c r="HY114" s="348"/>
      <c r="HZ114" s="348"/>
      <c r="IA114" s="348"/>
      <c r="IB114" s="348"/>
      <c r="IC114" s="348"/>
      <c r="ID114" s="348"/>
      <c r="IE114" s="348"/>
      <c r="IF114" s="348"/>
      <c r="IG114" s="348"/>
      <c r="IH114" s="348"/>
      <c r="II114" s="348"/>
      <c r="IJ114" s="348"/>
      <c r="IK114" s="348"/>
      <c r="IL114" s="348"/>
      <c r="IN114" s="348"/>
      <c r="IO114" s="348"/>
      <c r="IP114" s="348"/>
      <c r="IQ114" s="348"/>
      <c r="IR114" s="348"/>
      <c r="IS114" s="348"/>
      <c r="IT114" s="348"/>
      <c r="IU114" s="348"/>
      <c r="IV114" s="348"/>
      <c r="IW114" s="348"/>
      <c r="IX114" s="348"/>
      <c r="IY114" s="348"/>
      <c r="IZ114" s="348"/>
      <c r="JA114" s="348"/>
      <c r="JB114" s="348"/>
      <c r="JC114" s="348"/>
      <c r="JD114" s="348"/>
      <c r="JE114" s="348"/>
      <c r="JF114" s="348"/>
      <c r="JG114" s="348"/>
      <c r="JH114" s="348"/>
      <c r="JI114" s="348"/>
      <c r="JJ114" s="348"/>
      <c r="JK114" s="348"/>
      <c r="JL114" s="348"/>
      <c r="JM114" s="348"/>
      <c r="JN114" s="348"/>
      <c r="JO114" s="348"/>
      <c r="JP114" s="348"/>
      <c r="JQ114" s="348"/>
      <c r="JR114" s="348"/>
      <c r="JS114" s="348"/>
      <c r="JT114" s="348"/>
      <c r="JU114" s="348"/>
      <c r="JV114" s="348"/>
      <c r="JW114" s="348"/>
      <c r="JX114" s="348"/>
      <c r="JY114" s="348"/>
      <c r="JZ114" s="348"/>
      <c r="KA114" s="348"/>
      <c r="KB114" s="348"/>
      <c r="KC114" s="348"/>
      <c r="KD114" s="348"/>
      <c r="KE114" s="348"/>
      <c r="KF114" s="348"/>
      <c r="KG114" s="348"/>
      <c r="KH114" s="348"/>
      <c r="KI114" s="348"/>
      <c r="KJ114" s="348"/>
      <c r="KK114" s="348"/>
      <c r="KL114" s="348"/>
      <c r="KM114" s="348"/>
      <c r="KN114" s="348"/>
      <c r="KO114" s="348"/>
      <c r="KP114" s="348"/>
      <c r="KQ114" s="348"/>
      <c r="KR114" s="348"/>
      <c r="KS114" s="348"/>
      <c r="KT114" s="348"/>
      <c r="KU114" s="348"/>
      <c r="KV114" s="348"/>
      <c r="KW114" s="348"/>
      <c r="KX114" s="348"/>
      <c r="KY114" s="348"/>
      <c r="KZ114" s="348"/>
      <c r="LA114" s="348"/>
      <c r="LB114" s="348"/>
      <c r="LC114" s="348"/>
    </row>
    <row r="115" spans="1:315">
      <c r="P115" s="362" t="s">
        <v>123</v>
      </c>
      <c r="Q115" s="368">
        <f>SUM(Q114:Q114)</f>
        <v>96000</v>
      </c>
      <c r="R115" s="368">
        <f>SUM(R114:R114)</f>
        <v>105600.00000000001</v>
      </c>
      <c r="HQ115" s="367"/>
      <c r="HR115" s="367"/>
      <c r="HS115" s="367"/>
      <c r="HT115" s="367"/>
      <c r="HU115" s="367"/>
      <c r="HV115" s="367"/>
      <c r="HW115" s="367"/>
      <c r="HX115" s="367"/>
      <c r="HY115" s="367"/>
      <c r="HZ115" s="367"/>
      <c r="IA115" s="367"/>
      <c r="IB115" s="367"/>
      <c r="IC115" s="367"/>
      <c r="ID115" s="367"/>
      <c r="IE115" s="367"/>
      <c r="IF115" s="367"/>
      <c r="IG115" s="367"/>
      <c r="IH115" s="367"/>
      <c r="II115" s="367"/>
      <c r="IJ115" s="367"/>
      <c r="IK115" s="367"/>
      <c r="IL115" s="367"/>
    </row>
    <row r="117" spans="1:315">
      <c r="B117" s="377">
        <v>45401</v>
      </c>
      <c r="L117" s="2"/>
      <c r="N117" s="2"/>
      <c r="P117" s="2"/>
      <c r="Q117" s="2"/>
      <c r="R117" s="2"/>
    </row>
    <row r="118" spans="1:315">
      <c r="B118" s="372" t="s">
        <v>48</v>
      </c>
      <c r="C118" s="372" t="s">
        <v>13</v>
      </c>
      <c r="D118" s="372" t="s">
        <v>12</v>
      </c>
      <c r="E118" s="372" t="s">
        <v>5</v>
      </c>
      <c r="F118" s="372" t="s">
        <v>22</v>
      </c>
      <c r="G118" s="372" t="s">
        <v>2</v>
      </c>
      <c r="H118" s="372" t="s">
        <v>18</v>
      </c>
      <c r="I118" s="372" t="s">
        <v>3</v>
      </c>
      <c r="J118" s="372" t="s">
        <v>6</v>
      </c>
      <c r="K118" s="372" t="s">
        <v>35</v>
      </c>
      <c r="L118" s="372" t="s">
        <v>21</v>
      </c>
      <c r="M118" s="372" t="s">
        <v>59</v>
      </c>
      <c r="N118" s="372" t="s">
        <v>58</v>
      </c>
      <c r="O118" s="372" t="s">
        <v>121</v>
      </c>
      <c r="P118" s="372" t="s">
        <v>73</v>
      </c>
      <c r="Q118" s="372" t="s">
        <v>122</v>
      </c>
      <c r="R118" s="372" t="s">
        <v>337</v>
      </c>
      <c r="IN118" s="367"/>
      <c r="IO118" s="367"/>
      <c r="IP118" s="367"/>
      <c r="IQ118" s="367"/>
      <c r="IR118" s="367"/>
      <c r="IS118" s="367"/>
      <c r="IT118" s="367"/>
      <c r="IU118" s="367"/>
      <c r="IV118" s="367"/>
      <c r="IW118" s="367"/>
      <c r="IX118" s="367"/>
      <c r="IY118" s="367"/>
      <c r="IZ118" s="367"/>
      <c r="JA118" s="367"/>
      <c r="JB118" s="367"/>
      <c r="JC118" s="367"/>
      <c r="JD118" s="367"/>
      <c r="JE118" s="367"/>
      <c r="JF118" s="367"/>
      <c r="JG118" s="367"/>
      <c r="JH118" s="367"/>
      <c r="JI118" s="367"/>
      <c r="JJ118" s="367"/>
      <c r="JK118" s="367"/>
      <c r="JL118" s="367"/>
      <c r="JM118" s="367"/>
      <c r="JN118" s="367"/>
      <c r="JO118" s="367"/>
      <c r="JP118" s="367"/>
      <c r="JQ118" s="367"/>
      <c r="JR118" s="367"/>
      <c r="JS118" s="367"/>
      <c r="JT118" s="367"/>
      <c r="JU118" s="367"/>
      <c r="JV118" s="367"/>
      <c r="JW118" s="367"/>
      <c r="JX118" s="367"/>
      <c r="JY118" s="367"/>
      <c r="JZ118" s="367"/>
      <c r="KA118" s="367"/>
      <c r="KB118" s="367"/>
      <c r="KC118" s="367"/>
      <c r="KD118" s="367"/>
      <c r="KE118" s="367"/>
      <c r="KF118" s="367"/>
      <c r="KG118" s="367"/>
      <c r="KH118" s="367"/>
      <c r="KI118" s="367"/>
      <c r="KJ118" s="367"/>
      <c r="KK118" s="367"/>
      <c r="KL118" s="367"/>
      <c r="KM118" s="367"/>
      <c r="KN118" s="367"/>
      <c r="KO118" s="367"/>
      <c r="KP118" s="367"/>
      <c r="KQ118" s="367"/>
      <c r="KR118" s="367"/>
      <c r="KS118" s="367"/>
      <c r="KT118" s="367"/>
      <c r="KU118" s="367"/>
      <c r="KV118" s="367"/>
      <c r="KW118" s="367"/>
      <c r="KX118" s="367"/>
      <c r="KY118" s="367"/>
      <c r="KZ118" s="367"/>
      <c r="LA118" s="367"/>
      <c r="LB118" s="367"/>
      <c r="LC118" s="367"/>
    </row>
    <row r="119" spans="1:315" s="367" customFormat="1">
      <c r="A119" s="364"/>
      <c r="B119" s="356">
        <v>1</v>
      </c>
      <c r="C119" s="370">
        <v>45401</v>
      </c>
      <c r="D119" s="356" t="s">
        <v>186</v>
      </c>
      <c r="E119" s="356" t="s">
        <v>1296</v>
      </c>
      <c r="F119" s="356" t="s">
        <v>915</v>
      </c>
      <c r="G119" s="356"/>
      <c r="H119" s="356">
        <v>35810250</v>
      </c>
      <c r="I119" s="356"/>
      <c r="J119" s="376">
        <v>10</v>
      </c>
      <c r="K119" s="356" t="s">
        <v>38</v>
      </c>
      <c r="L119" s="356" t="s">
        <v>119</v>
      </c>
      <c r="M119" s="358">
        <v>47700</v>
      </c>
      <c r="N119" s="356">
        <v>20240422</v>
      </c>
      <c r="O119" s="356">
        <v>20240426</v>
      </c>
      <c r="P119" s="356"/>
      <c r="Q119" s="358">
        <f>J119*M119</f>
        <v>477000</v>
      </c>
      <c r="R119" s="358">
        <f>Q119*1.1</f>
        <v>524700</v>
      </c>
      <c r="S119" s="348"/>
      <c r="T119" s="348"/>
      <c r="U119" s="348"/>
      <c r="V119" s="348"/>
      <c r="W119" s="348"/>
      <c r="X119" s="348"/>
      <c r="Y119" s="348"/>
      <c r="Z119" s="348"/>
      <c r="AA119" s="348"/>
      <c r="AB119" s="348"/>
      <c r="AC119" s="348"/>
      <c r="AD119" s="348"/>
      <c r="AE119" s="348"/>
      <c r="AF119" s="348"/>
      <c r="AG119" s="348"/>
      <c r="AH119" s="348"/>
      <c r="AI119" s="348"/>
      <c r="AJ119" s="348"/>
      <c r="HQ119" s="348"/>
      <c r="HR119" s="348"/>
      <c r="HS119" s="348"/>
      <c r="HT119" s="348"/>
      <c r="HU119" s="348"/>
      <c r="HV119" s="348"/>
      <c r="HW119" s="348"/>
      <c r="HX119" s="348"/>
      <c r="HY119" s="348"/>
      <c r="HZ119" s="348"/>
      <c r="IA119" s="348"/>
      <c r="IB119" s="348"/>
      <c r="IC119" s="348"/>
      <c r="ID119" s="348"/>
      <c r="IE119" s="348"/>
      <c r="IF119" s="348"/>
      <c r="IG119" s="348"/>
      <c r="IH119" s="348"/>
      <c r="II119" s="348"/>
      <c r="IJ119" s="348"/>
      <c r="IK119" s="348"/>
      <c r="IL119" s="348"/>
    </row>
    <row r="120" spans="1:315">
      <c r="P120" s="362" t="s">
        <v>123</v>
      </c>
      <c r="Q120" s="368">
        <f>SUM(Q119:Q119)</f>
        <v>477000</v>
      </c>
      <c r="R120" s="368">
        <f>SUM(R119:R119)</f>
        <v>524700</v>
      </c>
      <c r="HQ120" s="367"/>
      <c r="HR120" s="367"/>
      <c r="HS120" s="367"/>
      <c r="HT120" s="367"/>
      <c r="HU120" s="367"/>
      <c r="HV120" s="367"/>
      <c r="HW120" s="367"/>
      <c r="HX120" s="367"/>
      <c r="HY120" s="367"/>
      <c r="HZ120" s="367"/>
      <c r="IA120" s="367"/>
      <c r="IB120" s="367"/>
      <c r="IN120" s="367"/>
      <c r="IO120" s="367"/>
      <c r="IP120" s="367"/>
      <c r="IQ120" s="367"/>
      <c r="IR120" s="367"/>
      <c r="IS120" s="367"/>
      <c r="IT120" s="367"/>
      <c r="IU120" s="367"/>
      <c r="IV120" s="367"/>
      <c r="IW120" s="367"/>
      <c r="IX120" s="367"/>
      <c r="IY120" s="367"/>
      <c r="IZ120" s="367"/>
      <c r="JA120" s="367"/>
      <c r="JB120" s="367"/>
      <c r="JC120" s="367"/>
      <c r="JD120" s="367"/>
      <c r="JE120" s="367"/>
      <c r="JF120" s="367"/>
      <c r="JG120" s="367"/>
      <c r="JH120" s="367"/>
      <c r="JI120" s="367"/>
      <c r="JJ120" s="367"/>
      <c r="JK120" s="367"/>
      <c r="JL120" s="367"/>
      <c r="JM120" s="367"/>
      <c r="JN120" s="367"/>
      <c r="JO120" s="367"/>
      <c r="JP120" s="367"/>
      <c r="JQ120" s="367"/>
      <c r="JR120" s="367"/>
      <c r="JS120" s="367"/>
      <c r="JT120" s="367"/>
      <c r="JU120" s="367"/>
      <c r="JV120" s="367"/>
      <c r="JW120" s="367"/>
      <c r="JX120" s="367"/>
      <c r="JY120" s="367"/>
      <c r="JZ120" s="367"/>
      <c r="KA120" s="367"/>
      <c r="KB120" s="367"/>
      <c r="KC120" s="367"/>
      <c r="KD120" s="367"/>
      <c r="KE120" s="367"/>
      <c r="KF120" s="367"/>
      <c r="KG120" s="367"/>
      <c r="KH120" s="367"/>
      <c r="KI120" s="367"/>
      <c r="KJ120" s="367"/>
      <c r="KK120" s="367"/>
      <c r="KL120" s="367"/>
      <c r="KM120" s="367"/>
      <c r="KN120" s="367"/>
      <c r="KO120" s="367"/>
      <c r="KP120" s="367"/>
      <c r="KQ120" s="367"/>
      <c r="KR120" s="367"/>
      <c r="KS120" s="367"/>
      <c r="KT120" s="367"/>
      <c r="KU120" s="367"/>
      <c r="KV120" s="367"/>
      <c r="KW120" s="367"/>
      <c r="KX120" s="367"/>
      <c r="KY120" s="367"/>
      <c r="KZ120" s="367"/>
      <c r="LA120" s="367"/>
      <c r="LB120" s="367"/>
      <c r="LC120" s="367"/>
    </row>
    <row r="121" spans="1:315">
      <c r="IC121" s="367"/>
      <c r="ID121" s="367"/>
      <c r="IE121" s="367"/>
      <c r="IF121" s="367"/>
      <c r="IG121" s="367"/>
      <c r="IH121" s="367"/>
      <c r="II121" s="367"/>
      <c r="IJ121" s="367"/>
      <c r="IK121" s="367"/>
      <c r="IL121" s="367"/>
      <c r="IN121" s="367"/>
      <c r="IO121" s="367"/>
      <c r="IP121" s="367"/>
      <c r="IQ121" s="367"/>
      <c r="IR121" s="367"/>
      <c r="IS121" s="367"/>
      <c r="IT121" s="367"/>
      <c r="IU121" s="367"/>
      <c r="IV121" s="367"/>
      <c r="IW121" s="367"/>
      <c r="IX121" s="367"/>
      <c r="IY121" s="367"/>
      <c r="IZ121" s="367"/>
      <c r="JA121" s="367"/>
      <c r="JB121" s="367"/>
      <c r="JC121" s="367"/>
      <c r="JD121" s="367"/>
      <c r="JE121" s="367"/>
      <c r="JF121" s="367"/>
      <c r="JG121" s="367"/>
      <c r="JH121" s="367"/>
      <c r="JI121" s="367"/>
      <c r="JJ121" s="367"/>
      <c r="JK121" s="367"/>
      <c r="JL121" s="367"/>
      <c r="JM121" s="367"/>
      <c r="JN121" s="367"/>
      <c r="JO121" s="367"/>
      <c r="JP121" s="367"/>
      <c r="JQ121" s="367"/>
      <c r="JR121" s="367"/>
      <c r="JS121" s="367"/>
      <c r="JT121" s="367"/>
      <c r="JU121" s="367"/>
      <c r="JV121" s="367"/>
      <c r="JW121" s="367"/>
      <c r="JX121" s="367"/>
      <c r="JY121" s="367"/>
      <c r="JZ121" s="367"/>
      <c r="KA121" s="367"/>
      <c r="KB121" s="367"/>
      <c r="KC121" s="367"/>
      <c r="KD121" s="367"/>
      <c r="KE121" s="367"/>
      <c r="KF121" s="367"/>
      <c r="KG121" s="367"/>
      <c r="KH121" s="367"/>
      <c r="KI121" s="367"/>
      <c r="KJ121" s="367"/>
      <c r="KK121" s="367"/>
      <c r="KL121" s="367"/>
      <c r="KM121" s="367"/>
      <c r="KN121" s="367"/>
      <c r="KO121" s="367"/>
      <c r="KP121" s="367"/>
      <c r="KQ121" s="367"/>
      <c r="KR121" s="367"/>
      <c r="KS121" s="367"/>
      <c r="KT121" s="367"/>
      <c r="KU121" s="367"/>
      <c r="KV121" s="367"/>
      <c r="KW121" s="367"/>
      <c r="KX121" s="367"/>
      <c r="KY121" s="367"/>
      <c r="KZ121" s="367"/>
      <c r="LA121" s="367"/>
      <c r="LB121" s="367"/>
      <c r="LC121" s="367"/>
    </row>
    <row r="122" spans="1:315">
      <c r="B122" s="377">
        <v>45408</v>
      </c>
      <c r="L122" s="2"/>
      <c r="N122" s="2"/>
      <c r="P122" s="2"/>
      <c r="Q122" s="2"/>
      <c r="R122" s="2"/>
      <c r="IC122" s="367"/>
      <c r="ID122" s="367"/>
      <c r="IE122" s="367"/>
      <c r="IF122" s="367"/>
      <c r="IG122" s="367"/>
      <c r="IH122" s="367"/>
      <c r="II122" s="367"/>
      <c r="IJ122" s="367"/>
      <c r="IK122" s="367"/>
      <c r="IL122" s="367"/>
    </row>
    <row r="123" spans="1:315">
      <c r="B123" s="372" t="s">
        <v>48</v>
      </c>
      <c r="C123" s="372" t="s">
        <v>13</v>
      </c>
      <c r="D123" s="372" t="s">
        <v>12</v>
      </c>
      <c r="E123" s="372" t="s">
        <v>5</v>
      </c>
      <c r="F123" s="372" t="s">
        <v>22</v>
      </c>
      <c r="G123" s="372" t="s">
        <v>2</v>
      </c>
      <c r="H123" s="372" t="s">
        <v>18</v>
      </c>
      <c r="I123" s="372" t="s">
        <v>3</v>
      </c>
      <c r="J123" s="372" t="s">
        <v>6</v>
      </c>
      <c r="K123" s="372" t="s">
        <v>35</v>
      </c>
      <c r="L123" s="372" t="s">
        <v>21</v>
      </c>
      <c r="M123" s="372" t="s">
        <v>59</v>
      </c>
      <c r="N123" s="372" t="s">
        <v>58</v>
      </c>
      <c r="O123" s="372" t="s">
        <v>121</v>
      </c>
      <c r="P123" s="372" t="s">
        <v>73</v>
      </c>
      <c r="Q123" s="372" t="s">
        <v>122</v>
      </c>
      <c r="R123" s="372" t="s">
        <v>337</v>
      </c>
      <c r="IC123" s="367"/>
      <c r="ID123" s="367"/>
      <c r="IE123" s="367"/>
      <c r="IF123" s="367"/>
      <c r="IG123" s="367"/>
      <c r="IH123" s="367"/>
      <c r="II123" s="367"/>
      <c r="IJ123" s="367"/>
      <c r="IK123" s="367"/>
      <c r="IL123" s="367"/>
    </row>
    <row r="124" spans="1:315" s="367" customFormat="1">
      <c r="A124" s="364"/>
      <c r="B124" s="356">
        <v>1</v>
      </c>
      <c r="C124" s="370">
        <v>45408</v>
      </c>
      <c r="D124" s="356" t="s">
        <v>186</v>
      </c>
      <c r="E124" s="356" t="s">
        <v>1647</v>
      </c>
      <c r="F124" s="356" t="s">
        <v>1648</v>
      </c>
      <c r="G124" s="356"/>
      <c r="H124" s="356" t="s">
        <v>1649</v>
      </c>
      <c r="I124" s="356"/>
      <c r="J124" s="376">
        <v>1</v>
      </c>
      <c r="K124" s="356" t="s">
        <v>38</v>
      </c>
      <c r="L124" s="356" t="s">
        <v>57</v>
      </c>
      <c r="M124" s="358">
        <v>299000</v>
      </c>
      <c r="N124" s="356" t="s">
        <v>1659</v>
      </c>
      <c r="O124" s="356">
        <v>20240722</v>
      </c>
      <c r="P124" s="356"/>
      <c r="Q124" s="358">
        <f t="shared" ref="Q124:Q127" si="43">J124*M124</f>
        <v>299000</v>
      </c>
      <c r="R124" s="358">
        <f t="shared" ref="R124:R127" si="44">Q124*1.1</f>
        <v>328900</v>
      </c>
    </row>
    <row r="125" spans="1:315" s="367" customFormat="1">
      <c r="A125" s="364"/>
      <c r="B125" s="356">
        <v>2</v>
      </c>
      <c r="C125" s="370">
        <v>45408</v>
      </c>
      <c r="D125" s="356" t="s">
        <v>186</v>
      </c>
      <c r="E125" s="356" t="s">
        <v>1650</v>
      </c>
      <c r="F125" s="356" t="s">
        <v>1648</v>
      </c>
      <c r="G125" s="356"/>
      <c r="H125" s="356" t="s">
        <v>1651</v>
      </c>
      <c r="I125" s="356"/>
      <c r="J125" s="376">
        <v>1</v>
      </c>
      <c r="K125" s="356" t="s">
        <v>38</v>
      </c>
      <c r="L125" s="356" t="s">
        <v>57</v>
      </c>
      <c r="M125" s="358">
        <v>399000</v>
      </c>
      <c r="N125" s="356" t="s">
        <v>1659</v>
      </c>
      <c r="O125" s="356">
        <v>20240722</v>
      </c>
      <c r="P125" s="356"/>
      <c r="Q125" s="358">
        <f t="shared" si="43"/>
        <v>399000</v>
      </c>
      <c r="R125" s="358">
        <f t="shared" si="44"/>
        <v>438900.00000000006</v>
      </c>
    </row>
    <row r="126" spans="1:315" s="367" customFormat="1">
      <c r="A126" s="364"/>
      <c r="B126" s="356">
        <v>3</v>
      </c>
      <c r="C126" s="370">
        <v>45408</v>
      </c>
      <c r="D126" s="356" t="s">
        <v>186</v>
      </c>
      <c r="E126" s="378" t="s">
        <v>1275</v>
      </c>
      <c r="F126" s="356" t="s">
        <v>56</v>
      </c>
      <c r="G126" s="356"/>
      <c r="H126" s="356" t="s">
        <v>444</v>
      </c>
      <c r="I126" s="356" t="s">
        <v>1286</v>
      </c>
      <c r="J126" s="376">
        <v>10</v>
      </c>
      <c r="K126" s="356" t="s">
        <v>38</v>
      </c>
      <c r="L126" s="356" t="s">
        <v>119</v>
      </c>
      <c r="M126" s="358">
        <v>6500</v>
      </c>
      <c r="N126" s="356" t="s">
        <v>1659</v>
      </c>
      <c r="O126" s="356">
        <v>20240509</v>
      </c>
      <c r="P126" s="356"/>
      <c r="Q126" s="358">
        <f t="shared" si="43"/>
        <v>65000</v>
      </c>
      <c r="R126" s="358">
        <f t="shared" si="44"/>
        <v>71500</v>
      </c>
      <c r="S126" s="348"/>
      <c r="T126" s="348"/>
      <c r="U126" s="348"/>
      <c r="V126" s="348"/>
      <c r="W126" s="348"/>
      <c r="X126" s="348"/>
      <c r="Y126" s="348"/>
      <c r="Z126" s="348"/>
      <c r="AA126" s="348"/>
      <c r="AB126" s="348"/>
      <c r="AC126" s="348"/>
      <c r="AD126" s="348"/>
      <c r="AE126" s="348"/>
      <c r="AF126" s="348"/>
      <c r="AG126" s="348"/>
      <c r="AH126" s="348"/>
      <c r="AI126" s="348"/>
      <c r="AJ126" s="348"/>
    </row>
    <row r="127" spans="1:315" s="367" customFormat="1">
      <c r="A127" s="364"/>
      <c r="B127" s="356">
        <v>4</v>
      </c>
      <c r="C127" s="370">
        <v>45408</v>
      </c>
      <c r="D127" s="356" t="s">
        <v>186</v>
      </c>
      <c r="E127" s="378" t="s">
        <v>799</v>
      </c>
      <c r="F127" s="378" t="s">
        <v>68</v>
      </c>
      <c r="G127" s="356"/>
      <c r="H127" s="378" t="s">
        <v>805</v>
      </c>
      <c r="I127" s="378" t="s">
        <v>813</v>
      </c>
      <c r="J127" s="356">
        <v>10</v>
      </c>
      <c r="K127" s="356" t="s">
        <v>38</v>
      </c>
      <c r="L127" s="356" t="s">
        <v>119</v>
      </c>
      <c r="M127" s="358">
        <v>19000</v>
      </c>
      <c r="N127" s="356" t="s">
        <v>1659</v>
      </c>
      <c r="O127" s="356">
        <v>20240509</v>
      </c>
      <c r="P127" s="356"/>
      <c r="Q127" s="358">
        <f t="shared" si="43"/>
        <v>190000</v>
      </c>
      <c r="R127" s="358">
        <f t="shared" si="44"/>
        <v>209000.00000000003</v>
      </c>
      <c r="S127" s="348"/>
      <c r="T127" s="348"/>
      <c r="U127" s="348"/>
      <c r="V127" s="348"/>
      <c r="W127" s="348"/>
      <c r="X127" s="348"/>
      <c r="Y127" s="348"/>
      <c r="Z127" s="348"/>
      <c r="AA127" s="348"/>
      <c r="AB127" s="348"/>
      <c r="AC127" s="348"/>
      <c r="AD127" s="348"/>
      <c r="AE127" s="348"/>
      <c r="AF127" s="348"/>
      <c r="AG127" s="348"/>
      <c r="AH127" s="348"/>
      <c r="AI127" s="348"/>
      <c r="AJ127" s="348"/>
    </row>
    <row r="128" spans="1:315" s="367" customFormat="1">
      <c r="A128" s="364"/>
      <c r="B128" s="356">
        <v>5</v>
      </c>
      <c r="C128" s="370">
        <v>45408</v>
      </c>
      <c r="D128" s="356" t="s">
        <v>186</v>
      </c>
      <c r="E128" s="378" t="s">
        <v>935</v>
      </c>
      <c r="F128" s="356"/>
      <c r="G128" s="356"/>
      <c r="H128" s="356" t="s">
        <v>936</v>
      </c>
      <c r="I128" s="356" t="s">
        <v>167</v>
      </c>
      <c r="J128" s="376">
        <v>5</v>
      </c>
      <c r="K128" s="356" t="s">
        <v>36</v>
      </c>
      <c r="L128" s="356" t="s">
        <v>119</v>
      </c>
      <c r="M128" s="379">
        <v>2900</v>
      </c>
      <c r="N128" s="356" t="s">
        <v>1659</v>
      </c>
      <c r="O128" s="356">
        <v>20240509</v>
      </c>
      <c r="P128" s="356"/>
      <c r="Q128" s="358">
        <f t="shared" ref="Q128:Q130" si="45">J128*M128</f>
        <v>14500</v>
      </c>
      <c r="R128" s="358">
        <f t="shared" ref="R128:R130" si="46">Q128*1.1</f>
        <v>15950.000000000002</v>
      </c>
      <c r="S128" s="348"/>
      <c r="T128" s="348"/>
      <c r="U128" s="348"/>
      <c r="V128" s="348"/>
      <c r="W128" s="348"/>
      <c r="X128" s="348"/>
      <c r="Y128" s="348"/>
      <c r="Z128" s="348"/>
      <c r="AA128" s="348"/>
      <c r="AB128" s="348"/>
      <c r="AC128" s="348"/>
      <c r="AD128" s="348"/>
      <c r="AE128" s="348"/>
      <c r="AF128" s="348"/>
      <c r="AG128" s="348"/>
      <c r="AH128" s="348"/>
      <c r="AI128" s="348"/>
      <c r="AJ128" s="348"/>
    </row>
    <row r="129" spans="1:315" s="367" customFormat="1">
      <c r="A129" s="364"/>
      <c r="B129" s="356">
        <v>6</v>
      </c>
      <c r="C129" s="370">
        <v>45408</v>
      </c>
      <c r="D129" s="356" t="s">
        <v>186</v>
      </c>
      <c r="E129" s="378" t="s">
        <v>1666</v>
      </c>
      <c r="F129" s="356"/>
      <c r="G129" s="356"/>
      <c r="H129" s="378" t="s">
        <v>1665</v>
      </c>
      <c r="I129" s="378" t="s">
        <v>167</v>
      </c>
      <c r="J129" s="376">
        <v>1</v>
      </c>
      <c r="K129" s="356" t="s">
        <v>36</v>
      </c>
      <c r="L129" s="356" t="s">
        <v>119</v>
      </c>
      <c r="M129" s="379">
        <v>3100</v>
      </c>
      <c r="N129" s="356" t="s">
        <v>1659</v>
      </c>
      <c r="O129" s="356">
        <v>20240509</v>
      </c>
      <c r="P129" s="366" t="s">
        <v>1706</v>
      </c>
      <c r="Q129" s="358">
        <f t="shared" si="45"/>
        <v>3100</v>
      </c>
      <c r="R129" s="358">
        <f t="shared" si="46"/>
        <v>3410.0000000000005</v>
      </c>
      <c r="S129" s="348"/>
      <c r="T129" s="348"/>
      <c r="U129" s="348"/>
      <c r="V129" s="348"/>
      <c r="W129" s="348"/>
      <c r="X129" s="348"/>
      <c r="Y129" s="348"/>
      <c r="Z129" s="348"/>
      <c r="AA129" s="348"/>
      <c r="AB129" s="348"/>
      <c r="AC129" s="348"/>
      <c r="AD129" s="348"/>
      <c r="AE129" s="348"/>
      <c r="AF129" s="348"/>
      <c r="AG129" s="348"/>
      <c r="AH129" s="348"/>
      <c r="AI129" s="348"/>
      <c r="AJ129" s="348"/>
    </row>
    <row r="130" spans="1:315" s="367" customFormat="1">
      <c r="A130" s="364"/>
      <c r="B130" s="356">
        <v>7</v>
      </c>
      <c r="C130" s="370">
        <v>45408</v>
      </c>
      <c r="D130" s="356" t="s">
        <v>186</v>
      </c>
      <c r="E130" s="356" t="s">
        <v>1275</v>
      </c>
      <c r="F130" s="356" t="s">
        <v>1263</v>
      </c>
      <c r="G130" s="356"/>
      <c r="H130" s="378" t="s">
        <v>1662</v>
      </c>
      <c r="I130" s="356" t="s">
        <v>1286</v>
      </c>
      <c r="J130" s="356">
        <v>10</v>
      </c>
      <c r="K130" s="356" t="s">
        <v>38</v>
      </c>
      <c r="L130" s="356" t="s">
        <v>119</v>
      </c>
      <c r="M130" s="358">
        <v>6500</v>
      </c>
      <c r="N130" s="356" t="s">
        <v>1659</v>
      </c>
      <c r="O130" s="356">
        <v>20240509</v>
      </c>
      <c r="P130" s="356"/>
      <c r="Q130" s="358">
        <f t="shared" si="45"/>
        <v>65000</v>
      </c>
      <c r="R130" s="358">
        <f t="shared" si="46"/>
        <v>71500</v>
      </c>
      <c r="S130" s="348"/>
      <c r="T130" s="348"/>
      <c r="U130" s="348"/>
      <c r="V130" s="348"/>
      <c r="W130" s="348"/>
      <c r="X130" s="348"/>
      <c r="Y130" s="348"/>
      <c r="Z130" s="348"/>
      <c r="AA130" s="348"/>
      <c r="AB130" s="348"/>
      <c r="AC130" s="348"/>
      <c r="AD130" s="348"/>
      <c r="AE130" s="348"/>
      <c r="AF130" s="348"/>
      <c r="AG130" s="348"/>
      <c r="AH130" s="348"/>
      <c r="AI130" s="348"/>
      <c r="AJ130" s="348"/>
    </row>
    <row r="131" spans="1:315">
      <c r="L131" s="2"/>
      <c r="M131" s="348"/>
      <c r="N131" s="2"/>
      <c r="O131" s="348"/>
      <c r="P131" s="362" t="s">
        <v>123</v>
      </c>
      <c r="Q131" s="368">
        <f>SUM(Q124:Q130)</f>
        <v>1035600</v>
      </c>
      <c r="R131" s="368">
        <f>SUM(R124:R130)</f>
        <v>1139160</v>
      </c>
      <c r="IN131" s="367"/>
      <c r="IO131" s="367"/>
      <c r="IP131" s="367"/>
      <c r="IQ131" s="367"/>
      <c r="IR131" s="367"/>
      <c r="IS131" s="367"/>
      <c r="IT131" s="367"/>
      <c r="IU131" s="367"/>
      <c r="IV131" s="367"/>
      <c r="IW131" s="367"/>
      <c r="IX131" s="367"/>
      <c r="IY131" s="367"/>
      <c r="IZ131" s="367"/>
      <c r="JA131" s="367"/>
      <c r="JB131" s="367"/>
      <c r="JC131" s="367"/>
      <c r="JD131" s="367"/>
      <c r="JE131" s="367"/>
      <c r="JF131" s="367"/>
      <c r="JG131" s="367"/>
      <c r="JH131" s="367"/>
      <c r="JI131" s="367"/>
      <c r="JJ131" s="367"/>
      <c r="JK131" s="367"/>
      <c r="JL131" s="367"/>
      <c r="JM131" s="367"/>
      <c r="JN131" s="367"/>
      <c r="JO131" s="367"/>
      <c r="JP131" s="367"/>
      <c r="JQ131" s="367"/>
      <c r="JR131" s="367"/>
      <c r="JS131" s="367"/>
      <c r="JT131" s="367"/>
      <c r="JU131" s="367"/>
      <c r="JV131" s="367"/>
      <c r="JW131" s="367"/>
      <c r="JX131" s="367"/>
      <c r="JY131" s="367"/>
      <c r="JZ131" s="367"/>
      <c r="KA131" s="367"/>
      <c r="KB131" s="367"/>
      <c r="KC131" s="367"/>
      <c r="KD131" s="367"/>
      <c r="KE131" s="367"/>
      <c r="KF131" s="367"/>
      <c r="KG131" s="367"/>
      <c r="KH131" s="367"/>
      <c r="KI131" s="367"/>
      <c r="KJ131" s="367"/>
      <c r="KK131" s="367"/>
      <c r="KL131" s="367"/>
      <c r="KM131" s="367"/>
      <c r="KN131" s="367"/>
      <c r="KO131" s="367"/>
      <c r="KP131" s="367"/>
      <c r="KQ131" s="367"/>
      <c r="KR131" s="367"/>
      <c r="KS131" s="367"/>
      <c r="KT131" s="367"/>
      <c r="KU131" s="367"/>
      <c r="KV131" s="367"/>
      <c r="KW131" s="367"/>
      <c r="KX131" s="367"/>
      <c r="KY131" s="367"/>
      <c r="KZ131" s="367"/>
      <c r="LA131" s="367"/>
      <c r="LB131" s="367"/>
      <c r="LC131" s="367"/>
    </row>
    <row r="132" spans="1:315">
      <c r="L132" s="2"/>
      <c r="M132" s="348"/>
      <c r="N132" s="2"/>
      <c r="O132" s="348"/>
    </row>
    <row r="133" spans="1:315">
      <c r="B133" s="377">
        <v>45420</v>
      </c>
      <c r="L133" s="2"/>
      <c r="N133" s="2"/>
      <c r="P133" s="2"/>
      <c r="Q133" s="2"/>
      <c r="R133" s="2"/>
      <c r="IN133" s="367"/>
      <c r="IO133" s="367"/>
      <c r="IP133" s="367"/>
      <c r="IQ133" s="367"/>
      <c r="IR133" s="367"/>
      <c r="IS133" s="367"/>
      <c r="IT133" s="367"/>
      <c r="IU133" s="367"/>
      <c r="IV133" s="367"/>
      <c r="IW133" s="367"/>
      <c r="IX133" s="367"/>
      <c r="IY133" s="367"/>
      <c r="IZ133" s="367"/>
      <c r="JA133" s="367"/>
      <c r="JB133" s="367"/>
      <c r="JC133" s="367"/>
      <c r="JD133" s="367"/>
      <c r="JE133" s="367"/>
      <c r="JF133" s="367"/>
      <c r="JG133" s="367"/>
      <c r="JH133" s="367"/>
      <c r="JI133" s="367"/>
      <c r="JJ133" s="367"/>
      <c r="JK133" s="367"/>
      <c r="JL133" s="367"/>
      <c r="JM133" s="367"/>
      <c r="JN133" s="367"/>
      <c r="JO133" s="367"/>
      <c r="JP133" s="367"/>
      <c r="JQ133" s="367"/>
      <c r="JR133" s="367"/>
      <c r="JS133" s="367"/>
      <c r="JT133" s="367"/>
      <c r="JU133" s="367"/>
      <c r="JV133" s="367"/>
      <c r="JW133" s="367"/>
      <c r="JX133" s="367"/>
      <c r="JY133" s="367"/>
      <c r="JZ133" s="367"/>
      <c r="KA133" s="367"/>
      <c r="KB133" s="367"/>
      <c r="KC133" s="367"/>
      <c r="KD133" s="367"/>
      <c r="KE133" s="367"/>
      <c r="KF133" s="367"/>
      <c r="KG133" s="367"/>
      <c r="KH133" s="367"/>
      <c r="KI133" s="367"/>
      <c r="KJ133" s="367"/>
      <c r="KK133" s="367"/>
      <c r="KL133" s="367"/>
      <c r="KM133" s="367"/>
      <c r="KN133" s="367"/>
      <c r="KO133" s="367"/>
      <c r="KP133" s="367"/>
      <c r="KQ133" s="367"/>
      <c r="KR133" s="367"/>
      <c r="KS133" s="367"/>
      <c r="KT133" s="367"/>
      <c r="KU133" s="367"/>
      <c r="KV133" s="367"/>
      <c r="KW133" s="367"/>
      <c r="KX133" s="367"/>
      <c r="KY133" s="367"/>
      <c r="KZ133" s="367"/>
      <c r="LA133" s="367"/>
      <c r="LB133" s="367"/>
      <c r="LC133" s="367"/>
    </row>
    <row r="134" spans="1:315">
      <c r="B134" s="372" t="s">
        <v>48</v>
      </c>
      <c r="C134" s="372" t="s">
        <v>13</v>
      </c>
      <c r="D134" s="372" t="s">
        <v>12</v>
      </c>
      <c r="E134" s="372" t="s">
        <v>5</v>
      </c>
      <c r="F134" s="372" t="s">
        <v>22</v>
      </c>
      <c r="G134" s="372" t="s">
        <v>2</v>
      </c>
      <c r="H134" s="372" t="s">
        <v>18</v>
      </c>
      <c r="I134" s="372" t="s">
        <v>3</v>
      </c>
      <c r="J134" s="372" t="s">
        <v>6</v>
      </c>
      <c r="K134" s="372" t="s">
        <v>35</v>
      </c>
      <c r="L134" s="372" t="s">
        <v>21</v>
      </c>
      <c r="M134" s="372" t="s">
        <v>59</v>
      </c>
      <c r="N134" s="372" t="s">
        <v>58</v>
      </c>
      <c r="O134" s="372" t="s">
        <v>121</v>
      </c>
      <c r="P134" s="372" t="s">
        <v>73</v>
      </c>
      <c r="Q134" s="372" t="s">
        <v>122</v>
      </c>
      <c r="R134" s="372" t="s">
        <v>337</v>
      </c>
    </row>
    <row r="135" spans="1:315" s="367" customFormat="1">
      <c r="A135" s="364"/>
      <c r="B135" s="356">
        <v>1</v>
      </c>
      <c r="C135" s="370">
        <v>45420</v>
      </c>
      <c r="D135" s="356" t="s">
        <v>186</v>
      </c>
      <c r="E135" s="356" t="s">
        <v>1295</v>
      </c>
      <c r="F135" s="356" t="s">
        <v>474</v>
      </c>
      <c r="G135" s="356"/>
      <c r="H135" s="356">
        <v>1511110</v>
      </c>
      <c r="I135" s="356" t="s">
        <v>1297</v>
      </c>
      <c r="J135" s="376">
        <v>10</v>
      </c>
      <c r="K135" s="356" t="s">
        <v>38</v>
      </c>
      <c r="L135" s="356" t="s">
        <v>1705</v>
      </c>
      <c r="M135" s="358">
        <v>210000</v>
      </c>
      <c r="N135" s="356">
        <v>20240509</v>
      </c>
      <c r="O135" s="356">
        <v>20240513</v>
      </c>
      <c r="P135" s="366"/>
      <c r="Q135" s="358">
        <f>J135*M135</f>
        <v>2100000</v>
      </c>
      <c r="R135" s="360">
        <f>Q135*1.1</f>
        <v>2310000</v>
      </c>
      <c r="S135" s="348"/>
      <c r="T135" s="348"/>
      <c r="U135" s="348"/>
      <c r="V135" s="348"/>
      <c r="W135" s="348"/>
      <c r="X135" s="348"/>
      <c r="Y135" s="348"/>
      <c r="Z135" s="348"/>
      <c r="AA135" s="348"/>
      <c r="AB135" s="348"/>
      <c r="AC135" s="348"/>
      <c r="AD135" s="348"/>
      <c r="AE135" s="348"/>
      <c r="AF135" s="348"/>
      <c r="AG135" s="348"/>
      <c r="AH135" s="348"/>
      <c r="AI135" s="348"/>
      <c r="AJ135" s="348"/>
    </row>
    <row r="136" spans="1:315">
      <c r="P136" s="362" t="s">
        <v>123</v>
      </c>
      <c r="Q136" s="368">
        <f>SUM(Q135)</f>
        <v>2100000</v>
      </c>
      <c r="R136" s="368">
        <f>SUM(R135)</f>
        <v>2310000</v>
      </c>
      <c r="IN136" s="367"/>
      <c r="IO136" s="367"/>
      <c r="IP136" s="367"/>
      <c r="IQ136" s="367"/>
      <c r="IR136" s="367"/>
      <c r="IS136" s="367"/>
      <c r="IT136" s="367"/>
      <c r="IU136" s="367"/>
      <c r="IV136" s="367"/>
      <c r="IW136" s="367"/>
      <c r="IX136" s="367"/>
      <c r="IY136" s="367"/>
      <c r="IZ136" s="367"/>
      <c r="JA136" s="367"/>
      <c r="JB136" s="367"/>
      <c r="JC136" s="367"/>
      <c r="JD136" s="367"/>
      <c r="JE136" s="367"/>
      <c r="JF136" s="367"/>
      <c r="JG136" s="367"/>
      <c r="JH136" s="367"/>
      <c r="JI136" s="367"/>
      <c r="JJ136" s="367"/>
      <c r="JK136" s="367"/>
      <c r="JL136" s="367"/>
      <c r="JM136" s="367"/>
      <c r="JN136" s="367"/>
      <c r="JO136" s="367"/>
      <c r="JP136" s="367"/>
      <c r="JQ136" s="367"/>
      <c r="JR136" s="367"/>
      <c r="JS136" s="367"/>
      <c r="JT136" s="367"/>
      <c r="JU136" s="367"/>
      <c r="JV136" s="367"/>
      <c r="JW136" s="367"/>
      <c r="JX136" s="367"/>
      <c r="JY136" s="367"/>
      <c r="JZ136" s="367"/>
      <c r="KA136" s="367"/>
      <c r="KB136" s="367"/>
      <c r="KC136" s="367"/>
      <c r="KD136" s="367"/>
      <c r="KE136" s="367"/>
      <c r="KF136" s="367"/>
      <c r="KG136" s="367"/>
      <c r="KH136" s="367"/>
      <c r="KI136" s="367"/>
      <c r="KJ136" s="367"/>
      <c r="KK136" s="367"/>
      <c r="KL136" s="367"/>
      <c r="KM136" s="367"/>
      <c r="KN136" s="367"/>
      <c r="KO136" s="367"/>
      <c r="KP136" s="367"/>
      <c r="KQ136" s="367"/>
      <c r="KR136" s="367"/>
      <c r="KS136" s="367"/>
      <c r="KT136" s="367"/>
      <c r="KU136" s="367"/>
      <c r="KV136" s="367"/>
      <c r="KW136" s="367"/>
      <c r="KX136" s="367"/>
      <c r="KY136" s="367"/>
      <c r="KZ136" s="367"/>
      <c r="LA136" s="367"/>
      <c r="LB136" s="367"/>
      <c r="LC136" s="367"/>
    </row>
    <row r="138" spans="1:315">
      <c r="B138" s="377">
        <v>45441</v>
      </c>
      <c r="L138" s="2"/>
      <c r="N138" s="2"/>
      <c r="P138" s="2"/>
      <c r="Q138" s="2"/>
      <c r="R138" s="2"/>
      <c r="IC138" s="367"/>
      <c r="ID138" s="367"/>
      <c r="IE138" s="367"/>
      <c r="IF138" s="367"/>
      <c r="IG138" s="367"/>
      <c r="IH138" s="367"/>
      <c r="II138" s="367"/>
      <c r="IJ138" s="367"/>
      <c r="IK138" s="367"/>
      <c r="IL138" s="367"/>
    </row>
    <row r="139" spans="1:315">
      <c r="B139" s="372" t="s">
        <v>48</v>
      </c>
      <c r="C139" s="372" t="s">
        <v>13</v>
      </c>
      <c r="D139" s="372" t="s">
        <v>12</v>
      </c>
      <c r="E139" s="372" t="s">
        <v>5</v>
      </c>
      <c r="F139" s="380" t="s">
        <v>22</v>
      </c>
      <c r="G139" s="372" t="s">
        <v>2</v>
      </c>
      <c r="H139" s="372" t="s">
        <v>18</v>
      </c>
      <c r="I139" s="372" t="s">
        <v>3</v>
      </c>
      <c r="J139" s="372" t="s">
        <v>6</v>
      </c>
      <c r="K139" s="372" t="s">
        <v>35</v>
      </c>
      <c r="L139" s="372" t="s">
        <v>21</v>
      </c>
      <c r="M139" s="372" t="s">
        <v>59</v>
      </c>
      <c r="N139" s="372" t="s">
        <v>58</v>
      </c>
      <c r="O139" s="372" t="s">
        <v>121</v>
      </c>
      <c r="P139" s="372" t="s">
        <v>73</v>
      </c>
      <c r="Q139" s="372" t="s">
        <v>122</v>
      </c>
      <c r="R139" s="372" t="s">
        <v>337</v>
      </c>
      <c r="IC139" s="367"/>
      <c r="ID139" s="367"/>
      <c r="IE139" s="367"/>
      <c r="IF139" s="367"/>
      <c r="IG139" s="367"/>
      <c r="IH139" s="367"/>
      <c r="II139" s="367"/>
      <c r="IJ139" s="367"/>
      <c r="IK139" s="367"/>
      <c r="IL139" s="367"/>
    </row>
    <row r="140" spans="1:315" s="367" customFormat="1">
      <c r="A140" s="364"/>
      <c r="B140" s="356">
        <v>1</v>
      </c>
      <c r="C140" s="370">
        <v>45441</v>
      </c>
      <c r="D140" s="356" t="s">
        <v>186</v>
      </c>
      <c r="E140" s="381" t="s">
        <v>1876</v>
      </c>
      <c r="F140" s="356" t="s">
        <v>1309</v>
      </c>
      <c r="G140" s="356"/>
      <c r="H140" s="381" t="s">
        <v>1673</v>
      </c>
      <c r="I140" s="381" t="s">
        <v>1890</v>
      </c>
      <c r="J140" s="376">
        <v>10</v>
      </c>
      <c r="K140" s="356" t="s">
        <v>1891</v>
      </c>
      <c r="L140" s="356" t="s">
        <v>119</v>
      </c>
      <c r="M140" s="358">
        <v>8300</v>
      </c>
      <c r="N140" s="356" t="s">
        <v>1903</v>
      </c>
      <c r="O140" s="356">
        <v>20240613</v>
      </c>
      <c r="P140" s="356"/>
      <c r="Q140" s="358">
        <f t="shared" ref="Q140:Q143" si="47">J140*M140</f>
        <v>83000</v>
      </c>
      <c r="R140" s="358">
        <f t="shared" ref="R140:R143" si="48">Q140*1.1</f>
        <v>91300.000000000015</v>
      </c>
    </row>
    <row r="141" spans="1:315" s="367" customFormat="1">
      <c r="A141" s="364"/>
      <c r="B141" s="356">
        <v>2</v>
      </c>
      <c r="C141" s="370">
        <v>45441</v>
      </c>
      <c r="D141" s="356" t="s">
        <v>186</v>
      </c>
      <c r="E141" s="381" t="s">
        <v>1877</v>
      </c>
      <c r="F141" s="381" t="s">
        <v>1878</v>
      </c>
      <c r="G141" s="356"/>
      <c r="H141" s="381">
        <v>41705</v>
      </c>
      <c r="I141" s="381" t="s">
        <v>1885</v>
      </c>
      <c r="J141" s="376">
        <v>1</v>
      </c>
      <c r="K141" s="356" t="s">
        <v>1892</v>
      </c>
      <c r="L141" s="356" t="s">
        <v>119</v>
      </c>
      <c r="M141" s="358">
        <v>59000</v>
      </c>
      <c r="N141" s="356" t="s">
        <v>1903</v>
      </c>
      <c r="O141" s="356">
        <v>20240603</v>
      </c>
      <c r="P141" s="356"/>
      <c r="Q141" s="358">
        <f t="shared" si="47"/>
        <v>59000</v>
      </c>
      <c r="R141" s="358">
        <f t="shared" si="48"/>
        <v>64900.000000000007</v>
      </c>
    </row>
    <row r="142" spans="1:315" s="367" customFormat="1">
      <c r="A142" s="364"/>
      <c r="B142" s="356">
        <v>3</v>
      </c>
      <c r="C142" s="370">
        <v>45441</v>
      </c>
      <c r="D142" s="356" t="s">
        <v>186</v>
      </c>
      <c r="E142" s="381" t="s">
        <v>1879</v>
      </c>
      <c r="F142" s="381" t="s">
        <v>1878</v>
      </c>
      <c r="G142" s="356"/>
      <c r="H142" s="381">
        <v>41117</v>
      </c>
      <c r="I142" s="381" t="s">
        <v>1886</v>
      </c>
      <c r="J142" s="376">
        <v>1</v>
      </c>
      <c r="K142" s="356" t="s">
        <v>1892</v>
      </c>
      <c r="L142" s="356" t="s">
        <v>119</v>
      </c>
      <c r="M142" s="358">
        <v>65000</v>
      </c>
      <c r="N142" s="356" t="s">
        <v>1903</v>
      </c>
      <c r="O142" s="356">
        <v>20240603</v>
      </c>
      <c r="P142" s="356"/>
      <c r="Q142" s="358">
        <f t="shared" si="47"/>
        <v>65000</v>
      </c>
      <c r="R142" s="358">
        <f t="shared" si="48"/>
        <v>71500</v>
      </c>
    </row>
    <row r="143" spans="1:315" s="367" customFormat="1">
      <c r="A143" s="364"/>
      <c r="B143" s="356">
        <v>4</v>
      </c>
      <c r="C143" s="370">
        <v>45441</v>
      </c>
      <c r="D143" s="356" t="s">
        <v>186</v>
      </c>
      <c r="E143" s="381" t="s">
        <v>1880</v>
      </c>
      <c r="F143" s="378"/>
      <c r="G143" s="356"/>
      <c r="H143" s="381"/>
      <c r="I143" s="381" t="s">
        <v>1887</v>
      </c>
      <c r="J143" s="356">
        <v>2</v>
      </c>
      <c r="K143" s="356" t="s">
        <v>1891</v>
      </c>
      <c r="L143" s="356" t="s">
        <v>119</v>
      </c>
      <c r="M143" s="358">
        <v>1200</v>
      </c>
      <c r="N143" s="356" t="s">
        <v>1903</v>
      </c>
      <c r="O143" s="356">
        <v>20240613</v>
      </c>
      <c r="P143" s="356"/>
      <c r="Q143" s="358">
        <f t="shared" si="47"/>
        <v>2400</v>
      </c>
      <c r="R143" s="358">
        <f t="shared" si="48"/>
        <v>2640</v>
      </c>
    </row>
    <row r="144" spans="1:315" s="367" customFormat="1">
      <c r="A144" s="364"/>
      <c r="B144" s="356">
        <v>5</v>
      </c>
      <c r="C144" s="370">
        <v>45441</v>
      </c>
      <c r="D144" s="356" t="s">
        <v>186</v>
      </c>
      <c r="E144" s="381" t="s">
        <v>1881</v>
      </c>
      <c r="F144" s="381" t="s">
        <v>1882</v>
      </c>
      <c r="G144" s="356"/>
      <c r="H144" s="381" t="s">
        <v>1888</v>
      </c>
      <c r="I144" s="381" t="s">
        <v>1921</v>
      </c>
      <c r="J144" s="376">
        <v>5</v>
      </c>
      <c r="K144" s="356" t="s">
        <v>1892</v>
      </c>
      <c r="L144" s="356" t="s">
        <v>119</v>
      </c>
      <c r="M144" s="358">
        <v>77400</v>
      </c>
      <c r="N144" s="356" t="s">
        <v>1903</v>
      </c>
      <c r="O144" s="356">
        <v>20240613</v>
      </c>
      <c r="P144" s="356"/>
      <c r="Q144" s="358">
        <f t="shared" ref="Q144:Q146" si="49">J144*M144</f>
        <v>387000</v>
      </c>
      <c r="R144" s="358">
        <f t="shared" ref="R144:R146" si="50">Q144*1.1</f>
        <v>425700.00000000006</v>
      </c>
    </row>
    <row r="145" spans="1:315" s="367" customFormat="1">
      <c r="A145" s="364"/>
      <c r="B145" s="356">
        <v>6</v>
      </c>
      <c r="C145" s="370">
        <v>45441</v>
      </c>
      <c r="D145" s="356" t="s">
        <v>186</v>
      </c>
      <c r="E145" s="381" t="s">
        <v>1918</v>
      </c>
      <c r="F145" s="381" t="s">
        <v>1919</v>
      </c>
      <c r="G145" s="356"/>
      <c r="H145" s="381" t="s">
        <v>1920</v>
      </c>
      <c r="I145" s="381" t="s">
        <v>1921</v>
      </c>
      <c r="J145" s="376">
        <v>2</v>
      </c>
      <c r="K145" s="356" t="s">
        <v>38</v>
      </c>
      <c r="L145" s="356" t="s">
        <v>119</v>
      </c>
      <c r="M145" s="358">
        <v>31500</v>
      </c>
      <c r="N145" s="356" t="s">
        <v>1922</v>
      </c>
      <c r="O145" s="356">
        <v>20240924</v>
      </c>
      <c r="P145" s="366" t="s">
        <v>1923</v>
      </c>
      <c r="Q145" s="358">
        <f t="shared" si="49"/>
        <v>63000</v>
      </c>
      <c r="R145" s="358">
        <f t="shared" si="50"/>
        <v>69300</v>
      </c>
    </row>
    <row r="146" spans="1:315" s="367" customFormat="1">
      <c r="A146" s="364"/>
      <c r="B146" s="356">
        <v>7</v>
      </c>
      <c r="C146" s="370">
        <v>45441</v>
      </c>
      <c r="D146" s="356" t="s">
        <v>186</v>
      </c>
      <c r="E146" s="381" t="s">
        <v>1652</v>
      </c>
      <c r="F146" s="356"/>
      <c r="G146" s="356"/>
      <c r="H146" s="381" t="s">
        <v>1793</v>
      </c>
      <c r="I146" s="381" t="s">
        <v>1653</v>
      </c>
      <c r="J146" s="376">
        <v>1</v>
      </c>
      <c r="K146" s="356" t="s">
        <v>38</v>
      </c>
      <c r="L146" s="356" t="s">
        <v>119</v>
      </c>
      <c r="M146" s="358">
        <v>29000</v>
      </c>
      <c r="N146" s="356" t="s">
        <v>1903</v>
      </c>
      <c r="O146" s="356">
        <v>20240613</v>
      </c>
      <c r="P146" s="366" t="s">
        <v>2049</v>
      </c>
      <c r="Q146" s="358">
        <f t="shared" si="49"/>
        <v>29000</v>
      </c>
      <c r="R146" s="358">
        <f t="shared" si="50"/>
        <v>31900.000000000004</v>
      </c>
    </row>
    <row r="147" spans="1:315" s="367" customFormat="1">
      <c r="A147" s="364"/>
      <c r="B147" s="356">
        <v>8</v>
      </c>
      <c r="C147" s="370">
        <v>45441</v>
      </c>
      <c r="D147" s="356" t="s">
        <v>186</v>
      </c>
      <c r="E147" s="381" t="s">
        <v>1883</v>
      </c>
      <c r="F147" s="356"/>
      <c r="G147" s="356"/>
      <c r="H147" s="381" t="s">
        <v>1889</v>
      </c>
      <c r="I147" s="381" t="s">
        <v>1889</v>
      </c>
      <c r="J147" s="356">
        <v>5</v>
      </c>
      <c r="K147" s="356" t="s">
        <v>38</v>
      </c>
      <c r="L147" s="356" t="s">
        <v>119</v>
      </c>
      <c r="M147" s="358">
        <v>2500</v>
      </c>
      <c r="N147" s="356" t="s">
        <v>1903</v>
      </c>
      <c r="O147" s="356">
        <v>20240613</v>
      </c>
      <c r="P147" s="356"/>
      <c r="Q147" s="358">
        <f t="shared" ref="Q147:Q148" si="51">J147*M147</f>
        <v>12500</v>
      </c>
      <c r="R147" s="358">
        <f t="shared" ref="R147:R148" si="52">Q147*1.1</f>
        <v>13750.000000000002</v>
      </c>
    </row>
    <row r="148" spans="1:315" s="367" customFormat="1">
      <c r="A148" s="364"/>
      <c r="B148" s="356">
        <v>9</v>
      </c>
      <c r="C148" s="370">
        <v>45441</v>
      </c>
      <c r="D148" s="356" t="s">
        <v>186</v>
      </c>
      <c r="E148" s="381" t="s">
        <v>1884</v>
      </c>
      <c r="F148" s="381" t="s">
        <v>3264</v>
      </c>
      <c r="G148" s="356"/>
      <c r="H148" s="381">
        <v>1511110</v>
      </c>
      <c r="I148" s="381" t="s">
        <v>543</v>
      </c>
      <c r="J148" s="356">
        <v>5</v>
      </c>
      <c r="K148" s="356" t="s">
        <v>38</v>
      </c>
      <c r="L148" s="356" t="s">
        <v>119</v>
      </c>
      <c r="M148" s="358">
        <v>18500</v>
      </c>
      <c r="N148" s="356" t="s">
        <v>1903</v>
      </c>
      <c r="O148" s="356">
        <v>20240613</v>
      </c>
      <c r="P148" s="359"/>
      <c r="Q148" s="358">
        <f t="shared" si="51"/>
        <v>92500</v>
      </c>
      <c r="R148" s="358">
        <f t="shared" si="52"/>
        <v>101750.00000000001</v>
      </c>
    </row>
    <row r="149" spans="1:315">
      <c r="P149" s="362" t="s">
        <v>123</v>
      </c>
      <c r="Q149" s="368">
        <f>SUM(Q140:Q148)</f>
        <v>793400</v>
      </c>
      <c r="R149" s="368">
        <f>SUM(R140:R148)</f>
        <v>872740.00000000012</v>
      </c>
    </row>
    <row r="151" spans="1:315">
      <c r="B151" s="377">
        <v>45454</v>
      </c>
      <c r="L151" s="2"/>
      <c r="N151" s="2"/>
      <c r="P151" s="2"/>
      <c r="Q151" s="2"/>
      <c r="R151" s="2"/>
      <c r="IC151" s="367"/>
      <c r="ID151" s="367"/>
      <c r="IE151" s="367"/>
      <c r="IF151" s="367"/>
      <c r="IG151" s="367"/>
      <c r="IH151" s="367"/>
      <c r="II151" s="367"/>
      <c r="IJ151" s="367"/>
      <c r="IK151" s="367"/>
      <c r="IL151" s="367"/>
    </row>
    <row r="152" spans="1:315">
      <c r="B152" s="372" t="s">
        <v>48</v>
      </c>
      <c r="C152" s="372" t="s">
        <v>13</v>
      </c>
      <c r="D152" s="372" t="s">
        <v>12</v>
      </c>
      <c r="E152" s="372" t="s">
        <v>5</v>
      </c>
      <c r="F152" s="380" t="s">
        <v>22</v>
      </c>
      <c r="G152" s="372" t="s">
        <v>2</v>
      </c>
      <c r="H152" s="372" t="s">
        <v>18</v>
      </c>
      <c r="I152" s="372" t="s">
        <v>3</v>
      </c>
      <c r="J152" s="372" t="s">
        <v>6</v>
      </c>
      <c r="K152" s="372" t="s">
        <v>35</v>
      </c>
      <c r="L152" s="372" t="s">
        <v>21</v>
      </c>
      <c r="M152" s="372" t="s">
        <v>59</v>
      </c>
      <c r="N152" s="372" t="s">
        <v>58</v>
      </c>
      <c r="O152" s="372" t="s">
        <v>121</v>
      </c>
      <c r="P152" s="372" t="s">
        <v>73</v>
      </c>
      <c r="Q152" s="372" t="s">
        <v>122</v>
      </c>
      <c r="R152" s="372" t="s">
        <v>337</v>
      </c>
      <c r="IC152" s="367"/>
      <c r="ID152" s="367"/>
      <c r="IE152" s="367"/>
      <c r="IF152" s="367"/>
      <c r="IG152" s="367"/>
      <c r="IH152" s="367"/>
      <c r="II152" s="367"/>
      <c r="IJ152" s="367"/>
      <c r="IK152" s="367"/>
      <c r="IL152" s="367"/>
    </row>
    <row r="153" spans="1:315" s="367" customFormat="1">
      <c r="A153" s="364"/>
      <c r="B153" s="356">
        <v>1</v>
      </c>
      <c r="C153" s="370">
        <v>45454</v>
      </c>
      <c r="D153" s="356" t="s">
        <v>186</v>
      </c>
      <c r="E153" s="381" t="s">
        <v>1929</v>
      </c>
      <c r="F153" s="356" t="s">
        <v>1930</v>
      </c>
      <c r="G153" s="356"/>
      <c r="H153" s="381" t="s">
        <v>1928</v>
      </c>
      <c r="I153" s="381" t="s">
        <v>1931</v>
      </c>
      <c r="J153" s="376">
        <v>5</v>
      </c>
      <c r="K153" s="356" t="s">
        <v>38</v>
      </c>
      <c r="L153" s="356" t="s">
        <v>119</v>
      </c>
      <c r="M153" s="358">
        <v>107000</v>
      </c>
      <c r="N153" s="356">
        <v>20240612</v>
      </c>
      <c r="O153" s="356">
        <v>20240619</v>
      </c>
      <c r="P153" s="366"/>
      <c r="Q153" s="358">
        <f t="shared" ref="Q153:Q155" si="53">J153*M153</f>
        <v>535000</v>
      </c>
      <c r="R153" s="358">
        <f t="shared" ref="R153:R155" si="54">Q153*1.1</f>
        <v>588500</v>
      </c>
    </row>
    <row r="154" spans="1:315" s="367" customFormat="1">
      <c r="A154" s="364"/>
      <c r="B154" s="356">
        <v>2</v>
      </c>
      <c r="C154" s="370">
        <v>45454</v>
      </c>
      <c r="D154" s="356" t="s">
        <v>186</v>
      </c>
      <c r="E154" s="381" t="s">
        <v>1296</v>
      </c>
      <c r="F154" s="356" t="s">
        <v>915</v>
      </c>
      <c r="G154" s="356"/>
      <c r="H154" s="381">
        <v>35810250</v>
      </c>
      <c r="I154" s="381"/>
      <c r="J154" s="356">
        <v>10</v>
      </c>
      <c r="K154" s="356" t="s">
        <v>38</v>
      </c>
      <c r="L154" s="356" t="s">
        <v>119</v>
      </c>
      <c r="M154" s="358">
        <v>47700</v>
      </c>
      <c r="N154" s="356">
        <v>20240612</v>
      </c>
      <c r="O154" s="356">
        <v>20240619</v>
      </c>
      <c r="P154" s="356"/>
      <c r="Q154" s="358">
        <f t="shared" si="53"/>
        <v>477000</v>
      </c>
      <c r="R154" s="358">
        <f t="shared" si="54"/>
        <v>524700</v>
      </c>
    </row>
    <row r="155" spans="1:315" s="367" customFormat="1">
      <c r="A155" s="364"/>
      <c r="B155" s="356">
        <v>3</v>
      </c>
      <c r="C155" s="370">
        <v>45454</v>
      </c>
      <c r="D155" s="356" t="s">
        <v>186</v>
      </c>
      <c r="E155" s="381" t="s">
        <v>1932</v>
      </c>
      <c r="F155" s="356" t="s">
        <v>1933</v>
      </c>
      <c r="G155" s="356"/>
      <c r="H155" s="381" t="s">
        <v>1935</v>
      </c>
      <c r="I155" s="381" t="s">
        <v>1934</v>
      </c>
      <c r="J155" s="376">
        <v>5</v>
      </c>
      <c r="K155" s="356" t="s">
        <v>38</v>
      </c>
      <c r="L155" s="356" t="s">
        <v>119</v>
      </c>
      <c r="M155" s="358">
        <v>9200</v>
      </c>
      <c r="N155" s="356">
        <v>20240612</v>
      </c>
      <c r="O155" s="356">
        <v>20240619</v>
      </c>
      <c r="P155" s="366"/>
      <c r="Q155" s="358">
        <f t="shared" si="53"/>
        <v>46000</v>
      </c>
      <c r="R155" s="358">
        <f t="shared" si="54"/>
        <v>50600.000000000007</v>
      </c>
    </row>
    <row r="156" spans="1:315">
      <c r="P156" s="362" t="s">
        <v>123</v>
      </c>
      <c r="Q156" s="368">
        <f>SUM(Q153:Q155)</f>
        <v>1058000</v>
      </c>
      <c r="R156" s="368">
        <f>SUM(R153:R155)</f>
        <v>1163800</v>
      </c>
    </row>
    <row r="158" spans="1:315">
      <c r="B158" s="377">
        <v>45481</v>
      </c>
      <c r="L158" s="2"/>
      <c r="N158" s="2"/>
      <c r="P158" s="2"/>
      <c r="Q158" s="2"/>
      <c r="R158" s="2"/>
      <c r="IN158" s="367"/>
      <c r="IO158" s="367"/>
      <c r="IP158" s="367"/>
      <c r="IQ158" s="367"/>
      <c r="IR158" s="367"/>
      <c r="IS158" s="367"/>
      <c r="IT158" s="367"/>
      <c r="IU158" s="367"/>
      <c r="IV158" s="367"/>
      <c r="IW158" s="367"/>
      <c r="IX158" s="367"/>
      <c r="IY158" s="367"/>
      <c r="IZ158" s="367"/>
      <c r="JA158" s="367"/>
      <c r="JB158" s="367"/>
      <c r="JC158" s="367"/>
      <c r="JD158" s="367"/>
      <c r="JE158" s="367"/>
      <c r="JF158" s="367"/>
      <c r="JG158" s="367"/>
      <c r="JH158" s="367"/>
      <c r="JI158" s="367"/>
      <c r="JJ158" s="367"/>
      <c r="JK158" s="367"/>
      <c r="JL158" s="367"/>
      <c r="JM158" s="367"/>
      <c r="JN158" s="367"/>
      <c r="JO158" s="367"/>
      <c r="JP158" s="367"/>
      <c r="JQ158" s="367"/>
      <c r="JR158" s="367"/>
      <c r="JS158" s="367"/>
      <c r="JT158" s="367"/>
      <c r="JU158" s="367"/>
      <c r="JV158" s="367"/>
      <c r="JW158" s="367"/>
      <c r="JX158" s="367"/>
      <c r="JY158" s="367"/>
      <c r="JZ158" s="367"/>
      <c r="KA158" s="367"/>
      <c r="KB158" s="367"/>
      <c r="KC158" s="367"/>
      <c r="KD158" s="367"/>
      <c r="KE158" s="367"/>
      <c r="KF158" s="367"/>
      <c r="KG158" s="367"/>
      <c r="KH158" s="367"/>
      <c r="KI158" s="367"/>
      <c r="KJ158" s="367"/>
      <c r="KK158" s="367"/>
      <c r="KL158" s="367"/>
      <c r="KM158" s="367"/>
      <c r="KN158" s="367"/>
      <c r="KO158" s="367"/>
      <c r="KP158" s="367"/>
      <c r="KQ158" s="367"/>
      <c r="KR158" s="367"/>
      <c r="KS158" s="367"/>
      <c r="KT158" s="367"/>
      <c r="KU158" s="367"/>
      <c r="KV158" s="367"/>
      <c r="KW158" s="367"/>
      <c r="KX158" s="367"/>
      <c r="KY158" s="367"/>
      <c r="KZ158" s="367"/>
      <c r="LA158" s="367"/>
      <c r="LB158" s="367"/>
      <c r="LC158" s="367"/>
    </row>
    <row r="159" spans="1:315">
      <c r="B159" s="372" t="s">
        <v>48</v>
      </c>
      <c r="C159" s="372" t="s">
        <v>13</v>
      </c>
      <c r="D159" s="372" t="s">
        <v>12</v>
      </c>
      <c r="E159" s="372" t="s">
        <v>5</v>
      </c>
      <c r="F159" s="372" t="s">
        <v>22</v>
      </c>
      <c r="G159" s="372" t="s">
        <v>2</v>
      </c>
      <c r="H159" s="372" t="s">
        <v>18</v>
      </c>
      <c r="I159" s="372" t="s">
        <v>3</v>
      </c>
      <c r="J159" s="372" t="s">
        <v>6</v>
      </c>
      <c r="K159" s="372" t="s">
        <v>35</v>
      </c>
      <c r="L159" s="372" t="s">
        <v>21</v>
      </c>
      <c r="M159" s="372" t="s">
        <v>59</v>
      </c>
      <c r="N159" s="372" t="s">
        <v>58</v>
      </c>
      <c r="O159" s="372" t="s">
        <v>121</v>
      </c>
      <c r="P159" s="372" t="s">
        <v>73</v>
      </c>
      <c r="Q159" s="372" t="s">
        <v>122</v>
      </c>
      <c r="R159" s="372" t="s">
        <v>337</v>
      </c>
    </row>
    <row r="160" spans="1:315" s="367" customFormat="1" ht="15.75" customHeight="1">
      <c r="A160" s="2"/>
      <c r="B160" s="356">
        <v>1</v>
      </c>
      <c r="C160" s="370">
        <v>45481</v>
      </c>
      <c r="D160" s="356" t="s">
        <v>186</v>
      </c>
      <c r="E160" s="381" t="s">
        <v>2175</v>
      </c>
      <c r="F160" s="356" t="s">
        <v>1433</v>
      </c>
      <c r="G160" s="356"/>
      <c r="H160" s="381" t="s">
        <v>240</v>
      </c>
      <c r="I160" s="381" t="s">
        <v>2015</v>
      </c>
      <c r="J160" s="376">
        <v>1</v>
      </c>
      <c r="K160" s="356" t="s">
        <v>36</v>
      </c>
      <c r="L160" s="358" t="s">
        <v>119</v>
      </c>
      <c r="M160" s="358">
        <v>18500</v>
      </c>
      <c r="N160" s="356">
        <v>20240709</v>
      </c>
      <c r="O160" s="356">
        <v>20240716</v>
      </c>
      <c r="P160" s="356"/>
      <c r="Q160" s="358">
        <f t="shared" ref="Q160:Q173" si="55">J160*M160</f>
        <v>18500</v>
      </c>
      <c r="R160" s="358">
        <f t="shared" ref="R160:R173" si="56">Q160*1.1</f>
        <v>20350</v>
      </c>
    </row>
    <row r="161" spans="1:246" s="367" customFormat="1" ht="15.75" customHeight="1">
      <c r="A161" s="364"/>
      <c r="B161" s="356">
        <v>2</v>
      </c>
      <c r="C161" s="370">
        <v>45481</v>
      </c>
      <c r="D161" s="356" t="s">
        <v>186</v>
      </c>
      <c r="E161" s="381" t="s">
        <v>2176</v>
      </c>
      <c r="F161" s="356" t="s">
        <v>1433</v>
      </c>
      <c r="G161" s="356"/>
      <c r="H161" s="381" t="s">
        <v>17</v>
      </c>
      <c r="I161" s="381"/>
      <c r="J161" s="376">
        <v>2</v>
      </c>
      <c r="K161" s="356" t="s">
        <v>36</v>
      </c>
      <c r="L161" s="358" t="s">
        <v>119</v>
      </c>
      <c r="M161" s="358">
        <v>17400</v>
      </c>
      <c r="N161" s="356">
        <v>20240709</v>
      </c>
      <c r="O161" s="356">
        <v>20240716</v>
      </c>
      <c r="P161" s="356"/>
      <c r="Q161" s="358">
        <f t="shared" si="55"/>
        <v>34800</v>
      </c>
      <c r="R161" s="358">
        <f t="shared" si="56"/>
        <v>38280</v>
      </c>
    </row>
    <row r="162" spans="1:246" s="367" customFormat="1" ht="15.75" customHeight="1">
      <c r="A162" s="2"/>
      <c r="B162" s="356">
        <v>3</v>
      </c>
      <c r="C162" s="370">
        <v>45481</v>
      </c>
      <c r="D162" s="356" t="s">
        <v>186</v>
      </c>
      <c r="E162" s="381" t="s">
        <v>1772</v>
      </c>
      <c r="F162" s="356" t="s">
        <v>68</v>
      </c>
      <c r="G162" s="356" t="s">
        <v>91</v>
      </c>
      <c r="H162" s="381" t="s">
        <v>2186</v>
      </c>
      <c r="I162" s="381" t="s">
        <v>92</v>
      </c>
      <c r="J162" s="376">
        <v>2</v>
      </c>
      <c r="K162" s="356" t="s">
        <v>38</v>
      </c>
      <c r="L162" s="358" t="s">
        <v>119</v>
      </c>
      <c r="M162" s="358">
        <v>12500</v>
      </c>
      <c r="N162" s="356">
        <v>20240709</v>
      </c>
      <c r="O162" s="356">
        <v>20240716</v>
      </c>
      <c r="P162" s="356"/>
      <c r="Q162" s="358">
        <f t="shared" si="55"/>
        <v>25000</v>
      </c>
      <c r="R162" s="358">
        <f t="shared" si="56"/>
        <v>27500.000000000004</v>
      </c>
    </row>
    <row r="163" spans="1:246" s="367" customFormat="1" ht="15.75" customHeight="1">
      <c r="A163" s="2"/>
      <c r="B163" s="356">
        <v>4</v>
      </c>
      <c r="C163" s="370">
        <v>45481</v>
      </c>
      <c r="D163" s="356" t="s">
        <v>186</v>
      </c>
      <c r="E163" s="381" t="s">
        <v>1121</v>
      </c>
      <c r="F163" s="356" t="s">
        <v>68</v>
      </c>
      <c r="G163" s="356" t="s">
        <v>91</v>
      </c>
      <c r="H163" s="381" t="s">
        <v>2187</v>
      </c>
      <c r="I163" s="381" t="s">
        <v>866</v>
      </c>
      <c r="J163" s="376">
        <v>10</v>
      </c>
      <c r="K163" s="356" t="s">
        <v>38</v>
      </c>
      <c r="L163" s="358" t="s">
        <v>119</v>
      </c>
      <c r="M163" s="358">
        <v>19000</v>
      </c>
      <c r="N163" s="356">
        <v>20240709</v>
      </c>
      <c r="O163" s="356">
        <v>20240716</v>
      </c>
      <c r="P163" s="356"/>
      <c r="Q163" s="358">
        <f t="shared" si="55"/>
        <v>190000</v>
      </c>
      <c r="R163" s="358">
        <f t="shared" si="56"/>
        <v>209000.00000000003</v>
      </c>
    </row>
    <row r="164" spans="1:246" s="367" customFormat="1" ht="15.75" customHeight="1">
      <c r="A164" s="2"/>
      <c r="B164" s="356">
        <v>5</v>
      </c>
      <c r="C164" s="370">
        <v>45481</v>
      </c>
      <c r="D164" s="356" t="s">
        <v>186</v>
      </c>
      <c r="E164" s="381" t="s">
        <v>2191</v>
      </c>
      <c r="F164" s="356" t="s">
        <v>508</v>
      </c>
      <c r="G164" s="356"/>
      <c r="H164" s="381" t="s">
        <v>327</v>
      </c>
      <c r="I164" s="381" t="s">
        <v>2177</v>
      </c>
      <c r="J164" s="376">
        <v>10</v>
      </c>
      <c r="K164" s="356" t="s">
        <v>38</v>
      </c>
      <c r="L164" s="356" t="s">
        <v>57</v>
      </c>
      <c r="M164" s="358">
        <v>20000</v>
      </c>
      <c r="N164" s="356">
        <v>20240710</v>
      </c>
      <c r="O164" s="356">
        <v>20240822</v>
      </c>
      <c r="P164" s="356"/>
      <c r="Q164" s="358">
        <f t="shared" si="55"/>
        <v>200000</v>
      </c>
      <c r="R164" s="358">
        <f t="shared" si="56"/>
        <v>220000.00000000003</v>
      </c>
    </row>
    <row r="165" spans="1:246" s="367" customFormat="1" ht="15.75" customHeight="1">
      <c r="A165" s="2"/>
      <c r="B165" s="356">
        <v>6</v>
      </c>
      <c r="C165" s="370">
        <v>45481</v>
      </c>
      <c r="D165" s="356" t="s">
        <v>186</v>
      </c>
      <c r="E165" s="381" t="s">
        <v>2182</v>
      </c>
      <c r="F165" s="356" t="s">
        <v>2121</v>
      </c>
      <c r="G165" s="356"/>
      <c r="H165" s="381" t="s">
        <v>2122</v>
      </c>
      <c r="I165" s="381" t="s">
        <v>866</v>
      </c>
      <c r="J165" s="376">
        <v>1</v>
      </c>
      <c r="K165" s="356" t="s">
        <v>38</v>
      </c>
      <c r="L165" s="358" t="s">
        <v>119</v>
      </c>
      <c r="M165" s="358">
        <v>370000</v>
      </c>
      <c r="N165" s="356">
        <v>20240710</v>
      </c>
      <c r="O165" s="356">
        <v>20240827</v>
      </c>
      <c r="P165" s="356"/>
      <c r="Q165" s="358">
        <f t="shared" si="55"/>
        <v>370000</v>
      </c>
      <c r="R165" s="358">
        <f t="shared" si="56"/>
        <v>407000.00000000006</v>
      </c>
    </row>
    <row r="166" spans="1:246" s="367" customFormat="1" ht="15.75" customHeight="1">
      <c r="A166" s="364"/>
      <c r="B166" s="356">
        <v>7</v>
      </c>
      <c r="C166" s="370">
        <v>45481</v>
      </c>
      <c r="D166" s="356" t="s">
        <v>186</v>
      </c>
      <c r="E166" s="381" t="s">
        <v>2178</v>
      </c>
      <c r="F166" s="356" t="s">
        <v>2212</v>
      </c>
      <c r="G166" s="356"/>
      <c r="H166" s="381" t="s">
        <v>2213</v>
      </c>
      <c r="I166" s="381" t="s">
        <v>2183</v>
      </c>
      <c r="J166" s="376">
        <v>10</v>
      </c>
      <c r="K166" s="356" t="s">
        <v>38</v>
      </c>
      <c r="L166" s="358" t="s">
        <v>119</v>
      </c>
      <c r="M166" s="358">
        <v>1400</v>
      </c>
      <c r="N166" s="356">
        <v>20240710</v>
      </c>
      <c r="O166" s="356">
        <v>20240716</v>
      </c>
      <c r="P166" s="356"/>
      <c r="Q166" s="358">
        <f t="shared" si="55"/>
        <v>14000</v>
      </c>
      <c r="R166" s="358">
        <f t="shared" si="56"/>
        <v>15400.000000000002</v>
      </c>
    </row>
    <row r="167" spans="1:246" s="367" customFormat="1" ht="15.75" customHeight="1">
      <c r="A167" s="364"/>
      <c r="B167" s="356">
        <v>8</v>
      </c>
      <c r="C167" s="370">
        <v>45481</v>
      </c>
      <c r="D167" s="356" t="s">
        <v>186</v>
      </c>
      <c r="E167" s="381" t="s">
        <v>2179</v>
      </c>
      <c r="F167" s="356"/>
      <c r="G167" s="381"/>
      <c r="H167" s="381" t="s">
        <v>2214</v>
      </c>
      <c r="I167" s="381" t="s">
        <v>2183</v>
      </c>
      <c r="J167" s="376">
        <v>1</v>
      </c>
      <c r="K167" s="356" t="s">
        <v>38</v>
      </c>
      <c r="L167" s="358" t="s">
        <v>119</v>
      </c>
      <c r="M167" s="358">
        <v>4600</v>
      </c>
      <c r="N167" s="356">
        <v>20240710</v>
      </c>
      <c r="O167" s="356">
        <v>20240716</v>
      </c>
      <c r="P167" s="356"/>
      <c r="Q167" s="358">
        <f t="shared" si="55"/>
        <v>4600</v>
      </c>
      <c r="R167" s="358">
        <f t="shared" si="56"/>
        <v>5060</v>
      </c>
    </row>
    <row r="168" spans="1:246" s="367" customFormat="1" ht="15.75" customHeight="1">
      <c r="A168" s="2"/>
      <c r="B168" s="356">
        <v>9</v>
      </c>
      <c r="C168" s="370">
        <v>45481</v>
      </c>
      <c r="D168" s="356" t="s">
        <v>186</v>
      </c>
      <c r="E168" s="381" t="s">
        <v>2179</v>
      </c>
      <c r="F168" s="356"/>
      <c r="G168" s="356"/>
      <c r="H168" s="381" t="s">
        <v>2215</v>
      </c>
      <c r="I168" s="381" t="s">
        <v>528</v>
      </c>
      <c r="J168" s="376">
        <v>2</v>
      </c>
      <c r="K168" s="356" t="s">
        <v>38</v>
      </c>
      <c r="L168" s="358" t="s">
        <v>119</v>
      </c>
      <c r="M168" s="358">
        <v>2600</v>
      </c>
      <c r="N168" s="356">
        <v>20240710</v>
      </c>
      <c r="O168" s="356">
        <v>20240716</v>
      </c>
      <c r="P168" s="356"/>
      <c r="Q168" s="358">
        <f t="shared" si="55"/>
        <v>5200</v>
      </c>
      <c r="R168" s="358">
        <f t="shared" si="56"/>
        <v>5720.0000000000009</v>
      </c>
    </row>
    <row r="169" spans="1:246" s="367" customFormat="1" ht="15.75" customHeight="1">
      <c r="A169" s="2"/>
      <c r="B169" s="356">
        <v>10</v>
      </c>
      <c r="C169" s="370">
        <v>45481</v>
      </c>
      <c r="D169" s="356" t="s">
        <v>186</v>
      </c>
      <c r="E169" s="381" t="s">
        <v>2179</v>
      </c>
      <c r="F169" s="356"/>
      <c r="G169" s="356"/>
      <c r="H169" s="381" t="s">
        <v>2216</v>
      </c>
      <c r="I169" s="381" t="s">
        <v>526</v>
      </c>
      <c r="J169" s="376">
        <v>2</v>
      </c>
      <c r="K169" s="356" t="s">
        <v>38</v>
      </c>
      <c r="L169" s="358" t="s">
        <v>119</v>
      </c>
      <c r="M169" s="358">
        <v>2500</v>
      </c>
      <c r="N169" s="356">
        <v>20240710</v>
      </c>
      <c r="O169" s="356">
        <v>20240716</v>
      </c>
      <c r="P169" s="356"/>
      <c r="Q169" s="358">
        <f t="shared" si="55"/>
        <v>5000</v>
      </c>
      <c r="R169" s="358">
        <f t="shared" si="56"/>
        <v>5500</v>
      </c>
    </row>
    <row r="170" spans="1:246" s="367" customFormat="1" ht="15.75" customHeight="1">
      <c r="A170" s="2"/>
      <c r="B170" s="356">
        <v>11</v>
      </c>
      <c r="C170" s="370">
        <v>45481</v>
      </c>
      <c r="D170" s="356" t="s">
        <v>186</v>
      </c>
      <c r="E170" s="381" t="s">
        <v>2180</v>
      </c>
      <c r="F170" s="356"/>
      <c r="G170" s="356"/>
      <c r="H170" s="381" t="s">
        <v>2217</v>
      </c>
      <c r="I170" s="381" t="s">
        <v>2181</v>
      </c>
      <c r="J170" s="376">
        <v>10</v>
      </c>
      <c r="K170" s="356" t="s">
        <v>38</v>
      </c>
      <c r="L170" s="358" t="s">
        <v>119</v>
      </c>
      <c r="M170" s="358">
        <v>1500</v>
      </c>
      <c r="N170" s="356">
        <v>20240710</v>
      </c>
      <c r="O170" s="356">
        <v>20240716</v>
      </c>
      <c r="P170" s="356"/>
      <c r="Q170" s="358">
        <f t="shared" si="55"/>
        <v>15000</v>
      </c>
      <c r="R170" s="358">
        <f t="shared" si="56"/>
        <v>16500</v>
      </c>
    </row>
    <row r="171" spans="1:246">
      <c r="B171" s="351">
        <v>12</v>
      </c>
      <c r="C171" s="382">
        <v>45481</v>
      </c>
      <c r="D171" s="351" t="s">
        <v>186</v>
      </c>
      <c r="E171" s="411" t="s">
        <v>3436</v>
      </c>
      <c r="F171" s="5" t="s">
        <v>3437</v>
      </c>
      <c r="G171" s="351"/>
      <c r="H171" s="351" t="s">
        <v>2224</v>
      </c>
      <c r="I171" s="5" t="s">
        <v>2225</v>
      </c>
      <c r="J171" s="384">
        <v>10</v>
      </c>
      <c r="K171" s="351" t="s">
        <v>38</v>
      </c>
      <c r="L171" s="385" t="s">
        <v>2220</v>
      </c>
      <c r="M171" s="385">
        <v>100000</v>
      </c>
      <c r="N171" s="354">
        <v>20240710</v>
      </c>
      <c r="O171" s="356">
        <v>20240711</v>
      </c>
      <c r="P171" s="354"/>
      <c r="Q171" s="385">
        <f t="shared" si="55"/>
        <v>1000000</v>
      </c>
      <c r="R171" s="385">
        <f t="shared" si="56"/>
        <v>1100000</v>
      </c>
    </row>
    <row r="172" spans="1:246">
      <c r="A172" s="364"/>
      <c r="B172" s="351">
        <v>13</v>
      </c>
      <c r="C172" s="382">
        <v>45481</v>
      </c>
      <c r="D172" s="351" t="s">
        <v>186</v>
      </c>
      <c r="E172" s="351" t="s">
        <v>2226</v>
      </c>
      <c r="F172" s="351" t="s">
        <v>2219</v>
      </c>
      <c r="G172" s="351"/>
      <c r="H172" s="351" t="s">
        <v>2227</v>
      </c>
      <c r="I172" s="351" t="s">
        <v>2228</v>
      </c>
      <c r="J172" s="351">
        <v>1</v>
      </c>
      <c r="K172" s="351" t="s">
        <v>38</v>
      </c>
      <c r="L172" s="385" t="s">
        <v>2220</v>
      </c>
      <c r="M172" s="385">
        <v>340000</v>
      </c>
      <c r="N172" s="354">
        <v>20240710</v>
      </c>
      <c r="O172" s="356">
        <v>20240711</v>
      </c>
      <c r="P172" s="354"/>
      <c r="Q172" s="385">
        <f t="shared" si="55"/>
        <v>340000</v>
      </c>
      <c r="R172" s="385">
        <f t="shared" si="56"/>
        <v>374000.00000000006</v>
      </c>
    </row>
    <row r="173" spans="1:246">
      <c r="A173" s="364"/>
      <c r="B173" s="351">
        <v>14</v>
      </c>
      <c r="C173" s="382">
        <v>45481</v>
      </c>
      <c r="D173" s="351" t="s">
        <v>186</v>
      </c>
      <c r="E173" s="351" t="s">
        <v>2229</v>
      </c>
      <c r="F173" s="351" t="s">
        <v>2219</v>
      </c>
      <c r="G173" s="351"/>
      <c r="H173" s="351" t="s">
        <v>2230</v>
      </c>
      <c r="I173" s="351"/>
      <c r="J173" s="351">
        <v>2</v>
      </c>
      <c r="K173" s="351" t="s">
        <v>38</v>
      </c>
      <c r="L173" s="385" t="s">
        <v>2220</v>
      </c>
      <c r="M173" s="385">
        <v>190000</v>
      </c>
      <c r="N173" s="354">
        <v>20240710</v>
      </c>
      <c r="O173" s="356">
        <v>20240711</v>
      </c>
      <c r="P173" s="354"/>
      <c r="Q173" s="385">
        <f t="shared" si="55"/>
        <v>380000</v>
      </c>
      <c r="R173" s="385">
        <f t="shared" si="56"/>
        <v>418000.00000000006</v>
      </c>
    </row>
    <row r="174" spans="1:246">
      <c r="P174" s="362" t="s">
        <v>123</v>
      </c>
      <c r="Q174" s="368">
        <f>SUM(Q160:Q173)</f>
        <v>2602100</v>
      </c>
      <c r="R174" s="368">
        <f>SUM(R160:R173)</f>
        <v>2862310</v>
      </c>
    </row>
    <row r="176" spans="1:246">
      <c r="B176" s="377">
        <v>45523</v>
      </c>
      <c r="L176" s="2"/>
      <c r="N176" s="2"/>
      <c r="P176" s="2"/>
      <c r="Q176" s="2"/>
      <c r="R176" s="2"/>
      <c r="IC176" s="367"/>
      <c r="ID176" s="367"/>
      <c r="IE176" s="367"/>
      <c r="IF176" s="367"/>
      <c r="IG176" s="367"/>
      <c r="IH176" s="367"/>
      <c r="II176" s="367"/>
      <c r="IJ176" s="367"/>
      <c r="IK176" s="367"/>
      <c r="IL176" s="367"/>
    </row>
    <row r="177" spans="1:246">
      <c r="B177" s="372" t="s">
        <v>48</v>
      </c>
      <c r="C177" s="372" t="s">
        <v>13</v>
      </c>
      <c r="D177" s="372" t="s">
        <v>12</v>
      </c>
      <c r="E177" s="372" t="s">
        <v>5</v>
      </c>
      <c r="F177" s="380" t="s">
        <v>22</v>
      </c>
      <c r="G177" s="372" t="s">
        <v>2</v>
      </c>
      <c r="H177" s="372" t="s">
        <v>18</v>
      </c>
      <c r="I177" s="372" t="s">
        <v>3</v>
      </c>
      <c r="J177" s="372" t="s">
        <v>6</v>
      </c>
      <c r="K177" s="372" t="s">
        <v>35</v>
      </c>
      <c r="L177" s="372" t="s">
        <v>21</v>
      </c>
      <c r="M177" s="372" t="s">
        <v>59</v>
      </c>
      <c r="N177" s="372" t="s">
        <v>58</v>
      </c>
      <c r="O177" s="372" t="s">
        <v>121</v>
      </c>
      <c r="P177" s="372" t="s">
        <v>73</v>
      </c>
      <c r="Q177" s="372" t="s">
        <v>122</v>
      </c>
      <c r="R177" s="372" t="s">
        <v>337</v>
      </c>
      <c r="IC177" s="367"/>
      <c r="ID177" s="367"/>
      <c r="IE177" s="367"/>
      <c r="IF177" s="367"/>
      <c r="IG177" s="367"/>
      <c r="IH177" s="367"/>
      <c r="II177" s="367"/>
      <c r="IJ177" s="367"/>
      <c r="IK177" s="367"/>
      <c r="IL177" s="367"/>
    </row>
    <row r="178" spans="1:246" s="367" customFormat="1">
      <c r="A178" s="364"/>
      <c r="B178" s="356">
        <v>1</v>
      </c>
      <c r="C178" s="370">
        <v>45523</v>
      </c>
      <c r="D178" s="356" t="s">
        <v>186</v>
      </c>
      <c r="E178" s="24" t="s">
        <v>1295</v>
      </c>
      <c r="F178" s="356" t="s">
        <v>474</v>
      </c>
      <c r="G178" s="356"/>
      <c r="H178" s="356">
        <v>1511110</v>
      </c>
      <c r="I178" s="356" t="s">
        <v>1297</v>
      </c>
      <c r="J178" s="376">
        <v>10</v>
      </c>
      <c r="K178" s="356" t="s">
        <v>38</v>
      </c>
      <c r="L178" s="356" t="s">
        <v>2220</v>
      </c>
      <c r="M178" s="358">
        <v>210000</v>
      </c>
      <c r="N178" s="356">
        <v>20240819</v>
      </c>
      <c r="O178" s="356">
        <v>20240819</v>
      </c>
      <c r="P178" s="366"/>
      <c r="Q178" s="358">
        <f t="shared" ref="Q178" si="57">J178*M178</f>
        <v>2100000</v>
      </c>
      <c r="R178" s="358">
        <f t="shared" ref="R178" si="58">Q178*1.1</f>
        <v>2310000</v>
      </c>
    </row>
    <row r="179" spans="1:246">
      <c r="P179" s="362" t="s">
        <v>123</v>
      </c>
      <c r="Q179" s="368">
        <f>SUM(Q178)</f>
        <v>2100000</v>
      </c>
      <c r="R179" s="368">
        <f>SUM(R178)</f>
        <v>2310000</v>
      </c>
    </row>
    <row r="181" spans="1:246">
      <c r="B181" s="377">
        <v>45533</v>
      </c>
      <c r="L181" s="2"/>
      <c r="N181" s="2"/>
      <c r="P181" s="2"/>
      <c r="Q181" s="2"/>
      <c r="R181" s="2"/>
      <c r="IC181" s="367"/>
      <c r="ID181" s="367"/>
      <c r="IE181" s="367"/>
      <c r="IF181" s="367"/>
      <c r="IG181" s="367"/>
      <c r="IH181" s="367"/>
      <c r="II181" s="367"/>
      <c r="IJ181" s="367"/>
      <c r="IK181" s="367"/>
      <c r="IL181" s="367"/>
    </row>
    <row r="182" spans="1:246">
      <c r="B182" s="372" t="s">
        <v>48</v>
      </c>
      <c r="C182" s="372" t="s">
        <v>13</v>
      </c>
      <c r="D182" s="372" t="s">
        <v>12</v>
      </c>
      <c r="E182" s="372" t="s">
        <v>5</v>
      </c>
      <c r="F182" s="380" t="s">
        <v>22</v>
      </c>
      <c r="G182" s="372" t="s">
        <v>2</v>
      </c>
      <c r="H182" s="372" t="s">
        <v>18</v>
      </c>
      <c r="I182" s="372" t="s">
        <v>3</v>
      </c>
      <c r="J182" s="372" t="s">
        <v>6</v>
      </c>
      <c r="K182" s="372" t="s">
        <v>35</v>
      </c>
      <c r="L182" s="372" t="s">
        <v>21</v>
      </c>
      <c r="M182" s="372" t="s">
        <v>59</v>
      </c>
      <c r="N182" s="372" t="s">
        <v>58</v>
      </c>
      <c r="O182" s="372" t="s">
        <v>121</v>
      </c>
      <c r="P182" s="372" t="s">
        <v>73</v>
      </c>
      <c r="Q182" s="372" t="s">
        <v>122</v>
      </c>
      <c r="R182" s="372" t="s">
        <v>337</v>
      </c>
      <c r="IC182" s="367"/>
      <c r="ID182" s="367"/>
      <c r="IE182" s="367"/>
      <c r="IF182" s="367"/>
      <c r="IG182" s="367"/>
      <c r="IH182" s="367"/>
      <c r="II182" s="367"/>
      <c r="IJ182" s="367"/>
      <c r="IK182" s="367"/>
      <c r="IL182" s="367"/>
    </row>
    <row r="183" spans="1:246" s="367" customFormat="1">
      <c r="A183" s="364"/>
      <c r="B183" s="356">
        <v>1</v>
      </c>
      <c r="C183" s="370">
        <v>45533</v>
      </c>
      <c r="D183" s="356" t="s">
        <v>186</v>
      </c>
      <c r="E183" s="356" t="s">
        <v>2745</v>
      </c>
      <c r="F183" s="356" t="s">
        <v>471</v>
      </c>
      <c r="G183" s="356"/>
      <c r="H183" s="356" t="s">
        <v>2743</v>
      </c>
      <c r="I183" s="356"/>
      <c r="J183" s="376">
        <v>2</v>
      </c>
      <c r="K183" s="356" t="s">
        <v>38</v>
      </c>
      <c r="L183" s="356" t="s">
        <v>119</v>
      </c>
      <c r="M183" s="358">
        <v>382000</v>
      </c>
      <c r="N183" s="356">
        <v>20240904</v>
      </c>
      <c r="O183" s="356">
        <v>20240924</v>
      </c>
      <c r="P183" s="366"/>
      <c r="Q183" s="358">
        <f t="shared" ref="Q183" si="59">J183*M183</f>
        <v>764000</v>
      </c>
      <c r="R183" s="358">
        <f t="shared" ref="R183" si="60">Q183*1.1</f>
        <v>840400.00000000012</v>
      </c>
    </row>
    <row r="184" spans="1:246" s="367" customFormat="1">
      <c r="A184" s="364"/>
      <c r="B184" s="356">
        <v>2</v>
      </c>
      <c r="C184" s="370">
        <v>45533</v>
      </c>
      <c r="D184" s="356" t="s">
        <v>186</v>
      </c>
      <c r="E184" s="356" t="s">
        <v>2746</v>
      </c>
      <c r="F184" s="356" t="s">
        <v>471</v>
      </c>
      <c r="G184" s="356"/>
      <c r="H184" s="356" t="s">
        <v>2744</v>
      </c>
      <c r="I184" s="356"/>
      <c r="J184" s="376">
        <v>1</v>
      </c>
      <c r="K184" s="356" t="s">
        <v>38</v>
      </c>
      <c r="L184" s="356" t="s">
        <v>119</v>
      </c>
      <c r="M184" s="358">
        <v>35500</v>
      </c>
      <c r="N184" s="356">
        <v>20240904</v>
      </c>
      <c r="O184" s="356">
        <v>20240924</v>
      </c>
      <c r="P184" s="366"/>
      <c r="Q184" s="358">
        <f t="shared" ref="Q184" si="61">J184*M184</f>
        <v>35500</v>
      </c>
      <c r="R184" s="358">
        <f t="shared" ref="R184" si="62">Q184*1.1</f>
        <v>39050</v>
      </c>
    </row>
    <row r="185" spans="1:246">
      <c r="P185" s="362" t="s">
        <v>123</v>
      </c>
      <c r="Q185" s="368">
        <f>SUM(Q183:Q184)</f>
        <v>799500</v>
      </c>
      <c r="R185" s="368">
        <f>SUM(R183:R184)</f>
        <v>879450.00000000012</v>
      </c>
    </row>
    <row r="187" spans="1:246">
      <c r="B187" s="377">
        <v>45537</v>
      </c>
      <c r="L187" s="2"/>
      <c r="N187" s="2"/>
      <c r="P187" s="2"/>
      <c r="Q187" s="2"/>
      <c r="R187" s="2"/>
      <c r="IC187" s="367"/>
      <c r="ID187" s="367"/>
      <c r="IE187" s="367"/>
      <c r="IF187" s="367"/>
      <c r="IG187" s="367"/>
      <c r="IH187" s="367"/>
      <c r="II187" s="367"/>
      <c r="IJ187" s="367"/>
      <c r="IK187" s="367"/>
      <c r="IL187" s="367"/>
    </row>
    <row r="188" spans="1:246">
      <c r="B188" s="372" t="s">
        <v>48</v>
      </c>
      <c r="C188" s="372" t="s">
        <v>13</v>
      </c>
      <c r="D188" s="372" t="s">
        <v>12</v>
      </c>
      <c r="E188" s="372" t="s">
        <v>5</v>
      </c>
      <c r="F188" s="380" t="s">
        <v>22</v>
      </c>
      <c r="G188" s="372" t="s">
        <v>2</v>
      </c>
      <c r="H188" s="372" t="s">
        <v>18</v>
      </c>
      <c r="I188" s="372" t="s">
        <v>3</v>
      </c>
      <c r="J188" s="372" t="s">
        <v>6</v>
      </c>
      <c r="K188" s="372" t="s">
        <v>35</v>
      </c>
      <c r="L188" s="372" t="s">
        <v>21</v>
      </c>
      <c r="M188" s="372" t="s">
        <v>59</v>
      </c>
      <c r="N188" s="372" t="s">
        <v>58</v>
      </c>
      <c r="O188" s="372" t="s">
        <v>121</v>
      </c>
      <c r="P188" s="372" t="s">
        <v>73</v>
      </c>
      <c r="Q188" s="372" t="s">
        <v>122</v>
      </c>
      <c r="R188" s="372" t="s">
        <v>337</v>
      </c>
      <c r="IC188" s="367"/>
      <c r="ID188" s="367"/>
      <c r="IE188" s="367"/>
      <c r="IF188" s="367"/>
      <c r="IG188" s="367"/>
      <c r="IH188" s="367"/>
      <c r="II188" s="367"/>
      <c r="IJ188" s="367"/>
      <c r="IK188" s="367"/>
      <c r="IL188" s="367"/>
    </row>
    <row r="189" spans="1:246" s="367" customFormat="1">
      <c r="A189" s="364"/>
      <c r="B189" s="356">
        <v>1</v>
      </c>
      <c r="C189" s="370">
        <v>45537</v>
      </c>
      <c r="D189" s="356" t="s">
        <v>186</v>
      </c>
      <c r="E189" s="381" t="s">
        <v>1296</v>
      </c>
      <c r="F189" s="356" t="s">
        <v>915</v>
      </c>
      <c r="G189" s="356"/>
      <c r="H189" s="381">
        <v>35810250</v>
      </c>
      <c r="I189" s="381"/>
      <c r="J189" s="356">
        <v>10</v>
      </c>
      <c r="K189" s="356" t="s">
        <v>38</v>
      </c>
      <c r="L189" s="356" t="s">
        <v>2220</v>
      </c>
      <c r="M189" s="358">
        <v>47000</v>
      </c>
      <c r="N189" s="356">
        <v>20240903</v>
      </c>
      <c r="O189" s="356">
        <v>20240903</v>
      </c>
      <c r="P189" s="366"/>
      <c r="Q189" s="358">
        <f t="shared" ref="Q189:Q191" si="63">J189*M189</f>
        <v>470000</v>
      </c>
      <c r="R189" s="358">
        <f t="shared" ref="R189:R191" si="64">Q189*1.1</f>
        <v>517000.00000000006</v>
      </c>
    </row>
    <row r="190" spans="1:246" s="367" customFormat="1">
      <c r="A190" s="364"/>
      <c r="B190" s="356">
        <v>2</v>
      </c>
      <c r="C190" s="370">
        <v>45537</v>
      </c>
      <c r="D190" s="356" t="s">
        <v>186</v>
      </c>
      <c r="E190" s="356" t="s">
        <v>1118</v>
      </c>
      <c r="F190" s="356"/>
      <c r="G190" s="356"/>
      <c r="H190" s="356"/>
      <c r="I190" s="356"/>
      <c r="J190" s="376">
        <v>30</v>
      </c>
      <c r="K190" s="356" t="s">
        <v>2748</v>
      </c>
      <c r="L190" s="356" t="s">
        <v>119</v>
      </c>
      <c r="M190" s="358">
        <v>1500</v>
      </c>
      <c r="N190" s="356">
        <v>20240904</v>
      </c>
      <c r="O190" s="356">
        <v>20240911</v>
      </c>
      <c r="P190" s="366"/>
      <c r="Q190" s="358">
        <f t="shared" si="63"/>
        <v>45000</v>
      </c>
      <c r="R190" s="358">
        <f t="shared" si="64"/>
        <v>49500.000000000007</v>
      </c>
    </row>
    <row r="191" spans="1:246">
      <c r="B191" s="356">
        <v>3</v>
      </c>
      <c r="C191" s="370">
        <v>45537</v>
      </c>
      <c r="D191" s="356" t="s">
        <v>186</v>
      </c>
      <c r="E191" s="351" t="s">
        <v>2976</v>
      </c>
      <c r="F191" s="356" t="s">
        <v>915</v>
      </c>
      <c r="G191" s="351"/>
      <c r="H191" s="351">
        <v>30928708</v>
      </c>
      <c r="I191" s="351"/>
      <c r="J191" s="351">
        <v>1</v>
      </c>
      <c r="K191" s="356" t="s">
        <v>38</v>
      </c>
      <c r="L191" s="351" t="s">
        <v>2220</v>
      </c>
      <c r="M191" s="358">
        <v>165000</v>
      </c>
      <c r="N191" s="351">
        <v>20240903</v>
      </c>
      <c r="O191" s="351">
        <v>20240903</v>
      </c>
      <c r="P191" s="354"/>
      <c r="Q191" s="358">
        <f t="shared" si="63"/>
        <v>165000</v>
      </c>
      <c r="R191" s="358">
        <f t="shared" si="64"/>
        <v>181500.00000000003</v>
      </c>
    </row>
    <row r="192" spans="1:246">
      <c r="P192" s="362" t="s">
        <v>123</v>
      </c>
      <c r="Q192" s="368">
        <f>SUM(Q189:Q191)</f>
        <v>680000</v>
      </c>
      <c r="R192" s="368">
        <f>SUM(R189:R191)</f>
        <v>748000.00000000012</v>
      </c>
    </row>
    <row r="194" spans="2:246">
      <c r="B194" s="377">
        <v>45559</v>
      </c>
      <c r="L194" s="2"/>
      <c r="N194" s="2"/>
      <c r="P194" s="2"/>
      <c r="Q194" s="2"/>
      <c r="R194" s="2"/>
      <c r="IC194" s="367"/>
      <c r="ID194" s="367"/>
      <c r="IE194" s="367"/>
      <c r="IF194" s="367"/>
      <c r="IG194" s="367"/>
      <c r="IH194" s="367"/>
      <c r="II194" s="367"/>
      <c r="IJ194" s="367"/>
      <c r="IK194" s="367"/>
      <c r="IL194" s="367"/>
    </row>
    <row r="195" spans="2:246">
      <c r="B195" s="372" t="s">
        <v>48</v>
      </c>
      <c r="C195" s="372" t="s">
        <v>13</v>
      </c>
      <c r="D195" s="372" t="s">
        <v>12</v>
      </c>
      <c r="E195" s="372" t="s">
        <v>5</v>
      </c>
      <c r="F195" s="380" t="s">
        <v>22</v>
      </c>
      <c r="G195" s="372" t="s">
        <v>2</v>
      </c>
      <c r="H195" s="372" t="s">
        <v>18</v>
      </c>
      <c r="I195" s="372" t="s">
        <v>3</v>
      </c>
      <c r="J195" s="372" t="s">
        <v>6</v>
      </c>
      <c r="K195" s="372" t="s">
        <v>35</v>
      </c>
      <c r="L195" s="372" t="s">
        <v>21</v>
      </c>
      <c r="M195" s="372" t="s">
        <v>59</v>
      </c>
      <c r="N195" s="372" t="s">
        <v>58</v>
      </c>
      <c r="O195" s="372" t="s">
        <v>121</v>
      </c>
      <c r="P195" s="372" t="s">
        <v>73</v>
      </c>
      <c r="Q195" s="372" t="s">
        <v>122</v>
      </c>
      <c r="R195" s="372" t="s">
        <v>337</v>
      </c>
      <c r="IC195" s="367"/>
      <c r="ID195" s="367"/>
      <c r="IE195" s="367"/>
      <c r="IF195" s="367"/>
      <c r="IG195" s="367"/>
      <c r="IH195" s="367"/>
      <c r="II195" s="367"/>
      <c r="IJ195" s="367"/>
      <c r="IK195" s="367"/>
      <c r="IL195" s="367"/>
    </row>
    <row r="196" spans="2:246">
      <c r="B196" s="351">
        <v>1</v>
      </c>
      <c r="C196" s="382">
        <v>45559</v>
      </c>
      <c r="D196" s="351" t="s">
        <v>186</v>
      </c>
      <c r="E196" s="386" t="s">
        <v>1971</v>
      </c>
      <c r="F196" s="351" t="s">
        <v>154</v>
      </c>
      <c r="G196" s="351"/>
      <c r="H196" s="386" t="s">
        <v>1972</v>
      </c>
      <c r="I196" s="386" t="s">
        <v>1973</v>
      </c>
      <c r="J196" s="351">
        <v>20</v>
      </c>
      <c r="K196" s="351" t="s">
        <v>38</v>
      </c>
      <c r="L196" s="351" t="s">
        <v>2927</v>
      </c>
      <c r="M196" s="385">
        <v>19000</v>
      </c>
      <c r="N196" s="351">
        <v>20240926</v>
      </c>
      <c r="O196" s="351">
        <v>20241002</v>
      </c>
      <c r="P196" s="387"/>
      <c r="Q196" s="385">
        <f t="shared" ref="Q196" si="65">J196*M196</f>
        <v>380000</v>
      </c>
      <c r="R196" s="385">
        <f t="shared" ref="R196:R198" si="66">Q196*1.1</f>
        <v>418000.00000000006</v>
      </c>
    </row>
    <row r="197" spans="2:246">
      <c r="B197" s="351">
        <v>2</v>
      </c>
      <c r="C197" s="382">
        <v>45559</v>
      </c>
      <c r="D197" s="351" t="s">
        <v>186</v>
      </c>
      <c r="E197" s="351" t="s">
        <v>2918</v>
      </c>
      <c r="F197" s="351" t="s">
        <v>2012</v>
      </c>
      <c r="G197" s="351"/>
      <c r="H197" s="351" t="s">
        <v>2920</v>
      </c>
      <c r="I197" s="351" t="s">
        <v>2921</v>
      </c>
      <c r="J197" s="384">
        <v>1</v>
      </c>
      <c r="K197" s="351" t="s">
        <v>38</v>
      </c>
      <c r="L197" s="351" t="s">
        <v>2927</v>
      </c>
      <c r="M197" s="385">
        <v>1290000</v>
      </c>
      <c r="N197" s="351">
        <v>20240926</v>
      </c>
      <c r="O197" s="351">
        <v>20241002</v>
      </c>
      <c r="P197" s="387"/>
      <c r="Q197" s="385">
        <f t="shared" ref="Q197:Q198" si="67">J197*M197</f>
        <v>1290000</v>
      </c>
      <c r="R197" s="385">
        <f t="shared" si="66"/>
        <v>1419000</v>
      </c>
    </row>
    <row r="198" spans="2:246">
      <c r="B198" s="351">
        <v>3</v>
      </c>
      <c r="C198" s="382">
        <v>45559</v>
      </c>
      <c r="D198" s="351" t="s">
        <v>186</v>
      </c>
      <c r="E198" s="351" t="s">
        <v>2919</v>
      </c>
      <c r="F198" s="351" t="s">
        <v>2924</v>
      </c>
      <c r="G198" s="351"/>
      <c r="H198" s="351" t="s">
        <v>2922</v>
      </c>
      <c r="I198" s="351" t="s">
        <v>2923</v>
      </c>
      <c r="J198" s="351">
        <v>1</v>
      </c>
      <c r="K198" s="351" t="s">
        <v>38</v>
      </c>
      <c r="L198" s="351" t="s">
        <v>2951</v>
      </c>
      <c r="M198" s="385">
        <v>1300100</v>
      </c>
      <c r="N198" s="351">
        <v>20240926</v>
      </c>
      <c r="O198" s="351">
        <v>20240930</v>
      </c>
      <c r="P198" s="354"/>
      <c r="Q198" s="385">
        <f t="shared" si="67"/>
        <v>1300100</v>
      </c>
      <c r="R198" s="385">
        <f t="shared" si="66"/>
        <v>1430110</v>
      </c>
    </row>
    <row r="199" spans="2:246">
      <c r="P199" s="362" t="s">
        <v>123</v>
      </c>
      <c r="Q199" s="368">
        <f>SUM(Q196:Q198)</f>
        <v>2970100</v>
      </c>
      <c r="R199" s="368">
        <f>SUM(R196:R198)</f>
        <v>3267110</v>
      </c>
    </row>
    <row r="201" spans="2:246">
      <c r="B201" s="377">
        <v>45588</v>
      </c>
      <c r="L201" s="2"/>
      <c r="N201" s="2"/>
      <c r="P201" s="2"/>
      <c r="Q201" s="2"/>
      <c r="R201" s="2"/>
      <c r="IC201" s="367"/>
      <c r="ID201" s="367"/>
      <c r="IE201" s="367"/>
      <c r="IF201" s="367"/>
      <c r="IG201" s="367"/>
      <c r="IH201" s="367"/>
      <c r="II201" s="367"/>
      <c r="IJ201" s="367"/>
      <c r="IK201" s="367"/>
      <c r="IL201" s="367"/>
    </row>
    <row r="202" spans="2:246">
      <c r="B202" s="372" t="s">
        <v>48</v>
      </c>
      <c r="C202" s="372" t="s">
        <v>13</v>
      </c>
      <c r="D202" s="372" t="s">
        <v>12</v>
      </c>
      <c r="E202" s="372" t="s">
        <v>5</v>
      </c>
      <c r="F202" s="380" t="s">
        <v>22</v>
      </c>
      <c r="G202" s="372" t="s">
        <v>2</v>
      </c>
      <c r="H202" s="372" t="s">
        <v>18</v>
      </c>
      <c r="I202" s="372" t="s">
        <v>3</v>
      </c>
      <c r="J202" s="372" t="s">
        <v>6</v>
      </c>
      <c r="K202" s="372" t="s">
        <v>35</v>
      </c>
      <c r="L202" s="372" t="s">
        <v>21</v>
      </c>
      <c r="M202" s="372" t="s">
        <v>59</v>
      </c>
      <c r="N202" s="372" t="s">
        <v>58</v>
      </c>
      <c r="O202" s="372" t="s">
        <v>121</v>
      </c>
      <c r="P202" s="372" t="s">
        <v>73</v>
      </c>
      <c r="Q202" s="372" t="s">
        <v>122</v>
      </c>
      <c r="R202" s="372" t="s">
        <v>337</v>
      </c>
      <c r="IC202" s="367"/>
      <c r="ID202" s="367"/>
      <c r="IE202" s="367"/>
      <c r="IF202" s="367"/>
      <c r="IG202" s="367"/>
      <c r="IH202" s="367"/>
      <c r="II202" s="367"/>
      <c r="IJ202" s="367"/>
      <c r="IK202" s="367"/>
      <c r="IL202" s="367"/>
    </row>
    <row r="203" spans="2:246">
      <c r="B203" s="351">
        <v>1</v>
      </c>
      <c r="C203" s="382">
        <v>45588</v>
      </c>
      <c r="D203" s="351" t="s">
        <v>186</v>
      </c>
      <c r="E203" s="383" t="s">
        <v>1296</v>
      </c>
      <c r="F203" s="351" t="s">
        <v>915</v>
      </c>
      <c r="G203" s="351"/>
      <c r="H203" s="383">
        <v>35810250</v>
      </c>
      <c r="I203" s="383"/>
      <c r="J203" s="351">
        <v>20</v>
      </c>
      <c r="K203" s="351" t="s">
        <v>38</v>
      </c>
      <c r="L203" s="351" t="s">
        <v>2220</v>
      </c>
      <c r="M203" s="385">
        <v>47000</v>
      </c>
      <c r="N203" s="351">
        <v>20241023</v>
      </c>
      <c r="O203" s="351">
        <v>20241024</v>
      </c>
      <c r="P203" s="387"/>
      <c r="Q203" s="385">
        <f t="shared" ref="Q203:Q204" si="68">J203*M203</f>
        <v>940000</v>
      </c>
      <c r="R203" s="385">
        <f t="shared" ref="R203:R204" si="69">Q203*1.1</f>
        <v>1034000.0000000001</v>
      </c>
    </row>
    <row r="204" spans="2:246">
      <c r="B204" s="351">
        <v>2</v>
      </c>
      <c r="C204" s="382">
        <v>45588</v>
      </c>
      <c r="D204" s="351" t="s">
        <v>186</v>
      </c>
      <c r="E204" s="351" t="s">
        <v>3035</v>
      </c>
      <c r="F204" s="351"/>
      <c r="G204" s="351"/>
      <c r="H204" s="351"/>
      <c r="I204" s="351"/>
      <c r="J204" s="384">
        <v>10</v>
      </c>
      <c r="K204" s="351" t="s">
        <v>36</v>
      </c>
      <c r="L204" s="351" t="s">
        <v>119</v>
      </c>
      <c r="M204" s="385">
        <v>2300</v>
      </c>
      <c r="N204" s="351">
        <v>20241023</v>
      </c>
      <c r="O204" s="351">
        <v>20241029</v>
      </c>
      <c r="P204" s="387"/>
      <c r="Q204" s="385">
        <f t="shared" si="68"/>
        <v>23000</v>
      </c>
      <c r="R204" s="385">
        <f t="shared" si="69"/>
        <v>25300.000000000004</v>
      </c>
    </row>
    <row r="205" spans="2:246">
      <c r="P205" s="362" t="s">
        <v>123</v>
      </c>
      <c r="Q205" s="368">
        <f>SUM(Q203:Q204)</f>
        <v>963000</v>
      </c>
      <c r="R205" s="368">
        <f>SUM(R203:R204)</f>
        <v>1059300.0000000002</v>
      </c>
    </row>
    <row r="207" spans="2:246">
      <c r="B207" s="377">
        <v>45611</v>
      </c>
      <c r="L207" s="2"/>
      <c r="N207" s="2"/>
      <c r="P207" s="2"/>
      <c r="Q207" s="2"/>
      <c r="R207" s="2"/>
      <c r="IC207" s="367"/>
      <c r="ID207" s="367"/>
      <c r="IE207" s="367"/>
      <c r="IF207" s="367"/>
      <c r="IG207" s="367"/>
      <c r="IH207" s="367"/>
      <c r="II207" s="367"/>
      <c r="IJ207" s="367"/>
      <c r="IK207" s="367"/>
      <c r="IL207" s="367"/>
    </row>
    <row r="208" spans="2:246">
      <c r="B208" s="372" t="s">
        <v>48</v>
      </c>
      <c r="C208" s="372" t="s">
        <v>13</v>
      </c>
      <c r="D208" s="372" t="s">
        <v>12</v>
      </c>
      <c r="E208" s="372" t="s">
        <v>5</v>
      </c>
      <c r="F208" s="380" t="s">
        <v>22</v>
      </c>
      <c r="G208" s="372" t="s">
        <v>2</v>
      </c>
      <c r="H208" s="372" t="s">
        <v>18</v>
      </c>
      <c r="I208" s="372" t="s">
        <v>3</v>
      </c>
      <c r="J208" s="372" t="s">
        <v>6</v>
      </c>
      <c r="K208" s="372" t="s">
        <v>35</v>
      </c>
      <c r="L208" s="372" t="s">
        <v>21</v>
      </c>
      <c r="M208" s="372" t="s">
        <v>59</v>
      </c>
      <c r="N208" s="372" t="s">
        <v>58</v>
      </c>
      <c r="O208" s="372" t="s">
        <v>121</v>
      </c>
      <c r="P208" s="372" t="s">
        <v>73</v>
      </c>
      <c r="Q208" s="372" t="s">
        <v>122</v>
      </c>
      <c r="R208" s="372" t="s">
        <v>337</v>
      </c>
      <c r="IC208" s="367"/>
      <c r="ID208" s="367"/>
      <c r="IE208" s="367"/>
      <c r="IF208" s="367"/>
      <c r="IG208" s="367"/>
      <c r="IH208" s="367"/>
      <c r="II208" s="367"/>
      <c r="IJ208" s="367"/>
      <c r="IK208" s="367"/>
      <c r="IL208" s="367"/>
    </row>
    <row r="209" spans="1:246">
      <c r="B209" s="351">
        <v>1</v>
      </c>
      <c r="C209" s="382">
        <v>45611</v>
      </c>
      <c r="D209" s="351" t="s">
        <v>186</v>
      </c>
      <c r="E209" s="411" t="s">
        <v>3261</v>
      </c>
      <c r="F209" s="5" t="s">
        <v>3435</v>
      </c>
      <c r="G209" s="351"/>
      <c r="H209" s="383" t="s">
        <v>3266</v>
      </c>
      <c r="I209" s="383" t="s">
        <v>3262</v>
      </c>
      <c r="J209" s="351">
        <v>10</v>
      </c>
      <c r="K209" s="351" t="s">
        <v>3263</v>
      </c>
      <c r="L209" s="351" t="s">
        <v>3265</v>
      </c>
      <c r="M209" s="385">
        <v>230000</v>
      </c>
      <c r="N209" s="351">
        <v>20241115</v>
      </c>
      <c r="O209" s="351">
        <v>20241119</v>
      </c>
      <c r="P209" s="387"/>
      <c r="Q209" s="385">
        <f>J209*M209</f>
        <v>2300000</v>
      </c>
      <c r="R209" s="385">
        <f>Q209*1.1</f>
        <v>2530000</v>
      </c>
    </row>
    <row r="210" spans="1:246">
      <c r="P210" s="362" t="s">
        <v>123</v>
      </c>
      <c r="Q210" s="368">
        <f>SUM(Q209)</f>
        <v>2300000</v>
      </c>
      <c r="R210" s="368">
        <f>SUM(R209)</f>
        <v>2530000</v>
      </c>
    </row>
    <row r="212" spans="1:246">
      <c r="B212" s="377">
        <v>45624</v>
      </c>
      <c r="L212" s="2"/>
      <c r="N212" s="2"/>
      <c r="P212" s="2"/>
      <c r="Q212" s="2"/>
      <c r="R212" s="2"/>
      <c r="IC212" s="367"/>
      <c r="ID212" s="367"/>
      <c r="IE212" s="367"/>
      <c r="IF212" s="367"/>
      <c r="IG212" s="367"/>
      <c r="IH212" s="367"/>
      <c r="II212" s="367"/>
      <c r="IJ212" s="367"/>
      <c r="IK212" s="367"/>
      <c r="IL212" s="367"/>
    </row>
    <row r="213" spans="1:246">
      <c r="B213" s="372" t="s">
        <v>48</v>
      </c>
      <c r="C213" s="372" t="s">
        <v>13</v>
      </c>
      <c r="D213" s="372" t="s">
        <v>12</v>
      </c>
      <c r="E213" s="372" t="s">
        <v>5</v>
      </c>
      <c r="F213" s="380" t="s">
        <v>22</v>
      </c>
      <c r="G213" s="372" t="s">
        <v>2</v>
      </c>
      <c r="H213" s="372" t="s">
        <v>18</v>
      </c>
      <c r="I213" s="372" t="s">
        <v>3</v>
      </c>
      <c r="J213" s="372" t="s">
        <v>6</v>
      </c>
      <c r="K213" s="372" t="s">
        <v>35</v>
      </c>
      <c r="L213" s="372" t="s">
        <v>21</v>
      </c>
      <c r="M213" s="372" t="s">
        <v>59</v>
      </c>
      <c r="N213" s="372" t="s">
        <v>58</v>
      </c>
      <c r="O213" s="372" t="s">
        <v>121</v>
      </c>
      <c r="P213" s="372" t="s">
        <v>73</v>
      </c>
      <c r="Q213" s="372" t="s">
        <v>122</v>
      </c>
      <c r="R213" s="372" t="s">
        <v>337</v>
      </c>
      <c r="IC213" s="367"/>
      <c r="ID213" s="367"/>
      <c r="IE213" s="367"/>
      <c r="IF213" s="367"/>
      <c r="IG213" s="367"/>
      <c r="IH213" s="367"/>
      <c r="II213" s="367"/>
      <c r="IJ213" s="367"/>
      <c r="IK213" s="367"/>
      <c r="IL213" s="367"/>
    </row>
    <row r="214" spans="1:246">
      <c r="B214" s="351">
        <v>1</v>
      </c>
      <c r="C214" s="382">
        <v>45624</v>
      </c>
      <c r="D214" s="351" t="s">
        <v>186</v>
      </c>
      <c r="E214" s="383" t="s">
        <v>1296</v>
      </c>
      <c r="F214" s="351" t="s">
        <v>915</v>
      </c>
      <c r="G214" s="351"/>
      <c r="H214" s="383">
        <v>35810250</v>
      </c>
      <c r="I214" s="383"/>
      <c r="J214" s="351">
        <v>20</v>
      </c>
      <c r="K214" s="351" t="s">
        <v>38</v>
      </c>
      <c r="L214" s="5" t="s">
        <v>3311</v>
      </c>
      <c r="M214" s="385">
        <v>53000</v>
      </c>
      <c r="N214" s="351">
        <v>20241129</v>
      </c>
      <c r="O214" s="351">
        <v>20241204</v>
      </c>
      <c r="P214" s="387"/>
      <c r="Q214" s="385">
        <f>J214*M214</f>
        <v>1060000</v>
      </c>
      <c r="R214" s="385">
        <f>Q214*1.1</f>
        <v>1166000</v>
      </c>
    </row>
    <row r="215" spans="1:246">
      <c r="A215" s="405"/>
      <c r="B215" s="351">
        <v>2</v>
      </c>
      <c r="C215" s="382">
        <v>45624</v>
      </c>
      <c r="D215" s="351" t="s">
        <v>186</v>
      </c>
      <c r="E215" s="386" t="s">
        <v>1275</v>
      </c>
      <c r="F215" s="351" t="s">
        <v>56</v>
      </c>
      <c r="G215" s="351"/>
      <c r="H215" s="351" t="s">
        <v>444</v>
      </c>
      <c r="I215" s="351" t="s">
        <v>1286</v>
      </c>
      <c r="J215" s="384">
        <v>20</v>
      </c>
      <c r="K215" s="351" t="s">
        <v>38</v>
      </c>
      <c r="L215" s="351" t="s">
        <v>119</v>
      </c>
      <c r="M215" s="385">
        <v>7000</v>
      </c>
      <c r="N215" s="351">
        <v>20241129</v>
      </c>
      <c r="O215" s="351">
        <v>20241206</v>
      </c>
      <c r="P215" s="351"/>
      <c r="Q215" s="385">
        <f>J215*M215</f>
        <v>140000</v>
      </c>
      <c r="R215" s="385">
        <f>Q215*1.1</f>
        <v>154000</v>
      </c>
    </row>
    <row r="216" spans="1:246">
      <c r="P216" s="362" t="s">
        <v>123</v>
      </c>
      <c r="Q216" s="368">
        <f>SUM(Q214:Q215)</f>
        <v>1200000</v>
      </c>
      <c r="R216" s="368">
        <f>SUM(R214:R215)</f>
        <v>1320000</v>
      </c>
    </row>
    <row r="218" spans="1:246">
      <c r="B218" s="377">
        <v>45643</v>
      </c>
      <c r="L218" s="2"/>
      <c r="N218" s="2"/>
      <c r="P218" s="2"/>
      <c r="Q218" s="2"/>
      <c r="R218" s="2"/>
      <c r="IC218" s="367"/>
      <c r="ID218" s="367"/>
      <c r="IE218" s="367"/>
      <c r="IF218" s="367"/>
      <c r="IG218" s="367"/>
      <c r="IH218" s="367"/>
      <c r="II218" s="367"/>
      <c r="IJ218" s="367"/>
      <c r="IK218" s="367"/>
      <c r="IL218" s="367"/>
    </row>
    <row r="219" spans="1:246">
      <c r="B219" s="372" t="s">
        <v>48</v>
      </c>
      <c r="C219" s="372" t="s">
        <v>13</v>
      </c>
      <c r="D219" s="372" t="s">
        <v>12</v>
      </c>
      <c r="E219" s="372" t="s">
        <v>5</v>
      </c>
      <c r="F219" s="380" t="s">
        <v>22</v>
      </c>
      <c r="G219" s="372" t="s">
        <v>2</v>
      </c>
      <c r="H219" s="372" t="s">
        <v>18</v>
      </c>
      <c r="I219" s="372" t="s">
        <v>3</v>
      </c>
      <c r="J219" s="372" t="s">
        <v>6</v>
      </c>
      <c r="K219" s="372" t="s">
        <v>35</v>
      </c>
      <c r="L219" s="372" t="s">
        <v>21</v>
      </c>
      <c r="M219" s="372" t="s">
        <v>59</v>
      </c>
      <c r="N219" s="372" t="s">
        <v>58</v>
      </c>
      <c r="O219" s="372" t="s">
        <v>121</v>
      </c>
      <c r="P219" s="372" t="s">
        <v>73</v>
      </c>
      <c r="Q219" s="372" t="s">
        <v>122</v>
      </c>
      <c r="R219" s="372" t="s">
        <v>337</v>
      </c>
      <c r="IC219" s="367"/>
      <c r="ID219" s="367"/>
      <c r="IE219" s="367"/>
      <c r="IF219" s="367"/>
      <c r="IG219" s="367"/>
      <c r="IH219" s="367"/>
      <c r="II219" s="367"/>
      <c r="IJ219" s="367"/>
      <c r="IK219" s="367"/>
      <c r="IL219" s="367"/>
    </row>
    <row r="220" spans="1:246">
      <c r="B220" s="351">
        <v>1</v>
      </c>
      <c r="C220" s="382">
        <v>45643</v>
      </c>
      <c r="D220" s="351" t="s">
        <v>186</v>
      </c>
      <c r="E220" s="419" t="s">
        <v>3436</v>
      </c>
      <c r="F220" s="5" t="s">
        <v>3435</v>
      </c>
      <c r="G220" s="351"/>
      <c r="H220" s="5" t="s">
        <v>2224</v>
      </c>
      <c r="I220" s="5" t="s">
        <v>2225</v>
      </c>
      <c r="J220" s="384">
        <v>15</v>
      </c>
      <c r="K220" s="351" t="s">
        <v>38</v>
      </c>
      <c r="L220" s="5" t="s">
        <v>2220</v>
      </c>
      <c r="M220" s="385">
        <v>100000</v>
      </c>
      <c r="N220" s="351">
        <v>20241217</v>
      </c>
      <c r="O220" s="351">
        <v>20241220</v>
      </c>
      <c r="P220" s="387"/>
      <c r="Q220" s="385">
        <f>J220*M220</f>
        <v>1500000</v>
      </c>
      <c r="R220" s="385">
        <f>Q220*1.1</f>
        <v>1650000.0000000002</v>
      </c>
    </row>
    <row r="221" spans="1:246">
      <c r="A221" s="405"/>
      <c r="B221" s="351">
        <v>2</v>
      </c>
      <c r="C221" s="382">
        <v>45643</v>
      </c>
      <c r="D221" s="351" t="s">
        <v>186</v>
      </c>
      <c r="E221" s="436" t="s">
        <v>3506</v>
      </c>
      <c r="F221" s="5" t="s">
        <v>3512</v>
      </c>
      <c r="G221" s="351"/>
      <c r="H221" s="5" t="s">
        <v>1245</v>
      </c>
      <c r="I221" s="5" t="s">
        <v>3513</v>
      </c>
      <c r="J221" s="384">
        <v>1</v>
      </c>
      <c r="K221" s="351" t="s">
        <v>38</v>
      </c>
      <c r="L221" s="5" t="s">
        <v>119</v>
      </c>
      <c r="M221" s="385">
        <v>72000</v>
      </c>
      <c r="N221" s="351">
        <v>20241219</v>
      </c>
      <c r="O221" s="351">
        <v>20241220</v>
      </c>
      <c r="P221" s="351"/>
      <c r="Q221" s="385">
        <f>J221*M221</f>
        <v>72000</v>
      </c>
      <c r="R221" s="385">
        <f>Q221*1.1</f>
        <v>79200</v>
      </c>
    </row>
    <row r="222" spans="1:246">
      <c r="A222" s="405"/>
      <c r="B222" s="351">
        <v>3</v>
      </c>
      <c r="C222" s="382">
        <v>45643</v>
      </c>
      <c r="D222" s="351" t="s">
        <v>186</v>
      </c>
      <c r="E222" s="436" t="s">
        <v>3507</v>
      </c>
      <c r="F222" s="5" t="s">
        <v>3512</v>
      </c>
      <c r="G222" s="351"/>
      <c r="H222" s="5" t="s">
        <v>3515</v>
      </c>
      <c r="I222" s="5" t="s">
        <v>3513</v>
      </c>
      <c r="J222" s="384">
        <v>1</v>
      </c>
      <c r="K222" s="351" t="s">
        <v>38</v>
      </c>
      <c r="L222" s="5" t="s">
        <v>119</v>
      </c>
      <c r="M222" s="385">
        <v>127500</v>
      </c>
      <c r="N222" s="351">
        <v>20241219</v>
      </c>
      <c r="O222" s="351">
        <v>20241220</v>
      </c>
      <c r="P222" s="351"/>
      <c r="Q222" s="385">
        <f t="shared" ref="Q222:Q226" si="70">J222*M222</f>
        <v>127500</v>
      </c>
      <c r="R222" s="385">
        <f t="shared" ref="R222:R226" si="71">Q222*1.1</f>
        <v>140250</v>
      </c>
    </row>
    <row r="223" spans="1:246">
      <c r="A223" s="405"/>
      <c r="B223" s="351">
        <v>4</v>
      </c>
      <c r="C223" s="382">
        <v>45643</v>
      </c>
      <c r="D223" s="351" t="s">
        <v>186</v>
      </c>
      <c r="E223" s="436" t="s">
        <v>3508</v>
      </c>
      <c r="F223" s="5" t="s">
        <v>3512</v>
      </c>
      <c r="G223" s="351"/>
      <c r="H223" s="5" t="s">
        <v>1321</v>
      </c>
      <c r="I223" s="5" t="s">
        <v>3513</v>
      </c>
      <c r="J223" s="384">
        <v>1</v>
      </c>
      <c r="K223" s="351" t="s">
        <v>38</v>
      </c>
      <c r="L223" s="5" t="s">
        <v>119</v>
      </c>
      <c r="M223" s="385">
        <v>74700</v>
      </c>
      <c r="N223" s="351">
        <v>20241219</v>
      </c>
      <c r="O223" s="351">
        <v>20241220</v>
      </c>
      <c r="P223" s="351"/>
      <c r="Q223" s="385">
        <f t="shared" si="70"/>
        <v>74700</v>
      </c>
      <c r="R223" s="385">
        <f t="shared" si="71"/>
        <v>82170</v>
      </c>
    </row>
    <row r="224" spans="1:246">
      <c r="A224" s="405"/>
      <c r="B224" s="351">
        <v>5</v>
      </c>
      <c r="C224" s="382">
        <v>45643</v>
      </c>
      <c r="D224" s="351" t="s">
        <v>186</v>
      </c>
      <c r="E224" s="436" t="s">
        <v>3509</v>
      </c>
      <c r="F224" s="5" t="s">
        <v>3512</v>
      </c>
      <c r="G224" s="351"/>
      <c r="H224" s="5" t="s">
        <v>3516</v>
      </c>
      <c r="I224" s="5" t="s">
        <v>3513</v>
      </c>
      <c r="J224" s="384">
        <v>1</v>
      </c>
      <c r="K224" s="351" t="s">
        <v>38</v>
      </c>
      <c r="L224" s="5" t="s">
        <v>119</v>
      </c>
      <c r="M224" s="385">
        <v>89400</v>
      </c>
      <c r="N224" s="351">
        <v>20241219</v>
      </c>
      <c r="O224" s="351">
        <v>20241220</v>
      </c>
      <c r="P224" s="351"/>
      <c r="Q224" s="385">
        <f t="shared" si="70"/>
        <v>89400</v>
      </c>
      <c r="R224" s="385">
        <f t="shared" si="71"/>
        <v>98340.000000000015</v>
      </c>
    </row>
    <row r="225" spans="1:246">
      <c r="A225" s="405"/>
      <c r="B225" s="351">
        <v>6</v>
      </c>
      <c r="C225" s="382">
        <v>45643</v>
      </c>
      <c r="D225" s="351" t="s">
        <v>186</v>
      </c>
      <c r="E225" s="436" t="s">
        <v>3510</v>
      </c>
      <c r="F225" s="5" t="s">
        <v>3512</v>
      </c>
      <c r="G225" s="351"/>
      <c r="H225" s="5" t="s">
        <v>2446</v>
      </c>
      <c r="I225" s="5" t="s">
        <v>3513</v>
      </c>
      <c r="J225" s="384">
        <v>1</v>
      </c>
      <c r="K225" s="351" t="s">
        <v>38</v>
      </c>
      <c r="L225" s="5" t="s">
        <v>2220</v>
      </c>
      <c r="M225" s="385">
        <v>98000</v>
      </c>
      <c r="N225" s="351"/>
      <c r="O225" s="351">
        <v>20250206</v>
      </c>
      <c r="P225" s="351"/>
      <c r="Q225" s="385">
        <f t="shared" si="70"/>
        <v>98000</v>
      </c>
      <c r="R225" s="385">
        <f t="shared" si="71"/>
        <v>107800.00000000001</v>
      </c>
    </row>
    <row r="226" spans="1:246">
      <c r="A226" s="405"/>
      <c r="B226" s="351">
        <v>7</v>
      </c>
      <c r="C226" s="382">
        <v>45643</v>
      </c>
      <c r="D226" s="351" t="s">
        <v>186</v>
      </c>
      <c r="E226" s="435" t="s">
        <v>3511</v>
      </c>
      <c r="F226" s="5" t="s">
        <v>3512</v>
      </c>
      <c r="G226" s="351"/>
      <c r="H226" s="5" t="s">
        <v>1377</v>
      </c>
      <c r="I226" s="5" t="s">
        <v>3514</v>
      </c>
      <c r="J226" s="384">
        <v>5</v>
      </c>
      <c r="K226" s="351" t="s">
        <v>38</v>
      </c>
      <c r="L226" s="5" t="s">
        <v>119</v>
      </c>
      <c r="M226" s="385">
        <v>102100</v>
      </c>
      <c r="N226" s="351">
        <v>20241219</v>
      </c>
      <c r="O226" s="351">
        <v>20241220</v>
      </c>
      <c r="P226" s="351"/>
      <c r="Q226" s="385">
        <f t="shared" si="70"/>
        <v>510500</v>
      </c>
      <c r="R226" s="385">
        <f t="shared" si="71"/>
        <v>561550</v>
      </c>
    </row>
    <row r="227" spans="1:246">
      <c r="A227" s="405"/>
      <c r="B227" s="405"/>
      <c r="C227" s="453"/>
      <c r="D227" s="405"/>
      <c r="E227" s="454"/>
      <c r="G227" s="405"/>
      <c r="J227" s="455"/>
      <c r="K227" s="405"/>
      <c r="L227" s="2"/>
      <c r="M227" s="456"/>
      <c r="N227" s="405"/>
      <c r="O227" s="405"/>
      <c r="P227" s="457"/>
      <c r="Q227" s="458"/>
      <c r="R227" s="458"/>
    </row>
    <row r="228" spans="1:246">
      <c r="P228" s="362" t="s">
        <v>123</v>
      </c>
      <c r="Q228" s="368">
        <f>SUM(Q220:Q226)</f>
        <v>2472100</v>
      </c>
      <c r="R228" s="368">
        <f>SUM(R220:R226)</f>
        <v>2719310.0000000005</v>
      </c>
    </row>
    <row r="229" spans="1:246">
      <c r="B229" s="377">
        <v>45659</v>
      </c>
      <c r="L229" s="2"/>
      <c r="N229" s="2"/>
      <c r="P229" s="2"/>
      <c r="Q229" s="2"/>
      <c r="R229" s="2"/>
      <c r="IC229" s="367"/>
      <c r="ID229" s="367"/>
      <c r="IE229" s="367"/>
      <c r="IF229" s="367"/>
      <c r="IG229" s="367"/>
      <c r="IH229" s="367"/>
      <c r="II229" s="367"/>
      <c r="IJ229" s="367"/>
      <c r="IK229" s="367"/>
      <c r="IL229" s="367"/>
    </row>
    <row r="230" spans="1:246">
      <c r="B230" s="372" t="s">
        <v>48</v>
      </c>
      <c r="C230" s="372" t="s">
        <v>13</v>
      </c>
      <c r="D230" s="372" t="s">
        <v>12</v>
      </c>
      <c r="E230" s="372" t="s">
        <v>5</v>
      </c>
      <c r="F230" s="380" t="s">
        <v>22</v>
      </c>
      <c r="G230" s="372" t="s">
        <v>2</v>
      </c>
      <c r="H230" s="372" t="s">
        <v>18</v>
      </c>
      <c r="I230" s="372" t="s">
        <v>3</v>
      </c>
      <c r="J230" s="372" t="s">
        <v>6</v>
      </c>
      <c r="K230" s="372" t="s">
        <v>35</v>
      </c>
      <c r="L230" s="372" t="s">
        <v>21</v>
      </c>
      <c r="M230" s="372" t="s">
        <v>59</v>
      </c>
      <c r="N230" s="372" t="s">
        <v>58</v>
      </c>
      <c r="O230" s="372" t="s">
        <v>121</v>
      </c>
      <c r="P230" s="372" t="s">
        <v>73</v>
      </c>
      <c r="Q230" s="372" t="s">
        <v>122</v>
      </c>
      <c r="R230" s="372" t="s">
        <v>337</v>
      </c>
      <c r="IC230" s="367"/>
      <c r="ID230" s="367"/>
      <c r="IE230" s="367"/>
      <c r="IF230" s="367"/>
      <c r="IG230" s="367"/>
      <c r="IH230" s="367"/>
      <c r="II230" s="367"/>
      <c r="IJ230" s="367"/>
      <c r="IK230" s="367"/>
      <c r="IL230" s="367"/>
    </row>
    <row r="231" spans="1:246">
      <c r="B231" s="351">
        <v>1</v>
      </c>
      <c r="C231" s="382">
        <v>45659</v>
      </c>
      <c r="D231" s="351" t="s">
        <v>186</v>
      </c>
      <c r="E231" s="419" t="s">
        <v>3635</v>
      </c>
      <c r="F231" s="5" t="s">
        <v>3636</v>
      </c>
      <c r="G231" s="351"/>
      <c r="H231" s="5"/>
      <c r="I231" s="5" t="s">
        <v>480</v>
      </c>
      <c r="J231" s="384">
        <v>1</v>
      </c>
      <c r="K231" s="351" t="s">
        <v>38</v>
      </c>
      <c r="L231" s="5" t="s">
        <v>3637</v>
      </c>
      <c r="M231" s="385"/>
      <c r="N231" s="351"/>
      <c r="O231" s="351">
        <v>20250204</v>
      </c>
      <c r="P231" s="387"/>
      <c r="Q231" s="385">
        <f>J231*M231</f>
        <v>0</v>
      </c>
      <c r="R231" s="385">
        <f>Q231*1.1</f>
        <v>0</v>
      </c>
    </row>
    <row r="232" spans="1:246">
      <c r="P232" s="362" t="s">
        <v>123</v>
      </c>
      <c r="Q232" s="368">
        <f>SUM(Q231:Q231)</f>
        <v>0</v>
      </c>
      <c r="R232" s="368">
        <f>SUM(R231:R231)</f>
        <v>0</v>
      </c>
    </row>
    <row r="233" spans="1:246">
      <c r="B233" s="377">
        <v>45663</v>
      </c>
      <c r="L233" s="2"/>
      <c r="N233" s="2"/>
      <c r="P233" s="2"/>
      <c r="Q233" s="2"/>
      <c r="R233" s="2"/>
      <c r="IC233" s="367"/>
      <c r="ID233" s="367"/>
      <c r="IE233" s="367"/>
      <c r="IF233" s="367"/>
      <c r="IG233" s="367"/>
      <c r="IH233" s="367"/>
      <c r="II233" s="367"/>
      <c r="IJ233" s="367"/>
      <c r="IK233" s="367"/>
      <c r="IL233" s="367"/>
    </row>
    <row r="234" spans="1:246">
      <c r="B234" s="372" t="s">
        <v>48</v>
      </c>
      <c r="C234" s="372" t="s">
        <v>13</v>
      </c>
      <c r="D234" s="372" t="s">
        <v>12</v>
      </c>
      <c r="E234" s="372" t="s">
        <v>5</v>
      </c>
      <c r="F234" s="380" t="s">
        <v>22</v>
      </c>
      <c r="G234" s="372" t="s">
        <v>2</v>
      </c>
      <c r="H234" s="372" t="s">
        <v>18</v>
      </c>
      <c r="I234" s="372" t="s">
        <v>3</v>
      </c>
      <c r="J234" s="372" t="s">
        <v>6</v>
      </c>
      <c r="K234" s="372" t="s">
        <v>35</v>
      </c>
      <c r="L234" s="372" t="s">
        <v>21</v>
      </c>
      <c r="M234" s="372" t="s">
        <v>59</v>
      </c>
      <c r="N234" s="372" t="s">
        <v>58</v>
      </c>
      <c r="O234" s="372" t="s">
        <v>121</v>
      </c>
      <c r="P234" s="372" t="s">
        <v>73</v>
      </c>
      <c r="Q234" s="372" t="s">
        <v>122</v>
      </c>
      <c r="R234" s="372" t="s">
        <v>337</v>
      </c>
      <c r="IC234" s="367"/>
      <c r="ID234" s="367"/>
      <c r="IE234" s="367"/>
      <c r="IF234" s="367"/>
      <c r="IG234" s="367"/>
      <c r="IH234" s="367"/>
      <c r="II234" s="367"/>
      <c r="IJ234" s="367"/>
      <c r="IK234" s="367"/>
      <c r="IL234" s="367"/>
    </row>
    <row r="235" spans="1:246">
      <c r="B235" s="351">
        <v>1</v>
      </c>
      <c r="C235" s="382">
        <v>45663</v>
      </c>
      <c r="D235" s="351" t="s">
        <v>186</v>
      </c>
      <c r="E235" s="419" t="s">
        <v>3631</v>
      </c>
      <c r="F235" s="5" t="s">
        <v>3629</v>
      </c>
      <c r="G235" s="351"/>
      <c r="H235" s="5" t="s">
        <v>3632</v>
      </c>
      <c r="I235" s="5" t="s">
        <v>3630</v>
      </c>
      <c r="J235" s="384">
        <v>2</v>
      </c>
      <c r="K235" s="351" t="s">
        <v>38</v>
      </c>
      <c r="L235" s="5" t="s">
        <v>119</v>
      </c>
      <c r="M235" s="385">
        <v>102500</v>
      </c>
      <c r="N235" s="351">
        <v>20250106</v>
      </c>
      <c r="O235" s="351">
        <v>20250114</v>
      </c>
      <c r="P235" s="387"/>
      <c r="Q235" s="385">
        <f>J235*M235</f>
        <v>205000</v>
      </c>
      <c r="R235" s="385">
        <f>Q235*1.1</f>
        <v>225500.00000000003</v>
      </c>
    </row>
    <row r="236" spans="1:246">
      <c r="P236" s="362" t="s">
        <v>123</v>
      </c>
      <c r="Q236" s="368">
        <f>SUM(Q235:Q235)</f>
        <v>205000</v>
      </c>
      <c r="R236" s="368">
        <f>SUM(R235:R235)</f>
        <v>225500.00000000003</v>
      </c>
    </row>
    <row r="238" spans="1:246">
      <c r="B238" s="377">
        <v>45666</v>
      </c>
      <c r="L238" s="2"/>
      <c r="N238" s="2"/>
      <c r="P238" s="2"/>
      <c r="Q238" s="2"/>
      <c r="R238" s="2"/>
      <c r="IC238" s="367"/>
      <c r="ID238" s="367"/>
      <c r="IE238" s="367"/>
      <c r="IF238" s="367"/>
      <c r="IG238" s="367"/>
      <c r="IH238" s="367"/>
      <c r="II238" s="367"/>
      <c r="IJ238" s="367"/>
      <c r="IK238" s="367"/>
      <c r="IL238" s="367"/>
    </row>
    <row r="239" spans="1:246">
      <c r="B239" s="372" t="s">
        <v>48</v>
      </c>
      <c r="C239" s="372" t="s">
        <v>13</v>
      </c>
      <c r="D239" s="372" t="s">
        <v>12</v>
      </c>
      <c r="E239" s="372" t="s">
        <v>5</v>
      </c>
      <c r="F239" s="380" t="s">
        <v>22</v>
      </c>
      <c r="G239" s="372" t="s">
        <v>2</v>
      </c>
      <c r="H239" s="372" t="s">
        <v>18</v>
      </c>
      <c r="I239" s="372" t="s">
        <v>3</v>
      </c>
      <c r="J239" s="372" t="s">
        <v>6</v>
      </c>
      <c r="K239" s="372" t="s">
        <v>35</v>
      </c>
      <c r="L239" s="372" t="s">
        <v>21</v>
      </c>
      <c r="M239" s="372" t="s">
        <v>59</v>
      </c>
      <c r="N239" s="372" t="s">
        <v>58</v>
      </c>
      <c r="O239" s="372" t="s">
        <v>121</v>
      </c>
      <c r="P239" s="372" t="s">
        <v>73</v>
      </c>
      <c r="Q239" s="372" t="s">
        <v>122</v>
      </c>
      <c r="R239" s="372" t="s">
        <v>337</v>
      </c>
      <c r="IC239" s="367"/>
      <c r="ID239" s="367"/>
      <c r="IE239" s="367"/>
      <c r="IF239" s="367"/>
      <c r="IG239" s="367"/>
      <c r="IH239" s="367"/>
      <c r="II239" s="367"/>
      <c r="IJ239" s="367"/>
      <c r="IK239" s="367"/>
      <c r="IL239" s="367"/>
    </row>
    <row r="240" spans="1:246">
      <c r="B240" s="5">
        <v>1</v>
      </c>
      <c r="C240" s="137">
        <v>45666</v>
      </c>
      <c r="D240" s="5" t="s">
        <v>186</v>
      </c>
      <c r="E240" s="5" t="s">
        <v>319</v>
      </c>
      <c r="F240" s="5" t="s">
        <v>320</v>
      </c>
      <c r="G240" s="5" t="s">
        <v>118</v>
      </c>
      <c r="H240" s="81" t="s">
        <v>2659</v>
      </c>
      <c r="I240" s="5" t="s">
        <v>322</v>
      </c>
      <c r="J240" s="5">
        <v>1</v>
      </c>
      <c r="K240" s="5" t="s">
        <v>36</v>
      </c>
      <c r="L240" s="5" t="s">
        <v>334</v>
      </c>
      <c r="M240" s="7">
        <v>320000</v>
      </c>
      <c r="N240" s="5">
        <v>20240109</v>
      </c>
      <c r="O240" s="5">
        <v>20250114</v>
      </c>
      <c r="P240" s="88"/>
      <c r="Q240" s="7">
        <f t="shared" ref="Q240:Q245" si="72">J240*M240</f>
        <v>320000</v>
      </c>
      <c r="R240" s="7">
        <f t="shared" ref="R240:R245" si="73">Q240*1.1</f>
        <v>352000</v>
      </c>
    </row>
    <row r="241" spans="1:315">
      <c r="B241" s="464">
        <v>2</v>
      </c>
      <c r="C241" s="465">
        <v>45666</v>
      </c>
      <c r="D241" s="464" t="s">
        <v>186</v>
      </c>
      <c r="E241" s="464" t="s">
        <v>319</v>
      </c>
      <c r="F241" s="464" t="s">
        <v>3656</v>
      </c>
      <c r="G241" s="464"/>
      <c r="H241" s="464" t="s">
        <v>3657</v>
      </c>
      <c r="I241" s="464" t="s">
        <v>322</v>
      </c>
      <c r="J241" s="464">
        <v>1</v>
      </c>
      <c r="K241" s="464" t="s">
        <v>36</v>
      </c>
      <c r="L241" s="464" t="s">
        <v>3658</v>
      </c>
      <c r="M241" s="467">
        <v>275000</v>
      </c>
      <c r="N241" s="464">
        <v>20240109</v>
      </c>
      <c r="O241" s="464">
        <v>20250114</v>
      </c>
      <c r="P241" s="464" t="s">
        <v>3659</v>
      </c>
      <c r="Q241" s="467">
        <v>275000</v>
      </c>
      <c r="R241" s="467">
        <f t="shared" si="73"/>
        <v>302500</v>
      </c>
    </row>
    <row r="242" spans="1:315">
      <c r="B242" s="464">
        <v>3</v>
      </c>
      <c r="C242" s="465">
        <v>45666</v>
      </c>
      <c r="D242" s="464" t="s">
        <v>186</v>
      </c>
      <c r="E242" s="464" t="s">
        <v>321</v>
      </c>
      <c r="F242" s="464" t="s">
        <v>3656</v>
      </c>
      <c r="G242" s="464" t="s">
        <v>118</v>
      </c>
      <c r="H242" s="464" t="s">
        <v>3660</v>
      </c>
      <c r="I242" s="464" t="s">
        <v>322</v>
      </c>
      <c r="J242" s="464">
        <v>1</v>
      </c>
      <c r="K242" s="464" t="s">
        <v>36</v>
      </c>
      <c r="L242" s="464" t="s">
        <v>3658</v>
      </c>
      <c r="M242" s="467">
        <v>175000</v>
      </c>
      <c r="N242" s="464">
        <v>20240109</v>
      </c>
      <c r="O242" s="464">
        <v>20250114</v>
      </c>
      <c r="P242" s="464" t="s">
        <v>3659</v>
      </c>
      <c r="Q242" s="467">
        <f t="shared" si="72"/>
        <v>175000</v>
      </c>
      <c r="R242" s="467">
        <f t="shared" si="73"/>
        <v>192500.00000000003</v>
      </c>
      <c r="S242" s="475"/>
      <c r="T242" s="475"/>
    </row>
    <row r="243" spans="1:315">
      <c r="B243" s="5">
        <v>4</v>
      </c>
      <c r="C243" s="137">
        <v>45666</v>
      </c>
      <c r="D243" s="5" t="s">
        <v>186</v>
      </c>
      <c r="E243" s="342" t="s">
        <v>2703</v>
      </c>
      <c r="F243" s="342" t="s">
        <v>817</v>
      </c>
      <c r="G243" s="342"/>
      <c r="H243" s="342" t="s">
        <v>2704</v>
      </c>
      <c r="I243" s="5" t="s">
        <v>78</v>
      </c>
      <c r="J243" s="5">
        <v>1</v>
      </c>
      <c r="K243" s="5" t="s">
        <v>38</v>
      </c>
      <c r="L243" s="5" t="s">
        <v>119</v>
      </c>
      <c r="M243" s="7">
        <v>45000</v>
      </c>
      <c r="N243" s="5">
        <v>20250109</v>
      </c>
      <c r="O243" s="5">
        <v>20250114</v>
      </c>
      <c r="P243" s="76"/>
      <c r="Q243" s="7">
        <f t="shared" si="72"/>
        <v>45000</v>
      </c>
      <c r="R243" s="7">
        <f t="shared" si="73"/>
        <v>49500.000000000007</v>
      </c>
    </row>
    <row r="244" spans="1:315">
      <c r="B244" s="5">
        <v>5</v>
      </c>
      <c r="C244" s="137">
        <v>45666</v>
      </c>
      <c r="D244" s="5" t="s">
        <v>186</v>
      </c>
      <c r="E244" s="411" t="s">
        <v>3652</v>
      </c>
      <c r="F244" s="5" t="s">
        <v>3343</v>
      </c>
      <c r="G244" s="5" t="s">
        <v>3653</v>
      </c>
      <c r="H244" s="411" t="s">
        <v>3661</v>
      </c>
      <c r="I244" s="5" t="s">
        <v>3513</v>
      </c>
      <c r="J244" s="138">
        <v>1</v>
      </c>
      <c r="K244" s="5" t="s">
        <v>38</v>
      </c>
      <c r="L244" s="5" t="s">
        <v>119</v>
      </c>
      <c r="M244" s="7">
        <v>75000</v>
      </c>
      <c r="N244" s="5">
        <v>20250109</v>
      </c>
      <c r="O244" s="5">
        <v>20250110</v>
      </c>
      <c r="P244" s="76"/>
      <c r="Q244" s="7">
        <f t="shared" si="72"/>
        <v>75000</v>
      </c>
      <c r="R244" s="7">
        <f t="shared" si="73"/>
        <v>82500</v>
      </c>
      <c r="S244" s="475"/>
    </row>
    <row r="245" spans="1:315">
      <c r="B245" s="5">
        <v>6</v>
      </c>
      <c r="C245" s="137">
        <v>45666</v>
      </c>
      <c r="D245" s="5" t="s">
        <v>186</v>
      </c>
      <c r="E245" s="411" t="s">
        <v>3261</v>
      </c>
      <c r="F245" s="5" t="s">
        <v>2219</v>
      </c>
      <c r="G245" s="5"/>
      <c r="H245" s="411" t="s">
        <v>3266</v>
      </c>
      <c r="I245" s="411" t="s">
        <v>3262</v>
      </c>
      <c r="J245" s="5">
        <v>10</v>
      </c>
      <c r="K245" s="5" t="s">
        <v>36</v>
      </c>
      <c r="L245" s="5" t="s">
        <v>2220</v>
      </c>
      <c r="M245" s="7">
        <v>230000</v>
      </c>
      <c r="N245" s="5">
        <v>20250109</v>
      </c>
      <c r="O245" s="5">
        <v>20250110</v>
      </c>
      <c r="P245" s="76"/>
      <c r="Q245" s="7">
        <f t="shared" si="72"/>
        <v>2300000</v>
      </c>
      <c r="R245" s="7">
        <f t="shared" si="73"/>
        <v>2530000</v>
      </c>
    </row>
    <row r="246" spans="1:315">
      <c r="B246" s="37"/>
      <c r="L246" s="37"/>
      <c r="N246" s="37"/>
      <c r="P246" s="43" t="s">
        <v>123</v>
      </c>
      <c r="Q246" s="42">
        <f>SUM(Q240:Q245)</f>
        <v>3190000</v>
      </c>
      <c r="R246" s="42">
        <f>SUM(R240:R245)</f>
        <v>3509000</v>
      </c>
    </row>
    <row r="249" spans="1:315">
      <c r="B249" s="377">
        <v>45672</v>
      </c>
      <c r="L249" s="2"/>
      <c r="N249" s="2"/>
      <c r="P249" s="2"/>
      <c r="Q249" s="2"/>
      <c r="R249" s="2"/>
      <c r="IN249" s="367"/>
      <c r="IO249" s="367"/>
      <c r="IP249" s="367"/>
      <c r="IQ249" s="367"/>
      <c r="IR249" s="367"/>
      <c r="IS249" s="367"/>
      <c r="IT249" s="367"/>
      <c r="IU249" s="367"/>
      <c r="IV249" s="367"/>
      <c r="IW249" s="367"/>
      <c r="IX249" s="367"/>
      <c r="IY249" s="367"/>
      <c r="IZ249" s="367"/>
      <c r="JA249" s="367"/>
      <c r="JB249" s="367"/>
      <c r="JC249" s="367"/>
      <c r="JD249" s="367"/>
      <c r="JE249" s="367"/>
      <c r="JF249" s="367"/>
      <c r="JG249" s="367"/>
      <c r="JH249" s="367"/>
      <c r="JI249" s="367"/>
      <c r="JJ249" s="367"/>
      <c r="JK249" s="367"/>
      <c r="JL249" s="367"/>
      <c r="JM249" s="367"/>
      <c r="JN249" s="367"/>
      <c r="JO249" s="367"/>
      <c r="JP249" s="367"/>
      <c r="JQ249" s="367"/>
      <c r="JR249" s="367"/>
      <c r="JS249" s="367"/>
      <c r="JT249" s="367"/>
      <c r="JU249" s="367"/>
      <c r="JV249" s="367"/>
      <c r="JW249" s="367"/>
      <c r="JX249" s="367"/>
      <c r="JY249" s="367"/>
      <c r="JZ249" s="367"/>
      <c r="KA249" s="367"/>
      <c r="KB249" s="367"/>
      <c r="KC249" s="367"/>
      <c r="KD249" s="367"/>
      <c r="KE249" s="367"/>
      <c r="KF249" s="367"/>
      <c r="KG249" s="367"/>
      <c r="KH249" s="367"/>
      <c r="KI249" s="367"/>
      <c r="KJ249" s="367"/>
      <c r="KK249" s="367"/>
      <c r="KL249" s="367"/>
      <c r="KM249" s="367"/>
      <c r="KN249" s="367"/>
      <c r="KO249" s="367"/>
      <c r="KP249" s="367"/>
      <c r="KQ249" s="367"/>
      <c r="KR249" s="367"/>
      <c r="KS249" s="367"/>
      <c r="KT249" s="367"/>
      <c r="KU249" s="367"/>
      <c r="KV249" s="367"/>
      <c r="KW249" s="367"/>
      <c r="KX249" s="367"/>
      <c r="KY249" s="367"/>
      <c r="KZ249" s="367"/>
      <c r="LA249" s="367"/>
      <c r="LB249" s="367"/>
      <c r="LC249" s="367"/>
    </row>
    <row r="250" spans="1:315">
      <c r="B250" s="372" t="s">
        <v>48</v>
      </c>
      <c r="C250" s="372" t="s">
        <v>13</v>
      </c>
      <c r="D250" s="372" t="s">
        <v>12</v>
      </c>
      <c r="E250" s="372" t="s">
        <v>5</v>
      </c>
      <c r="F250" s="372" t="s">
        <v>22</v>
      </c>
      <c r="G250" s="372" t="s">
        <v>2</v>
      </c>
      <c r="H250" s="372" t="s">
        <v>18</v>
      </c>
      <c r="I250" s="372" t="s">
        <v>3</v>
      </c>
      <c r="J250" s="372" t="s">
        <v>6</v>
      </c>
      <c r="K250" s="372" t="s">
        <v>35</v>
      </c>
      <c r="L250" s="372" t="s">
        <v>21</v>
      </c>
      <c r="M250" s="372" t="s">
        <v>59</v>
      </c>
      <c r="N250" s="372" t="s">
        <v>58</v>
      </c>
      <c r="O250" s="372" t="s">
        <v>121</v>
      </c>
      <c r="P250" s="372" t="s">
        <v>73</v>
      </c>
      <c r="Q250" s="372" t="s">
        <v>122</v>
      </c>
      <c r="R250" s="372" t="s">
        <v>337</v>
      </c>
    </row>
    <row r="251" spans="1:315" ht="15.75" customHeight="1">
      <c r="A251" s="405"/>
      <c r="B251" s="351">
        <v>1</v>
      </c>
      <c r="C251" s="382">
        <v>45672</v>
      </c>
      <c r="D251" s="351" t="s">
        <v>186</v>
      </c>
      <c r="E251" s="383" t="s">
        <v>1971</v>
      </c>
      <c r="F251" s="351" t="s">
        <v>154</v>
      </c>
      <c r="G251" s="351" t="s">
        <v>91</v>
      </c>
      <c r="H251" s="383" t="s">
        <v>1972</v>
      </c>
      <c r="I251" s="383" t="s">
        <v>1973</v>
      </c>
      <c r="J251" s="384">
        <v>15</v>
      </c>
      <c r="K251" s="351" t="s">
        <v>38</v>
      </c>
      <c r="L251" s="7" t="s">
        <v>119</v>
      </c>
      <c r="M251" s="7">
        <v>19000</v>
      </c>
      <c r="N251" s="351"/>
      <c r="O251" s="351">
        <v>20250124</v>
      </c>
      <c r="P251" s="351"/>
      <c r="Q251" s="385">
        <f t="shared" ref="Q251:Q259" si="74">J251*M251</f>
        <v>285000</v>
      </c>
      <c r="R251" s="385">
        <f t="shared" ref="R251:R259" si="75">Q251*1.1</f>
        <v>313500</v>
      </c>
    </row>
    <row r="252" spans="1:315" ht="15.75" customHeight="1">
      <c r="A252" s="405"/>
      <c r="B252" s="351">
        <v>2</v>
      </c>
      <c r="C252" s="382">
        <v>45672</v>
      </c>
      <c r="D252" s="351" t="s">
        <v>186</v>
      </c>
      <c r="E252" s="383" t="s">
        <v>1772</v>
      </c>
      <c r="F252" s="351" t="s">
        <v>154</v>
      </c>
      <c r="G252" s="351" t="s">
        <v>91</v>
      </c>
      <c r="H252" s="383" t="s">
        <v>2186</v>
      </c>
      <c r="I252" s="383" t="s">
        <v>813</v>
      </c>
      <c r="J252" s="384">
        <v>5</v>
      </c>
      <c r="K252" s="351" t="s">
        <v>38</v>
      </c>
      <c r="L252" s="7" t="s">
        <v>119</v>
      </c>
      <c r="M252" s="7">
        <v>17000</v>
      </c>
      <c r="N252" s="351"/>
      <c r="O252" s="351">
        <v>20250124</v>
      </c>
      <c r="P252" s="351"/>
      <c r="Q252" s="385">
        <f t="shared" si="74"/>
        <v>85000</v>
      </c>
      <c r="R252" s="385">
        <f t="shared" si="75"/>
        <v>93500.000000000015</v>
      </c>
    </row>
    <row r="253" spans="1:315" ht="15.75" customHeight="1">
      <c r="A253" s="405"/>
      <c r="B253" s="351">
        <v>3</v>
      </c>
      <c r="C253" s="382">
        <v>45672</v>
      </c>
      <c r="D253" s="351" t="s">
        <v>186</v>
      </c>
      <c r="E253" s="383" t="s">
        <v>3676</v>
      </c>
      <c r="F253" s="351" t="s">
        <v>3106</v>
      </c>
      <c r="G253" s="351"/>
      <c r="H253" s="383" t="s">
        <v>161</v>
      </c>
      <c r="I253" s="383" t="s">
        <v>159</v>
      </c>
      <c r="J253" s="384">
        <v>1</v>
      </c>
      <c r="K253" s="351" t="s">
        <v>38</v>
      </c>
      <c r="L253" s="7" t="s">
        <v>119</v>
      </c>
      <c r="M253" s="7">
        <v>13500</v>
      </c>
      <c r="N253" s="351"/>
      <c r="O253" s="351">
        <v>20250124</v>
      </c>
      <c r="P253" s="351"/>
      <c r="Q253" s="385">
        <f t="shared" si="74"/>
        <v>13500</v>
      </c>
      <c r="R253" s="385">
        <f t="shared" si="75"/>
        <v>14850.000000000002</v>
      </c>
    </row>
    <row r="254" spans="1:315" ht="15.75" customHeight="1">
      <c r="A254" s="405"/>
      <c r="B254" s="351">
        <v>4</v>
      </c>
      <c r="C254" s="382">
        <v>45672</v>
      </c>
      <c r="D254" s="351" t="s">
        <v>186</v>
      </c>
      <c r="E254" s="383" t="s">
        <v>3677</v>
      </c>
      <c r="F254" s="351" t="s">
        <v>1752</v>
      </c>
      <c r="G254" s="351"/>
      <c r="H254" s="383" t="s">
        <v>3683</v>
      </c>
      <c r="I254" s="383" t="s">
        <v>737</v>
      </c>
      <c r="J254" s="384">
        <v>1</v>
      </c>
      <c r="K254" s="351" t="s">
        <v>38</v>
      </c>
      <c r="L254" s="7" t="s">
        <v>119</v>
      </c>
      <c r="M254" s="7">
        <v>270000</v>
      </c>
      <c r="N254" s="351"/>
      <c r="O254" s="351">
        <v>20250124</v>
      </c>
      <c r="P254" s="351"/>
      <c r="Q254" s="385">
        <f t="shared" si="74"/>
        <v>270000</v>
      </c>
      <c r="R254" s="385">
        <f t="shared" si="75"/>
        <v>297000</v>
      </c>
    </row>
    <row r="255" spans="1:315" ht="15.75" customHeight="1">
      <c r="A255" s="405"/>
      <c r="B255" s="351">
        <v>5</v>
      </c>
      <c r="C255" s="382">
        <v>45672</v>
      </c>
      <c r="D255" s="351" t="s">
        <v>186</v>
      </c>
      <c r="E255" s="383" t="s">
        <v>3678</v>
      </c>
      <c r="F255" s="351"/>
      <c r="G255" s="351"/>
      <c r="H255" s="383" t="s">
        <v>3492</v>
      </c>
      <c r="I255" s="383"/>
      <c r="J255" s="384">
        <v>1</v>
      </c>
      <c r="K255" s="351" t="s">
        <v>38</v>
      </c>
      <c r="L255" s="7" t="s">
        <v>119</v>
      </c>
      <c r="M255" s="7">
        <v>2200</v>
      </c>
      <c r="N255" s="351"/>
      <c r="O255" s="351">
        <v>20250124</v>
      </c>
      <c r="P255" s="351"/>
      <c r="Q255" s="385">
        <f t="shared" si="74"/>
        <v>2200</v>
      </c>
      <c r="R255" s="385">
        <f t="shared" si="75"/>
        <v>2420</v>
      </c>
    </row>
    <row r="256" spans="1:315" ht="15.75" customHeight="1">
      <c r="A256" s="405"/>
      <c r="B256" s="351">
        <v>6</v>
      </c>
      <c r="C256" s="382">
        <v>45672</v>
      </c>
      <c r="D256" s="351" t="s">
        <v>186</v>
      </c>
      <c r="E256" s="383" t="s">
        <v>3679</v>
      </c>
      <c r="F256" s="351"/>
      <c r="G256" s="351"/>
      <c r="H256" s="383" t="s">
        <v>3493</v>
      </c>
      <c r="I256" s="383"/>
      <c r="J256" s="384">
        <v>1</v>
      </c>
      <c r="K256" s="351" t="s">
        <v>38</v>
      </c>
      <c r="L256" s="7" t="s">
        <v>119</v>
      </c>
      <c r="M256" s="7">
        <v>2400</v>
      </c>
      <c r="N256" s="351"/>
      <c r="O256" s="351">
        <v>20250124</v>
      </c>
      <c r="P256" s="351"/>
      <c r="Q256" s="385">
        <f t="shared" si="74"/>
        <v>2400</v>
      </c>
      <c r="R256" s="385">
        <f t="shared" si="75"/>
        <v>2640</v>
      </c>
    </row>
    <row r="257" spans="1:315" ht="15.75" customHeight="1">
      <c r="A257" s="405"/>
      <c r="B257" s="351">
        <v>7</v>
      </c>
      <c r="C257" s="382">
        <v>45672</v>
      </c>
      <c r="D257" s="351" t="s">
        <v>186</v>
      </c>
      <c r="E257" s="383" t="s">
        <v>3680</v>
      </c>
      <c r="F257" s="351"/>
      <c r="G257" s="351"/>
      <c r="H257" s="383" t="s">
        <v>2140</v>
      </c>
      <c r="I257" s="383"/>
      <c r="J257" s="384">
        <v>1</v>
      </c>
      <c r="K257" s="351" t="s">
        <v>38</v>
      </c>
      <c r="L257" s="7" t="s">
        <v>119</v>
      </c>
      <c r="M257" s="7">
        <v>2600</v>
      </c>
      <c r="N257" s="351"/>
      <c r="O257" s="351">
        <v>20250124</v>
      </c>
      <c r="P257" s="351"/>
      <c r="Q257" s="385">
        <f t="shared" si="74"/>
        <v>2600</v>
      </c>
      <c r="R257" s="385">
        <f t="shared" si="75"/>
        <v>2860.0000000000005</v>
      </c>
    </row>
    <row r="258" spans="1:315" ht="15.75" customHeight="1">
      <c r="A258" s="405"/>
      <c r="B258" s="351">
        <v>8</v>
      </c>
      <c r="C258" s="382">
        <v>45672</v>
      </c>
      <c r="D258" s="351" t="s">
        <v>186</v>
      </c>
      <c r="E258" s="383" t="s">
        <v>3681</v>
      </c>
      <c r="F258" s="351"/>
      <c r="G258" s="383"/>
      <c r="H258" s="383" t="s">
        <v>3684</v>
      </c>
      <c r="I258" s="383"/>
      <c r="J258" s="384">
        <v>1</v>
      </c>
      <c r="K258" s="351" t="s">
        <v>38</v>
      </c>
      <c r="L258" s="7" t="s">
        <v>119</v>
      </c>
      <c r="M258" s="7">
        <v>1600</v>
      </c>
      <c r="N258" s="351"/>
      <c r="O258" s="351">
        <v>20250124</v>
      </c>
      <c r="P258" s="351"/>
      <c r="Q258" s="385">
        <f t="shared" si="74"/>
        <v>1600</v>
      </c>
      <c r="R258" s="385">
        <f t="shared" si="75"/>
        <v>1760.0000000000002</v>
      </c>
    </row>
    <row r="259" spans="1:315" ht="15.75" customHeight="1">
      <c r="A259" s="405"/>
      <c r="B259" s="351">
        <v>9</v>
      </c>
      <c r="C259" s="382">
        <v>45672</v>
      </c>
      <c r="D259" s="351" t="s">
        <v>186</v>
      </c>
      <c r="E259" s="383" t="s">
        <v>3682</v>
      </c>
      <c r="F259" s="351" t="s">
        <v>915</v>
      </c>
      <c r="G259" s="351"/>
      <c r="H259" s="383">
        <v>1511110</v>
      </c>
      <c r="I259" s="383"/>
      <c r="J259" s="384">
        <v>10</v>
      </c>
      <c r="K259" s="351" t="s">
        <v>38</v>
      </c>
      <c r="L259" s="5" t="s">
        <v>2220</v>
      </c>
      <c r="M259" s="385">
        <v>28000</v>
      </c>
      <c r="N259" s="351"/>
      <c r="O259" s="351">
        <v>20250116</v>
      </c>
      <c r="P259" s="351"/>
      <c r="Q259" s="385">
        <f t="shared" si="74"/>
        <v>280000</v>
      </c>
      <c r="R259" s="385">
        <f t="shared" si="75"/>
        <v>308000</v>
      </c>
    </row>
    <row r="260" spans="1:315">
      <c r="P260" s="43" t="s">
        <v>123</v>
      </c>
      <c r="Q260" s="42">
        <f>SUM(Q251:Q259)</f>
        <v>942300</v>
      </c>
      <c r="R260" s="42">
        <f>SUM(R251:R259)</f>
        <v>1036530</v>
      </c>
    </row>
    <row r="262" spans="1:315">
      <c r="B262" s="377">
        <v>45674</v>
      </c>
      <c r="L262" s="2"/>
      <c r="N262" s="2"/>
      <c r="P262" s="2"/>
      <c r="Q262" s="2"/>
      <c r="R262" s="2"/>
      <c r="IN262" s="367"/>
      <c r="IO262" s="367"/>
      <c r="IP262" s="367"/>
      <c r="IQ262" s="367"/>
      <c r="IR262" s="367"/>
      <c r="IS262" s="367"/>
      <c r="IT262" s="367"/>
      <c r="IU262" s="367"/>
      <c r="IV262" s="367"/>
      <c r="IW262" s="367"/>
      <c r="IX262" s="367"/>
      <c r="IY262" s="367"/>
      <c r="IZ262" s="367"/>
      <c r="JA262" s="367"/>
      <c r="JB262" s="367"/>
      <c r="JC262" s="367"/>
      <c r="JD262" s="367"/>
      <c r="JE262" s="367"/>
      <c r="JF262" s="367"/>
      <c r="JG262" s="367"/>
      <c r="JH262" s="367"/>
      <c r="JI262" s="367"/>
      <c r="JJ262" s="367"/>
      <c r="JK262" s="367"/>
      <c r="JL262" s="367"/>
      <c r="JM262" s="367"/>
      <c r="JN262" s="367"/>
      <c r="JO262" s="367"/>
      <c r="JP262" s="367"/>
      <c r="JQ262" s="367"/>
      <c r="JR262" s="367"/>
      <c r="JS262" s="367"/>
      <c r="JT262" s="367"/>
      <c r="JU262" s="367"/>
      <c r="JV262" s="367"/>
      <c r="JW262" s="367"/>
      <c r="JX262" s="367"/>
      <c r="JY262" s="367"/>
      <c r="JZ262" s="367"/>
      <c r="KA262" s="367"/>
      <c r="KB262" s="367"/>
      <c r="KC262" s="367"/>
      <c r="KD262" s="367"/>
      <c r="KE262" s="367"/>
      <c r="KF262" s="367"/>
      <c r="KG262" s="367"/>
      <c r="KH262" s="367"/>
      <c r="KI262" s="367"/>
      <c r="KJ262" s="367"/>
      <c r="KK262" s="367"/>
      <c r="KL262" s="367"/>
      <c r="KM262" s="367"/>
      <c r="KN262" s="367"/>
      <c r="KO262" s="367"/>
      <c r="KP262" s="367"/>
      <c r="KQ262" s="367"/>
      <c r="KR262" s="367"/>
      <c r="KS262" s="367"/>
      <c r="KT262" s="367"/>
      <c r="KU262" s="367"/>
      <c r="KV262" s="367"/>
      <c r="KW262" s="367"/>
      <c r="KX262" s="367"/>
      <c r="KY262" s="367"/>
      <c r="KZ262" s="367"/>
      <c r="LA262" s="367"/>
      <c r="LB262" s="367"/>
      <c r="LC262" s="367"/>
    </row>
    <row r="263" spans="1:315">
      <c r="B263" s="372" t="s">
        <v>48</v>
      </c>
      <c r="C263" s="372" t="s">
        <v>13</v>
      </c>
      <c r="D263" s="372" t="s">
        <v>12</v>
      </c>
      <c r="E263" s="372" t="s">
        <v>5</v>
      </c>
      <c r="F263" s="372" t="s">
        <v>22</v>
      </c>
      <c r="G263" s="372" t="s">
        <v>2</v>
      </c>
      <c r="H263" s="372" t="s">
        <v>18</v>
      </c>
      <c r="I263" s="372" t="s">
        <v>3</v>
      </c>
      <c r="J263" s="372" t="s">
        <v>6</v>
      </c>
      <c r="K263" s="372" t="s">
        <v>35</v>
      </c>
      <c r="L263" s="372" t="s">
        <v>21</v>
      </c>
      <c r="M263" s="372" t="s">
        <v>59</v>
      </c>
      <c r="N263" s="372" t="s">
        <v>58</v>
      </c>
      <c r="O263" s="372" t="s">
        <v>121</v>
      </c>
      <c r="P263" s="372" t="s">
        <v>73</v>
      </c>
      <c r="Q263" s="372" t="s">
        <v>122</v>
      </c>
      <c r="R263" s="372" t="s">
        <v>337</v>
      </c>
    </row>
    <row r="264" spans="1:315" ht="15.75" customHeight="1">
      <c r="A264" s="405"/>
      <c r="B264" s="351">
        <v>1</v>
      </c>
      <c r="C264" s="382">
        <v>45672</v>
      </c>
      <c r="D264" s="351" t="s">
        <v>186</v>
      </c>
      <c r="E264" s="419" t="s">
        <v>3686</v>
      </c>
      <c r="F264" s="5" t="s">
        <v>3636</v>
      </c>
      <c r="G264" s="351"/>
      <c r="H264" s="5"/>
      <c r="I264" s="5" t="s">
        <v>480</v>
      </c>
      <c r="J264" s="384">
        <v>2</v>
      </c>
      <c r="K264" s="351" t="s">
        <v>38</v>
      </c>
      <c r="L264" s="5" t="s">
        <v>3636</v>
      </c>
      <c r="M264" s="7"/>
      <c r="N264" s="351"/>
      <c r="O264" s="351">
        <v>20250212</v>
      </c>
      <c r="P264" s="351"/>
      <c r="Q264" s="385">
        <f t="shared" ref="Q264:Q265" si="76">J264*M264</f>
        <v>0</v>
      </c>
      <c r="R264" s="385">
        <f t="shared" ref="R264:R265" si="77">Q264*1.1</f>
        <v>0</v>
      </c>
    </row>
    <row r="265" spans="1:315" ht="15.75" customHeight="1">
      <c r="A265" s="405"/>
      <c r="B265" s="351">
        <v>2</v>
      </c>
      <c r="C265" s="382">
        <v>45672</v>
      </c>
      <c r="D265" s="351" t="s">
        <v>186</v>
      </c>
      <c r="E265" s="419" t="s">
        <v>3687</v>
      </c>
      <c r="F265" s="5" t="s">
        <v>3636</v>
      </c>
      <c r="G265" s="351"/>
      <c r="H265" s="5"/>
      <c r="I265" s="5" t="s">
        <v>480</v>
      </c>
      <c r="J265" s="384">
        <v>1</v>
      </c>
      <c r="K265" s="351" t="s">
        <v>38</v>
      </c>
      <c r="L265" s="5" t="s">
        <v>3636</v>
      </c>
      <c r="M265" s="7"/>
      <c r="N265" s="351"/>
      <c r="O265" s="351">
        <v>20250212</v>
      </c>
      <c r="P265" s="351"/>
      <c r="Q265" s="385">
        <f t="shared" si="76"/>
        <v>0</v>
      </c>
      <c r="R265" s="385">
        <f t="shared" si="77"/>
        <v>0</v>
      </c>
    </row>
    <row r="268" spans="1:315">
      <c r="B268" s="377">
        <v>45688</v>
      </c>
      <c r="L268" s="2"/>
      <c r="N268" s="2"/>
      <c r="P268" s="2"/>
      <c r="Q268" s="2"/>
      <c r="R268" s="2"/>
      <c r="IN268" s="367"/>
      <c r="IO268" s="367"/>
      <c r="IP268" s="367"/>
      <c r="IQ268" s="367"/>
      <c r="IR268" s="367"/>
      <c r="IS268" s="367"/>
      <c r="IT268" s="367"/>
      <c r="IU268" s="367"/>
      <c r="IV268" s="367"/>
      <c r="IW268" s="367"/>
      <c r="IX268" s="367"/>
      <c r="IY268" s="367"/>
      <c r="IZ268" s="367"/>
      <c r="JA268" s="367"/>
      <c r="JB268" s="367"/>
      <c r="JC268" s="367"/>
      <c r="JD268" s="367"/>
      <c r="JE268" s="367"/>
      <c r="JF268" s="367"/>
      <c r="JG268" s="367"/>
      <c r="JH268" s="367"/>
      <c r="JI268" s="367"/>
      <c r="JJ268" s="367"/>
      <c r="JK268" s="367"/>
      <c r="JL268" s="367"/>
      <c r="JM268" s="367"/>
      <c r="JN268" s="367"/>
      <c r="JO268" s="367"/>
      <c r="JP268" s="367"/>
      <c r="JQ268" s="367"/>
      <c r="JR268" s="367"/>
      <c r="JS268" s="367"/>
      <c r="JT268" s="367"/>
      <c r="JU268" s="367"/>
      <c r="JV268" s="367"/>
      <c r="JW268" s="367"/>
      <c r="JX268" s="367"/>
      <c r="JY268" s="367"/>
      <c r="JZ268" s="367"/>
      <c r="KA268" s="367"/>
      <c r="KB268" s="367"/>
      <c r="KC268" s="367"/>
      <c r="KD268" s="367"/>
      <c r="KE268" s="367"/>
      <c r="KF268" s="367"/>
      <c r="KG268" s="367"/>
      <c r="KH268" s="367"/>
      <c r="KI268" s="367"/>
      <c r="KJ268" s="367"/>
      <c r="KK268" s="367"/>
      <c r="KL268" s="367"/>
      <c r="KM268" s="367"/>
      <c r="KN268" s="367"/>
      <c r="KO268" s="367"/>
      <c r="KP268" s="367"/>
      <c r="KQ268" s="367"/>
      <c r="KR268" s="367"/>
      <c r="KS268" s="367"/>
      <c r="KT268" s="367"/>
      <c r="KU268" s="367"/>
      <c r="KV268" s="367"/>
      <c r="KW268" s="367"/>
      <c r="KX268" s="367"/>
      <c r="KY268" s="367"/>
      <c r="KZ268" s="367"/>
      <c r="LA268" s="367"/>
      <c r="LB268" s="367"/>
      <c r="LC268" s="367"/>
    </row>
    <row r="269" spans="1:315">
      <c r="B269" s="372" t="s">
        <v>48</v>
      </c>
      <c r="C269" s="372" t="s">
        <v>13</v>
      </c>
      <c r="D269" s="372" t="s">
        <v>12</v>
      </c>
      <c r="E269" s="372" t="s">
        <v>5</v>
      </c>
      <c r="F269" s="372" t="s">
        <v>22</v>
      </c>
      <c r="G269" s="372" t="s">
        <v>2</v>
      </c>
      <c r="H269" s="372" t="s">
        <v>18</v>
      </c>
      <c r="I269" s="372" t="s">
        <v>3</v>
      </c>
      <c r="J269" s="372" t="s">
        <v>6</v>
      </c>
      <c r="K269" s="372" t="s">
        <v>35</v>
      </c>
      <c r="L269" s="372" t="s">
        <v>21</v>
      </c>
      <c r="M269" s="372" t="s">
        <v>59</v>
      </c>
      <c r="N269" s="372" t="s">
        <v>58</v>
      </c>
      <c r="O269" s="372" t="s">
        <v>121</v>
      </c>
      <c r="P269" s="372" t="s">
        <v>73</v>
      </c>
      <c r="Q269" s="372" t="s">
        <v>122</v>
      </c>
      <c r="R269" s="372" t="s">
        <v>337</v>
      </c>
    </row>
    <row r="270" spans="1:315" ht="15.75" customHeight="1">
      <c r="A270" s="405"/>
      <c r="B270" s="351">
        <v>1</v>
      </c>
      <c r="C270" s="382">
        <v>45688</v>
      </c>
      <c r="D270" s="351" t="s">
        <v>186</v>
      </c>
      <c r="E270" s="383" t="s">
        <v>3108</v>
      </c>
      <c r="F270" s="351" t="s">
        <v>1626</v>
      </c>
      <c r="G270" s="351"/>
      <c r="H270" s="383" t="s">
        <v>1424</v>
      </c>
      <c r="I270" s="383" t="s">
        <v>152</v>
      </c>
      <c r="J270" s="384">
        <v>10</v>
      </c>
      <c r="K270" s="5" t="s">
        <v>38</v>
      </c>
      <c r="L270" s="7" t="s">
        <v>119</v>
      </c>
      <c r="M270" s="7">
        <v>6000</v>
      </c>
      <c r="N270" s="5">
        <v>20250206</v>
      </c>
      <c r="O270" s="351">
        <v>20250213</v>
      </c>
      <c r="P270" s="351"/>
      <c r="Q270" s="385">
        <f t="shared" ref="Q270:Q278" si="78">J270*M270</f>
        <v>60000</v>
      </c>
      <c r="R270" s="385">
        <f t="shared" ref="R270:R277" si="79">Q270*1.1</f>
        <v>66000</v>
      </c>
    </row>
    <row r="271" spans="1:315" ht="15.75" customHeight="1">
      <c r="A271" s="405"/>
      <c r="B271" s="351">
        <v>2</v>
      </c>
      <c r="C271" s="382">
        <v>45688</v>
      </c>
      <c r="D271" s="351" t="s">
        <v>186</v>
      </c>
      <c r="E271" s="411" t="s">
        <v>3800</v>
      </c>
      <c r="F271" s="5" t="s">
        <v>88</v>
      </c>
      <c r="G271" s="351"/>
      <c r="H271" s="383" t="s">
        <v>3802</v>
      </c>
      <c r="I271" s="383" t="s">
        <v>2030</v>
      </c>
      <c r="J271" s="384">
        <v>1</v>
      </c>
      <c r="K271" s="351" t="s">
        <v>38</v>
      </c>
      <c r="L271" s="7" t="s">
        <v>2220</v>
      </c>
      <c r="M271" s="7">
        <v>425000</v>
      </c>
      <c r="N271" s="5">
        <v>20250207</v>
      </c>
      <c r="O271" s="351">
        <v>20250312</v>
      </c>
      <c r="P271" s="351"/>
      <c r="Q271" s="385">
        <f t="shared" si="78"/>
        <v>425000</v>
      </c>
      <c r="R271" s="385">
        <f t="shared" si="79"/>
        <v>467500.00000000006</v>
      </c>
    </row>
    <row r="272" spans="1:315" ht="15.75" customHeight="1">
      <c r="A272" s="405"/>
      <c r="B272" s="351">
        <v>3</v>
      </c>
      <c r="C272" s="382">
        <v>45688</v>
      </c>
      <c r="D272" s="351" t="s">
        <v>186</v>
      </c>
      <c r="E272" s="411" t="s">
        <v>3801</v>
      </c>
      <c r="F272" s="5" t="s">
        <v>88</v>
      </c>
      <c r="G272" s="351"/>
      <c r="H272" s="383" t="s">
        <v>3803</v>
      </c>
      <c r="I272" s="383" t="s">
        <v>2030</v>
      </c>
      <c r="J272" s="384">
        <v>1</v>
      </c>
      <c r="K272" s="351" t="s">
        <v>38</v>
      </c>
      <c r="L272" s="7" t="s">
        <v>2220</v>
      </c>
      <c r="M272" s="7">
        <v>77000</v>
      </c>
      <c r="N272" s="5">
        <v>20250207</v>
      </c>
      <c r="O272" s="351">
        <v>20250312</v>
      </c>
      <c r="P272" s="351"/>
      <c r="Q272" s="385">
        <f t="shared" ref="Q272" si="80">J272*M272</f>
        <v>77000</v>
      </c>
      <c r="R272" s="385">
        <f t="shared" ref="R272" si="81">Q272*1.1</f>
        <v>84700</v>
      </c>
    </row>
    <row r="273" spans="1:315" ht="15.75" customHeight="1">
      <c r="A273" s="405"/>
      <c r="B273" s="351">
        <v>4</v>
      </c>
      <c r="C273" s="382">
        <v>45688</v>
      </c>
      <c r="D273" s="351" t="s">
        <v>186</v>
      </c>
      <c r="E273" s="383" t="s">
        <v>3746</v>
      </c>
      <c r="F273" s="351" t="s">
        <v>1951</v>
      </c>
      <c r="G273" s="351"/>
      <c r="H273" s="383" t="s">
        <v>3753</v>
      </c>
      <c r="I273" s="383" t="s">
        <v>159</v>
      </c>
      <c r="J273" s="384">
        <v>1</v>
      </c>
      <c r="K273" s="351" t="s">
        <v>38</v>
      </c>
      <c r="L273" s="7" t="s">
        <v>119</v>
      </c>
      <c r="M273" s="7">
        <v>53500</v>
      </c>
      <c r="N273" s="5">
        <v>20250206</v>
      </c>
      <c r="O273" s="351">
        <v>20250213</v>
      </c>
      <c r="P273" s="351"/>
      <c r="Q273" s="385">
        <f t="shared" si="78"/>
        <v>53500</v>
      </c>
      <c r="R273" s="385">
        <f t="shared" si="79"/>
        <v>58850.000000000007</v>
      </c>
    </row>
    <row r="274" spans="1:315" ht="15.75" customHeight="1">
      <c r="A274" s="405"/>
      <c r="B274" s="351">
        <v>5</v>
      </c>
      <c r="C274" s="382">
        <v>45688</v>
      </c>
      <c r="D274" s="351" t="s">
        <v>186</v>
      </c>
      <c r="E274" s="383" t="s">
        <v>3747</v>
      </c>
      <c r="F274" s="351" t="s">
        <v>1951</v>
      </c>
      <c r="G274" s="351"/>
      <c r="H274" s="383" t="s">
        <v>3754</v>
      </c>
      <c r="I274" s="383" t="s">
        <v>737</v>
      </c>
      <c r="J274" s="384">
        <v>1</v>
      </c>
      <c r="K274" s="351" t="s">
        <v>38</v>
      </c>
      <c r="L274" s="7" t="s">
        <v>119</v>
      </c>
      <c r="M274" s="7">
        <v>162000</v>
      </c>
      <c r="N274" s="5">
        <v>20250206</v>
      </c>
      <c r="O274" s="351">
        <v>20250213</v>
      </c>
      <c r="P274" s="351"/>
      <c r="Q274" s="385">
        <f t="shared" si="78"/>
        <v>162000</v>
      </c>
      <c r="R274" s="385">
        <f t="shared" si="79"/>
        <v>178200</v>
      </c>
    </row>
    <row r="275" spans="1:315" ht="15.75" customHeight="1">
      <c r="A275" s="405"/>
      <c r="B275" s="351">
        <v>6</v>
      </c>
      <c r="C275" s="382">
        <v>45688</v>
      </c>
      <c r="D275" s="351" t="s">
        <v>186</v>
      </c>
      <c r="E275" s="383" t="s">
        <v>3748</v>
      </c>
      <c r="F275" s="351" t="s">
        <v>3751</v>
      </c>
      <c r="G275" s="351"/>
      <c r="H275" s="383" t="s">
        <v>3755</v>
      </c>
      <c r="I275" s="383" t="s">
        <v>580</v>
      </c>
      <c r="J275" s="384">
        <v>5</v>
      </c>
      <c r="K275" s="351" t="s">
        <v>38</v>
      </c>
      <c r="L275" s="7" t="s">
        <v>119</v>
      </c>
      <c r="M275" s="7">
        <v>9000</v>
      </c>
      <c r="N275" s="5">
        <v>20250206</v>
      </c>
      <c r="O275" s="351">
        <v>20250213</v>
      </c>
      <c r="P275" s="351"/>
      <c r="Q275" s="385">
        <f t="shared" si="78"/>
        <v>45000</v>
      </c>
      <c r="R275" s="385">
        <f t="shared" si="79"/>
        <v>49500.000000000007</v>
      </c>
    </row>
    <row r="276" spans="1:315" ht="15.75" customHeight="1">
      <c r="A276" s="405"/>
      <c r="B276" s="351">
        <v>7</v>
      </c>
      <c r="C276" s="382">
        <v>45688</v>
      </c>
      <c r="D276" s="351" t="s">
        <v>186</v>
      </c>
      <c r="E276" s="383" t="s">
        <v>3749</v>
      </c>
      <c r="F276" s="351"/>
      <c r="G276" s="351"/>
      <c r="H276" s="383"/>
      <c r="I276" s="383"/>
      <c r="J276" s="384">
        <v>3</v>
      </c>
      <c r="K276" s="351" t="s">
        <v>38</v>
      </c>
      <c r="L276" s="7" t="s">
        <v>119</v>
      </c>
      <c r="M276" s="7">
        <v>3300</v>
      </c>
      <c r="N276" s="5">
        <v>20250206</v>
      </c>
      <c r="O276" s="351">
        <v>20250213</v>
      </c>
      <c r="P276" s="351"/>
      <c r="Q276" s="385">
        <f t="shared" si="78"/>
        <v>9900</v>
      </c>
      <c r="R276" s="385">
        <f t="shared" si="79"/>
        <v>10890</v>
      </c>
    </row>
    <row r="277" spans="1:315" ht="15.75" customHeight="1">
      <c r="A277" s="405"/>
      <c r="B277" s="351">
        <v>8</v>
      </c>
      <c r="C277" s="382">
        <v>45688</v>
      </c>
      <c r="D277" s="351" t="s">
        <v>186</v>
      </c>
      <c r="E277" s="383" t="s">
        <v>3750</v>
      </c>
      <c r="F277" s="351" t="s">
        <v>3752</v>
      </c>
      <c r="G277" s="351"/>
      <c r="H277" s="383" t="s">
        <v>3756</v>
      </c>
      <c r="I277" s="383"/>
      <c r="J277" s="384">
        <v>1</v>
      </c>
      <c r="K277" s="351" t="s">
        <v>38</v>
      </c>
      <c r="L277" s="7" t="s">
        <v>2220</v>
      </c>
      <c r="M277" s="7">
        <v>728000</v>
      </c>
      <c r="N277" s="5">
        <v>20250207</v>
      </c>
      <c r="O277" s="351">
        <v>20250211</v>
      </c>
      <c r="P277" s="351"/>
      <c r="Q277" s="385">
        <f t="shared" si="78"/>
        <v>728000</v>
      </c>
      <c r="R277" s="385">
        <f t="shared" si="79"/>
        <v>800800.00000000012</v>
      </c>
    </row>
    <row r="278" spans="1:315" s="37" customFormat="1">
      <c r="A278" s="2"/>
      <c r="B278" s="351">
        <v>9</v>
      </c>
      <c r="C278" s="382">
        <v>45688</v>
      </c>
      <c r="D278" s="351" t="s">
        <v>186</v>
      </c>
      <c r="E278" s="5" t="s">
        <v>317</v>
      </c>
      <c r="F278" s="5" t="s">
        <v>3823</v>
      </c>
      <c r="G278" s="5"/>
      <c r="H278" s="5" t="s">
        <v>3808</v>
      </c>
      <c r="I278" s="5" t="s">
        <v>351</v>
      </c>
      <c r="J278" s="5">
        <v>30</v>
      </c>
      <c r="K278" s="5" t="s">
        <v>38</v>
      </c>
      <c r="L278" s="7" t="s">
        <v>2220</v>
      </c>
      <c r="M278" s="7">
        <v>12000</v>
      </c>
      <c r="N278" s="5">
        <v>20250207</v>
      </c>
      <c r="O278" s="5">
        <v>20250211</v>
      </c>
      <c r="P278" s="5"/>
      <c r="Q278" s="7">
        <f t="shared" si="78"/>
        <v>360000</v>
      </c>
      <c r="R278" s="7">
        <f>Q278*1.1</f>
        <v>396000.00000000006</v>
      </c>
      <c r="S278" s="348"/>
    </row>
    <row r="279" spans="1:315">
      <c r="P279" s="43" t="s">
        <v>123</v>
      </c>
      <c r="Q279" s="42">
        <f>SUM(Q270:Q278)</f>
        <v>1920400</v>
      </c>
      <c r="R279" s="42">
        <f>SUM(R270:R278)</f>
        <v>2112440</v>
      </c>
    </row>
    <row r="281" spans="1:315">
      <c r="B281" s="377">
        <v>45700</v>
      </c>
      <c r="L281" s="2"/>
      <c r="N281" s="2"/>
      <c r="P281" s="2"/>
      <c r="Q281" s="2"/>
      <c r="R281" s="2"/>
      <c r="IN281" s="367"/>
      <c r="IO281" s="367"/>
      <c r="IP281" s="367"/>
      <c r="IQ281" s="367"/>
      <c r="IR281" s="367"/>
      <c r="IS281" s="367"/>
      <c r="IT281" s="367"/>
      <c r="IU281" s="367"/>
      <c r="IV281" s="367"/>
      <c r="IW281" s="367"/>
      <c r="IX281" s="367"/>
      <c r="IY281" s="367"/>
      <c r="IZ281" s="367"/>
      <c r="JA281" s="367"/>
      <c r="JB281" s="367"/>
      <c r="JC281" s="367"/>
      <c r="JD281" s="367"/>
      <c r="JE281" s="367"/>
      <c r="JF281" s="367"/>
      <c r="JG281" s="367"/>
      <c r="JH281" s="367"/>
      <c r="JI281" s="367"/>
      <c r="JJ281" s="367"/>
      <c r="JK281" s="367"/>
      <c r="JL281" s="367"/>
      <c r="JM281" s="367"/>
      <c r="JN281" s="367"/>
      <c r="JO281" s="367"/>
      <c r="JP281" s="367"/>
      <c r="JQ281" s="367"/>
      <c r="JR281" s="367"/>
      <c r="JS281" s="367"/>
      <c r="JT281" s="367"/>
      <c r="JU281" s="367"/>
      <c r="JV281" s="367"/>
      <c r="JW281" s="367"/>
      <c r="JX281" s="367"/>
      <c r="JY281" s="367"/>
      <c r="JZ281" s="367"/>
      <c r="KA281" s="367"/>
      <c r="KB281" s="367"/>
      <c r="KC281" s="367"/>
      <c r="KD281" s="367"/>
      <c r="KE281" s="367"/>
      <c r="KF281" s="367"/>
      <c r="KG281" s="367"/>
      <c r="KH281" s="367"/>
      <c r="KI281" s="367"/>
      <c r="KJ281" s="367"/>
      <c r="KK281" s="367"/>
      <c r="KL281" s="367"/>
      <c r="KM281" s="367"/>
      <c r="KN281" s="367"/>
      <c r="KO281" s="367"/>
      <c r="KP281" s="367"/>
      <c r="KQ281" s="367"/>
      <c r="KR281" s="367"/>
      <c r="KS281" s="367"/>
      <c r="KT281" s="367"/>
      <c r="KU281" s="367"/>
      <c r="KV281" s="367"/>
      <c r="KW281" s="367"/>
      <c r="KX281" s="367"/>
      <c r="KY281" s="367"/>
      <c r="KZ281" s="367"/>
      <c r="LA281" s="367"/>
      <c r="LB281" s="367"/>
      <c r="LC281" s="367"/>
    </row>
    <row r="282" spans="1:315">
      <c r="B282" s="372" t="s">
        <v>48</v>
      </c>
      <c r="C282" s="372" t="s">
        <v>13</v>
      </c>
      <c r="D282" s="372" t="s">
        <v>12</v>
      </c>
      <c r="E282" s="372" t="s">
        <v>5</v>
      </c>
      <c r="F282" s="372" t="s">
        <v>22</v>
      </c>
      <c r="G282" s="372" t="s">
        <v>2</v>
      </c>
      <c r="H282" s="372" t="s">
        <v>18</v>
      </c>
      <c r="I282" s="372" t="s">
        <v>3</v>
      </c>
      <c r="J282" s="372" t="s">
        <v>6</v>
      </c>
      <c r="K282" s="372" t="s">
        <v>35</v>
      </c>
      <c r="L282" s="372" t="s">
        <v>21</v>
      </c>
      <c r="M282" s="372" t="s">
        <v>59</v>
      </c>
      <c r="N282" s="372" t="s">
        <v>58</v>
      </c>
      <c r="O282" s="372" t="s">
        <v>121</v>
      </c>
      <c r="P282" s="372" t="s">
        <v>73</v>
      </c>
      <c r="Q282" s="372" t="s">
        <v>122</v>
      </c>
      <c r="R282" s="372" t="s">
        <v>337</v>
      </c>
    </row>
    <row r="283" spans="1:315" ht="15.75" customHeight="1">
      <c r="A283" s="405"/>
      <c r="B283" s="351">
        <v>1</v>
      </c>
      <c r="C283" s="382">
        <v>45700</v>
      </c>
      <c r="D283" s="351" t="s">
        <v>186</v>
      </c>
      <c r="E283" s="383" t="s">
        <v>3860</v>
      </c>
      <c r="F283" s="351"/>
      <c r="G283" s="351"/>
      <c r="H283" s="5" t="s">
        <v>3871</v>
      </c>
      <c r="I283" s="411"/>
      <c r="J283" s="384">
        <v>5</v>
      </c>
      <c r="K283" s="351" t="s">
        <v>38</v>
      </c>
      <c r="L283" s="7" t="s">
        <v>119</v>
      </c>
      <c r="M283" s="7">
        <v>20500</v>
      </c>
      <c r="N283" s="351">
        <v>20250212</v>
      </c>
      <c r="O283" s="351">
        <v>20250213</v>
      </c>
      <c r="P283" s="351"/>
      <c r="Q283" s="385">
        <f t="shared" ref="Q283:Q286" si="82">J283*M283</f>
        <v>102500</v>
      </c>
      <c r="R283" s="385">
        <f t="shared" ref="R283" si="83">Q283*1.1</f>
        <v>112750.00000000001</v>
      </c>
    </row>
    <row r="284" spans="1:315" ht="15.75" customHeight="1">
      <c r="A284" s="405"/>
      <c r="B284" s="351">
        <v>2</v>
      </c>
      <c r="C284" s="382">
        <v>45700</v>
      </c>
      <c r="D284" s="351" t="s">
        <v>186</v>
      </c>
      <c r="E284" s="383" t="s">
        <v>3861</v>
      </c>
      <c r="F284" s="351"/>
      <c r="G284" s="351"/>
      <c r="H284" s="351" t="s">
        <v>3862</v>
      </c>
      <c r="I284" s="383" t="s">
        <v>3863</v>
      </c>
      <c r="J284" s="384">
        <v>1</v>
      </c>
      <c r="K284" s="351" t="s">
        <v>38</v>
      </c>
      <c r="L284" s="7" t="s">
        <v>119</v>
      </c>
      <c r="M284" s="7">
        <v>21500</v>
      </c>
      <c r="N284" s="351">
        <v>20250212</v>
      </c>
      <c r="O284" s="351">
        <v>20250213</v>
      </c>
      <c r="P284" s="351"/>
      <c r="Q284" s="7">
        <f t="shared" si="82"/>
        <v>21500</v>
      </c>
      <c r="R284" s="7">
        <f>Q284*1.1</f>
        <v>23650.000000000004</v>
      </c>
    </row>
    <row r="285" spans="1:315" ht="15.75" customHeight="1">
      <c r="A285" s="405"/>
      <c r="B285" s="351">
        <v>3</v>
      </c>
      <c r="C285" s="382">
        <v>45700</v>
      </c>
      <c r="D285" s="351" t="s">
        <v>186</v>
      </c>
      <c r="E285" s="383" t="s">
        <v>3864</v>
      </c>
      <c r="F285" s="351"/>
      <c r="G285" s="351"/>
      <c r="H285" s="351" t="s">
        <v>3865</v>
      </c>
      <c r="I285" s="383" t="s">
        <v>3866</v>
      </c>
      <c r="J285" s="384">
        <v>1</v>
      </c>
      <c r="K285" s="351" t="s">
        <v>38</v>
      </c>
      <c r="L285" s="7" t="s">
        <v>119</v>
      </c>
      <c r="M285" s="7">
        <v>48000</v>
      </c>
      <c r="N285" s="351">
        <v>20250212</v>
      </c>
      <c r="O285" s="351">
        <v>20250219</v>
      </c>
      <c r="P285" s="351"/>
      <c r="Q285" s="385">
        <f t="shared" si="82"/>
        <v>48000</v>
      </c>
      <c r="R285" s="385">
        <f t="shared" ref="R285" si="84">Q285*1.1</f>
        <v>52800.000000000007</v>
      </c>
    </row>
    <row r="286" spans="1:315" ht="15.75" customHeight="1">
      <c r="A286" s="405"/>
      <c r="B286" s="351">
        <v>4</v>
      </c>
      <c r="C286" s="382">
        <v>45700</v>
      </c>
      <c r="D286" s="351" t="s">
        <v>186</v>
      </c>
      <c r="E286" s="383" t="s">
        <v>3867</v>
      </c>
      <c r="F286" s="351" t="s">
        <v>3870</v>
      </c>
      <c r="G286" s="351"/>
      <c r="H286" s="351">
        <v>80300</v>
      </c>
      <c r="I286" s="411" t="s">
        <v>5021</v>
      </c>
      <c r="J286" s="384">
        <v>1</v>
      </c>
      <c r="K286" s="351" t="s">
        <v>38</v>
      </c>
      <c r="L286" s="7" t="s">
        <v>119</v>
      </c>
      <c r="M286" s="7">
        <v>54000</v>
      </c>
      <c r="N286" s="351">
        <v>20250212</v>
      </c>
      <c r="O286" s="351">
        <v>20250213</v>
      </c>
      <c r="P286" s="351"/>
      <c r="Q286" s="7">
        <f t="shared" si="82"/>
        <v>54000</v>
      </c>
      <c r="R286" s="7">
        <f>Q286*1.1</f>
        <v>59400.000000000007</v>
      </c>
    </row>
    <row r="287" spans="1:315" ht="15.75" customHeight="1">
      <c r="A287" s="405"/>
      <c r="B287" s="351">
        <v>5</v>
      </c>
      <c r="C287" s="382">
        <v>45700</v>
      </c>
      <c r="D287" s="351" t="s">
        <v>186</v>
      </c>
      <c r="E287" s="383" t="s">
        <v>1296</v>
      </c>
      <c r="F287" s="351" t="s">
        <v>1963</v>
      </c>
      <c r="G287" s="351"/>
      <c r="H287" s="351">
        <v>35810250</v>
      </c>
      <c r="I287" s="383" t="s">
        <v>3868</v>
      </c>
      <c r="J287" s="384">
        <v>20</v>
      </c>
      <c r="K287" s="5" t="s">
        <v>3869</v>
      </c>
      <c r="L287" s="7" t="s">
        <v>2220</v>
      </c>
      <c r="M287" s="7">
        <v>53000</v>
      </c>
      <c r="N287" s="351">
        <v>20250212</v>
      </c>
      <c r="O287" s="351">
        <v>20250212</v>
      </c>
      <c r="P287" s="351"/>
      <c r="Q287" s="7">
        <f t="shared" ref="Q287" si="85">J287*M287</f>
        <v>1060000</v>
      </c>
      <c r="R287" s="7">
        <f>Q287*1.1</f>
        <v>1166000</v>
      </c>
    </row>
    <row r="288" spans="1:315">
      <c r="P288" s="43" t="s">
        <v>123</v>
      </c>
      <c r="Q288" s="42">
        <f>SUM(Q283:Q287)</f>
        <v>1286000</v>
      </c>
      <c r="R288" s="42">
        <f>SUM(R283:R287)</f>
        <v>1414600</v>
      </c>
    </row>
    <row r="290" spans="1:315">
      <c r="B290" s="377">
        <v>45720</v>
      </c>
      <c r="L290" s="2"/>
      <c r="N290" s="2"/>
      <c r="P290" s="2"/>
      <c r="Q290" s="2"/>
      <c r="R290" s="2"/>
      <c r="IN290" s="367"/>
      <c r="IO290" s="367"/>
      <c r="IP290" s="367"/>
      <c r="IQ290" s="367"/>
      <c r="IR290" s="367"/>
      <c r="IS290" s="367"/>
      <c r="IT290" s="367"/>
      <c r="IU290" s="367"/>
      <c r="IV290" s="367"/>
      <c r="IW290" s="367"/>
      <c r="IX290" s="367"/>
      <c r="IY290" s="367"/>
      <c r="IZ290" s="367"/>
      <c r="JA290" s="367"/>
      <c r="JB290" s="367"/>
      <c r="JC290" s="367"/>
      <c r="JD290" s="367"/>
      <c r="JE290" s="367"/>
      <c r="JF290" s="367"/>
      <c r="JG290" s="367"/>
      <c r="JH290" s="367"/>
      <c r="JI290" s="367"/>
      <c r="JJ290" s="367"/>
      <c r="JK290" s="367"/>
      <c r="JL290" s="367"/>
      <c r="JM290" s="367"/>
      <c r="JN290" s="367"/>
      <c r="JO290" s="367"/>
      <c r="JP290" s="367"/>
      <c r="JQ290" s="367"/>
      <c r="JR290" s="367"/>
      <c r="JS290" s="367"/>
      <c r="JT290" s="367"/>
      <c r="JU290" s="367"/>
      <c r="JV290" s="367"/>
      <c r="JW290" s="367"/>
      <c r="JX290" s="367"/>
      <c r="JY290" s="367"/>
      <c r="JZ290" s="367"/>
      <c r="KA290" s="367"/>
      <c r="KB290" s="367"/>
      <c r="KC290" s="367"/>
      <c r="KD290" s="367"/>
      <c r="KE290" s="367"/>
      <c r="KF290" s="367"/>
      <c r="KG290" s="367"/>
      <c r="KH290" s="367"/>
      <c r="KI290" s="367"/>
      <c r="KJ290" s="367"/>
      <c r="KK290" s="367"/>
      <c r="KL290" s="367"/>
      <c r="KM290" s="367"/>
      <c r="KN290" s="367"/>
      <c r="KO290" s="367"/>
      <c r="KP290" s="367"/>
      <c r="KQ290" s="367"/>
      <c r="KR290" s="367"/>
      <c r="KS290" s="367"/>
      <c r="KT290" s="367"/>
      <c r="KU290" s="367"/>
      <c r="KV290" s="367"/>
      <c r="KW290" s="367"/>
      <c r="KX290" s="367"/>
      <c r="KY290" s="367"/>
      <c r="KZ290" s="367"/>
      <c r="LA290" s="367"/>
      <c r="LB290" s="367"/>
      <c r="LC290" s="367"/>
    </row>
    <row r="291" spans="1:315">
      <c r="B291" s="372" t="s">
        <v>48</v>
      </c>
      <c r="C291" s="372" t="s">
        <v>13</v>
      </c>
      <c r="D291" s="372" t="s">
        <v>12</v>
      </c>
      <c r="E291" s="372" t="s">
        <v>5</v>
      </c>
      <c r="F291" s="372" t="s">
        <v>22</v>
      </c>
      <c r="G291" s="372" t="s">
        <v>2</v>
      </c>
      <c r="H291" s="372" t="s">
        <v>18</v>
      </c>
      <c r="I291" s="372" t="s">
        <v>3</v>
      </c>
      <c r="J291" s="372" t="s">
        <v>6</v>
      </c>
      <c r="K291" s="372" t="s">
        <v>35</v>
      </c>
      <c r="L291" s="372" t="s">
        <v>21</v>
      </c>
      <c r="M291" s="372" t="s">
        <v>59</v>
      </c>
      <c r="N291" s="372" t="s">
        <v>58</v>
      </c>
      <c r="O291" s="372" t="s">
        <v>121</v>
      </c>
      <c r="P291" s="372" t="s">
        <v>73</v>
      </c>
      <c r="Q291" s="372" t="s">
        <v>122</v>
      </c>
      <c r="R291" s="372" t="s">
        <v>337</v>
      </c>
    </row>
    <row r="292" spans="1:315" ht="15.75" customHeight="1">
      <c r="A292" s="405"/>
      <c r="B292" s="351">
        <v>1</v>
      </c>
      <c r="C292" s="137">
        <v>45720</v>
      </c>
      <c r="D292" s="351" t="s">
        <v>186</v>
      </c>
      <c r="E292" s="171" t="s">
        <v>2331</v>
      </c>
      <c r="F292" s="171" t="s">
        <v>789</v>
      </c>
      <c r="G292" s="171"/>
      <c r="H292" s="171">
        <v>41117</v>
      </c>
      <c r="I292" s="171" t="s">
        <v>525</v>
      </c>
      <c r="J292" s="147">
        <v>1</v>
      </c>
      <c r="K292" s="171" t="s">
        <v>518</v>
      </c>
      <c r="L292" s="7" t="s">
        <v>119</v>
      </c>
      <c r="M292" s="7">
        <v>56000</v>
      </c>
      <c r="N292" s="351">
        <v>20250305</v>
      </c>
      <c r="O292" s="351">
        <v>20250313</v>
      </c>
      <c r="P292" s="351"/>
      <c r="Q292" s="385">
        <f t="shared" ref="Q292:Q293" si="86">J292*M292</f>
        <v>56000</v>
      </c>
      <c r="R292" s="385">
        <f t="shared" ref="R292" si="87">Q292*1.1</f>
        <v>61600.000000000007</v>
      </c>
    </row>
    <row r="293" spans="1:315" ht="15.75" customHeight="1">
      <c r="A293" s="405"/>
      <c r="B293" s="351">
        <v>2</v>
      </c>
      <c r="C293" s="137">
        <v>45720</v>
      </c>
      <c r="D293" s="351" t="s">
        <v>186</v>
      </c>
      <c r="E293" s="87" t="s">
        <v>3992</v>
      </c>
      <c r="F293" s="351" t="s">
        <v>3993</v>
      </c>
      <c r="G293" s="5" t="s">
        <v>3996</v>
      </c>
      <c r="H293" s="351" t="s">
        <v>2644</v>
      </c>
      <c r="I293" s="351" t="s">
        <v>580</v>
      </c>
      <c r="J293" s="383">
        <v>3</v>
      </c>
      <c r="K293" s="384" t="s">
        <v>894</v>
      </c>
      <c r="L293" s="7" t="s">
        <v>119</v>
      </c>
      <c r="M293" s="7">
        <v>7400</v>
      </c>
      <c r="N293" s="351">
        <v>20250305</v>
      </c>
      <c r="O293" s="351">
        <v>20250313</v>
      </c>
      <c r="P293" s="351"/>
      <c r="Q293" s="7">
        <f t="shared" si="86"/>
        <v>22200</v>
      </c>
      <c r="R293" s="7">
        <f>Q293*1.1</f>
        <v>24420.000000000004</v>
      </c>
    </row>
    <row r="294" spans="1:315" ht="15.75" customHeight="1">
      <c r="A294" s="405"/>
      <c r="B294" s="351">
        <v>3</v>
      </c>
      <c r="C294" s="137">
        <v>45720</v>
      </c>
      <c r="D294" s="351" t="s">
        <v>186</v>
      </c>
      <c r="E294" s="87" t="s">
        <v>3994</v>
      </c>
      <c r="F294" s="351"/>
      <c r="G294" s="351"/>
      <c r="H294" s="5" t="s">
        <v>4074</v>
      </c>
      <c r="I294" s="351" t="s">
        <v>3995</v>
      </c>
      <c r="J294" s="383">
        <v>2</v>
      </c>
      <c r="K294" s="384" t="s">
        <v>894</v>
      </c>
      <c r="L294" s="7" t="s">
        <v>4003</v>
      </c>
      <c r="M294" s="7">
        <v>25000</v>
      </c>
      <c r="N294" s="351">
        <v>20250304</v>
      </c>
      <c r="O294" s="351">
        <v>20250305</v>
      </c>
      <c r="P294" s="5" t="s">
        <v>4004</v>
      </c>
      <c r="Q294" s="385">
        <f>58000</f>
        <v>58000</v>
      </c>
      <c r="R294" s="385">
        <f>Q294</f>
        <v>58000</v>
      </c>
      <c r="S294" s="512" t="s">
        <v>4002</v>
      </c>
    </row>
    <row r="295" spans="1:315">
      <c r="P295" s="43" t="s">
        <v>123</v>
      </c>
      <c r="Q295" s="42">
        <f>SUM(Q292:Q294)</f>
        <v>136200</v>
      </c>
      <c r="R295" s="42">
        <f>SUM(R292:R294)</f>
        <v>144020</v>
      </c>
    </row>
    <row r="297" spans="1:315">
      <c r="B297" s="377">
        <v>45723</v>
      </c>
      <c r="L297" s="2"/>
      <c r="N297" s="2"/>
      <c r="P297" s="2"/>
      <c r="Q297" s="2"/>
      <c r="R297" s="2"/>
      <c r="IN297" s="367"/>
      <c r="IO297" s="367"/>
      <c r="IP297" s="367"/>
      <c r="IQ297" s="367"/>
      <c r="IR297" s="367"/>
      <c r="IS297" s="367"/>
      <c r="IT297" s="367"/>
      <c r="IU297" s="367"/>
      <c r="IV297" s="367"/>
      <c r="IW297" s="367"/>
      <c r="IX297" s="367"/>
      <c r="IY297" s="367"/>
      <c r="IZ297" s="367"/>
      <c r="JA297" s="367"/>
      <c r="JB297" s="367"/>
      <c r="JC297" s="367"/>
      <c r="JD297" s="367"/>
      <c r="JE297" s="367"/>
      <c r="JF297" s="367"/>
      <c r="JG297" s="367"/>
      <c r="JH297" s="367"/>
      <c r="JI297" s="367"/>
      <c r="JJ297" s="367"/>
      <c r="JK297" s="367"/>
      <c r="JL297" s="367"/>
      <c r="JM297" s="367"/>
      <c r="JN297" s="367"/>
      <c r="JO297" s="367"/>
      <c r="JP297" s="367"/>
      <c r="JQ297" s="367"/>
      <c r="JR297" s="367"/>
      <c r="JS297" s="367"/>
      <c r="JT297" s="367"/>
      <c r="JU297" s="367"/>
      <c r="JV297" s="367"/>
      <c r="JW297" s="367"/>
      <c r="JX297" s="367"/>
      <c r="JY297" s="367"/>
      <c r="JZ297" s="367"/>
      <c r="KA297" s="367"/>
      <c r="KB297" s="367"/>
      <c r="KC297" s="367"/>
      <c r="KD297" s="367"/>
      <c r="KE297" s="367"/>
      <c r="KF297" s="367"/>
      <c r="KG297" s="367"/>
      <c r="KH297" s="367"/>
      <c r="KI297" s="367"/>
      <c r="KJ297" s="367"/>
      <c r="KK297" s="367"/>
      <c r="KL297" s="367"/>
      <c r="KM297" s="367"/>
      <c r="KN297" s="367"/>
      <c r="KO297" s="367"/>
      <c r="KP297" s="367"/>
      <c r="KQ297" s="367"/>
      <c r="KR297" s="367"/>
      <c r="KS297" s="367"/>
      <c r="KT297" s="367"/>
      <c r="KU297" s="367"/>
      <c r="KV297" s="367"/>
      <c r="KW297" s="367"/>
      <c r="KX297" s="367"/>
      <c r="KY297" s="367"/>
      <c r="KZ297" s="367"/>
      <c r="LA297" s="367"/>
      <c r="LB297" s="367"/>
      <c r="LC297" s="367"/>
    </row>
    <row r="298" spans="1:315">
      <c r="B298" s="372" t="s">
        <v>48</v>
      </c>
      <c r="C298" s="372" t="s">
        <v>13</v>
      </c>
      <c r="D298" s="372" t="s">
        <v>12</v>
      </c>
      <c r="E298" s="372" t="s">
        <v>5</v>
      </c>
      <c r="F298" s="372" t="s">
        <v>22</v>
      </c>
      <c r="G298" s="372" t="s">
        <v>2</v>
      </c>
      <c r="H298" s="372" t="s">
        <v>18</v>
      </c>
      <c r="I298" s="372" t="s">
        <v>3</v>
      </c>
      <c r="J298" s="372" t="s">
        <v>6</v>
      </c>
      <c r="K298" s="372" t="s">
        <v>35</v>
      </c>
      <c r="L298" s="372" t="s">
        <v>21</v>
      </c>
      <c r="M298" s="372" t="s">
        <v>59</v>
      </c>
      <c r="N298" s="372" t="s">
        <v>58</v>
      </c>
      <c r="O298" s="372" t="s">
        <v>121</v>
      </c>
      <c r="P298" s="372" t="s">
        <v>73</v>
      </c>
      <c r="Q298" s="372" t="s">
        <v>122</v>
      </c>
      <c r="R298" s="372" t="s">
        <v>337</v>
      </c>
    </row>
    <row r="299" spans="1:315" ht="15.75" customHeight="1">
      <c r="A299" s="405"/>
      <c r="B299" s="351">
        <v>1</v>
      </c>
      <c r="C299" s="137">
        <v>45723</v>
      </c>
      <c r="D299" s="351" t="s">
        <v>186</v>
      </c>
      <c r="E299" s="104" t="s">
        <v>2182</v>
      </c>
      <c r="F299" s="104" t="s">
        <v>4100</v>
      </c>
      <c r="G299" s="171"/>
      <c r="H299" s="104" t="s">
        <v>4099</v>
      </c>
      <c r="I299" s="104" t="s">
        <v>1973</v>
      </c>
      <c r="J299" s="147">
        <v>1</v>
      </c>
      <c r="K299" s="171" t="s">
        <v>894</v>
      </c>
      <c r="L299" s="7" t="s">
        <v>119</v>
      </c>
      <c r="M299" s="7">
        <v>395000</v>
      </c>
      <c r="N299" s="351">
        <v>20250310</v>
      </c>
      <c r="O299" s="351"/>
      <c r="P299" s="351">
        <v>20250422</v>
      </c>
      <c r="Q299" s="385">
        <f t="shared" ref="Q299:Q300" si="88">J299*M299</f>
        <v>395000</v>
      </c>
      <c r="R299" s="385">
        <f t="shared" ref="R299" si="89">Q299*1.1</f>
        <v>434500.00000000006</v>
      </c>
    </row>
    <row r="300" spans="1:315" ht="15.75" customHeight="1">
      <c r="A300" s="405"/>
      <c r="B300" s="351">
        <v>2</v>
      </c>
      <c r="C300" s="137">
        <v>45723</v>
      </c>
      <c r="D300" s="351" t="s">
        <v>186</v>
      </c>
      <c r="E300" s="104" t="s">
        <v>4101</v>
      </c>
      <c r="F300" s="104" t="s">
        <v>4102</v>
      </c>
      <c r="G300" s="5" t="s">
        <v>4105</v>
      </c>
      <c r="H300" s="104" t="s">
        <v>4104</v>
      </c>
      <c r="I300" s="104" t="s">
        <v>4103</v>
      </c>
      <c r="J300" s="383">
        <v>3</v>
      </c>
      <c r="K300" s="384" t="s">
        <v>894</v>
      </c>
      <c r="L300" s="7" t="s">
        <v>119</v>
      </c>
      <c r="M300" s="7">
        <v>12000</v>
      </c>
      <c r="N300" s="351">
        <v>20250310</v>
      </c>
      <c r="O300" s="351">
        <v>20250313</v>
      </c>
      <c r="P300" s="351"/>
      <c r="Q300" s="7">
        <f t="shared" si="88"/>
        <v>36000</v>
      </c>
      <c r="R300" s="7">
        <f>Q300*1.1</f>
        <v>39600</v>
      </c>
    </row>
    <row r="301" spans="1:315">
      <c r="P301" s="43" t="s">
        <v>123</v>
      </c>
      <c r="Q301" s="42">
        <f>SUM(Q299:Q300)</f>
        <v>431000</v>
      </c>
      <c r="R301" s="42">
        <f>SUM(R299:R300)</f>
        <v>474100.00000000006</v>
      </c>
    </row>
    <row r="303" spans="1:315">
      <c r="B303" s="377">
        <v>45740</v>
      </c>
      <c r="L303" s="2"/>
      <c r="N303" s="2"/>
      <c r="P303" s="2"/>
      <c r="Q303" s="2"/>
      <c r="R303" s="2"/>
      <c r="IN303" s="367"/>
      <c r="IO303" s="367"/>
      <c r="IP303" s="367"/>
      <c r="IQ303" s="367"/>
      <c r="IR303" s="367"/>
      <c r="IS303" s="367"/>
      <c r="IT303" s="367"/>
      <c r="IU303" s="367"/>
      <c r="IV303" s="367"/>
      <c r="IW303" s="367"/>
      <c r="IX303" s="367"/>
      <c r="IY303" s="367"/>
      <c r="IZ303" s="367"/>
      <c r="JA303" s="367"/>
      <c r="JB303" s="367"/>
      <c r="JC303" s="367"/>
      <c r="JD303" s="367"/>
      <c r="JE303" s="367"/>
      <c r="JF303" s="367"/>
      <c r="JG303" s="367"/>
      <c r="JH303" s="367"/>
      <c r="JI303" s="367"/>
      <c r="JJ303" s="367"/>
      <c r="JK303" s="367"/>
      <c r="JL303" s="367"/>
      <c r="JM303" s="367"/>
      <c r="JN303" s="367"/>
      <c r="JO303" s="367"/>
      <c r="JP303" s="367"/>
      <c r="JQ303" s="367"/>
      <c r="JR303" s="367"/>
      <c r="JS303" s="367"/>
      <c r="JT303" s="367"/>
      <c r="JU303" s="367"/>
      <c r="JV303" s="367"/>
      <c r="JW303" s="367"/>
      <c r="JX303" s="367"/>
      <c r="JY303" s="367"/>
      <c r="JZ303" s="367"/>
      <c r="KA303" s="367"/>
      <c r="KB303" s="367"/>
      <c r="KC303" s="367"/>
      <c r="KD303" s="367"/>
      <c r="KE303" s="367"/>
      <c r="KF303" s="367"/>
      <c r="KG303" s="367"/>
      <c r="KH303" s="367"/>
      <c r="KI303" s="367"/>
      <c r="KJ303" s="367"/>
      <c r="KK303" s="367"/>
      <c r="KL303" s="367"/>
      <c r="KM303" s="367"/>
      <c r="KN303" s="367"/>
      <c r="KO303" s="367"/>
      <c r="KP303" s="367"/>
      <c r="KQ303" s="367"/>
      <c r="KR303" s="367"/>
      <c r="KS303" s="367"/>
      <c r="KT303" s="367"/>
      <c r="KU303" s="367"/>
      <c r="KV303" s="367"/>
      <c r="KW303" s="367"/>
      <c r="KX303" s="367"/>
      <c r="KY303" s="367"/>
      <c r="KZ303" s="367"/>
      <c r="LA303" s="367"/>
      <c r="LB303" s="367"/>
      <c r="LC303" s="367"/>
    </row>
    <row r="304" spans="1:315">
      <c r="B304" s="372" t="s">
        <v>48</v>
      </c>
      <c r="C304" s="372" t="s">
        <v>13</v>
      </c>
      <c r="D304" s="372" t="s">
        <v>12</v>
      </c>
      <c r="E304" s="372" t="s">
        <v>5</v>
      </c>
      <c r="F304" s="372" t="s">
        <v>22</v>
      </c>
      <c r="G304" s="372" t="s">
        <v>2</v>
      </c>
      <c r="H304" s="372" t="s">
        <v>18</v>
      </c>
      <c r="I304" s="372" t="s">
        <v>3</v>
      </c>
      <c r="J304" s="372" t="s">
        <v>6</v>
      </c>
      <c r="K304" s="372" t="s">
        <v>35</v>
      </c>
      <c r="L304" s="372" t="s">
        <v>21</v>
      </c>
      <c r="M304" s="372" t="s">
        <v>59</v>
      </c>
      <c r="N304" s="372" t="s">
        <v>58</v>
      </c>
      <c r="O304" s="372" t="s">
        <v>121</v>
      </c>
      <c r="P304" s="372" t="s">
        <v>73</v>
      </c>
      <c r="Q304" s="372" t="s">
        <v>122</v>
      </c>
      <c r="R304" s="372" t="s">
        <v>337</v>
      </c>
    </row>
    <row r="305" spans="1:315" ht="15.75" customHeight="1">
      <c r="A305" s="405"/>
      <c r="B305" s="351">
        <v>1</v>
      </c>
      <c r="C305" s="382">
        <v>45740</v>
      </c>
      <c r="D305" s="351" t="s">
        <v>186</v>
      </c>
      <c r="E305" s="419" t="s">
        <v>3686</v>
      </c>
      <c r="F305" s="5" t="s">
        <v>3636</v>
      </c>
      <c r="G305" s="351"/>
      <c r="H305" s="5"/>
      <c r="I305" s="5" t="s">
        <v>480</v>
      </c>
      <c r="J305" s="384">
        <v>2</v>
      </c>
      <c r="K305" s="351" t="s">
        <v>38</v>
      </c>
      <c r="L305" s="5" t="s">
        <v>3636</v>
      </c>
      <c r="M305" s="7">
        <v>195000</v>
      </c>
      <c r="N305" s="351"/>
      <c r="O305" s="351"/>
      <c r="P305" s="351"/>
      <c r="Q305" s="385">
        <f t="shared" ref="Q305:Q307" si="90">J305*M305</f>
        <v>390000</v>
      </c>
      <c r="R305" s="385">
        <f t="shared" ref="R305" si="91">Q305*1.1</f>
        <v>429000.00000000006</v>
      </c>
    </row>
    <row r="306" spans="1:315" ht="15.75" customHeight="1">
      <c r="A306" s="405"/>
      <c r="B306" s="351">
        <v>2</v>
      </c>
      <c r="C306" s="382">
        <v>45740</v>
      </c>
      <c r="D306" s="351" t="s">
        <v>186</v>
      </c>
      <c r="E306" s="419" t="s">
        <v>4211</v>
      </c>
      <c r="F306" s="5" t="s">
        <v>3636</v>
      </c>
      <c r="G306" s="351"/>
      <c r="H306" s="5"/>
      <c r="I306" s="5"/>
      <c r="J306" s="384">
        <v>2</v>
      </c>
      <c r="K306" s="351" t="s">
        <v>38</v>
      </c>
      <c r="L306" s="5" t="s">
        <v>3636</v>
      </c>
      <c r="M306" s="7">
        <v>158400</v>
      </c>
      <c r="N306" s="351"/>
      <c r="O306" s="351"/>
      <c r="P306" s="351"/>
      <c r="Q306" s="7">
        <f t="shared" ref="Q306" si="92">J306*M306</f>
        <v>316800</v>
      </c>
      <c r="R306" s="7">
        <f>Q306*1.1</f>
        <v>348480</v>
      </c>
    </row>
    <row r="307" spans="1:315" ht="15.75" customHeight="1">
      <c r="A307" s="405"/>
      <c r="B307" s="351">
        <v>3</v>
      </c>
      <c r="C307" s="382">
        <v>45740</v>
      </c>
      <c r="D307" s="351" t="s">
        <v>186</v>
      </c>
      <c r="E307" s="419" t="s">
        <v>4212</v>
      </c>
      <c r="F307" s="5" t="s">
        <v>3636</v>
      </c>
      <c r="G307" s="351"/>
      <c r="H307" s="5"/>
      <c r="I307" s="5"/>
      <c r="J307" s="384">
        <v>1</v>
      </c>
      <c r="K307" s="351" t="s">
        <v>38</v>
      </c>
      <c r="L307" s="5" t="s">
        <v>3636</v>
      </c>
      <c r="M307" s="7">
        <v>183000</v>
      </c>
      <c r="N307" s="351"/>
      <c r="O307" s="351"/>
      <c r="P307" s="351"/>
      <c r="Q307" s="7">
        <f t="shared" si="90"/>
        <v>183000</v>
      </c>
      <c r="R307" s="7">
        <f>Q307*1.1</f>
        <v>201300.00000000003</v>
      </c>
    </row>
    <row r="308" spans="1:315">
      <c r="P308" s="43" t="s">
        <v>123</v>
      </c>
      <c r="Q308" s="42">
        <f>SUM(Q304:Q307)</f>
        <v>889800</v>
      </c>
      <c r="R308" s="42">
        <f>SUM(R304:R307)</f>
        <v>978780</v>
      </c>
    </row>
    <row r="310" spans="1:315">
      <c r="B310" s="377">
        <v>45747</v>
      </c>
      <c r="L310" s="2"/>
      <c r="N310" s="2"/>
      <c r="P310" s="2"/>
      <c r="Q310" s="2"/>
      <c r="R310" s="2"/>
      <c r="IN310" s="367"/>
      <c r="IO310" s="367"/>
      <c r="IP310" s="367"/>
      <c r="IQ310" s="367"/>
      <c r="IR310" s="367"/>
      <c r="IS310" s="367"/>
      <c r="IT310" s="367"/>
      <c r="IU310" s="367"/>
      <c r="IV310" s="367"/>
      <c r="IW310" s="367"/>
      <c r="IX310" s="367"/>
      <c r="IY310" s="367"/>
      <c r="IZ310" s="367"/>
      <c r="JA310" s="367"/>
      <c r="JB310" s="367"/>
      <c r="JC310" s="367"/>
      <c r="JD310" s="367"/>
      <c r="JE310" s="367"/>
      <c r="JF310" s="367"/>
      <c r="JG310" s="367"/>
      <c r="JH310" s="367"/>
      <c r="JI310" s="367"/>
      <c r="JJ310" s="367"/>
      <c r="JK310" s="367"/>
      <c r="JL310" s="367"/>
      <c r="JM310" s="367"/>
      <c r="JN310" s="367"/>
      <c r="JO310" s="367"/>
      <c r="JP310" s="367"/>
      <c r="JQ310" s="367"/>
      <c r="JR310" s="367"/>
      <c r="JS310" s="367"/>
      <c r="JT310" s="367"/>
      <c r="JU310" s="367"/>
      <c r="JV310" s="367"/>
      <c r="JW310" s="367"/>
      <c r="JX310" s="367"/>
      <c r="JY310" s="367"/>
      <c r="JZ310" s="367"/>
      <c r="KA310" s="367"/>
      <c r="KB310" s="367"/>
      <c r="KC310" s="367"/>
      <c r="KD310" s="367"/>
      <c r="KE310" s="367"/>
      <c r="KF310" s="367"/>
      <c r="KG310" s="367"/>
      <c r="KH310" s="367"/>
      <c r="KI310" s="367"/>
      <c r="KJ310" s="367"/>
      <c r="KK310" s="367"/>
      <c r="KL310" s="367"/>
      <c r="KM310" s="367"/>
      <c r="KN310" s="367"/>
      <c r="KO310" s="367"/>
      <c r="KP310" s="367"/>
      <c r="KQ310" s="367"/>
      <c r="KR310" s="367"/>
      <c r="KS310" s="367"/>
      <c r="KT310" s="367"/>
      <c r="KU310" s="367"/>
      <c r="KV310" s="367"/>
      <c r="KW310" s="367"/>
      <c r="KX310" s="367"/>
      <c r="KY310" s="367"/>
      <c r="KZ310" s="367"/>
      <c r="LA310" s="367"/>
      <c r="LB310" s="367"/>
      <c r="LC310" s="367"/>
    </row>
    <row r="311" spans="1:315">
      <c r="B311" s="372" t="s">
        <v>48</v>
      </c>
      <c r="C311" s="372" t="s">
        <v>13</v>
      </c>
      <c r="D311" s="372" t="s">
        <v>12</v>
      </c>
      <c r="E311" s="372" t="s">
        <v>5</v>
      </c>
      <c r="F311" s="372" t="s">
        <v>22</v>
      </c>
      <c r="G311" s="372" t="s">
        <v>2</v>
      </c>
      <c r="H311" s="372" t="s">
        <v>18</v>
      </c>
      <c r="I311" s="372" t="s">
        <v>3</v>
      </c>
      <c r="J311" s="372" t="s">
        <v>6</v>
      </c>
      <c r="K311" s="372" t="s">
        <v>35</v>
      </c>
      <c r="L311" s="372" t="s">
        <v>21</v>
      </c>
      <c r="M311" s="372" t="s">
        <v>59</v>
      </c>
      <c r="N311" s="372" t="s">
        <v>58</v>
      </c>
      <c r="O311" s="372" t="s">
        <v>121</v>
      </c>
      <c r="P311" s="372" t="s">
        <v>73</v>
      </c>
      <c r="Q311" s="372" t="s">
        <v>122</v>
      </c>
      <c r="R311" s="372" t="s">
        <v>337</v>
      </c>
    </row>
    <row r="312" spans="1:315" ht="15.75" customHeight="1">
      <c r="A312" s="405"/>
      <c r="B312" s="351">
        <v>1</v>
      </c>
      <c r="C312" s="382">
        <f>B310</f>
        <v>45747</v>
      </c>
      <c r="D312" s="351" t="s">
        <v>186</v>
      </c>
      <c r="E312" s="383" t="s">
        <v>1296</v>
      </c>
      <c r="F312" s="5" t="s">
        <v>171</v>
      </c>
      <c r="G312" s="351"/>
      <c r="H312" s="351">
        <v>35810250</v>
      </c>
      <c r="I312" s="383" t="s">
        <v>3868</v>
      </c>
      <c r="J312" s="384">
        <v>20</v>
      </c>
      <c r="K312" s="5" t="s">
        <v>3869</v>
      </c>
      <c r="L312" s="7" t="s">
        <v>2220</v>
      </c>
      <c r="M312" s="7">
        <v>53000</v>
      </c>
      <c r="N312" s="351">
        <v>20250401</v>
      </c>
      <c r="O312" s="351">
        <v>20250403</v>
      </c>
      <c r="P312" s="351"/>
      <c r="Q312" s="385">
        <f t="shared" ref="Q312:Q313" si="93">J312*M312</f>
        <v>1060000</v>
      </c>
      <c r="R312" s="385">
        <f t="shared" ref="R312" si="94">Q312*1.1</f>
        <v>1166000</v>
      </c>
    </row>
    <row r="313" spans="1:315" ht="15.75" customHeight="1">
      <c r="A313" s="405"/>
      <c r="B313" s="351">
        <v>2</v>
      </c>
      <c r="C313" s="382">
        <f>C312</f>
        <v>45747</v>
      </c>
      <c r="D313" s="351" t="s">
        <v>186</v>
      </c>
      <c r="E313" s="411" t="s">
        <v>4251</v>
      </c>
      <c r="F313" s="351"/>
      <c r="G313" s="351"/>
      <c r="H313" s="89" t="s">
        <v>3138</v>
      </c>
      <c r="I313" s="89" t="s">
        <v>1653</v>
      </c>
      <c r="J313" s="384">
        <v>1</v>
      </c>
      <c r="K313" s="351" t="s">
        <v>38</v>
      </c>
      <c r="L313" s="7" t="s">
        <v>119</v>
      </c>
      <c r="M313" s="7">
        <v>25500</v>
      </c>
      <c r="N313" s="351">
        <v>20250401</v>
      </c>
      <c r="O313" s="351">
        <v>20250416</v>
      </c>
      <c r="P313" s="351"/>
      <c r="Q313" s="7">
        <f t="shared" si="93"/>
        <v>25500</v>
      </c>
      <c r="R313" s="7">
        <f>Q313*1.1</f>
        <v>28050.000000000004</v>
      </c>
    </row>
    <row r="314" spans="1:315" ht="15.75" customHeight="1">
      <c r="A314" s="405"/>
      <c r="B314" s="351">
        <v>3</v>
      </c>
      <c r="C314" s="382">
        <f>C313</f>
        <v>45747</v>
      </c>
      <c r="D314" s="351" t="s">
        <v>186</v>
      </c>
      <c r="E314" s="411" t="s">
        <v>4252</v>
      </c>
      <c r="F314" s="351"/>
      <c r="G314" s="351"/>
      <c r="H314" s="111" t="s">
        <v>1793</v>
      </c>
      <c r="I314" s="111" t="s">
        <v>1653</v>
      </c>
      <c r="J314" s="384">
        <v>1</v>
      </c>
      <c r="K314" s="351" t="s">
        <v>38</v>
      </c>
      <c r="L314" s="7" t="s">
        <v>119</v>
      </c>
      <c r="M314" s="7">
        <v>27500</v>
      </c>
      <c r="N314" s="351">
        <v>20250401</v>
      </c>
      <c r="O314" s="351">
        <v>20250416</v>
      </c>
      <c r="P314" s="351"/>
      <c r="Q314" s="7">
        <f t="shared" ref="Q314" si="95">J314*M314</f>
        <v>27500</v>
      </c>
      <c r="R314" s="7">
        <f>Q314*1.1</f>
        <v>30250.000000000004</v>
      </c>
    </row>
    <row r="315" spans="1:315">
      <c r="P315" s="43" t="s">
        <v>123</v>
      </c>
      <c r="Q315" s="42">
        <f>SUM(Q310:Q313)</f>
        <v>1085500</v>
      </c>
      <c r="R315" s="42">
        <f>SUM(R310:R313)</f>
        <v>1194050</v>
      </c>
    </row>
    <row r="317" spans="1:315">
      <c r="B317" s="377">
        <v>45758</v>
      </c>
      <c r="L317" s="2"/>
      <c r="N317" s="2"/>
      <c r="P317" s="2"/>
      <c r="Q317" s="2"/>
      <c r="R317" s="2"/>
      <c r="IN317" s="367"/>
      <c r="IO317" s="367"/>
      <c r="IP317" s="367"/>
      <c r="IQ317" s="367"/>
      <c r="IR317" s="367"/>
      <c r="IS317" s="367"/>
      <c r="IT317" s="367"/>
      <c r="IU317" s="367"/>
      <c r="IV317" s="367"/>
      <c r="IW317" s="367"/>
      <c r="IX317" s="367"/>
      <c r="IY317" s="367"/>
      <c r="IZ317" s="367"/>
      <c r="JA317" s="367"/>
      <c r="JB317" s="367"/>
      <c r="JC317" s="367"/>
      <c r="JD317" s="367"/>
      <c r="JE317" s="367"/>
      <c r="JF317" s="367"/>
      <c r="JG317" s="367"/>
      <c r="JH317" s="367"/>
      <c r="JI317" s="367"/>
      <c r="JJ317" s="367"/>
      <c r="JK317" s="367"/>
      <c r="JL317" s="367"/>
      <c r="JM317" s="367"/>
      <c r="JN317" s="367"/>
      <c r="JO317" s="367"/>
      <c r="JP317" s="367"/>
      <c r="JQ317" s="367"/>
      <c r="JR317" s="367"/>
      <c r="JS317" s="367"/>
      <c r="JT317" s="367"/>
      <c r="JU317" s="367"/>
      <c r="JV317" s="367"/>
      <c r="JW317" s="367"/>
      <c r="JX317" s="367"/>
      <c r="JY317" s="367"/>
      <c r="JZ317" s="367"/>
      <c r="KA317" s="367"/>
      <c r="KB317" s="367"/>
      <c r="KC317" s="367"/>
      <c r="KD317" s="367"/>
      <c r="KE317" s="367"/>
      <c r="KF317" s="367"/>
      <c r="KG317" s="367"/>
      <c r="KH317" s="367"/>
      <c r="KI317" s="367"/>
      <c r="KJ317" s="367"/>
      <c r="KK317" s="367"/>
      <c r="KL317" s="367"/>
      <c r="KM317" s="367"/>
      <c r="KN317" s="367"/>
      <c r="KO317" s="367"/>
      <c r="KP317" s="367"/>
      <c r="KQ317" s="367"/>
      <c r="KR317" s="367"/>
      <c r="KS317" s="367"/>
      <c r="KT317" s="367"/>
      <c r="KU317" s="367"/>
      <c r="KV317" s="367"/>
      <c r="KW317" s="367"/>
      <c r="KX317" s="367"/>
      <c r="KY317" s="367"/>
      <c r="KZ317" s="367"/>
      <c r="LA317" s="367"/>
      <c r="LB317" s="367"/>
      <c r="LC317" s="367"/>
    </row>
    <row r="318" spans="1:315">
      <c r="B318" s="372" t="s">
        <v>48</v>
      </c>
      <c r="C318" s="372" t="s">
        <v>13</v>
      </c>
      <c r="D318" s="372" t="s">
        <v>12</v>
      </c>
      <c r="E318" s="372" t="s">
        <v>5</v>
      </c>
      <c r="F318" s="372" t="s">
        <v>22</v>
      </c>
      <c r="G318" s="372" t="s">
        <v>2</v>
      </c>
      <c r="H318" s="372" t="s">
        <v>18</v>
      </c>
      <c r="I318" s="372" t="s">
        <v>3</v>
      </c>
      <c r="J318" s="372" t="s">
        <v>6</v>
      </c>
      <c r="K318" s="372" t="s">
        <v>35</v>
      </c>
      <c r="L318" s="372" t="s">
        <v>21</v>
      </c>
      <c r="M318" s="372" t="s">
        <v>59</v>
      </c>
      <c r="N318" s="372" t="s">
        <v>58</v>
      </c>
      <c r="O318" s="372" t="s">
        <v>121</v>
      </c>
      <c r="P318" s="372" t="s">
        <v>73</v>
      </c>
      <c r="Q318" s="372" t="s">
        <v>122</v>
      </c>
      <c r="R318" s="372" t="s">
        <v>337</v>
      </c>
    </row>
    <row r="319" spans="1:315" ht="15.75" customHeight="1">
      <c r="A319" s="405"/>
      <c r="B319" s="351">
        <v>1</v>
      </c>
      <c r="C319" s="382">
        <f>B317</f>
        <v>45758</v>
      </c>
      <c r="D319" s="351" t="s">
        <v>186</v>
      </c>
      <c r="E319" s="419" t="s">
        <v>4354</v>
      </c>
      <c r="F319" s="5" t="s">
        <v>4355</v>
      </c>
      <c r="G319" s="351"/>
      <c r="H319" s="5"/>
      <c r="I319" s="5" t="s">
        <v>480</v>
      </c>
      <c r="J319" s="384">
        <v>1</v>
      </c>
      <c r="K319" s="351" t="s">
        <v>38</v>
      </c>
      <c r="L319" s="5" t="s">
        <v>4355</v>
      </c>
      <c r="M319" s="7">
        <v>195000</v>
      </c>
      <c r="N319" s="351"/>
      <c r="O319" s="351"/>
      <c r="P319" s="351"/>
      <c r="Q319" s="385">
        <f t="shared" ref="Q319" si="96">J319*M319</f>
        <v>195000</v>
      </c>
      <c r="R319" s="385">
        <f t="shared" ref="R319" si="97">Q319*1.1</f>
        <v>214500.00000000003</v>
      </c>
      <c r="S319" s="559"/>
    </row>
    <row r="320" spans="1:315">
      <c r="P320" s="43" t="s">
        <v>123</v>
      </c>
      <c r="Q320" s="42">
        <f>SUM(Q319)</f>
        <v>195000</v>
      </c>
      <c r="R320" s="42">
        <f>SUM(R319)</f>
        <v>214500.00000000003</v>
      </c>
    </row>
    <row r="322" spans="1:315">
      <c r="B322" s="377">
        <v>45764</v>
      </c>
      <c r="L322" s="2"/>
      <c r="N322" s="2"/>
      <c r="P322" s="2"/>
      <c r="Q322" s="2"/>
      <c r="R322" s="2"/>
      <c r="IN322" s="367"/>
      <c r="IO322" s="367"/>
      <c r="IP322" s="367"/>
      <c r="IQ322" s="367"/>
      <c r="IR322" s="367"/>
      <c r="IS322" s="367"/>
      <c r="IT322" s="367"/>
      <c r="IU322" s="367"/>
      <c r="IV322" s="367"/>
      <c r="IW322" s="367"/>
      <c r="IX322" s="367"/>
      <c r="IY322" s="367"/>
      <c r="IZ322" s="367"/>
      <c r="JA322" s="367"/>
      <c r="JB322" s="367"/>
      <c r="JC322" s="367"/>
      <c r="JD322" s="367"/>
      <c r="JE322" s="367"/>
      <c r="JF322" s="367"/>
      <c r="JG322" s="367"/>
      <c r="JH322" s="367"/>
      <c r="JI322" s="367"/>
      <c r="JJ322" s="367"/>
      <c r="JK322" s="367"/>
      <c r="JL322" s="367"/>
      <c r="JM322" s="367"/>
      <c r="JN322" s="367"/>
      <c r="JO322" s="367"/>
      <c r="JP322" s="367"/>
      <c r="JQ322" s="367"/>
      <c r="JR322" s="367"/>
      <c r="JS322" s="367"/>
      <c r="JT322" s="367"/>
      <c r="JU322" s="367"/>
      <c r="JV322" s="367"/>
      <c r="JW322" s="367"/>
      <c r="JX322" s="367"/>
      <c r="JY322" s="367"/>
      <c r="JZ322" s="367"/>
      <c r="KA322" s="367"/>
      <c r="KB322" s="367"/>
      <c r="KC322" s="367"/>
      <c r="KD322" s="367"/>
      <c r="KE322" s="367"/>
      <c r="KF322" s="367"/>
      <c r="KG322" s="367"/>
      <c r="KH322" s="367"/>
      <c r="KI322" s="367"/>
      <c r="KJ322" s="367"/>
      <c r="KK322" s="367"/>
      <c r="KL322" s="367"/>
      <c r="KM322" s="367"/>
      <c r="KN322" s="367"/>
      <c r="KO322" s="367"/>
      <c r="KP322" s="367"/>
      <c r="KQ322" s="367"/>
      <c r="KR322" s="367"/>
      <c r="KS322" s="367"/>
      <c r="KT322" s="367"/>
      <c r="KU322" s="367"/>
      <c r="KV322" s="367"/>
      <c r="KW322" s="367"/>
      <c r="KX322" s="367"/>
      <c r="KY322" s="367"/>
      <c r="KZ322" s="367"/>
      <c r="LA322" s="367"/>
      <c r="LB322" s="367"/>
      <c r="LC322" s="367"/>
    </row>
    <row r="323" spans="1:315">
      <c r="B323" s="372" t="s">
        <v>48</v>
      </c>
      <c r="C323" s="372" t="s">
        <v>13</v>
      </c>
      <c r="D323" s="372" t="s">
        <v>12</v>
      </c>
      <c r="E323" s="372" t="s">
        <v>5</v>
      </c>
      <c r="F323" s="372" t="s">
        <v>22</v>
      </c>
      <c r="G323" s="372" t="s">
        <v>2</v>
      </c>
      <c r="H323" s="372" t="s">
        <v>18</v>
      </c>
      <c r="I323" s="372" t="s">
        <v>3</v>
      </c>
      <c r="J323" s="372" t="s">
        <v>6</v>
      </c>
      <c r="K323" s="372" t="s">
        <v>35</v>
      </c>
      <c r="L323" s="372" t="s">
        <v>21</v>
      </c>
      <c r="M323" s="372" t="s">
        <v>59</v>
      </c>
      <c r="N323" s="372" t="s">
        <v>58</v>
      </c>
      <c r="O323" s="372" t="s">
        <v>121</v>
      </c>
      <c r="P323" s="372" t="s">
        <v>73</v>
      </c>
      <c r="Q323" s="372" t="s">
        <v>122</v>
      </c>
      <c r="R323" s="372" t="s">
        <v>337</v>
      </c>
    </row>
    <row r="324" spans="1:315" ht="15.75" customHeight="1">
      <c r="A324" s="405"/>
      <c r="B324" s="351">
        <v>1</v>
      </c>
      <c r="C324" s="382">
        <f>B322</f>
        <v>45764</v>
      </c>
      <c r="D324" s="537" t="s">
        <v>186</v>
      </c>
      <c r="E324" s="570" t="s">
        <v>4406</v>
      </c>
      <c r="F324" s="5" t="s">
        <v>4411</v>
      </c>
      <c r="G324" s="351"/>
      <c r="H324" s="351" t="s">
        <v>2920</v>
      </c>
      <c r="I324" s="383" t="s">
        <v>2921</v>
      </c>
      <c r="J324" s="384">
        <v>1</v>
      </c>
      <c r="K324" s="5" t="s">
        <v>894</v>
      </c>
      <c r="L324" s="7" t="s">
        <v>4434</v>
      </c>
      <c r="M324" s="7">
        <v>1295000</v>
      </c>
      <c r="N324" s="351">
        <v>20250418</v>
      </c>
      <c r="O324" s="351">
        <v>20250422</v>
      </c>
      <c r="P324" s="351"/>
      <c r="Q324" s="385">
        <f t="shared" ref="Q324:Q326" si="98">J324*M324</f>
        <v>1295000</v>
      </c>
      <c r="R324" s="385">
        <f t="shared" ref="R324" si="99">Q324*1.1</f>
        <v>1424500</v>
      </c>
    </row>
    <row r="325" spans="1:315" ht="15.75" customHeight="1">
      <c r="A325" s="405"/>
      <c r="B325" s="351">
        <v>2</v>
      </c>
      <c r="C325" s="382">
        <f>C324</f>
        <v>45764</v>
      </c>
      <c r="D325" s="537" t="s">
        <v>186</v>
      </c>
      <c r="E325" s="571" t="s">
        <v>4436</v>
      </c>
      <c r="F325" s="5" t="s">
        <v>4412</v>
      </c>
      <c r="G325" s="351"/>
      <c r="H325" s="89" t="s">
        <v>4438</v>
      </c>
      <c r="I325" s="89" t="s">
        <v>4408</v>
      </c>
      <c r="J325" s="384">
        <v>1</v>
      </c>
      <c r="K325" s="351" t="s">
        <v>894</v>
      </c>
      <c r="L325" s="7" t="s">
        <v>2220</v>
      </c>
      <c r="M325" s="7">
        <v>153000</v>
      </c>
      <c r="N325" s="351">
        <v>20250418</v>
      </c>
      <c r="O325" s="351">
        <v>20250430</v>
      </c>
      <c r="P325" s="351"/>
      <c r="Q325" s="7">
        <f t="shared" si="98"/>
        <v>153000</v>
      </c>
      <c r="R325" s="7">
        <f>Q325*1.1</f>
        <v>168300</v>
      </c>
    </row>
    <row r="326" spans="1:315" ht="15.75" customHeight="1">
      <c r="A326" s="405"/>
      <c r="B326" s="351">
        <v>3</v>
      </c>
      <c r="C326" s="382">
        <f>C325</f>
        <v>45764</v>
      </c>
      <c r="D326" s="537" t="s">
        <v>186</v>
      </c>
      <c r="E326" s="571" t="s">
        <v>4437</v>
      </c>
      <c r="F326" s="5" t="s">
        <v>729</v>
      </c>
      <c r="G326" s="351"/>
      <c r="H326" s="89">
        <v>36323203</v>
      </c>
      <c r="I326" s="89" t="s">
        <v>4435</v>
      </c>
      <c r="J326" s="384">
        <v>5</v>
      </c>
      <c r="K326" s="351" t="s">
        <v>4410</v>
      </c>
      <c r="L326" s="7" t="s">
        <v>2220</v>
      </c>
      <c r="M326" s="7">
        <v>215000</v>
      </c>
      <c r="N326" s="351">
        <v>20250418</v>
      </c>
      <c r="O326" s="351">
        <v>20250424</v>
      </c>
      <c r="P326" s="351"/>
      <c r="Q326" s="7">
        <f t="shared" si="98"/>
        <v>1075000</v>
      </c>
      <c r="R326" s="7">
        <f>Q326*1.1</f>
        <v>1182500</v>
      </c>
    </row>
    <row r="327" spans="1:315" ht="15.75" customHeight="1">
      <c r="A327" s="405"/>
      <c r="B327" s="351">
        <v>4</v>
      </c>
      <c r="C327" s="382">
        <f>C326</f>
        <v>45764</v>
      </c>
      <c r="D327" s="537" t="s">
        <v>186</v>
      </c>
      <c r="E327" s="571" t="s">
        <v>2528</v>
      </c>
      <c r="F327" s="5" t="s">
        <v>2521</v>
      </c>
      <c r="G327" s="351"/>
      <c r="H327" s="89" t="s">
        <v>2525</v>
      </c>
      <c r="I327" s="89" t="s">
        <v>2523</v>
      </c>
      <c r="J327" s="384">
        <v>1</v>
      </c>
      <c r="K327" s="351" t="s">
        <v>4414</v>
      </c>
      <c r="L327" s="7" t="s">
        <v>2220</v>
      </c>
      <c r="M327" s="7">
        <v>13500</v>
      </c>
      <c r="N327" s="351">
        <v>20250418</v>
      </c>
      <c r="O327" s="351">
        <v>20250424</v>
      </c>
      <c r="P327" s="351"/>
      <c r="Q327" s="7">
        <f t="shared" ref="Q327:Q328" si="100">J327*M327</f>
        <v>13500</v>
      </c>
      <c r="R327" s="7">
        <f>Q327*1.1</f>
        <v>14850.000000000002</v>
      </c>
    </row>
    <row r="328" spans="1:315" ht="15.75" customHeight="1">
      <c r="A328" s="405"/>
      <c r="B328" s="351">
        <v>5</v>
      </c>
      <c r="C328" s="382">
        <f>C327</f>
        <v>45764</v>
      </c>
      <c r="D328" s="537" t="s">
        <v>186</v>
      </c>
      <c r="E328" s="571" t="s">
        <v>4405</v>
      </c>
      <c r="F328" s="5" t="s">
        <v>4413</v>
      </c>
      <c r="G328" s="351"/>
      <c r="H328" s="111" t="s">
        <v>4407</v>
      </c>
      <c r="I328" s="111" t="s">
        <v>4409</v>
      </c>
      <c r="J328" s="384">
        <v>2</v>
      </c>
      <c r="K328" s="351" t="s">
        <v>894</v>
      </c>
      <c r="L328" s="7" t="s">
        <v>119</v>
      </c>
      <c r="M328" s="7">
        <v>4400</v>
      </c>
      <c r="N328" s="351">
        <v>20250418</v>
      </c>
      <c r="O328" s="351">
        <v>20250422</v>
      </c>
      <c r="P328" s="351"/>
      <c r="Q328" s="7">
        <f t="shared" si="100"/>
        <v>8800</v>
      </c>
      <c r="R328" s="7">
        <f>Q328*1.1</f>
        <v>9680</v>
      </c>
    </row>
    <row r="329" spans="1:315">
      <c r="P329" s="43" t="s">
        <v>123</v>
      </c>
      <c r="Q329" s="42">
        <f>SUM(Q324:Q328)</f>
        <v>2545300</v>
      </c>
      <c r="R329" s="42">
        <f>SUM(R324:R328)</f>
        <v>2799830</v>
      </c>
    </row>
    <row r="331" spans="1:315">
      <c r="B331" s="377">
        <v>45799</v>
      </c>
      <c r="L331" s="2"/>
      <c r="N331" s="2"/>
      <c r="P331" s="2"/>
      <c r="Q331" s="2"/>
      <c r="R331" s="2"/>
      <c r="IN331" s="367"/>
      <c r="IO331" s="367"/>
      <c r="IP331" s="367"/>
      <c r="IQ331" s="367"/>
      <c r="IR331" s="367"/>
      <c r="IS331" s="367"/>
      <c r="IT331" s="367"/>
      <c r="IU331" s="367"/>
      <c r="IV331" s="367"/>
      <c r="IW331" s="367"/>
      <c r="IX331" s="367"/>
      <c r="IY331" s="367"/>
      <c r="IZ331" s="367"/>
      <c r="JA331" s="367"/>
      <c r="JB331" s="367"/>
      <c r="JC331" s="367"/>
      <c r="JD331" s="367"/>
      <c r="JE331" s="367"/>
      <c r="JF331" s="367"/>
      <c r="JG331" s="367"/>
      <c r="JH331" s="367"/>
      <c r="JI331" s="367"/>
      <c r="JJ331" s="367"/>
      <c r="JK331" s="367"/>
      <c r="JL331" s="367"/>
      <c r="JM331" s="367"/>
      <c r="JN331" s="367"/>
      <c r="JO331" s="367"/>
      <c r="JP331" s="367"/>
      <c r="JQ331" s="367"/>
      <c r="JR331" s="367"/>
      <c r="JS331" s="367"/>
      <c r="JT331" s="367"/>
      <c r="JU331" s="367"/>
      <c r="JV331" s="367"/>
      <c r="JW331" s="367"/>
      <c r="JX331" s="367"/>
      <c r="JY331" s="367"/>
      <c r="JZ331" s="367"/>
      <c r="KA331" s="367"/>
      <c r="KB331" s="367"/>
      <c r="KC331" s="367"/>
      <c r="KD331" s="367"/>
      <c r="KE331" s="367"/>
      <c r="KF331" s="367"/>
      <c r="KG331" s="367"/>
      <c r="KH331" s="367"/>
      <c r="KI331" s="367"/>
      <c r="KJ331" s="367"/>
      <c r="KK331" s="367"/>
      <c r="KL331" s="367"/>
      <c r="KM331" s="367"/>
      <c r="KN331" s="367"/>
      <c r="KO331" s="367"/>
      <c r="KP331" s="367"/>
      <c r="KQ331" s="367"/>
      <c r="KR331" s="367"/>
      <c r="KS331" s="367"/>
      <c r="KT331" s="367"/>
      <c r="KU331" s="367"/>
      <c r="KV331" s="367"/>
      <c r="KW331" s="367"/>
      <c r="KX331" s="367"/>
      <c r="KY331" s="367"/>
      <c r="KZ331" s="367"/>
      <c r="LA331" s="367"/>
      <c r="LB331" s="367"/>
      <c r="LC331" s="367"/>
    </row>
    <row r="332" spans="1:315">
      <c r="B332" s="372" t="s">
        <v>48</v>
      </c>
      <c r="C332" s="372" t="s">
        <v>13</v>
      </c>
      <c r="D332" s="372" t="s">
        <v>12</v>
      </c>
      <c r="E332" s="372" t="s">
        <v>5</v>
      </c>
      <c r="F332" s="372" t="s">
        <v>22</v>
      </c>
      <c r="G332" s="372" t="s">
        <v>2</v>
      </c>
      <c r="H332" s="372" t="s">
        <v>18</v>
      </c>
      <c r="I332" s="372" t="s">
        <v>3</v>
      </c>
      <c r="J332" s="372" t="s">
        <v>6</v>
      </c>
      <c r="K332" s="372" t="s">
        <v>35</v>
      </c>
      <c r="L332" s="372" t="s">
        <v>21</v>
      </c>
      <c r="M332" s="372" t="s">
        <v>59</v>
      </c>
      <c r="N332" s="372" t="s">
        <v>58</v>
      </c>
      <c r="O332" s="372" t="s">
        <v>121</v>
      </c>
      <c r="P332" s="372" t="s">
        <v>73</v>
      </c>
      <c r="Q332" s="372" t="s">
        <v>122</v>
      </c>
      <c r="R332" s="372" t="s">
        <v>337</v>
      </c>
    </row>
    <row r="333" spans="1:315" ht="15.75" customHeight="1">
      <c r="A333" s="405"/>
      <c r="B333" s="351">
        <v>1</v>
      </c>
      <c r="C333" s="137">
        <f>B331</f>
        <v>45799</v>
      </c>
      <c r="D333" s="351" t="s">
        <v>186</v>
      </c>
      <c r="E333" s="411" t="s">
        <v>4691</v>
      </c>
      <c r="F333" s="171" t="s">
        <v>3647</v>
      </c>
      <c r="G333" s="171"/>
      <c r="H333" s="32" t="s">
        <v>4690</v>
      </c>
      <c r="I333" s="171" t="s">
        <v>4682</v>
      </c>
      <c r="J333" s="147">
        <v>10</v>
      </c>
      <c r="K333" s="171" t="s">
        <v>4410</v>
      </c>
      <c r="L333" s="5" t="s">
        <v>2220</v>
      </c>
      <c r="M333" s="7">
        <v>230000</v>
      </c>
      <c r="N333" s="351">
        <v>20250523</v>
      </c>
      <c r="O333" s="351">
        <v>20250529</v>
      </c>
      <c r="P333" s="351"/>
      <c r="Q333" s="7">
        <f>M333*J333</f>
        <v>2300000</v>
      </c>
      <c r="R333" s="7">
        <f>Q333*1.1</f>
        <v>2530000</v>
      </c>
    </row>
    <row r="334" spans="1:315" ht="15.75" customHeight="1">
      <c r="A334" s="405"/>
      <c r="B334" s="351">
        <v>2</v>
      </c>
      <c r="C334" s="137">
        <f>C333</f>
        <v>45799</v>
      </c>
      <c r="D334" s="351" t="s">
        <v>186</v>
      </c>
      <c r="E334" s="87" t="s">
        <v>4681</v>
      </c>
      <c r="F334" s="351"/>
      <c r="G334" s="5"/>
      <c r="H334" s="5" t="s">
        <v>4688</v>
      </c>
      <c r="I334" s="351" t="s">
        <v>120</v>
      </c>
      <c r="J334" s="383">
        <v>10</v>
      </c>
      <c r="K334" s="384" t="s">
        <v>4683</v>
      </c>
      <c r="L334" s="7" t="s">
        <v>4687</v>
      </c>
      <c r="M334" s="7">
        <v>1500</v>
      </c>
      <c r="N334" s="351">
        <v>20250522</v>
      </c>
      <c r="O334" s="351">
        <v>20250529</v>
      </c>
      <c r="P334" s="351"/>
      <c r="Q334" s="7">
        <f>M334*J334</f>
        <v>15000</v>
      </c>
      <c r="R334" s="7">
        <f>Q334*1.1</f>
        <v>16500</v>
      </c>
    </row>
    <row r="335" spans="1:315" ht="15.75" customHeight="1">
      <c r="A335" s="405"/>
      <c r="B335" s="351">
        <v>3</v>
      </c>
      <c r="C335" s="137">
        <f>C334</f>
        <v>45799</v>
      </c>
      <c r="D335" s="351" t="s">
        <v>4723</v>
      </c>
      <c r="E335" s="87" t="s">
        <v>4692</v>
      </c>
      <c r="F335" s="351" t="s">
        <v>1764</v>
      </c>
      <c r="G335" s="5"/>
      <c r="H335" s="5" t="s">
        <v>4724</v>
      </c>
      <c r="I335" s="351" t="s">
        <v>3321</v>
      </c>
      <c r="J335" s="383">
        <v>1</v>
      </c>
      <c r="K335" s="384" t="s">
        <v>4689</v>
      </c>
      <c r="L335" s="7" t="s">
        <v>2220</v>
      </c>
      <c r="M335" s="7">
        <v>1770000</v>
      </c>
      <c r="N335" s="351">
        <v>20250523</v>
      </c>
      <c r="O335" s="351">
        <v>20250630</v>
      </c>
      <c r="P335" s="351"/>
      <c r="Q335" s="7">
        <f>M335*J335</f>
        <v>1770000</v>
      </c>
      <c r="R335" s="7">
        <f>Q335*1.1</f>
        <v>1947000.0000000002</v>
      </c>
    </row>
    <row r="336" spans="1:315">
      <c r="P336" s="43" t="s">
        <v>123</v>
      </c>
      <c r="Q336" s="42">
        <f>SUM(Q333:Q335)</f>
        <v>4085000</v>
      </c>
      <c r="R336" s="42">
        <f>SUM(R333:R335)</f>
        <v>4493500</v>
      </c>
    </row>
    <row r="339" spans="1:315">
      <c r="B339" s="377">
        <v>45805</v>
      </c>
      <c r="L339" s="2"/>
      <c r="N339" s="2"/>
      <c r="P339" s="2"/>
      <c r="Q339" s="2"/>
      <c r="R339" s="2"/>
    </row>
    <row r="340" spans="1:315">
      <c r="B340" s="372" t="s">
        <v>48</v>
      </c>
      <c r="C340" s="372" t="s">
        <v>13</v>
      </c>
      <c r="D340" s="372" t="s">
        <v>12</v>
      </c>
      <c r="E340" s="372" t="s">
        <v>5</v>
      </c>
      <c r="F340" s="372" t="s">
        <v>22</v>
      </c>
      <c r="G340" s="372" t="s">
        <v>2</v>
      </c>
      <c r="H340" s="372" t="s">
        <v>18</v>
      </c>
      <c r="I340" s="372" t="s">
        <v>3</v>
      </c>
      <c r="J340" s="372" t="s">
        <v>6</v>
      </c>
      <c r="K340" s="372" t="s">
        <v>35</v>
      </c>
      <c r="L340" s="372" t="s">
        <v>21</v>
      </c>
      <c r="M340" s="372" t="s">
        <v>59</v>
      </c>
      <c r="N340" s="372" t="s">
        <v>58</v>
      </c>
      <c r="O340" s="372" t="s">
        <v>121</v>
      </c>
      <c r="P340" s="372" t="s">
        <v>73</v>
      </c>
      <c r="Q340" s="372" t="s">
        <v>122</v>
      </c>
      <c r="R340" s="372" t="s">
        <v>337</v>
      </c>
    </row>
    <row r="341" spans="1:315">
      <c r="B341" s="356">
        <v>1</v>
      </c>
      <c r="C341" s="604">
        <f>B339</f>
        <v>45805</v>
      </c>
      <c r="D341" s="356" t="s">
        <v>186</v>
      </c>
      <c r="E341" s="605" t="s">
        <v>4722</v>
      </c>
      <c r="F341" s="190"/>
      <c r="G341" s="190"/>
      <c r="H341" s="31"/>
      <c r="I341" s="190"/>
      <c r="J341" s="178">
        <v>1</v>
      </c>
      <c r="K341" s="31" t="s">
        <v>4721</v>
      </c>
      <c r="L341" s="24" t="s">
        <v>2220</v>
      </c>
      <c r="M341" s="25">
        <v>500000</v>
      </c>
      <c r="N341" s="356">
        <v>20250528</v>
      </c>
      <c r="O341" s="356">
        <v>20250530</v>
      </c>
      <c r="P341" s="356"/>
      <c r="Q341" s="25">
        <f>M341*J341</f>
        <v>500000</v>
      </c>
      <c r="R341" s="25">
        <f>Q341*1.1</f>
        <v>550000</v>
      </c>
    </row>
    <row r="342" spans="1:315">
      <c r="P342" s="43" t="s">
        <v>123</v>
      </c>
      <c r="Q342" s="42">
        <f>SUM(Q341:Q341)</f>
        <v>500000</v>
      </c>
      <c r="R342" s="42">
        <f>SUM(R341:R341)</f>
        <v>550000</v>
      </c>
    </row>
    <row r="344" spans="1:315">
      <c r="B344" s="377">
        <v>45819</v>
      </c>
      <c r="L344" s="2"/>
      <c r="N344" s="2"/>
      <c r="P344" s="2"/>
      <c r="Q344" s="2"/>
      <c r="R344" s="2"/>
      <c r="IN344" s="367"/>
      <c r="IO344" s="367"/>
      <c r="IP344" s="367"/>
      <c r="IQ344" s="367"/>
      <c r="IR344" s="367"/>
      <c r="IS344" s="367"/>
      <c r="IT344" s="367"/>
      <c r="IU344" s="367"/>
      <c r="IV344" s="367"/>
      <c r="IW344" s="367"/>
      <c r="IX344" s="367"/>
      <c r="IY344" s="367"/>
      <c r="IZ344" s="367"/>
      <c r="JA344" s="367"/>
      <c r="JB344" s="367"/>
      <c r="JC344" s="367"/>
      <c r="JD344" s="367"/>
      <c r="JE344" s="367"/>
      <c r="JF344" s="367"/>
      <c r="JG344" s="367"/>
      <c r="JH344" s="367"/>
      <c r="JI344" s="367"/>
      <c r="JJ344" s="367"/>
      <c r="JK344" s="367"/>
      <c r="JL344" s="367"/>
      <c r="JM344" s="367"/>
      <c r="JN344" s="367"/>
      <c r="JO344" s="367"/>
      <c r="JP344" s="367"/>
      <c r="JQ344" s="367"/>
      <c r="JR344" s="367"/>
      <c r="JS344" s="367"/>
      <c r="JT344" s="367"/>
      <c r="JU344" s="367"/>
      <c r="JV344" s="367"/>
      <c r="JW344" s="367"/>
      <c r="JX344" s="367"/>
      <c r="JY344" s="367"/>
      <c r="JZ344" s="367"/>
      <c r="KA344" s="367"/>
      <c r="KB344" s="367"/>
      <c r="KC344" s="367"/>
      <c r="KD344" s="367"/>
      <c r="KE344" s="367"/>
      <c r="KF344" s="367"/>
      <c r="KG344" s="367"/>
      <c r="KH344" s="367"/>
      <c r="KI344" s="367"/>
      <c r="KJ344" s="367"/>
      <c r="KK344" s="367"/>
      <c r="KL344" s="367"/>
      <c r="KM344" s="367"/>
      <c r="KN344" s="367"/>
      <c r="KO344" s="367"/>
      <c r="KP344" s="367"/>
      <c r="KQ344" s="367"/>
      <c r="KR344" s="367"/>
      <c r="KS344" s="367"/>
      <c r="KT344" s="367"/>
      <c r="KU344" s="367"/>
      <c r="KV344" s="367"/>
      <c r="KW344" s="367"/>
      <c r="KX344" s="367"/>
      <c r="KY344" s="367"/>
      <c r="KZ344" s="367"/>
      <c r="LA344" s="367"/>
      <c r="LB344" s="367"/>
      <c r="LC344" s="367"/>
    </row>
    <row r="345" spans="1:315">
      <c r="B345" s="372" t="s">
        <v>48</v>
      </c>
      <c r="C345" s="372" t="s">
        <v>13</v>
      </c>
      <c r="D345" s="372" t="s">
        <v>12</v>
      </c>
      <c r="E345" s="372" t="s">
        <v>5</v>
      </c>
      <c r="F345" s="372" t="s">
        <v>22</v>
      </c>
      <c r="G345" s="372" t="s">
        <v>2</v>
      </c>
      <c r="H345" s="372" t="s">
        <v>18</v>
      </c>
      <c r="I345" s="372" t="s">
        <v>3</v>
      </c>
      <c r="J345" s="372" t="s">
        <v>6</v>
      </c>
      <c r="K345" s="372" t="s">
        <v>35</v>
      </c>
      <c r="L345" s="372" t="s">
        <v>21</v>
      </c>
      <c r="M345" s="372" t="s">
        <v>59</v>
      </c>
      <c r="N345" s="372" t="s">
        <v>58</v>
      </c>
      <c r="O345" s="372" t="s">
        <v>121</v>
      </c>
      <c r="P345" s="372" t="s">
        <v>73</v>
      </c>
      <c r="Q345" s="372" t="s">
        <v>122</v>
      </c>
      <c r="R345" s="372" t="s">
        <v>337</v>
      </c>
    </row>
    <row r="346" spans="1:315" ht="15.75" customHeight="1">
      <c r="A346" s="405"/>
      <c r="B346" s="351">
        <v>1</v>
      </c>
      <c r="C346" s="382">
        <f>B344</f>
        <v>45819</v>
      </c>
      <c r="D346" s="351" t="s">
        <v>186</v>
      </c>
      <c r="E346" s="383" t="s">
        <v>1971</v>
      </c>
      <c r="F346" s="351" t="s">
        <v>154</v>
      </c>
      <c r="G346" s="351" t="s">
        <v>91</v>
      </c>
      <c r="H346" s="383" t="s">
        <v>1972</v>
      </c>
      <c r="I346" s="383" t="s">
        <v>1973</v>
      </c>
      <c r="J346" s="384">
        <v>20</v>
      </c>
      <c r="K346" s="351" t="s">
        <v>38</v>
      </c>
      <c r="L346" s="7" t="s">
        <v>4811</v>
      </c>
      <c r="M346" s="7">
        <v>19000</v>
      </c>
      <c r="N346" s="351">
        <v>20250613</v>
      </c>
      <c r="O346" s="351">
        <v>20250618</v>
      </c>
      <c r="P346" s="351"/>
      <c r="Q346" s="385">
        <f t="shared" ref="Q346:Q354" si="101">J346*M346</f>
        <v>380000</v>
      </c>
      <c r="R346" s="385">
        <f t="shared" ref="R346:R354" si="102">Q346*1.1</f>
        <v>418000.00000000006</v>
      </c>
    </row>
    <row r="347" spans="1:315" ht="15.75" customHeight="1">
      <c r="A347" s="405"/>
      <c r="B347" s="351">
        <v>2</v>
      </c>
      <c r="C347" s="382">
        <f>C346</f>
        <v>45819</v>
      </c>
      <c r="D347" s="351" t="s">
        <v>186</v>
      </c>
      <c r="E347" s="383" t="s">
        <v>4759</v>
      </c>
      <c r="F347" s="351" t="s">
        <v>4770</v>
      </c>
      <c r="G347" s="351"/>
      <c r="H347" s="383" t="s">
        <v>4775</v>
      </c>
      <c r="I347" s="383" t="s">
        <v>2109</v>
      </c>
      <c r="J347" s="384">
        <v>1</v>
      </c>
      <c r="K347" s="351" t="s">
        <v>38</v>
      </c>
      <c r="L347" s="7" t="s">
        <v>4810</v>
      </c>
      <c r="M347" s="7">
        <v>470400</v>
      </c>
      <c r="N347" s="351">
        <v>20250613</v>
      </c>
      <c r="O347" s="351">
        <v>20250708</v>
      </c>
      <c r="P347" s="88" t="s">
        <v>4812</v>
      </c>
      <c r="Q347" s="385">
        <f t="shared" si="101"/>
        <v>470400</v>
      </c>
      <c r="R347" s="385">
        <f t="shared" si="102"/>
        <v>517440.00000000006</v>
      </c>
    </row>
    <row r="348" spans="1:315" ht="15.75" customHeight="1">
      <c r="A348" s="405"/>
      <c r="B348" s="351">
        <v>3</v>
      </c>
      <c r="C348" s="382">
        <f t="shared" ref="C348:C353" si="103">C347</f>
        <v>45819</v>
      </c>
      <c r="D348" s="351" t="s">
        <v>186</v>
      </c>
      <c r="E348" s="383" t="s">
        <v>4760</v>
      </c>
      <c r="F348" s="351" t="s">
        <v>4770</v>
      </c>
      <c r="G348" s="351"/>
      <c r="H348" s="383" t="s">
        <v>4776</v>
      </c>
      <c r="I348" s="383" t="s">
        <v>4783</v>
      </c>
      <c r="J348" s="384">
        <v>1</v>
      </c>
      <c r="K348" s="351" t="s">
        <v>38</v>
      </c>
      <c r="L348" s="7" t="s">
        <v>4810</v>
      </c>
      <c r="M348" s="7">
        <v>612000</v>
      </c>
      <c r="N348" s="351">
        <v>20250613</v>
      </c>
      <c r="O348" s="351">
        <v>20250708</v>
      </c>
      <c r="P348" s="88" t="s">
        <v>4813</v>
      </c>
      <c r="Q348" s="385">
        <f t="shared" si="101"/>
        <v>612000</v>
      </c>
      <c r="R348" s="385">
        <f t="shared" si="102"/>
        <v>673200</v>
      </c>
    </row>
    <row r="349" spans="1:315" ht="15.75" customHeight="1">
      <c r="A349" s="405"/>
      <c r="B349" s="351">
        <v>4</v>
      </c>
      <c r="C349" s="382">
        <f t="shared" si="103"/>
        <v>45819</v>
      </c>
      <c r="D349" s="351" t="s">
        <v>186</v>
      </c>
      <c r="E349" s="383" t="s">
        <v>4761</v>
      </c>
      <c r="F349" s="351" t="s">
        <v>3106</v>
      </c>
      <c r="G349" s="351"/>
      <c r="H349" s="383" t="s">
        <v>2989</v>
      </c>
      <c r="I349" s="383" t="s">
        <v>2990</v>
      </c>
      <c r="J349" s="384">
        <v>1</v>
      </c>
      <c r="K349" s="351" t="s">
        <v>38</v>
      </c>
      <c r="L349" s="7" t="s">
        <v>4811</v>
      </c>
      <c r="M349" s="7">
        <v>258000</v>
      </c>
      <c r="N349" s="351">
        <v>20250613</v>
      </c>
      <c r="O349" s="351">
        <v>20250618</v>
      </c>
      <c r="P349" s="351"/>
      <c r="Q349" s="385">
        <f t="shared" si="101"/>
        <v>258000</v>
      </c>
      <c r="R349" s="385">
        <f t="shared" si="102"/>
        <v>283800</v>
      </c>
    </row>
    <row r="350" spans="1:315" ht="15.75" customHeight="1">
      <c r="A350" s="405"/>
      <c r="B350" s="351">
        <v>5</v>
      </c>
      <c r="C350" s="382">
        <f t="shared" si="103"/>
        <v>45819</v>
      </c>
      <c r="D350" s="351" t="s">
        <v>186</v>
      </c>
      <c r="E350" s="383" t="s">
        <v>3749</v>
      </c>
      <c r="F350" s="351"/>
      <c r="G350" s="351"/>
      <c r="H350" s="383"/>
      <c r="I350" s="383"/>
      <c r="J350" s="384">
        <v>3</v>
      </c>
      <c r="K350" s="351" t="s">
        <v>38</v>
      </c>
      <c r="L350" s="7" t="s">
        <v>4811</v>
      </c>
      <c r="M350" s="7">
        <v>5900</v>
      </c>
      <c r="N350" s="351">
        <v>20250613</v>
      </c>
      <c r="O350" s="351">
        <v>20250618</v>
      </c>
      <c r="P350" s="351"/>
      <c r="Q350" s="385">
        <f t="shared" si="101"/>
        <v>17700</v>
      </c>
      <c r="R350" s="385">
        <f t="shared" si="102"/>
        <v>19470</v>
      </c>
    </row>
    <row r="351" spans="1:315" ht="15.75" customHeight="1">
      <c r="A351" s="405"/>
      <c r="B351" s="351">
        <v>6</v>
      </c>
      <c r="C351" s="382">
        <f t="shared" si="103"/>
        <v>45819</v>
      </c>
      <c r="D351" s="351" t="s">
        <v>186</v>
      </c>
      <c r="E351" s="383" t="s">
        <v>4762</v>
      </c>
      <c r="F351" s="351" t="s">
        <v>4771</v>
      </c>
      <c r="G351" s="351"/>
      <c r="H351" s="383" t="s">
        <v>4777</v>
      </c>
      <c r="I351" s="383" t="s">
        <v>767</v>
      </c>
      <c r="J351" s="384">
        <v>3</v>
      </c>
      <c r="K351" s="351" t="s">
        <v>38</v>
      </c>
      <c r="L351" s="7" t="s">
        <v>4811</v>
      </c>
      <c r="M351" s="7">
        <v>44500</v>
      </c>
      <c r="N351" s="351">
        <v>20250613</v>
      </c>
      <c r="O351" s="351">
        <v>20250618</v>
      </c>
      <c r="P351" s="351"/>
      <c r="Q351" s="385">
        <f t="shared" si="101"/>
        <v>133500</v>
      </c>
      <c r="R351" s="385">
        <f t="shared" si="102"/>
        <v>146850</v>
      </c>
    </row>
    <row r="352" spans="1:315" ht="15.75" customHeight="1">
      <c r="A352" s="405"/>
      <c r="B352" s="351">
        <v>7</v>
      </c>
      <c r="C352" s="382">
        <f t="shared" si="103"/>
        <v>45819</v>
      </c>
      <c r="D352" s="351" t="s">
        <v>186</v>
      </c>
      <c r="E352" s="411" t="s">
        <v>5066</v>
      </c>
      <c r="F352" s="5" t="s">
        <v>5065</v>
      </c>
      <c r="G352" s="351"/>
      <c r="H352" s="383" t="s">
        <v>4778</v>
      </c>
      <c r="I352" s="383" t="s">
        <v>811</v>
      </c>
      <c r="J352" s="384">
        <v>5</v>
      </c>
      <c r="K352" s="351" t="s">
        <v>38</v>
      </c>
      <c r="L352" s="7" t="s">
        <v>4811</v>
      </c>
      <c r="M352" s="7">
        <v>105000</v>
      </c>
      <c r="N352" s="351">
        <v>20250613</v>
      </c>
      <c r="O352" s="351">
        <v>20250801</v>
      </c>
      <c r="P352" s="351"/>
      <c r="Q352" s="385">
        <f t="shared" si="101"/>
        <v>525000</v>
      </c>
      <c r="R352" s="385">
        <f t="shared" si="102"/>
        <v>577500</v>
      </c>
    </row>
    <row r="353" spans="1:315" ht="15.75" customHeight="1">
      <c r="A353" s="405"/>
      <c r="B353" s="351">
        <v>8</v>
      </c>
      <c r="C353" s="382">
        <f t="shared" si="103"/>
        <v>45819</v>
      </c>
      <c r="D353" s="351" t="s">
        <v>186</v>
      </c>
      <c r="E353" s="383" t="s">
        <v>3553</v>
      </c>
      <c r="F353" s="5" t="s">
        <v>4787</v>
      </c>
      <c r="G353" s="383"/>
      <c r="H353" s="411" t="s">
        <v>4786</v>
      </c>
      <c r="I353" s="383"/>
      <c r="J353" s="384">
        <v>1</v>
      </c>
      <c r="K353" s="351" t="s">
        <v>38</v>
      </c>
      <c r="L353" s="7" t="s">
        <v>4811</v>
      </c>
      <c r="M353" s="7">
        <v>11000</v>
      </c>
      <c r="N353" s="351">
        <v>20250613</v>
      </c>
      <c r="O353" s="351">
        <v>20250618</v>
      </c>
      <c r="P353" s="351"/>
      <c r="Q353" s="385">
        <f t="shared" si="101"/>
        <v>11000</v>
      </c>
      <c r="R353" s="385">
        <f t="shared" si="102"/>
        <v>12100.000000000002</v>
      </c>
    </row>
    <row r="354" spans="1:315" ht="15.75" customHeight="1">
      <c r="A354" s="405"/>
      <c r="B354" s="351">
        <v>9</v>
      </c>
      <c r="C354" s="382">
        <f>C353</f>
        <v>45819</v>
      </c>
      <c r="D354" s="351" t="s">
        <v>186</v>
      </c>
      <c r="E354" s="411" t="s">
        <v>4774</v>
      </c>
      <c r="F354" s="351" t="s">
        <v>154</v>
      </c>
      <c r="G354" s="5" t="s">
        <v>91</v>
      </c>
      <c r="H354" s="383" t="s">
        <v>1774</v>
      </c>
      <c r="I354" s="383" t="s">
        <v>813</v>
      </c>
      <c r="J354" s="384">
        <v>5</v>
      </c>
      <c r="K354" s="351" t="s">
        <v>38</v>
      </c>
      <c r="L354" s="7" t="s">
        <v>4811</v>
      </c>
      <c r="M354" s="385">
        <v>17000</v>
      </c>
      <c r="N354" s="351">
        <v>20250613</v>
      </c>
      <c r="O354" s="351">
        <v>20250618</v>
      </c>
      <c r="P354" s="351"/>
      <c r="Q354" s="385">
        <f t="shared" si="101"/>
        <v>85000</v>
      </c>
      <c r="R354" s="385">
        <f t="shared" si="102"/>
        <v>93500.000000000015</v>
      </c>
    </row>
    <row r="355" spans="1:315" ht="15.75" customHeight="1">
      <c r="A355" s="405"/>
      <c r="B355" s="351">
        <v>10</v>
      </c>
      <c r="C355" s="382">
        <f>C354</f>
        <v>45819</v>
      </c>
      <c r="D355" s="351" t="s">
        <v>186</v>
      </c>
      <c r="E355" s="383" t="s">
        <v>4763</v>
      </c>
      <c r="F355" s="351" t="s">
        <v>154</v>
      </c>
      <c r="G355" s="5" t="s">
        <v>4773</v>
      </c>
      <c r="H355" s="383" t="s">
        <v>4779</v>
      </c>
      <c r="I355" s="383" t="s">
        <v>737</v>
      </c>
      <c r="J355" s="384">
        <v>1</v>
      </c>
      <c r="K355" s="351" t="s">
        <v>38</v>
      </c>
      <c r="L355" s="7" t="s">
        <v>4811</v>
      </c>
      <c r="M355" s="7">
        <v>27500</v>
      </c>
      <c r="N355" s="351">
        <v>20250613</v>
      </c>
      <c r="O355" s="351">
        <v>20250618</v>
      </c>
      <c r="P355" s="351"/>
      <c r="Q355" s="385">
        <f t="shared" ref="Q355:Q362" si="104">J355*M355</f>
        <v>27500</v>
      </c>
      <c r="R355" s="385">
        <f t="shared" ref="R355:R362" si="105">Q355*1.1</f>
        <v>30250.000000000004</v>
      </c>
    </row>
    <row r="356" spans="1:315" ht="15.75" customHeight="1">
      <c r="A356" s="405"/>
      <c r="B356" s="351">
        <v>11</v>
      </c>
      <c r="C356" s="382">
        <f>C355</f>
        <v>45819</v>
      </c>
      <c r="D356" s="351" t="s">
        <v>186</v>
      </c>
      <c r="E356" s="383" t="s">
        <v>4764</v>
      </c>
      <c r="F356" s="351" t="s">
        <v>154</v>
      </c>
      <c r="G356" s="351"/>
      <c r="H356" s="383" t="s">
        <v>4780</v>
      </c>
      <c r="I356" s="383" t="s">
        <v>1089</v>
      </c>
      <c r="J356" s="384">
        <v>1</v>
      </c>
      <c r="K356" s="351" t="s">
        <v>38</v>
      </c>
      <c r="L356" s="7" t="s">
        <v>4811</v>
      </c>
      <c r="M356" s="7">
        <v>37000</v>
      </c>
      <c r="N356" s="351">
        <v>20250613</v>
      </c>
      <c r="O356" s="351">
        <v>20250618</v>
      </c>
      <c r="P356" s="351"/>
      <c r="Q356" s="385">
        <f t="shared" si="104"/>
        <v>37000</v>
      </c>
      <c r="R356" s="385">
        <f t="shared" si="105"/>
        <v>40700</v>
      </c>
    </row>
    <row r="357" spans="1:315" ht="15.75" customHeight="1">
      <c r="A357" s="405"/>
      <c r="B357" s="351">
        <v>12</v>
      </c>
      <c r="C357" s="382">
        <f t="shared" ref="C357:C361" si="106">C356</f>
        <v>45819</v>
      </c>
      <c r="D357" s="351" t="s">
        <v>186</v>
      </c>
      <c r="E357" s="383" t="s">
        <v>4765</v>
      </c>
      <c r="F357" s="351" t="s">
        <v>3106</v>
      </c>
      <c r="G357" s="351"/>
      <c r="H357" s="383" t="s">
        <v>4781</v>
      </c>
      <c r="I357" s="383" t="s">
        <v>813</v>
      </c>
      <c r="J357" s="384">
        <v>1</v>
      </c>
      <c r="K357" s="351" t="s">
        <v>38</v>
      </c>
      <c r="L357" s="7" t="s">
        <v>4811</v>
      </c>
      <c r="M357" s="7">
        <v>37500</v>
      </c>
      <c r="N357" s="351">
        <v>20250613</v>
      </c>
      <c r="O357" s="351">
        <v>20250724</v>
      </c>
      <c r="P357" s="88" t="s">
        <v>4817</v>
      </c>
      <c r="Q357" s="385">
        <f t="shared" si="104"/>
        <v>37500</v>
      </c>
      <c r="R357" s="385">
        <f t="shared" si="105"/>
        <v>41250</v>
      </c>
    </row>
    <row r="358" spans="1:315" ht="15.75" customHeight="1">
      <c r="A358" s="405"/>
      <c r="B358" s="351">
        <v>13</v>
      </c>
      <c r="C358" s="382">
        <f t="shared" si="106"/>
        <v>45819</v>
      </c>
      <c r="D358" s="351" t="s">
        <v>186</v>
      </c>
      <c r="E358" s="383" t="s">
        <v>4766</v>
      </c>
      <c r="G358" s="351"/>
      <c r="H358" s="383"/>
      <c r="I358" s="383"/>
      <c r="J358" s="384">
        <v>10</v>
      </c>
      <c r="K358" s="351" t="s">
        <v>38</v>
      </c>
      <c r="L358" s="7" t="s">
        <v>4811</v>
      </c>
      <c r="M358" s="7">
        <v>8300</v>
      </c>
      <c r="N358" s="351">
        <v>20250613</v>
      </c>
      <c r="O358" s="351">
        <v>20250618</v>
      </c>
      <c r="P358" s="351"/>
      <c r="Q358" s="385">
        <f t="shared" si="104"/>
        <v>83000</v>
      </c>
      <c r="R358" s="385">
        <f t="shared" si="105"/>
        <v>91300.000000000015</v>
      </c>
    </row>
    <row r="359" spans="1:315" ht="15.75" customHeight="1">
      <c r="A359" s="405"/>
      <c r="B359" s="351">
        <v>14</v>
      </c>
      <c r="C359" s="382">
        <f t="shared" si="106"/>
        <v>45819</v>
      </c>
      <c r="D359" s="351" t="s">
        <v>186</v>
      </c>
      <c r="E359" s="383" t="s">
        <v>4767</v>
      </c>
      <c r="F359" s="351"/>
      <c r="G359" s="351"/>
      <c r="H359" s="383"/>
      <c r="I359" s="383"/>
      <c r="J359" s="384">
        <v>5</v>
      </c>
      <c r="K359" s="351" t="s">
        <v>38</v>
      </c>
      <c r="L359" s="7" t="s">
        <v>4811</v>
      </c>
      <c r="M359" s="7">
        <v>8300</v>
      </c>
      <c r="N359" s="351">
        <v>20250613</v>
      </c>
      <c r="O359" s="351">
        <v>20250618</v>
      </c>
      <c r="P359" s="351"/>
      <c r="Q359" s="385">
        <f t="shared" si="104"/>
        <v>41500</v>
      </c>
      <c r="R359" s="385">
        <f t="shared" si="105"/>
        <v>45650.000000000007</v>
      </c>
    </row>
    <row r="360" spans="1:315" ht="15.75" customHeight="1">
      <c r="A360" s="405"/>
      <c r="B360" s="351">
        <v>15</v>
      </c>
      <c r="C360" s="382">
        <f t="shared" si="106"/>
        <v>45819</v>
      </c>
      <c r="D360" s="351" t="s">
        <v>186</v>
      </c>
      <c r="E360" s="383" t="s">
        <v>4768</v>
      </c>
      <c r="G360" s="351"/>
      <c r="H360" s="383" t="s">
        <v>2727</v>
      </c>
      <c r="I360" s="383" t="s">
        <v>3648</v>
      </c>
      <c r="J360" s="384">
        <v>2</v>
      </c>
      <c r="K360" s="5" t="s">
        <v>4792</v>
      </c>
      <c r="L360" s="7" t="s">
        <v>4810</v>
      </c>
      <c r="M360" s="7">
        <v>55000</v>
      </c>
      <c r="N360" s="351">
        <v>20250613</v>
      </c>
      <c r="O360" s="351">
        <v>20250714</v>
      </c>
      <c r="P360" s="351"/>
      <c r="Q360" s="385">
        <f t="shared" si="104"/>
        <v>110000</v>
      </c>
      <c r="R360" s="385">
        <f t="shared" si="105"/>
        <v>121000.00000000001</v>
      </c>
    </row>
    <row r="361" spans="1:315" ht="15.75" customHeight="1">
      <c r="A361" s="405"/>
      <c r="B361" s="351">
        <v>16</v>
      </c>
      <c r="C361" s="382">
        <f t="shared" si="106"/>
        <v>45819</v>
      </c>
      <c r="D361" s="351" t="s">
        <v>186</v>
      </c>
      <c r="E361" s="383" t="s">
        <v>4769</v>
      </c>
      <c r="F361" s="5" t="s">
        <v>4772</v>
      </c>
      <c r="G361" s="383"/>
      <c r="H361" s="383" t="s">
        <v>4782</v>
      </c>
      <c r="I361" s="383"/>
      <c r="J361" s="384">
        <v>1</v>
      </c>
      <c r="K361" s="351" t="s">
        <v>38</v>
      </c>
      <c r="L361" s="7" t="s">
        <v>4811</v>
      </c>
      <c r="M361" s="7">
        <v>175000</v>
      </c>
      <c r="N361" s="351">
        <v>20250613</v>
      </c>
      <c r="O361" s="351">
        <v>20250618</v>
      </c>
      <c r="P361" s="351"/>
      <c r="Q361" s="385">
        <f t="shared" si="104"/>
        <v>175000</v>
      </c>
      <c r="R361" s="385">
        <f t="shared" si="105"/>
        <v>192500.00000000003</v>
      </c>
    </row>
    <row r="362" spans="1:315" ht="15.75" customHeight="1">
      <c r="A362" s="405"/>
      <c r="B362" s="351">
        <v>17</v>
      </c>
      <c r="C362" s="382">
        <f t="shared" ref="C362" si="107">C360</f>
        <v>45819</v>
      </c>
      <c r="D362" s="351" t="s">
        <v>186</v>
      </c>
      <c r="E362" s="411" t="s">
        <v>4784</v>
      </c>
      <c r="F362" s="5"/>
      <c r="G362" s="383"/>
      <c r="H362" s="383"/>
      <c r="I362" s="411" t="s">
        <v>4785</v>
      </c>
      <c r="J362" s="384">
        <v>10</v>
      </c>
      <c r="K362" s="351" t="s">
        <v>38</v>
      </c>
      <c r="L362" s="7" t="s">
        <v>4811</v>
      </c>
      <c r="M362" s="7">
        <v>6000</v>
      </c>
      <c r="N362" s="351">
        <v>20250613</v>
      </c>
      <c r="O362" s="351">
        <v>20250618</v>
      </c>
      <c r="P362" s="5" t="s">
        <v>4818</v>
      </c>
      <c r="Q362" s="385">
        <f t="shared" si="104"/>
        <v>60000</v>
      </c>
      <c r="R362" s="385">
        <f t="shared" si="105"/>
        <v>66000</v>
      </c>
    </row>
    <row r="363" spans="1:315" ht="15.75" customHeight="1">
      <c r="A363" s="405"/>
      <c r="B363" s="351">
        <v>18</v>
      </c>
      <c r="C363" s="382">
        <f t="shared" ref="C363" si="108">C361</f>
        <v>45819</v>
      </c>
      <c r="D363" s="351" t="s">
        <v>186</v>
      </c>
      <c r="E363" s="5" t="s">
        <v>1175</v>
      </c>
      <c r="F363" s="5" t="s">
        <v>4789</v>
      </c>
      <c r="G363" s="147"/>
      <c r="H363" s="5" t="s">
        <v>1177</v>
      </c>
      <c r="I363" s="411"/>
      <c r="J363" s="384">
        <v>1</v>
      </c>
      <c r="K363" s="5" t="s">
        <v>4788</v>
      </c>
      <c r="L363" s="7" t="s">
        <v>4811</v>
      </c>
      <c r="M363" s="7">
        <v>115000</v>
      </c>
      <c r="N363" s="351">
        <v>20250613</v>
      </c>
      <c r="O363" s="351">
        <v>20250618</v>
      </c>
      <c r="P363" s="351"/>
      <c r="Q363" s="385">
        <f t="shared" ref="Q363" si="109">J363*M363</f>
        <v>115000</v>
      </c>
      <c r="R363" s="385">
        <f t="shared" ref="R363" si="110">Q363*1.1</f>
        <v>126500.00000000001</v>
      </c>
    </row>
    <row r="364" spans="1:315" ht="15.75" customHeight="1">
      <c r="A364" s="405"/>
      <c r="B364" s="351">
        <v>18</v>
      </c>
      <c r="C364" s="382">
        <f t="shared" ref="C364" si="111">C362</f>
        <v>45819</v>
      </c>
      <c r="D364" s="351" t="s">
        <v>186</v>
      </c>
      <c r="E364" s="5" t="s">
        <v>4790</v>
      </c>
      <c r="F364" s="5" t="s">
        <v>4793</v>
      </c>
      <c r="G364" s="147"/>
      <c r="H364" s="5" t="s">
        <v>4794</v>
      </c>
      <c r="I364" s="411" t="s">
        <v>4791</v>
      </c>
      <c r="J364" s="384">
        <v>1</v>
      </c>
      <c r="K364" s="5" t="s">
        <v>4788</v>
      </c>
      <c r="L364" s="7" t="s">
        <v>4811</v>
      </c>
      <c r="M364" s="7">
        <v>37000</v>
      </c>
      <c r="N364" s="351">
        <v>20250613</v>
      </c>
      <c r="O364" s="351">
        <v>20250618</v>
      </c>
      <c r="P364" s="351"/>
      <c r="Q364" s="385">
        <f t="shared" ref="Q364" si="112">J364*M364</f>
        <v>37000</v>
      </c>
      <c r="R364" s="385">
        <f t="shared" ref="R364" si="113">Q364*1.1</f>
        <v>40700</v>
      </c>
    </row>
    <row r="365" spans="1:315">
      <c r="P365" s="43" t="s">
        <v>123</v>
      </c>
      <c r="Q365" s="42">
        <f>SUM(Q346:Q364)</f>
        <v>3216100</v>
      </c>
      <c r="R365" s="42">
        <f>SUM(R346:R364)</f>
        <v>3537710</v>
      </c>
    </row>
    <row r="367" spans="1:315">
      <c r="B367" s="377">
        <v>45820</v>
      </c>
      <c r="L367" s="2"/>
      <c r="N367" s="2"/>
      <c r="P367" s="2"/>
      <c r="Q367" s="2"/>
      <c r="R367" s="2"/>
      <c r="IN367" s="367"/>
      <c r="IO367" s="367"/>
      <c r="IP367" s="367"/>
      <c r="IQ367" s="367"/>
      <c r="IR367" s="367"/>
      <c r="IS367" s="367"/>
      <c r="IT367" s="367"/>
      <c r="IU367" s="367"/>
      <c r="IV367" s="367"/>
      <c r="IW367" s="367"/>
      <c r="IX367" s="367"/>
      <c r="IY367" s="367"/>
      <c r="IZ367" s="367"/>
      <c r="JA367" s="367"/>
      <c r="JB367" s="367"/>
      <c r="JC367" s="367"/>
      <c r="JD367" s="367"/>
      <c r="JE367" s="367"/>
      <c r="JF367" s="367"/>
      <c r="JG367" s="367"/>
      <c r="JH367" s="367"/>
      <c r="JI367" s="367"/>
      <c r="JJ367" s="367"/>
      <c r="JK367" s="367"/>
      <c r="JL367" s="367"/>
      <c r="JM367" s="367"/>
      <c r="JN367" s="367"/>
      <c r="JO367" s="367"/>
      <c r="JP367" s="367"/>
      <c r="JQ367" s="367"/>
      <c r="JR367" s="367"/>
      <c r="JS367" s="367"/>
      <c r="JT367" s="367"/>
      <c r="JU367" s="367"/>
      <c r="JV367" s="367"/>
      <c r="JW367" s="367"/>
      <c r="JX367" s="367"/>
      <c r="JY367" s="367"/>
      <c r="JZ367" s="367"/>
      <c r="KA367" s="367"/>
      <c r="KB367" s="367"/>
      <c r="KC367" s="367"/>
      <c r="KD367" s="367"/>
      <c r="KE367" s="367"/>
      <c r="KF367" s="367"/>
      <c r="KG367" s="367"/>
      <c r="KH367" s="367"/>
      <c r="KI367" s="367"/>
      <c r="KJ367" s="367"/>
      <c r="KK367" s="367"/>
      <c r="KL367" s="367"/>
      <c r="KM367" s="367"/>
      <c r="KN367" s="367"/>
      <c r="KO367" s="367"/>
      <c r="KP367" s="367"/>
      <c r="KQ367" s="367"/>
      <c r="KR367" s="367"/>
      <c r="KS367" s="367"/>
      <c r="KT367" s="367"/>
      <c r="KU367" s="367"/>
      <c r="KV367" s="367"/>
      <c r="KW367" s="367"/>
      <c r="KX367" s="367"/>
      <c r="KY367" s="367"/>
      <c r="KZ367" s="367"/>
      <c r="LA367" s="367"/>
      <c r="LB367" s="367"/>
      <c r="LC367" s="367"/>
    </row>
    <row r="368" spans="1:315">
      <c r="B368" s="372" t="s">
        <v>48</v>
      </c>
      <c r="C368" s="372" t="s">
        <v>13</v>
      </c>
      <c r="D368" s="372" t="s">
        <v>12</v>
      </c>
      <c r="E368" s="372" t="s">
        <v>5</v>
      </c>
      <c r="F368" s="372" t="s">
        <v>22</v>
      </c>
      <c r="G368" s="372" t="s">
        <v>2</v>
      </c>
      <c r="H368" s="372" t="s">
        <v>18</v>
      </c>
      <c r="I368" s="372" t="s">
        <v>3</v>
      </c>
      <c r="J368" s="372" t="s">
        <v>6</v>
      </c>
      <c r="K368" s="372" t="s">
        <v>35</v>
      </c>
      <c r="L368" s="372" t="s">
        <v>21</v>
      </c>
      <c r="M368" s="372" t="s">
        <v>59</v>
      </c>
      <c r="N368" s="372" t="s">
        <v>58</v>
      </c>
      <c r="O368" s="372" t="s">
        <v>121</v>
      </c>
      <c r="P368" s="372" t="s">
        <v>73</v>
      </c>
      <c r="Q368" s="372" t="s">
        <v>122</v>
      </c>
      <c r="R368" s="372" t="s">
        <v>337</v>
      </c>
    </row>
    <row r="369" spans="1:315" ht="15.75" customHeight="1">
      <c r="A369" s="405"/>
      <c r="B369" s="351">
        <v>1</v>
      </c>
      <c r="C369" s="382">
        <f>B367</f>
        <v>45820</v>
      </c>
      <c r="D369" s="351" t="s">
        <v>186</v>
      </c>
      <c r="E369" s="419" t="s">
        <v>3686</v>
      </c>
      <c r="F369" s="5" t="s">
        <v>4355</v>
      </c>
      <c r="G369" s="351"/>
      <c r="H369" s="5"/>
      <c r="I369" s="5" t="s">
        <v>480</v>
      </c>
      <c r="J369" s="384">
        <v>1</v>
      </c>
      <c r="K369" s="351" t="s">
        <v>38</v>
      </c>
      <c r="L369" s="5"/>
      <c r="M369" s="7">
        <v>195000</v>
      </c>
      <c r="N369" s="351"/>
      <c r="O369" s="351"/>
      <c r="P369" s="351"/>
      <c r="Q369" s="385">
        <f t="shared" ref="Q369" si="114">J369*M369</f>
        <v>195000</v>
      </c>
      <c r="R369" s="385">
        <f t="shared" ref="R369" si="115">Q369*1.1</f>
        <v>214500.00000000003</v>
      </c>
      <c r="S369" s="559"/>
    </row>
    <row r="370" spans="1:315" ht="15.75" customHeight="1">
      <c r="A370" s="405"/>
      <c r="B370" s="351">
        <v>2</v>
      </c>
      <c r="C370" s="382">
        <f>C369</f>
        <v>45820</v>
      </c>
      <c r="D370" s="351" t="s">
        <v>186</v>
      </c>
      <c r="E370" s="419" t="s">
        <v>4806</v>
      </c>
      <c r="F370" s="5" t="s">
        <v>4355</v>
      </c>
      <c r="G370" s="351"/>
      <c r="H370" s="5"/>
      <c r="I370" s="5"/>
      <c r="J370" s="384">
        <v>1</v>
      </c>
      <c r="K370" s="351" t="s">
        <v>38</v>
      </c>
      <c r="L370" s="5"/>
      <c r="M370" s="7">
        <v>158400</v>
      </c>
      <c r="N370" s="351"/>
      <c r="O370" s="351"/>
      <c r="P370" s="351"/>
      <c r="Q370" s="385">
        <f t="shared" ref="Q370" si="116">J370*M370</f>
        <v>158400</v>
      </c>
      <c r="R370" s="385">
        <f t="shared" ref="R370" si="117">Q370*1.1</f>
        <v>174240</v>
      </c>
      <c r="S370" s="559"/>
    </row>
    <row r="371" spans="1:315">
      <c r="P371" s="43" t="s">
        <v>123</v>
      </c>
      <c r="Q371" s="42">
        <f>SUM(Q369:Q370)</f>
        <v>353400</v>
      </c>
      <c r="R371" s="42">
        <f>SUM(R369:R370)</f>
        <v>388740</v>
      </c>
    </row>
    <row r="373" spans="1:315">
      <c r="B373" s="377">
        <v>45827</v>
      </c>
      <c r="L373" s="2"/>
      <c r="N373" s="2"/>
      <c r="P373" s="2"/>
      <c r="Q373" s="2"/>
      <c r="R373" s="2"/>
      <c r="IN373" s="367"/>
      <c r="IO373" s="367"/>
      <c r="IP373" s="367"/>
      <c r="IQ373" s="367"/>
      <c r="IR373" s="367"/>
      <c r="IS373" s="367"/>
      <c r="IT373" s="367"/>
      <c r="IU373" s="367"/>
      <c r="IV373" s="367"/>
      <c r="IW373" s="367"/>
      <c r="IX373" s="367"/>
      <c r="IY373" s="367"/>
      <c r="IZ373" s="367"/>
      <c r="JA373" s="367"/>
      <c r="JB373" s="367"/>
      <c r="JC373" s="367"/>
      <c r="JD373" s="367"/>
      <c r="JE373" s="367"/>
      <c r="JF373" s="367"/>
      <c r="JG373" s="367"/>
      <c r="JH373" s="367"/>
      <c r="JI373" s="367"/>
      <c r="JJ373" s="367"/>
      <c r="JK373" s="367"/>
      <c r="JL373" s="367"/>
      <c r="JM373" s="367"/>
      <c r="JN373" s="367"/>
      <c r="JO373" s="367"/>
      <c r="JP373" s="367"/>
      <c r="JQ373" s="367"/>
      <c r="JR373" s="367"/>
      <c r="JS373" s="367"/>
      <c r="JT373" s="367"/>
      <c r="JU373" s="367"/>
      <c r="JV373" s="367"/>
      <c r="JW373" s="367"/>
      <c r="JX373" s="367"/>
      <c r="JY373" s="367"/>
      <c r="JZ373" s="367"/>
      <c r="KA373" s="367"/>
      <c r="KB373" s="367"/>
      <c r="KC373" s="367"/>
      <c r="KD373" s="367"/>
      <c r="KE373" s="367"/>
      <c r="KF373" s="367"/>
      <c r="KG373" s="367"/>
      <c r="KH373" s="367"/>
      <c r="KI373" s="367"/>
      <c r="KJ373" s="367"/>
      <c r="KK373" s="367"/>
      <c r="KL373" s="367"/>
      <c r="KM373" s="367"/>
      <c r="KN373" s="367"/>
      <c r="KO373" s="367"/>
      <c r="KP373" s="367"/>
      <c r="KQ373" s="367"/>
      <c r="KR373" s="367"/>
      <c r="KS373" s="367"/>
      <c r="KT373" s="367"/>
      <c r="KU373" s="367"/>
      <c r="KV373" s="367"/>
      <c r="KW373" s="367"/>
      <c r="KX373" s="367"/>
      <c r="KY373" s="367"/>
      <c r="KZ373" s="367"/>
      <c r="LA373" s="367"/>
      <c r="LB373" s="367"/>
      <c r="LC373" s="367"/>
    </row>
    <row r="374" spans="1:315">
      <c r="B374" s="372" t="s">
        <v>48</v>
      </c>
      <c r="C374" s="372" t="s">
        <v>13</v>
      </c>
      <c r="D374" s="372" t="s">
        <v>12</v>
      </c>
      <c r="E374" s="372" t="s">
        <v>5</v>
      </c>
      <c r="F374" s="372" t="s">
        <v>22</v>
      </c>
      <c r="G374" s="372" t="s">
        <v>2</v>
      </c>
      <c r="H374" s="372" t="s">
        <v>18</v>
      </c>
      <c r="I374" s="372" t="s">
        <v>3</v>
      </c>
      <c r="J374" s="372" t="s">
        <v>6</v>
      </c>
      <c r="K374" s="372" t="s">
        <v>35</v>
      </c>
      <c r="L374" s="372" t="s">
        <v>21</v>
      </c>
      <c r="M374" s="372" t="s">
        <v>59</v>
      </c>
      <c r="N374" s="372" t="s">
        <v>58</v>
      </c>
      <c r="O374" s="372" t="s">
        <v>121</v>
      </c>
      <c r="P374" s="372" t="s">
        <v>73</v>
      </c>
      <c r="Q374" s="372" t="s">
        <v>122</v>
      </c>
      <c r="R374" s="372" t="s">
        <v>337</v>
      </c>
    </row>
    <row r="375" spans="1:315" ht="15.75" customHeight="1">
      <c r="A375" s="405"/>
      <c r="B375" s="351">
        <v>1</v>
      </c>
      <c r="C375" s="382">
        <f>B373</f>
        <v>45827</v>
      </c>
      <c r="D375" s="351" t="s">
        <v>186</v>
      </c>
      <c r="E375" s="419" t="s">
        <v>4851</v>
      </c>
      <c r="F375" s="5" t="s">
        <v>4355</v>
      </c>
      <c r="G375" s="351"/>
      <c r="H375" s="5"/>
      <c r="I375" s="5" t="s">
        <v>480</v>
      </c>
      <c r="J375" s="384">
        <v>1</v>
      </c>
      <c r="K375" s="351" t="s">
        <v>38</v>
      </c>
      <c r="L375" s="5"/>
      <c r="M375" s="7">
        <v>84000</v>
      </c>
      <c r="N375" s="351"/>
      <c r="O375" s="351"/>
      <c r="P375" s="351"/>
      <c r="Q375" s="385">
        <f t="shared" ref="Q375" si="118">J375*M375</f>
        <v>84000</v>
      </c>
      <c r="R375" s="385">
        <f t="shared" ref="R375" si="119">Q375*1.1</f>
        <v>92400.000000000015</v>
      </c>
      <c r="S375" s="559"/>
    </row>
    <row r="376" spans="1:315">
      <c r="P376" s="43" t="s">
        <v>123</v>
      </c>
      <c r="Q376" s="42">
        <f>SUM(Q374:Q375)</f>
        <v>84000</v>
      </c>
      <c r="R376" s="42">
        <f>SUM(R374:R375)</f>
        <v>92400.000000000015</v>
      </c>
    </row>
    <row r="378" spans="1:315">
      <c r="B378" s="377">
        <v>45828</v>
      </c>
      <c r="L378" s="2"/>
      <c r="N378" s="2"/>
      <c r="P378" s="2"/>
      <c r="Q378" s="2"/>
      <c r="R378" s="2"/>
      <c r="IN378" s="367"/>
      <c r="IO378" s="367"/>
      <c r="IP378" s="367"/>
      <c r="IQ378" s="367"/>
      <c r="IR378" s="367"/>
      <c r="IS378" s="367"/>
      <c r="IT378" s="367"/>
      <c r="IU378" s="367"/>
      <c r="IV378" s="367"/>
      <c r="IW378" s="367"/>
      <c r="IX378" s="367"/>
      <c r="IY378" s="367"/>
      <c r="IZ378" s="367"/>
      <c r="JA378" s="367"/>
      <c r="JB378" s="367"/>
      <c r="JC378" s="367"/>
      <c r="JD378" s="367"/>
      <c r="JE378" s="367"/>
      <c r="JF378" s="367"/>
      <c r="JG378" s="367"/>
      <c r="JH378" s="367"/>
      <c r="JI378" s="367"/>
      <c r="JJ378" s="367"/>
      <c r="JK378" s="367"/>
      <c r="JL378" s="367"/>
      <c r="JM378" s="367"/>
      <c r="JN378" s="367"/>
      <c r="JO378" s="367"/>
      <c r="JP378" s="367"/>
      <c r="JQ378" s="367"/>
      <c r="JR378" s="367"/>
      <c r="JS378" s="367"/>
      <c r="JT378" s="367"/>
      <c r="JU378" s="367"/>
      <c r="JV378" s="367"/>
      <c r="JW378" s="367"/>
      <c r="JX378" s="367"/>
      <c r="JY378" s="367"/>
      <c r="JZ378" s="367"/>
      <c r="KA378" s="367"/>
      <c r="KB378" s="367"/>
      <c r="KC378" s="367"/>
      <c r="KD378" s="367"/>
      <c r="KE378" s="367"/>
      <c r="KF378" s="367"/>
      <c r="KG378" s="367"/>
      <c r="KH378" s="367"/>
      <c r="KI378" s="367"/>
      <c r="KJ378" s="367"/>
      <c r="KK378" s="367"/>
      <c r="KL378" s="367"/>
      <c r="KM378" s="367"/>
      <c r="KN378" s="367"/>
      <c r="KO378" s="367"/>
      <c r="KP378" s="367"/>
      <c r="KQ378" s="367"/>
      <c r="KR378" s="367"/>
      <c r="KS378" s="367"/>
      <c r="KT378" s="367"/>
      <c r="KU378" s="367"/>
      <c r="KV378" s="367"/>
      <c r="KW378" s="367"/>
      <c r="KX378" s="367"/>
      <c r="KY378" s="367"/>
      <c r="KZ378" s="367"/>
      <c r="LA378" s="367"/>
      <c r="LB378" s="367"/>
      <c r="LC378" s="367"/>
    </row>
    <row r="379" spans="1:315">
      <c r="B379" s="372" t="s">
        <v>48</v>
      </c>
      <c r="C379" s="372" t="s">
        <v>13</v>
      </c>
      <c r="D379" s="372" t="s">
        <v>12</v>
      </c>
      <c r="E379" s="372" t="s">
        <v>5</v>
      </c>
      <c r="F379" s="372" t="s">
        <v>22</v>
      </c>
      <c r="G379" s="372" t="s">
        <v>2</v>
      </c>
      <c r="H379" s="372" t="s">
        <v>18</v>
      </c>
      <c r="I379" s="372" t="s">
        <v>3</v>
      </c>
      <c r="J379" s="372" t="s">
        <v>6</v>
      </c>
      <c r="K379" s="372" t="s">
        <v>35</v>
      </c>
      <c r="L379" s="372" t="s">
        <v>21</v>
      </c>
      <c r="M379" s="372" t="s">
        <v>59</v>
      </c>
      <c r="N379" s="372" t="s">
        <v>58</v>
      </c>
      <c r="O379" s="372" t="s">
        <v>121</v>
      </c>
      <c r="P379" s="372" t="s">
        <v>73</v>
      </c>
      <c r="Q379" s="372" t="s">
        <v>122</v>
      </c>
      <c r="R379" s="372" t="s">
        <v>337</v>
      </c>
    </row>
    <row r="380" spans="1:315" ht="15.75" customHeight="1">
      <c r="A380" s="405"/>
      <c r="B380" s="351">
        <v>1</v>
      </c>
      <c r="C380" s="382">
        <f>B378</f>
        <v>45828</v>
      </c>
      <c r="D380" s="351" t="s">
        <v>186</v>
      </c>
      <c r="E380" s="419" t="s">
        <v>4853</v>
      </c>
      <c r="F380" s="5"/>
      <c r="G380" s="351"/>
      <c r="H380" s="5"/>
      <c r="I380" s="5" t="s">
        <v>4852</v>
      </c>
      <c r="J380" s="384">
        <v>1</v>
      </c>
      <c r="K380" s="351"/>
      <c r="L380" s="5" t="s">
        <v>4855</v>
      </c>
      <c r="M380" s="7">
        <v>17500000</v>
      </c>
      <c r="N380" s="351">
        <v>20250620</v>
      </c>
      <c r="O380" s="351">
        <v>20250801</v>
      </c>
      <c r="P380" s="88" t="s">
        <v>4856</v>
      </c>
      <c r="Q380" s="385">
        <f t="shared" ref="Q380" si="120">J380*M380</f>
        <v>17500000</v>
      </c>
      <c r="R380" s="385">
        <f t="shared" ref="R380" si="121">Q380*1.1</f>
        <v>19250000</v>
      </c>
      <c r="S380" s="512"/>
    </row>
    <row r="381" spans="1:315">
      <c r="P381" s="43" t="s">
        <v>123</v>
      </c>
      <c r="Q381" s="42">
        <f>SUM(Q379:Q380)</f>
        <v>17500000</v>
      </c>
      <c r="R381" s="42">
        <f>SUM(R379:R380)</f>
        <v>19250000</v>
      </c>
    </row>
    <row r="383" spans="1:315">
      <c r="B383" s="377">
        <v>45831</v>
      </c>
      <c r="L383" s="2"/>
      <c r="N383" s="2"/>
      <c r="P383" s="2"/>
      <c r="Q383" s="2"/>
      <c r="R383" s="2"/>
      <c r="IN383" s="367"/>
      <c r="IO383" s="367"/>
      <c r="IP383" s="367"/>
      <c r="IQ383" s="367"/>
      <c r="IR383" s="367"/>
      <c r="IS383" s="367"/>
      <c r="IT383" s="367"/>
      <c r="IU383" s="367"/>
      <c r="IV383" s="367"/>
      <c r="IW383" s="367"/>
      <c r="IX383" s="367"/>
      <c r="IY383" s="367"/>
      <c r="IZ383" s="367"/>
      <c r="JA383" s="367"/>
      <c r="JB383" s="367"/>
      <c r="JC383" s="367"/>
      <c r="JD383" s="367"/>
      <c r="JE383" s="367"/>
      <c r="JF383" s="367"/>
      <c r="JG383" s="367"/>
      <c r="JH383" s="367"/>
      <c r="JI383" s="367"/>
      <c r="JJ383" s="367"/>
      <c r="JK383" s="367"/>
      <c r="JL383" s="367"/>
      <c r="JM383" s="367"/>
      <c r="JN383" s="367"/>
      <c r="JO383" s="367"/>
      <c r="JP383" s="367"/>
      <c r="JQ383" s="367"/>
      <c r="JR383" s="367"/>
      <c r="JS383" s="367"/>
      <c r="JT383" s="367"/>
      <c r="JU383" s="367"/>
      <c r="JV383" s="367"/>
      <c r="JW383" s="367"/>
      <c r="JX383" s="367"/>
      <c r="JY383" s="367"/>
      <c r="JZ383" s="367"/>
      <c r="KA383" s="367"/>
      <c r="KB383" s="367"/>
      <c r="KC383" s="367"/>
      <c r="KD383" s="367"/>
      <c r="KE383" s="367"/>
      <c r="KF383" s="367"/>
      <c r="KG383" s="367"/>
      <c r="KH383" s="367"/>
      <c r="KI383" s="367"/>
      <c r="KJ383" s="367"/>
      <c r="KK383" s="367"/>
      <c r="KL383" s="367"/>
      <c r="KM383" s="367"/>
      <c r="KN383" s="367"/>
      <c r="KO383" s="367"/>
      <c r="KP383" s="367"/>
      <c r="KQ383" s="367"/>
      <c r="KR383" s="367"/>
      <c r="KS383" s="367"/>
      <c r="KT383" s="367"/>
      <c r="KU383" s="367"/>
      <c r="KV383" s="367"/>
      <c r="KW383" s="367"/>
      <c r="KX383" s="367"/>
      <c r="KY383" s="367"/>
      <c r="KZ383" s="367"/>
      <c r="LA383" s="367"/>
      <c r="LB383" s="367"/>
      <c r="LC383" s="367"/>
    </row>
    <row r="384" spans="1:315">
      <c r="B384" s="372" t="s">
        <v>48</v>
      </c>
      <c r="C384" s="372" t="s">
        <v>13</v>
      </c>
      <c r="D384" s="372" t="s">
        <v>12</v>
      </c>
      <c r="E384" s="372" t="s">
        <v>5</v>
      </c>
      <c r="F384" s="372" t="s">
        <v>22</v>
      </c>
      <c r="G384" s="372" t="s">
        <v>2</v>
      </c>
      <c r="H384" s="372" t="s">
        <v>18</v>
      </c>
      <c r="I384" s="372" t="s">
        <v>3</v>
      </c>
      <c r="J384" s="372" t="s">
        <v>6</v>
      </c>
      <c r="K384" s="372" t="s">
        <v>35</v>
      </c>
      <c r="L384" s="372" t="s">
        <v>21</v>
      </c>
      <c r="M384" s="372" t="s">
        <v>59</v>
      </c>
      <c r="N384" s="372" t="s">
        <v>58</v>
      </c>
      <c r="O384" s="372" t="s">
        <v>121</v>
      </c>
      <c r="P384" s="372" t="s">
        <v>73</v>
      </c>
      <c r="Q384" s="372" t="s">
        <v>122</v>
      </c>
      <c r="R384" s="372" t="s">
        <v>337</v>
      </c>
    </row>
    <row r="385" spans="1:315" ht="15.75" customHeight="1">
      <c r="A385" s="405"/>
      <c r="B385" s="351">
        <v>1</v>
      </c>
      <c r="C385" s="382">
        <f>B383</f>
        <v>45831</v>
      </c>
      <c r="D385" s="351" t="s">
        <v>186</v>
      </c>
      <c r="E385" s="419" t="s">
        <v>4857</v>
      </c>
      <c r="F385" s="5" t="s">
        <v>305</v>
      </c>
      <c r="G385" s="351"/>
      <c r="H385" s="5" t="s">
        <v>4858</v>
      </c>
      <c r="I385" s="5" t="s">
        <v>4859</v>
      </c>
      <c r="J385" s="384">
        <v>1</v>
      </c>
      <c r="K385" s="351" t="s">
        <v>38</v>
      </c>
      <c r="L385" s="5" t="s">
        <v>4866</v>
      </c>
      <c r="M385" s="7">
        <v>14000</v>
      </c>
      <c r="N385" s="351">
        <v>20250624</v>
      </c>
      <c r="O385" s="351">
        <v>20250625</v>
      </c>
      <c r="P385" s="279"/>
      <c r="Q385" s="385">
        <f t="shared" ref="Q385:Q386" si="122">J385*M385</f>
        <v>14000</v>
      </c>
      <c r="R385" s="385">
        <f t="shared" ref="R385:R386" si="123">Q385*1.1</f>
        <v>15400.000000000002</v>
      </c>
      <c r="S385" s="559"/>
    </row>
    <row r="386" spans="1:315" ht="15.75" customHeight="1">
      <c r="A386" s="405"/>
      <c r="B386" s="351">
        <v>2</v>
      </c>
      <c r="C386" s="382">
        <f>C385</f>
        <v>45831</v>
      </c>
      <c r="D386" s="351" t="s">
        <v>186</v>
      </c>
      <c r="E386" s="419" t="s">
        <v>4860</v>
      </c>
      <c r="F386" s="5" t="s">
        <v>4861</v>
      </c>
      <c r="G386" s="351"/>
      <c r="H386" s="5" t="s">
        <v>4862</v>
      </c>
      <c r="I386" s="5" t="s">
        <v>4864</v>
      </c>
      <c r="J386" s="384">
        <v>1</v>
      </c>
      <c r="K386" s="5" t="s">
        <v>4863</v>
      </c>
      <c r="L386" s="5" t="s">
        <v>4866</v>
      </c>
      <c r="M386" s="7">
        <v>22000</v>
      </c>
      <c r="N386" s="351">
        <v>20250624</v>
      </c>
      <c r="O386" s="351">
        <v>20250625</v>
      </c>
      <c r="P386" s="351"/>
      <c r="Q386" s="385">
        <f t="shared" si="122"/>
        <v>22000</v>
      </c>
      <c r="R386" s="385">
        <f t="shared" si="123"/>
        <v>24200.000000000004</v>
      </c>
      <c r="S386" s="512"/>
    </row>
    <row r="387" spans="1:315">
      <c r="P387" s="43" t="s">
        <v>123</v>
      </c>
      <c r="Q387" s="42">
        <f>SUM(Q385:Q386)</f>
        <v>36000</v>
      </c>
      <c r="R387" s="42">
        <f>SUM(R385:R386)</f>
        <v>39600.000000000007</v>
      </c>
    </row>
    <row r="389" spans="1:315">
      <c r="B389" s="377">
        <v>45833</v>
      </c>
      <c r="L389" s="2"/>
      <c r="N389" s="2"/>
      <c r="P389" s="2"/>
      <c r="Q389" s="2"/>
      <c r="R389" s="2"/>
      <c r="IN389" s="367"/>
      <c r="IO389" s="367"/>
      <c r="IP389" s="367"/>
      <c r="IQ389" s="367"/>
      <c r="IR389" s="367"/>
      <c r="IS389" s="367"/>
      <c r="IT389" s="367"/>
      <c r="IU389" s="367"/>
      <c r="IV389" s="367"/>
      <c r="IW389" s="367"/>
      <c r="IX389" s="367"/>
      <c r="IY389" s="367"/>
      <c r="IZ389" s="367"/>
      <c r="JA389" s="367"/>
      <c r="JB389" s="367"/>
      <c r="JC389" s="367"/>
      <c r="JD389" s="367"/>
      <c r="JE389" s="367"/>
      <c r="JF389" s="367"/>
      <c r="JG389" s="367"/>
      <c r="JH389" s="367"/>
      <c r="JI389" s="367"/>
      <c r="JJ389" s="367"/>
      <c r="JK389" s="367"/>
      <c r="JL389" s="367"/>
      <c r="JM389" s="367"/>
      <c r="JN389" s="367"/>
      <c r="JO389" s="367"/>
      <c r="JP389" s="367"/>
      <c r="JQ389" s="367"/>
      <c r="JR389" s="367"/>
      <c r="JS389" s="367"/>
      <c r="JT389" s="367"/>
      <c r="JU389" s="367"/>
      <c r="JV389" s="367"/>
      <c r="JW389" s="367"/>
      <c r="JX389" s="367"/>
      <c r="JY389" s="367"/>
      <c r="JZ389" s="367"/>
      <c r="KA389" s="367"/>
      <c r="KB389" s="367"/>
      <c r="KC389" s="367"/>
      <c r="KD389" s="367"/>
      <c r="KE389" s="367"/>
      <c r="KF389" s="367"/>
      <c r="KG389" s="367"/>
      <c r="KH389" s="367"/>
      <c r="KI389" s="367"/>
      <c r="KJ389" s="367"/>
      <c r="KK389" s="367"/>
      <c r="KL389" s="367"/>
      <c r="KM389" s="367"/>
      <c r="KN389" s="367"/>
      <c r="KO389" s="367"/>
      <c r="KP389" s="367"/>
      <c r="KQ389" s="367"/>
      <c r="KR389" s="367"/>
      <c r="KS389" s="367"/>
      <c r="KT389" s="367"/>
      <c r="KU389" s="367"/>
      <c r="KV389" s="367"/>
      <c r="KW389" s="367"/>
      <c r="KX389" s="367"/>
      <c r="KY389" s="367"/>
      <c r="KZ389" s="367"/>
      <c r="LA389" s="367"/>
      <c r="LB389" s="367"/>
      <c r="LC389" s="367"/>
    </row>
    <row r="390" spans="1:315">
      <c r="B390" s="372" t="s">
        <v>48</v>
      </c>
      <c r="C390" s="372" t="s">
        <v>13</v>
      </c>
      <c r="D390" s="372" t="s">
        <v>12</v>
      </c>
      <c r="E390" s="372" t="s">
        <v>5</v>
      </c>
      <c r="F390" s="372" t="s">
        <v>22</v>
      </c>
      <c r="G390" s="372" t="s">
        <v>2</v>
      </c>
      <c r="H390" s="372" t="s">
        <v>18</v>
      </c>
      <c r="I390" s="372" t="s">
        <v>3</v>
      </c>
      <c r="J390" s="372" t="s">
        <v>6</v>
      </c>
      <c r="K390" s="372" t="s">
        <v>35</v>
      </c>
      <c r="L390" s="372" t="s">
        <v>21</v>
      </c>
      <c r="M390" s="372" t="s">
        <v>59</v>
      </c>
      <c r="N390" s="372" t="s">
        <v>58</v>
      </c>
      <c r="O390" s="372" t="s">
        <v>121</v>
      </c>
      <c r="P390" s="372" t="s">
        <v>73</v>
      </c>
      <c r="Q390" s="372" t="s">
        <v>122</v>
      </c>
      <c r="R390" s="372" t="s">
        <v>337</v>
      </c>
    </row>
    <row r="391" spans="1:315" ht="15.75" customHeight="1">
      <c r="A391" s="405"/>
      <c r="B391" s="351">
        <v>1</v>
      </c>
      <c r="C391" s="382">
        <f>B389</f>
        <v>45833</v>
      </c>
      <c r="D391" s="351" t="s">
        <v>186</v>
      </c>
      <c r="E391" s="419" t="s">
        <v>3635</v>
      </c>
      <c r="F391" s="5" t="s">
        <v>4355</v>
      </c>
      <c r="G391" s="351"/>
      <c r="H391" s="5"/>
      <c r="I391" s="5" t="s">
        <v>480</v>
      </c>
      <c r="J391" s="384">
        <v>1</v>
      </c>
      <c r="K391" s="351" t="s">
        <v>38</v>
      </c>
      <c r="L391" s="5"/>
      <c r="M391" s="7">
        <v>772000</v>
      </c>
      <c r="N391" s="351"/>
      <c r="O391" s="351"/>
      <c r="P391" s="351"/>
      <c r="Q391" s="385">
        <f t="shared" ref="Q391" si="124">J391*M391</f>
        <v>772000</v>
      </c>
      <c r="R391" s="385">
        <f t="shared" ref="R391" si="125">Q391*1.1</f>
        <v>849200.00000000012</v>
      </c>
      <c r="S391" s="559"/>
    </row>
    <row r="392" spans="1:315">
      <c r="P392" s="43" t="s">
        <v>123</v>
      </c>
      <c r="Q392" s="42">
        <f>SUM(Q390:Q391)</f>
        <v>772000</v>
      </c>
      <c r="R392" s="42">
        <f>SUM(R390:R391)</f>
        <v>849200.00000000012</v>
      </c>
    </row>
    <row r="395" spans="1:315">
      <c r="B395" s="377">
        <v>45820</v>
      </c>
      <c r="L395" s="2"/>
      <c r="N395" s="2"/>
      <c r="P395" s="2"/>
      <c r="Q395" s="2"/>
      <c r="R395" s="2"/>
      <c r="IN395" s="367"/>
      <c r="IO395" s="367"/>
      <c r="IP395" s="367"/>
      <c r="IQ395" s="367"/>
      <c r="IR395" s="367"/>
      <c r="IS395" s="367"/>
      <c r="IT395" s="367"/>
      <c r="IU395" s="367"/>
      <c r="IV395" s="367"/>
      <c r="IW395" s="367"/>
      <c r="IX395" s="367"/>
      <c r="IY395" s="367"/>
      <c r="IZ395" s="367"/>
      <c r="JA395" s="367"/>
      <c r="JB395" s="367"/>
      <c r="JC395" s="367"/>
      <c r="JD395" s="367"/>
      <c r="JE395" s="367"/>
      <c r="JF395" s="367"/>
      <c r="JG395" s="367"/>
      <c r="JH395" s="367"/>
      <c r="JI395" s="367"/>
      <c r="JJ395" s="367"/>
      <c r="JK395" s="367"/>
      <c r="JL395" s="367"/>
      <c r="JM395" s="367"/>
      <c r="JN395" s="367"/>
      <c r="JO395" s="367"/>
      <c r="JP395" s="367"/>
      <c r="JQ395" s="367"/>
      <c r="JR395" s="367"/>
      <c r="JS395" s="367"/>
      <c r="JT395" s="367"/>
      <c r="JU395" s="367"/>
      <c r="JV395" s="367"/>
      <c r="JW395" s="367"/>
      <c r="JX395" s="367"/>
      <c r="JY395" s="367"/>
      <c r="JZ395" s="367"/>
      <c r="KA395" s="367"/>
      <c r="KB395" s="367"/>
      <c r="KC395" s="367"/>
      <c r="KD395" s="367"/>
      <c r="KE395" s="367"/>
      <c r="KF395" s="367"/>
      <c r="KG395" s="367"/>
      <c r="KH395" s="367"/>
      <c r="KI395" s="367"/>
      <c r="KJ395" s="367"/>
      <c r="KK395" s="367"/>
      <c r="KL395" s="367"/>
      <c r="KM395" s="367"/>
      <c r="KN395" s="367"/>
      <c r="KO395" s="367"/>
      <c r="KP395" s="367"/>
      <c r="KQ395" s="367"/>
      <c r="KR395" s="367"/>
      <c r="KS395" s="367"/>
      <c r="KT395" s="367"/>
      <c r="KU395" s="367"/>
      <c r="KV395" s="367"/>
      <c r="KW395" s="367"/>
      <c r="KX395" s="367"/>
      <c r="KY395" s="367"/>
      <c r="KZ395" s="367"/>
      <c r="LA395" s="367"/>
      <c r="LB395" s="367"/>
      <c r="LC395" s="367"/>
    </row>
    <row r="396" spans="1:315">
      <c r="B396" s="372" t="s">
        <v>48</v>
      </c>
      <c r="C396" s="372" t="s">
        <v>13</v>
      </c>
      <c r="D396" s="372" t="s">
        <v>12</v>
      </c>
      <c r="E396" s="372" t="s">
        <v>5</v>
      </c>
      <c r="F396" s="372" t="s">
        <v>22</v>
      </c>
      <c r="G396" s="372" t="s">
        <v>2</v>
      </c>
      <c r="H396" s="372" t="s">
        <v>18</v>
      </c>
      <c r="I396" s="372" t="s">
        <v>3</v>
      </c>
      <c r="J396" s="372" t="s">
        <v>6</v>
      </c>
      <c r="K396" s="372" t="s">
        <v>35</v>
      </c>
      <c r="L396" s="372" t="s">
        <v>21</v>
      </c>
      <c r="M396" s="372" t="s">
        <v>59</v>
      </c>
      <c r="N396" s="372" t="s">
        <v>58</v>
      </c>
      <c r="O396" s="372" t="s">
        <v>121</v>
      </c>
      <c r="P396" s="372" t="s">
        <v>73</v>
      </c>
      <c r="Q396" s="372" t="s">
        <v>122</v>
      </c>
      <c r="R396" s="372" t="s">
        <v>337</v>
      </c>
    </row>
    <row r="397" spans="1:315" ht="15.75" customHeight="1">
      <c r="A397" s="405"/>
      <c r="B397" s="351">
        <v>1</v>
      </c>
      <c r="C397" s="382">
        <f>B395</f>
        <v>45820</v>
      </c>
      <c r="D397" s="351" t="s">
        <v>186</v>
      </c>
      <c r="E397" s="419" t="s">
        <v>3686</v>
      </c>
      <c r="F397" s="5" t="s">
        <v>4355</v>
      </c>
      <c r="G397" s="351"/>
      <c r="H397" s="5"/>
      <c r="I397" s="5" t="s">
        <v>480</v>
      </c>
      <c r="J397" s="384">
        <v>1</v>
      </c>
      <c r="K397" s="351" t="s">
        <v>38</v>
      </c>
      <c r="L397" s="5"/>
      <c r="M397" s="7">
        <v>195000</v>
      </c>
      <c r="N397" s="351"/>
      <c r="O397" s="351"/>
      <c r="P397" s="351"/>
      <c r="Q397" s="385">
        <f t="shared" ref="Q397:Q398" si="126">J397*M397</f>
        <v>195000</v>
      </c>
      <c r="R397" s="385">
        <f t="shared" ref="R397:R398" si="127">Q397*1.1</f>
        <v>214500.00000000003</v>
      </c>
      <c r="S397" s="559"/>
    </row>
    <row r="398" spans="1:315" ht="15.75" customHeight="1">
      <c r="A398" s="405"/>
      <c r="B398" s="351">
        <v>2</v>
      </c>
      <c r="C398" s="382">
        <f>C397</f>
        <v>45820</v>
      </c>
      <c r="D398" s="351" t="s">
        <v>186</v>
      </c>
      <c r="E398" s="419" t="s">
        <v>4211</v>
      </c>
      <c r="F398" s="5" t="s">
        <v>4355</v>
      </c>
      <c r="G398" s="351"/>
      <c r="H398" s="5"/>
      <c r="I398" s="5"/>
      <c r="J398" s="384">
        <v>1</v>
      </c>
      <c r="K398" s="351" t="s">
        <v>38</v>
      </c>
      <c r="L398" s="5"/>
      <c r="M398" s="7">
        <v>158400</v>
      </c>
      <c r="N398" s="351"/>
      <c r="O398" s="351"/>
      <c r="P398" s="351"/>
      <c r="Q398" s="385">
        <f t="shared" si="126"/>
        <v>158400</v>
      </c>
      <c r="R398" s="385">
        <f t="shared" si="127"/>
        <v>174240</v>
      </c>
      <c r="S398" s="559"/>
    </row>
    <row r="399" spans="1:315">
      <c r="P399" s="43" t="s">
        <v>123</v>
      </c>
      <c r="Q399" s="42">
        <f>SUM(Q397:Q398)</f>
        <v>353400</v>
      </c>
      <c r="R399" s="42">
        <f>SUM(R397:R398)</f>
        <v>388740</v>
      </c>
    </row>
    <row r="401" spans="1:315">
      <c r="B401" s="377">
        <v>45845</v>
      </c>
      <c r="L401" s="2"/>
      <c r="N401" s="2"/>
      <c r="P401" s="2"/>
      <c r="Q401" s="2"/>
      <c r="R401" s="2"/>
    </row>
    <row r="402" spans="1:315">
      <c r="B402" s="372" t="s">
        <v>48</v>
      </c>
      <c r="C402" s="372" t="s">
        <v>13</v>
      </c>
      <c r="D402" s="372" t="s">
        <v>12</v>
      </c>
      <c r="E402" s="372" t="s">
        <v>5</v>
      </c>
      <c r="F402" s="372" t="s">
        <v>22</v>
      </c>
      <c r="G402" s="372" t="s">
        <v>2</v>
      </c>
      <c r="H402" s="372" t="s">
        <v>18</v>
      </c>
      <c r="I402" s="372" t="s">
        <v>3</v>
      </c>
      <c r="J402" s="372" t="s">
        <v>6</v>
      </c>
      <c r="K402" s="372" t="s">
        <v>35</v>
      </c>
      <c r="L402" s="372" t="s">
        <v>21</v>
      </c>
      <c r="M402" s="372" t="s">
        <v>59</v>
      </c>
      <c r="N402" s="372" t="s">
        <v>58</v>
      </c>
      <c r="O402" s="372" t="s">
        <v>121</v>
      </c>
      <c r="P402" s="372" t="s">
        <v>73</v>
      </c>
      <c r="Q402" s="372" t="s">
        <v>122</v>
      </c>
      <c r="R402" s="372" t="s">
        <v>337</v>
      </c>
    </row>
    <row r="403" spans="1:315" ht="16.5" customHeight="1">
      <c r="A403" s="405"/>
      <c r="B403" s="351">
        <v>1</v>
      </c>
      <c r="C403" s="382">
        <f>B401</f>
        <v>45845</v>
      </c>
      <c r="D403" s="351" t="s">
        <v>186</v>
      </c>
      <c r="E403" s="87" t="s">
        <v>4927</v>
      </c>
      <c r="F403" s="171" t="s">
        <v>3647</v>
      </c>
      <c r="G403" s="171"/>
      <c r="H403" s="32" t="s">
        <v>4690</v>
      </c>
      <c r="I403" s="171" t="s">
        <v>4682</v>
      </c>
      <c r="J403" s="384">
        <v>10</v>
      </c>
      <c r="K403" s="5" t="s">
        <v>4923</v>
      </c>
      <c r="L403" s="5" t="s">
        <v>4929</v>
      </c>
      <c r="M403" s="385">
        <v>253000</v>
      </c>
      <c r="N403" s="351">
        <v>20250707</v>
      </c>
      <c r="O403" s="351">
        <v>20250708</v>
      </c>
      <c r="P403" s="351"/>
      <c r="Q403" s="385">
        <f>J403*M403</f>
        <v>2530000</v>
      </c>
      <c r="R403" s="355">
        <f>Q403*1.1</f>
        <v>2783000</v>
      </c>
    </row>
    <row r="404" spans="1:315" ht="16.5" customHeight="1">
      <c r="A404" s="405"/>
      <c r="B404" s="351">
        <v>2</v>
      </c>
      <c r="C404" s="382">
        <f>C403</f>
        <v>45845</v>
      </c>
      <c r="D404" s="351" t="s">
        <v>186</v>
      </c>
      <c r="E404" s="5" t="s">
        <v>4926</v>
      </c>
      <c r="F404" s="171" t="s">
        <v>3647</v>
      </c>
      <c r="G404" s="351"/>
      <c r="H404" s="32" t="s">
        <v>4924</v>
      </c>
      <c r="I404" s="171" t="s">
        <v>4925</v>
      </c>
      <c r="J404" s="384">
        <v>10</v>
      </c>
      <c r="K404" s="5" t="s">
        <v>4923</v>
      </c>
      <c r="L404" s="5" t="s">
        <v>4929</v>
      </c>
      <c r="M404" s="385">
        <v>110000</v>
      </c>
      <c r="N404" s="351">
        <v>20250707</v>
      </c>
      <c r="O404" s="351">
        <v>20250708</v>
      </c>
      <c r="P404" s="351"/>
      <c r="Q404" s="385">
        <f t="shared" ref="Q404:Q405" si="128">J404*M404</f>
        <v>1100000</v>
      </c>
      <c r="R404" s="355">
        <f t="shared" ref="R404:R405" si="129">Q404*1.1</f>
        <v>1210000</v>
      </c>
    </row>
    <row r="405" spans="1:315">
      <c r="A405" s="405"/>
      <c r="B405" s="351">
        <v>3</v>
      </c>
      <c r="C405" s="382">
        <f>C403</f>
        <v>45845</v>
      </c>
      <c r="D405" s="351" t="s">
        <v>186</v>
      </c>
      <c r="E405" s="351" t="s">
        <v>523</v>
      </c>
      <c r="F405" s="351" t="s">
        <v>915</v>
      </c>
      <c r="G405" s="351"/>
      <c r="H405" s="351">
        <v>35810250</v>
      </c>
      <c r="I405" s="351"/>
      <c r="J405" s="384">
        <v>20</v>
      </c>
      <c r="K405" s="5" t="s">
        <v>4923</v>
      </c>
      <c r="L405" s="5" t="s">
        <v>4929</v>
      </c>
      <c r="M405" s="385">
        <v>58300</v>
      </c>
      <c r="N405" s="351">
        <v>20250707</v>
      </c>
      <c r="O405" s="351">
        <v>20250708</v>
      </c>
      <c r="P405" s="354"/>
      <c r="Q405" s="385">
        <f t="shared" si="128"/>
        <v>1166000</v>
      </c>
      <c r="R405" s="355">
        <f t="shared" si="129"/>
        <v>1282600</v>
      </c>
    </row>
    <row r="406" spans="1:315">
      <c r="P406" s="362" t="s">
        <v>123</v>
      </c>
      <c r="Q406" s="368">
        <f>SUM(Q403:Q405)</f>
        <v>4796000</v>
      </c>
      <c r="R406" s="368">
        <f>SUM(R403:R405)</f>
        <v>5275600</v>
      </c>
    </row>
    <row r="408" spans="1:315">
      <c r="B408" s="377">
        <v>45845</v>
      </c>
      <c r="L408" s="2"/>
      <c r="N408" s="2"/>
      <c r="P408" s="2"/>
      <c r="Q408" s="2"/>
      <c r="R408" s="2"/>
      <c r="IN408" s="367"/>
      <c r="IO408" s="367"/>
      <c r="IP408" s="367"/>
      <c r="IQ408" s="367"/>
      <c r="IR408" s="367"/>
      <c r="IS408" s="367"/>
      <c r="IT408" s="367"/>
      <c r="IU408" s="367"/>
      <c r="IV408" s="367"/>
      <c r="IW408" s="367"/>
      <c r="IX408" s="367"/>
      <c r="IY408" s="367"/>
      <c r="IZ408" s="367"/>
      <c r="JA408" s="367"/>
      <c r="JB408" s="367"/>
      <c r="JC408" s="367"/>
      <c r="JD408" s="367"/>
      <c r="JE408" s="367"/>
      <c r="JF408" s="367"/>
      <c r="JG408" s="367"/>
      <c r="JH408" s="367"/>
      <c r="JI408" s="367"/>
      <c r="JJ408" s="367"/>
      <c r="JK408" s="367"/>
      <c r="JL408" s="367"/>
      <c r="JM408" s="367"/>
      <c r="JN408" s="367"/>
      <c r="JO408" s="367"/>
      <c r="JP408" s="367"/>
      <c r="JQ408" s="367"/>
      <c r="JR408" s="367"/>
      <c r="JS408" s="367"/>
      <c r="JT408" s="367"/>
      <c r="JU408" s="367"/>
      <c r="JV408" s="367"/>
      <c r="JW408" s="367"/>
      <c r="JX408" s="367"/>
      <c r="JY408" s="367"/>
      <c r="JZ408" s="367"/>
      <c r="KA408" s="367"/>
      <c r="KB408" s="367"/>
      <c r="KC408" s="367"/>
      <c r="KD408" s="367"/>
      <c r="KE408" s="367"/>
      <c r="KF408" s="367"/>
      <c r="KG408" s="367"/>
      <c r="KH408" s="367"/>
      <c r="KI408" s="367"/>
      <c r="KJ408" s="367"/>
      <c r="KK408" s="367"/>
      <c r="KL408" s="367"/>
      <c r="KM408" s="367"/>
      <c r="KN408" s="367"/>
      <c r="KO408" s="367"/>
      <c r="KP408" s="367"/>
      <c r="KQ408" s="367"/>
      <c r="KR408" s="367"/>
      <c r="KS408" s="367"/>
      <c r="KT408" s="367"/>
      <c r="KU408" s="367"/>
      <c r="KV408" s="367"/>
      <c r="KW408" s="367"/>
      <c r="KX408" s="367"/>
      <c r="KY408" s="367"/>
      <c r="KZ408" s="367"/>
      <c r="LA408" s="367"/>
      <c r="LB408" s="367"/>
      <c r="LC408" s="367"/>
    </row>
    <row r="409" spans="1:315">
      <c r="B409" s="372" t="s">
        <v>48</v>
      </c>
      <c r="C409" s="372" t="s">
        <v>13</v>
      </c>
      <c r="D409" s="372" t="s">
        <v>12</v>
      </c>
      <c r="E409" s="372" t="s">
        <v>5</v>
      </c>
      <c r="F409" s="372" t="s">
        <v>22</v>
      </c>
      <c r="G409" s="372" t="s">
        <v>2</v>
      </c>
      <c r="H409" s="372" t="s">
        <v>18</v>
      </c>
      <c r="I409" s="372" t="s">
        <v>3</v>
      </c>
      <c r="J409" s="372" t="s">
        <v>6</v>
      </c>
      <c r="K409" s="372" t="s">
        <v>35</v>
      </c>
      <c r="L409" s="372" t="s">
        <v>21</v>
      </c>
      <c r="M409" s="372" t="s">
        <v>59</v>
      </c>
      <c r="N409" s="372" t="s">
        <v>58</v>
      </c>
      <c r="O409" s="372" t="s">
        <v>121</v>
      </c>
      <c r="P409" s="372" t="s">
        <v>73</v>
      </c>
      <c r="Q409" s="372" t="s">
        <v>122</v>
      </c>
      <c r="R409" s="372" t="s">
        <v>337</v>
      </c>
    </row>
    <row r="410" spans="1:315" ht="15.75" customHeight="1">
      <c r="A410" s="405"/>
      <c r="B410" s="351">
        <v>1</v>
      </c>
      <c r="C410" s="382">
        <f>B408</f>
        <v>45845</v>
      </c>
      <c r="D410" s="351" t="s">
        <v>186</v>
      </c>
      <c r="E410" s="419" t="s">
        <v>4943</v>
      </c>
      <c r="F410" s="5" t="s">
        <v>4355</v>
      </c>
      <c r="G410" s="351"/>
      <c r="H410" s="5"/>
      <c r="I410" s="5" t="s">
        <v>480</v>
      </c>
      <c r="J410" s="384">
        <v>2</v>
      </c>
      <c r="K410" s="351" t="s">
        <v>38</v>
      </c>
      <c r="L410" s="5"/>
      <c r="M410" s="7">
        <v>195000</v>
      </c>
      <c r="N410" s="351"/>
      <c r="O410" s="351"/>
      <c r="P410" s="351"/>
      <c r="Q410" s="385">
        <f t="shared" ref="Q410:Q411" si="130">J410*M410</f>
        <v>390000</v>
      </c>
      <c r="R410" s="385">
        <f t="shared" ref="R410:R411" si="131">Q410*1.1</f>
        <v>429000.00000000006</v>
      </c>
      <c r="S410" s="559"/>
    </row>
    <row r="411" spans="1:315" ht="15.75" customHeight="1">
      <c r="A411" s="405"/>
      <c r="B411" s="351">
        <v>2</v>
      </c>
      <c r="C411" s="382">
        <f>C410</f>
        <v>45845</v>
      </c>
      <c r="D411" s="351" t="s">
        <v>186</v>
      </c>
      <c r="E411" s="419" t="s">
        <v>4211</v>
      </c>
      <c r="F411" s="5" t="s">
        <v>4355</v>
      </c>
      <c r="G411" s="351"/>
      <c r="H411" s="5"/>
      <c r="I411" s="5"/>
      <c r="J411" s="384">
        <v>2</v>
      </c>
      <c r="K411" s="351" t="s">
        <v>38</v>
      </c>
      <c r="L411" s="5"/>
      <c r="M411" s="7">
        <v>158400</v>
      </c>
      <c r="N411" s="351"/>
      <c r="O411" s="351"/>
      <c r="P411" s="351"/>
      <c r="Q411" s="385">
        <f t="shared" si="130"/>
        <v>316800</v>
      </c>
      <c r="R411" s="385">
        <f t="shared" si="131"/>
        <v>348480</v>
      </c>
      <c r="S411" s="559"/>
    </row>
    <row r="412" spans="1:315">
      <c r="P412" s="43" t="s">
        <v>123</v>
      </c>
      <c r="Q412" s="42">
        <f>SUM(Q410:Q411)</f>
        <v>706800</v>
      </c>
      <c r="R412" s="42">
        <f>SUM(R410:R411)</f>
        <v>777480</v>
      </c>
    </row>
    <row r="414" spans="1:315">
      <c r="B414" s="377">
        <v>45855</v>
      </c>
      <c r="L414" s="2"/>
      <c r="N414" s="2"/>
      <c r="P414" s="2"/>
      <c r="Q414" s="2"/>
      <c r="R414" s="2"/>
      <c r="IN414" s="367"/>
      <c r="IO414" s="367"/>
      <c r="IP414" s="367"/>
      <c r="IQ414" s="367"/>
      <c r="IR414" s="367"/>
      <c r="IS414" s="367"/>
      <c r="IT414" s="367"/>
      <c r="IU414" s="367"/>
      <c r="IV414" s="367"/>
      <c r="IW414" s="367"/>
      <c r="IX414" s="367"/>
      <c r="IY414" s="367"/>
      <c r="IZ414" s="367"/>
      <c r="JA414" s="367"/>
      <c r="JB414" s="367"/>
      <c r="JC414" s="367"/>
      <c r="JD414" s="367"/>
      <c r="JE414" s="367"/>
      <c r="JF414" s="367"/>
      <c r="JG414" s="367"/>
      <c r="JH414" s="367"/>
      <c r="JI414" s="367"/>
      <c r="JJ414" s="367"/>
      <c r="JK414" s="367"/>
      <c r="JL414" s="367"/>
      <c r="JM414" s="367"/>
      <c r="JN414" s="367"/>
      <c r="JO414" s="367"/>
      <c r="JP414" s="367"/>
      <c r="JQ414" s="367"/>
      <c r="JR414" s="367"/>
      <c r="JS414" s="367"/>
      <c r="JT414" s="367"/>
      <c r="JU414" s="367"/>
      <c r="JV414" s="367"/>
      <c r="JW414" s="367"/>
      <c r="JX414" s="367"/>
      <c r="JY414" s="367"/>
      <c r="JZ414" s="367"/>
      <c r="KA414" s="367"/>
      <c r="KB414" s="367"/>
      <c r="KC414" s="367"/>
      <c r="KD414" s="367"/>
      <c r="KE414" s="367"/>
      <c r="KF414" s="367"/>
      <c r="KG414" s="367"/>
      <c r="KH414" s="367"/>
      <c r="KI414" s="367"/>
      <c r="KJ414" s="367"/>
      <c r="KK414" s="367"/>
      <c r="KL414" s="367"/>
      <c r="KM414" s="367"/>
      <c r="KN414" s="367"/>
      <c r="KO414" s="367"/>
      <c r="KP414" s="367"/>
      <c r="KQ414" s="367"/>
      <c r="KR414" s="367"/>
      <c r="KS414" s="367"/>
      <c r="KT414" s="367"/>
      <c r="KU414" s="367"/>
      <c r="KV414" s="367"/>
      <c r="KW414" s="367"/>
      <c r="KX414" s="367"/>
      <c r="KY414" s="367"/>
      <c r="KZ414" s="367"/>
      <c r="LA414" s="367"/>
      <c r="LB414" s="367"/>
      <c r="LC414" s="367"/>
    </row>
    <row r="415" spans="1:315">
      <c r="B415" s="372" t="s">
        <v>48</v>
      </c>
      <c r="C415" s="372" t="s">
        <v>13</v>
      </c>
      <c r="D415" s="372" t="s">
        <v>12</v>
      </c>
      <c r="E415" s="372" t="s">
        <v>5</v>
      </c>
      <c r="F415" s="372" t="s">
        <v>22</v>
      </c>
      <c r="G415" s="372" t="s">
        <v>2</v>
      </c>
      <c r="H415" s="372" t="s">
        <v>18</v>
      </c>
      <c r="I415" s="372" t="s">
        <v>3</v>
      </c>
      <c r="J415" s="372" t="s">
        <v>6</v>
      </c>
      <c r="K415" s="372" t="s">
        <v>35</v>
      </c>
      <c r="L415" s="372" t="s">
        <v>21</v>
      </c>
      <c r="M415" s="372" t="s">
        <v>59</v>
      </c>
      <c r="N415" s="372" t="s">
        <v>58</v>
      </c>
      <c r="O415" s="372" t="s">
        <v>121</v>
      </c>
      <c r="P415" s="372" t="s">
        <v>73</v>
      </c>
      <c r="Q415" s="372" t="s">
        <v>122</v>
      </c>
      <c r="R415" s="372" t="s">
        <v>337</v>
      </c>
    </row>
    <row r="416" spans="1:315" ht="15.75" customHeight="1">
      <c r="A416" s="405"/>
      <c r="B416" s="351">
        <v>1</v>
      </c>
      <c r="C416" s="382">
        <f>B414</f>
        <v>45855</v>
      </c>
      <c r="D416" s="351" t="s">
        <v>186</v>
      </c>
      <c r="E416" s="383" t="s">
        <v>5011</v>
      </c>
      <c r="F416" s="351" t="s">
        <v>1752</v>
      </c>
      <c r="G416" s="351"/>
      <c r="H416" s="383" t="s">
        <v>5016</v>
      </c>
      <c r="I416" s="383" t="s">
        <v>152</v>
      </c>
      <c r="J416" s="384">
        <v>2</v>
      </c>
      <c r="K416" s="351" t="s">
        <v>894</v>
      </c>
      <c r="L416" s="7" t="s">
        <v>5113</v>
      </c>
      <c r="M416" s="7">
        <v>10200</v>
      </c>
      <c r="N416" s="351">
        <v>20250724</v>
      </c>
      <c r="O416" s="351">
        <v>20250801</v>
      </c>
      <c r="P416" s="351"/>
      <c r="Q416" s="385">
        <f t="shared" ref="Q416:Q419" si="132">J416*M416</f>
        <v>20400</v>
      </c>
      <c r="R416" s="385">
        <f t="shared" ref="R416:R419" si="133">Q416*1.1</f>
        <v>22440</v>
      </c>
    </row>
    <row r="417" spans="1:315" ht="15.75" customHeight="1">
      <c r="A417" s="405"/>
      <c r="B417" s="351">
        <v>2</v>
      </c>
      <c r="C417" s="382">
        <f>C416</f>
        <v>45855</v>
      </c>
      <c r="D417" s="351" t="s">
        <v>186</v>
      </c>
      <c r="E417" s="383" t="s">
        <v>3677</v>
      </c>
      <c r="F417" s="351" t="s">
        <v>1752</v>
      </c>
      <c r="G417" s="351" t="s">
        <v>5015</v>
      </c>
      <c r="H417" s="383" t="s">
        <v>3683</v>
      </c>
      <c r="I417" s="383" t="s">
        <v>737</v>
      </c>
      <c r="J417" s="384">
        <v>1</v>
      </c>
      <c r="K417" s="351" t="s">
        <v>894</v>
      </c>
      <c r="L417" s="7" t="s">
        <v>5113</v>
      </c>
      <c r="M417" s="7">
        <v>386400</v>
      </c>
      <c r="N417" s="351">
        <v>20250724</v>
      </c>
      <c r="O417" s="351">
        <v>20250801</v>
      </c>
      <c r="P417" s="88"/>
      <c r="Q417" s="385">
        <f t="shared" si="132"/>
        <v>386400</v>
      </c>
      <c r="R417" s="385">
        <f t="shared" si="133"/>
        <v>425040.00000000006</v>
      </c>
    </row>
    <row r="418" spans="1:315" ht="15.75" customHeight="1">
      <c r="A418" s="405"/>
      <c r="B418" s="351">
        <v>3</v>
      </c>
      <c r="C418" s="382">
        <f t="shared" ref="C418:C419" si="134">C417</f>
        <v>45855</v>
      </c>
      <c r="D418" s="351" t="s">
        <v>186</v>
      </c>
      <c r="E418" s="383" t="s">
        <v>5012</v>
      </c>
      <c r="F418" s="620" t="s">
        <v>410</v>
      </c>
      <c r="G418" s="351"/>
      <c r="H418" s="383" t="s">
        <v>452</v>
      </c>
      <c r="I418" s="383" t="s">
        <v>2764</v>
      </c>
      <c r="J418" s="384">
        <v>1</v>
      </c>
      <c r="K418" s="351" t="s">
        <v>4410</v>
      </c>
      <c r="L418" s="7" t="s">
        <v>5113</v>
      </c>
      <c r="M418" s="7">
        <v>60000</v>
      </c>
      <c r="N418" s="351">
        <v>20250724</v>
      </c>
      <c r="O418" s="351">
        <v>20250801</v>
      </c>
      <c r="P418" s="88"/>
      <c r="Q418" s="385">
        <f t="shared" si="132"/>
        <v>60000</v>
      </c>
      <c r="R418" s="385">
        <f t="shared" si="133"/>
        <v>66000</v>
      </c>
    </row>
    <row r="419" spans="1:315" ht="15.75" customHeight="1">
      <c r="A419" s="405"/>
      <c r="B419" s="609">
        <v>4</v>
      </c>
      <c r="C419" s="610">
        <f t="shared" si="134"/>
        <v>45855</v>
      </c>
      <c r="D419" s="609" t="s">
        <v>186</v>
      </c>
      <c r="E419" s="611" t="s">
        <v>5013</v>
      </c>
      <c r="F419" s="609" t="s">
        <v>5014</v>
      </c>
      <c r="G419" s="609"/>
      <c r="H419" s="611" t="s">
        <v>5017</v>
      </c>
      <c r="I419" s="611" t="s">
        <v>1973</v>
      </c>
      <c r="J419" s="612">
        <v>1</v>
      </c>
      <c r="K419" s="609" t="s">
        <v>894</v>
      </c>
      <c r="L419" s="295" t="s">
        <v>5113</v>
      </c>
      <c r="M419" s="295">
        <v>192200</v>
      </c>
      <c r="N419" s="609">
        <v>20250724</v>
      </c>
      <c r="O419" s="609"/>
      <c r="P419" s="671" t="s">
        <v>5018</v>
      </c>
      <c r="Q419" s="613">
        <f t="shared" si="132"/>
        <v>192200</v>
      </c>
      <c r="R419" s="613">
        <f t="shared" si="133"/>
        <v>211420.00000000003</v>
      </c>
    </row>
    <row r="420" spans="1:315">
      <c r="P420" s="43" t="s">
        <v>123</v>
      </c>
      <c r="Q420" s="42">
        <f>SUM(Q416:Q419)</f>
        <v>659000</v>
      </c>
      <c r="R420" s="42">
        <f>SUM(R416:R419)</f>
        <v>724900.00000000012</v>
      </c>
    </row>
    <row r="422" spans="1:315">
      <c r="B422" s="377">
        <v>45866</v>
      </c>
      <c r="L422" s="2"/>
      <c r="N422" s="2"/>
      <c r="P422" s="2"/>
      <c r="Q422" s="2"/>
      <c r="R422" s="2"/>
      <c r="IN422" s="367"/>
      <c r="IO422" s="367"/>
      <c r="IP422" s="367"/>
      <c r="IQ422" s="367"/>
      <c r="IR422" s="367"/>
      <c r="IS422" s="367"/>
      <c r="IT422" s="367"/>
      <c r="IU422" s="367"/>
      <c r="IV422" s="367"/>
      <c r="IW422" s="367"/>
      <c r="IX422" s="367"/>
      <c r="IY422" s="367"/>
      <c r="IZ422" s="367"/>
      <c r="JA422" s="367"/>
      <c r="JB422" s="367"/>
      <c r="JC422" s="367"/>
      <c r="JD422" s="367"/>
      <c r="JE422" s="367"/>
      <c r="JF422" s="367"/>
      <c r="JG422" s="367"/>
      <c r="JH422" s="367"/>
      <c r="JI422" s="367"/>
      <c r="JJ422" s="367"/>
      <c r="JK422" s="367"/>
      <c r="JL422" s="367"/>
      <c r="JM422" s="367"/>
      <c r="JN422" s="367"/>
      <c r="JO422" s="367"/>
      <c r="JP422" s="367"/>
      <c r="JQ422" s="367"/>
      <c r="JR422" s="367"/>
      <c r="JS422" s="367"/>
      <c r="JT422" s="367"/>
      <c r="JU422" s="367"/>
      <c r="JV422" s="367"/>
      <c r="JW422" s="367"/>
      <c r="JX422" s="367"/>
      <c r="JY422" s="367"/>
      <c r="JZ422" s="367"/>
      <c r="KA422" s="367"/>
      <c r="KB422" s="367"/>
      <c r="KC422" s="367"/>
      <c r="KD422" s="367"/>
      <c r="KE422" s="367"/>
      <c r="KF422" s="367"/>
      <c r="KG422" s="367"/>
      <c r="KH422" s="367"/>
      <c r="KI422" s="367"/>
      <c r="KJ422" s="367"/>
      <c r="KK422" s="367"/>
      <c r="KL422" s="367"/>
      <c r="KM422" s="367"/>
      <c r="KN422" s="367"/>
      <c r="KO422" s="367"/>
      <c r="KP422" s="367"/>
      <c r="KQ422" s="367"/>
      <c r="KR422" s="367"/>
      <c r="KS422" s="367"/>
      <c r="KT422" s="367"/>
      <c r="KU422" s="367"/>
      <c r="KV422" s="367"/>
      <c r="KW422" s="367"/>
      <c r="KX422" s="367"/>
      <c r="KY422" s="367"/>
      <c r="KZ422" s="367"/>
      <c r="LA422" s="367"/>
      <c r="LB422" s="367"/>
      <c r="LC422" s="367"/>
    </row>
    <row r="423" spans="1:315">
      <c r="B423" s="372" t="s">
        <v>48</v>
      </c>
      <c r="C423" s="372" t="s">
        <v>13</v>
      </c>
      <c r="D423" s="372" t="s">
        <v>12</v>
      </c>
      <c r="E423" s="372" t="s">
        <v>5</v>
      </c>
      <c r="F423" s="372" t="s">
        <v>22</v>
      </c>
      <c r="G423" s="372" t="s">
        <v>2</v>
      </c>
      <c r="H423" s="372" t="s">
        <v>18</v>
      </c>
      <c r="I423" s="372" t="s">
        <v>3</v>
      </c>
      <c r="J423" s="372" t="s">
        <v>6</v>
      </c>
      <c r="K423" s="372" t="s">
        <v>35</v>
      </c>
      <c r="L423" s="372" t="s">
        <v>21</v>
      </c>
      <c r="M423" s="372" t="s">
        <v>59</v>
      </c>
      <c r="N423" s="372" t="s">
        <v>58</v>
      </c>
      <c r="O423" s="372" t="s">
        <v>121</v>
      </c>
      <c r="P423" s="372" t="s">
        <v>73</v>
      </c>
      <c r="Q423" s="372" t="s">
        <v>122</v>
      </c>
      <c r="R423" s="372" t="s">
        <v>337</v>
      </c>
    </row>
    <row r="424" spans="1:315" ht="15.75" customHeight="1">
      <c r="A424" s="405"/>
      <c r="B424" s="609">
        <v>1</v>
      </c>
      <c r="C424" s="610">
        <f>B422</f>
        <v>45866</v>
      </c>
      <c r="D424" s="609" t="s">
        <v>186</v>
      </c>
      <c r="E424" s="619" t="s">
        <v>5117</v>
      </c>
      <c r="F424" s="75" t="s">
        <v>5116</v>
      </c>
      <c r="G424" s="609"/>
      <c r="H424" s="75" t="s">
        <v>5118</v>
      </c>
      <c r="I424" s="75"/>
      <c r="J424" s="612">
        <v>3</v>
      </c>
      <c r="K424" s="609" t="s">
        <v>4683</v>
      </c>
      <c r="L424" s="75" t="s">
        <v>5121</v>
      </c>
      <c r="M424" s="295">
        <v>13500</v>
      </c>
      <c r="N424" s="609">
        <v>20250728</v>
      </c>
      <c r="O424" s="609"/>
      <c r="P424" s="609"/>
      <c r="Q424" s="613">
        <f t="shared" ref="Q424" si="135">J424*M424</f>
        <v>40500</v>
      </c>
      <c r="R424" s="613">
        <f t="shared" ref="R424" si="136">Q424*1.1</f>
        <v>44550</v>
      </c>
      <c r="S424" s="559"/>
    </row>
    <row r="425" spans="1:315" ht="15.75" customHeight="1">
      <c r="A425" s="405"/>
      <c r="B425" s="351">
        <v>2</v>
      </c>
      <c r="C425" s="137">
        <f>C424</f>
        <v>45866</v>
      </c>
      <c r="D425" s="351" t="s">
        <v>186</v>
      </c>
      <c r="E425" s="87" t="s">
        <v>4681</v>
      </c>
      <c r="F425" s="351"/>
      <c r="G425" s="5"/>
      <c r="H425" s="5" t="s">
        <v>4688</v>
      </c>
      <c r="I425" s="351" t="s">
        <v>120</v>
      </c>
      <c r="J425" s="383">
        <v>10</v>
      </c>
      <c r="K425" s="384" t="s">
        <v>4683</v>
      </c>
      <c r="L425" s="7" t="s">
        <v>119</v>
      </c>
      <c r="M425" s="7">
        <v>1500</v>
      </c>
      <c r="N425" s="351">
        <v>20250731</v>
      </c>
      <c r="O425" s="351">
        <v>20250801</v>
      </c>
      <c r="P425" s="351"/>
      <c r="Q425" s="7">
        <f>M425*J425</f>
        <v>15000</v>
      </c>
      <c r="R425" s="7">
        <f>Q425*1.1</f>
        <v>16500</v>
      </c>
    </row>
    <row r="426" spans="1:315" ht="15.75" customHeight="1">
      <c r="A426" s="405"/>
      <c r="B426" s="351">
        <v>3</v>
      </c>
      <c r="C426" s="137">
        <f>C424</f>
        <v>45866</v>
      </c>
      <c r="D426" s="351" t="s">
        <v>186</v>
      </c>
      <c r="E426" s="87" t="s">
        <v>5119</v>
      </c>
      <c r="F426" s="351"/>
      <c r="G426" s="5"/>
      <c r="H426" s="5" t="s">
        <v>5127</v>
      </c>
      <c r="I426" s="351" t="s">
        <v>120</v>
      </c>
      <c r="J426" s="383">
        <v>5</v>
      </c>
      <c r="K426" s="384" t="s">
        <v>4683</v>
      </c>
      <c r="L426" s="7" t="s">
        <v>119</v>
      </c>
      <c r="M426" s="7">
        <v>2300</v>
      </c>
      <c r="N426" s="351">
        <v>20250731</v>
      </c>
      <c r="O426" s="351">
        <v>20250801</v>
      </c>
      <c r="P426" s="88" t="s">
        <v>5128</v>
      </c>
      <c r="Q426" s="7">
        <f>M426*J426</f>
        <v>11500</v>
      </c>
      <c r="R426" s="7">
        <f>Q426*1.1</f>
        <v>12650.000000000002</v>
      </c>
    </row>
    <row r="427" spans="1:315">
      <c r="P427" s="43" t="s">
        <v>123</v>
      </c>
      <c r="Q427" s="42">
        <f>SUM(Q423:Q424)</f>
        <v>40500</v>
      </c>
      <c r="R427" s="42">
        <f>SUM(R423:R424)</f>
        <v>44550</v>
      </c>
    </row>
    <row r="429" spans="1:315">
      <c r="B429" s="377">
        <v>45869</v>
      </c>
      <c r="L429" s="2"/>
      <c r="N429" s="2"/>
      <c r="P429" s="2"/>
      <c r="Q429" s="2"/>
      <c r="R429" s="2"/>
      <c r="IN429" s="367"/>
      <c r="IO429" s="367"/>
      <c r="IP429" s="367"/>
      <c r="IQ429" s="367"/>
      <c r="IR429" s="367"/>
      <c r="IS429" s="367"/>
      <c r="IT429" s="367"/>
      <c r="IU429" s="367"/>
      <c r="IV429" s="367"/>
      <c r="IW429" s="367"/>
      <c r="IX429" s="367"/>
      <c r="IY429" s="367"/>
      <c r="IZ429" s="367"/>
      <c r="JA429" s="367"/>
      <c r="JB429" s="367"/>
      <c r="JC429" s="367"/>
      <c r="JD429" s="367"/>
      <c r="JE429" s="367"/>
      <c r="JF429" s="367"/>
      <c r="JG429" s="367"/>
      <c r="JH429" s="367"/>
      <c r="JI429" s="367"/>
      <c r="JJ429" s="367"/>
      <c r="JK429" s="367"/>
      <c r="JL429" s="367"/>
      <c r="JM429" s="367"/>
      <c r="JN429" s="367"/>
      <c r="JO429" s="367"/>
      <c r="JP429" s="367"/>
      <c r="JQ429" s="367"/>
      <c r="JR429" s="367"/>
      <c r="JS429" s="367"/>
      <c r="JT429" s="367"/>
      <c r="JU429" s="367"/>
      <c r="JV429" s="367"/>
      <c r="JW429" s="367"/>
      <c r="JX429" s="367"/>
      <c r="JY429" s="367"/>
      <c r="JZ429" s="367"/>
      <c r="KA429" s="367"/>
      <c r="KB429" s="367"/>
      <c r="KC429" s="367"/>
      <c r="KD429" s="367"/>
      <c r="KE429" s="367"/>
      <c r="KF429" s="367"/>
      <c r="KG429" s="367"/>
      <c r="KH429" s="367"/>
      <c r="KI429" s="367"/>
      <c r="KJ429" s="367"/>
      <c r="KK429" s="367"/>
      <c r="KL429" s="367"/>
      <c r="KM429" s="367"/>
      <c r="KN429" s="367"/>
      <c r="KO429" s="367"/>
      <c r="KP429" s="367"/>
      <c r="KQ429" s="367"/>
      <c r="KR429" s="367"/>
      <c r="KS429" s="367"/>
      <c r="KT429" s="367"/>
      <c r="KU429" s="367"/>
      <c r="KV429" s="367"/>
      <c r="KW429" s="367"/>
      <c r="KX429" s="367"/>
      <c r="KY429" s="367"/>
      <c r="KZ429" s="367"/>
      <c r="LA429" s="367"/>
      <c r="LB429" s="367"/>
      <c r="LC429" s="367"/>
    </row>
    <row r="430" spans="1:315">
      <c r="B430" s="372" t="s">
        <v>48</v>
      </c>
      <c r="C430" s="372" t="s">
        <v>13</v>
      </c>
      <c r="D430" s="372" t="s">
        <v>12</v>
      </c>
      <c r="E430" s="372" t="s">
        <v>5</v>
      </c>
      <c r="F430" s="372" t="s">
        <v>22</v>
      </c>
      <c r="G430" s="372" t="s">
        <v>2</v>
      </c>
      <c r="H430" s="372" t="s">
        <v>18</v>
      </c>
      <c r="I430" s="372" t="s">
        <v>3</v>
      </c>
      <c r="J430" s="372" t="s">
        <v>6</v>
      </c>
      <c r="K430" s="372" t="s">
        <v>35</v>
      </c>
      <c r="L430" s="372" t="s">
        <v>21</v>
      </c>
      <c r="M430" s="372" t="s">
        <v>59</v>
      </c>
      <c r="N430" s="372" t="s">
        <v>58</v>
      </c>
      <c r="O430" s="372" t="s">
        <v>121</v>
      </c>
      <c r="P430" s="372" t="s">
        <v>73</v>
      </c>
      <c r="Q430" s="372" t="s">
        <v>122</v>
      </c>
      <c r="R430" s="372" t="s">
        <v>337</v>
      </c>
    </row>
    <row r="431" spans="1:315" ht="15.75" customHeight="1">
      <c r="A431" s="405"/>
      <c r="B431" s="351">
        <v>1</v>
      </c>
      <c r="C431" s="382">
        <f>B429</f>
        <v>45869</v>
      </c>
      <c r="D431" s="351" t="s">
        <v>186</v>
      </c>
      <c r="E431" s="419" t="s">
        <v>3686</v>
      </c>
      <c r="F431" s="5" t="s">
        <v>4355</v>
      </c>
      <c r="G431" s="351"/>
      <c r="H431" s="5"/>
      <c r="I431" s="5" t="s">
        <v>480</v>
      </c>
      <c r="J431" s="384">
        <v>1</v>
      </c>
      <c r="K431" s="351" t="s">
        <v>38</v>
      </c>
      <c r="L431" s="5"/>
      <c r="M431" s="7">
        <v>195000</v>
      </c>
      <c r="N431" s="351"/>
      <c r="O431" s="351"/>
      <c r="P431" s="351"/>
      <c r="Q431" s="385">
        <f t="shared" ref="Q431:Q432" si="137">J431*M431</f>
        <v>195000</v>
      </c>
      <c r="R431" s="385">
        <f t="shared" ref="R431:R432" si="138">Q431*1.1</f>
        <v>214500.00000000003</v>
      </c>
      <c r="S431" s="559"/>
    </row>
    <row r="432" spans="1:315" ht="15.75" customHeight="1">
      <c r="A432" s="405"/>
      <c r="B432" s="351">
        <v>2</v>
      </c>
      <c r="C432" s="382">
        <f>C431</f>
        <v>45869</v>
      </c>
      <c r="D432" s="351" t="s">
        <v>186</v>
      </c>
      <c r="E432" s="419" t="s">
        <v>4211</v>
      </c>
      <c r="F432" s="5" t="s">
        <v>4355</v>
      </c>
      <c r="G432" s="351"/>
      <c r="H432" s="5"/>
      <c r="I432" s="5"/>
      <c r="J432" s="384">
        <v>1</v>
      </c>
      <c r="K432" s="351" t="s">
        <v>38</v>
      </c>
      <c r="L432" s="5"/>
      <c r="M432" s="7">
        <v>158400</v>
      </c>
      <c r="N432" s="351"/>
      <c r="O432" s="351"/>
      <c r="P432" s="351"/>
      <c r="Q432" s="385">
        <f t="shared" si="137"/>
        <v>158400</v>
      </c>
      <c r="R432" s="385">
        <f t="shared" si="138"/>
        <v>174240</v>
      </c>
      <c r="S432" s="559"/>
    </row>
    <row r="433" spans="16:18">
      <c r="P433" s="43" t="s">
        <v>123</v>
      </c>
      <c r="Q433" s="42">
        <f>SUM(Q431:Q432)</f>
        <v>353400</v>
      </c>
      <c r="R433" s="42">
        <f>SUM(R431:R432)</f>
        <v>388740</v>
      </c>
    </row>
    <row r="1048448" spans="10:10">
      <c r="J1048448" s="2" t="s">
        <v>8</v>
      </c>
    </row>
    <row r="1048455" spans="2:22" s="2" customFormat="1">
      <c r="B1048455" s="348"/>
      <c r="L1048455" s="348"/>
      <c r="N1048455" s="348"/>
      <c r="P1048455" s="348"/>
      <c r="Q1048455" s="348"/>
      <c r="R1048455" s="348"/>
      <c r="S1048455" s="348"/>
      <c r="T1048455" s="348"/>
      <c r="U1048455" s="348"/>
      <c r="V1048455" s="348"/>
    </row>
  </sheetData>
  <phoneticPr fontId="1" type="noConversion"/>
  <hyperlinks>
    <hyperlink ref="S294" r:id="rId1" xr:uid="{00000000-0004-0000-0000-000000000000}"/>
    <hyperlink ref="S328" r:id="rId2" display="https://www.allforlab.com/pdt/PDNN23102600059?keywords=" xr:uid="{00000000-0004-0000-0000-000001000000}"/>
    <hyperlink ref="P419" r:id="rId3" xr:uid="{00000000-0004-0000-0000-000002000000}"/>
  </hyperlinks>
  <pageMargins left="0.7" right="0.7" top="0.75" bottom="0.75" header="0.3" footer="0.3"/>
  <ignoredErrors>
    <ignoredError sqref="Q195:R208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048023"/>
  <sheetViews>
    <sheetView topLeftCell="A159" zoomScale="90" zoomScaleNormal="90" workbookViewId="0">
      <selection activeCell="A123" sqref="A123"/>
    </sheetView>
  </sheetViews>
  <sheetFormatPr defaultColWidth="9" defaultRowHeight="14.25"/>
  <cols>
    <col min="1" max="1" width="9" style="2"/>
    <col min="2" max="2" width="11.75" style="348" bestFit="1" customWidth="1"/>
    <col min="3" max="3" width="10.75" style="2" bestFit="1" customWidth="1"/>
    <col min="4" max="4" width="9" style="2"/>
    <col min="5" max="5" width="45.75" style="2" customWidth="1"/>
    <col min="6" max="6" width="13.375" style="2" bestFit="1" customWidth="1"/>
    <col min="7" max="7" width="9" style="2"/>
    <col min="8" max="8" width="8.125" style="2" customWidth="1"/>
    <col min="9" max="9" width="26.75" style="2" bestFit="1" customWidth="1"/>
    <col min="10" max="10" width="9.125" style="2" bestFit="1" customWidth="1"/>
    <col min="11" max="11" width="9" style="2"/>
    <col min="12" max="12" width="17.125" style="348" customWidth="1"/>
    <col min="13" max="13" width="13.25" style="2" customWidth="1"/>
    <col min="14" max="14" width="10.875" style="348" bestFit="1" customWidth="1"/>
    <col min="15" max="15" width="15.375" style="2" customWidth="1"/>
    <col min="16" max="16" width="36.625" style="348" bestFit="1" customWidth="1"/>
    <col min="17" max="18" width="14.5" style="348" bestFit="1" customWidth="1"/>
    <col min="19" max="19" width="47.875" style="348" bestFit="1" customWidth="1"/>
    <col min="20" max="20" width="10.375" style="348" bestFit="1" customWidth="1"/>
    <col min="21" max="16384" width="9" style="348"/>
  </cols>
  <sheetData>
    <row r="2" spans="2:18">
      <c r="B2" s="78">
        <v>45700</v>
      </c>
      <c r="P2" s="349"/>
      <c r="Q2" s="349"/>
    </row>
    <row r="3" spans="2:18">
      <c r="B3" s="350" t="s">
        <v>48</v>
      </c>
      <c r="C3" s="350" t="s">
        <v>13</v>
      </c>
      <c r="D3" s="350" t="s">
        <v>12</v>
      </c>
      <c r="E3" s="350" t="s">
        <v>5</v>
      </c>
      <c r="F3" s="350" t="s">
        <v>22</v>
      </c>
      <c r="G3" s="350" t="s">
        <v>2</v>
      </c>
      <c r="H3" s="350" t="s">
        <v>18</v>
      </c>
      <c r="I3" s="4" t="s">
        <v>3859</v>
      </c>
      <c r="J3" s="350" t="s">
        <v>6</v>
      </c>
      <c r="K3" s="350" t="s">
        <v>35</v>
      </c>
      <c r="L3" s="350" t="s">
        <v>21</v>
      </c>
      <c r="M3" s="350" t="s">
        <v>59</v>
      </c>
      <c r="N3" s="4" t="s">
        <v>3873</v>
      </c>
      <c r="O3" s="4" t="s">
        <v>3872</v>
      </c>
      <c r="P3" s="350" t="s">
        <v>73</v>
      </c>
      <c r="Q3" s="350" t="s">
        <v>122</v>
      </c>
      <c r="R3" s="350" t="s">
        <v>337</v>
      </c>
    </row>
    <row r="4" spans="2:18">
      <c r="B4" s="351">
        <v>1</v>
      </c>
      <c r="C4" s="382">
        <v>45700</v>
      </c>
      <c r="D4" s="351" t="s">
        <v>186</v>
      </c>
      <c r="E4" s="496" t="s">
        <v>3848</v>
      </c>
      <c r="F4" s="5" t="s">
        <v>3858</v>
      </c>
      <c r="G4" s="496"/>
      <c r="H4" s="351"/>
      <c r="I4" s="496" t="s">
        <v>3855</v>
      </c>
      <c r="J4" s="496">
        <v>2</v>
      </c>
      <c r="K4" s="5" t="s">
        <v>3857</v>
      </c>
      <c r="L4" s="5" t="s">
        <v>3858</v>
      </c>
      <c r="M4" s="497">
        <v>440000</v>
      </c>
      <c r="N4" s="351">
        <v>20250117</v>
      </c>
      <c r="O4" s="351">
        <v>20250304</v>
      </c>
      <c r="P4" s="354"/>
      <c r="Q4" s="385">
        <f t="shared" ref="Q4" si="0">J4*M4</f>
        <v>880000</v>
      </c>
      <c r="R4" s="385">
        <v>880000</v>
      </c>
    </row>
    <row r="5" spans="2:18">
      <c r="B5" s="356">
        <v>2</v>
      </c>
      <c r="C5" s="382">
        <v>45700</v>
      </c>
      <c r="D5" s="351" t="s">
        <v>186</v>
      </c>
      <c r="E5" s="496" t="s">
        <v>3849</v>
      </c>
      <c r="F5" s="5" t="s">
        <v>3858</v>
      </c>
      <c r="G5" s="496"/>
      <c r="H5" s="356"/>
      <c r="I5" s="496" t="s">
        <v>3855</v>
      </c>
      <c r="J5" s="496">
        <v>2</v>
      </c>
      <c r="K5" s="5" t="s">
        <v>3857</v>
      </c>
      <c r="L5" s="5" t="s">
        <v>3858</v>
      </c>
      <c r="M5" s="497">
        <v>385000</v>
      </c>
      <c r="N5" s="351">
        <v>20250117</v>
      </c>
      <c r="O5" s="351">
        <v>20250304</v>
      </c>
      <c r="P5" s="359"/>
      <c r="Q5" s="385">
        <f t="shared" ref="Q5:Q12" si="1">J5*M5</f>
        <v>770000</v>
      </c>
      <c r="R5" s="385">
        <v>770000</v>
      </c>
    </row>
    <row r="6" spans="2:18">
      <c r="B6" s="351">
        <v>3</v>
      </c>
      <c r="C6" s="382">
        <v>45700</v>
      </c>
      <c r="D6" s="351" t="s">
        <v>186</v>
      </c>
      <c r="E6" s="496" t="s">
        <v>3850</v>
      </c>
      <c r="F6" s="5" t="s">
        <v>3858</v>
      </c>
      <c r="G6" s="496"/>
      <c r="H6" s="5"/>
      <c r="I6" s="496" t="s">
        <v>3855</v>
      </c>
      <c r="J6" s="496">
        <v>2</v>
      </c>
      <c r="K6" s="5" t="s">
        <v>3857</v>
      </c>
      <c r="L6" s="5" t="s">
        <v>3858</v>
      </c>
      <c r="M6" s="497">
        <v>77000</v>
      </c>
      <c r="N6" s="351">
        <v>20250117</v>
      </c>
      <c r="O6" s="351">
        <v>20250304</v>
      </c>
      <c r="P6" s="371"/>
      <c r="Q6" s="385">
        <f t="shared" si="1"/>
        <v>154000</v>
      </c>
      <c r="R6" s="385">
        <v>154000</v>
      </c>
    </row>
    <row r="7" spans="2:18">
      <c r="B7" s="356">
        <v>4</v>
      </c>
      <c r="C7" s="382">
        <v>45700</v>
      </c>
      <c r="D7" s="351" t="s">
        <v>186</v>
      </c>
      <c r="E7" s="496" t="s">
        <v>3851</v>
      </c>
      <c r="F7" s="5" t="s">
        <v>3858</v>
      </c>
      <c r="G7" s="496"/>
      <c r="H7" s="5"/>
      <c r="I7" s="496" t="s">
        <v>3856</v>
      </c>
      <c r="J7" s="496">
        <v>2</v>
      </c>
      <c r="K7" s="5" t="s">
        <v>3857</v>
      </c>
      <c r="L7" s="5" t="s">
        <v>3858</v>
      </c>
      <c r="M7" s="497">
        <v>440000</v>
      </c>
      <c r="N7" s="351">
        <v>20250117</v>
      </c>
      <c r="O7" s="351">
        <v>20250304</v>
      </c>
      <c r="P7" s="354"/>
      <c r="Q7" s="385">
        <f t="shared" si="1"/>
        <v>880000</v>
      </c>
      <c r="R7" s="385">
        <v>880000</v>
      </c>
    </row>
    <row r="8" spans="2:18">
      <c r="B8" s="351">
        <v>5</v>
      </c>
      <c r="C8" s="382">
        <v>45700</v>
      </c>
      <c r="D8" s="351" t="s">
        <v>186</v>
      </c>
      <c r="E8" s="496" t="s">
        <v>3852</v>
      </c>
      <c r="F8" s="5" t="s">
        <v>3858</v>
      </c>
      <c r="G8" s="496"/>
      <c r="H8" s="5"/>
      <c r="I8" s="496" t="s">
        <v>3856</v>
      </c>
      <c r="J8" s="496">
        <v>2</v>
      </c>
      <c r="K8" s="5" t="s">
        <v>3857</v>
      </c>
      <c r="L8" s="5" t="s">
        <v>3858</v>
      </c>
      <c r="M8" s="497">
        <v>385000</v>
      </c>
      <c r="N8" s="351">
        <v>20250117</v>
      </c>
      <c r="O8" s="351">
        <v>20250304</v>
      </c>
      <c r="P8" s="354"/>
      <c r="Q8" s="385">
        <f t="shared" si="1"/>
        <v>770000</v>
      </c>
      <c r="R8" s="385">
        <v>770000</v>
      </c>
    </row>
    <row r="9" spans="2:18">
      <c r="B9" s="356">
        <v>6</v>
      </c>
      <c r="C9" s="382">
        <v>45700</v>
      </c>
      <c r="D9" s="351" t="s">
        <v>186</v>
      </c>
      <c r="E9" s="496" t="s">
        <v>3850</v>
      </c>
      <c r="F9" s="5" t="s">
        <v>3858</v>
      </c>
      <c r="G9" s="496"/>
      <c r="H9" s="5"/>
      <c r="I9" s="496" t="s">
        <v>3856</v>
      </c>
      <c r="J9" s="496">
        <v>2</v>
      </c>
      <c r="K9" s="5" t="s">
        <v>3857</v>
      </c>
      <c r="L9" s="5" t="s">
        <v>3858</v>
      </c>
      <c r="M9" s="497">
        <v>70000</v>
      </c>
      <c r="N9" s="351">
        <v>20250117</v>
      </c>
      <c r="O9" s="351">
        <v>20250304</v>
      </c>
      <c r="P9" s="354"/>
      <c r="Q9" s="385">
        <f t="shared" si="1"/>
        <v>140000</v>
      </c>
      <c r="R9" s="385">
        <v>140000</v>
      </c>
    </row>
    <row r="10" spans="2:18">
      <c r="B10" s="351">
        <v>7</v>
      </c>
      <c r="C10" s="382">
        <v>45700</v>
      </c>
      <c r="D10" s="351" t="s">
        <v>186</v>
      </c>
      <c r="E10" s="496" t="s">
        <v>3853</v>
      </c>
      <c r="F10" s="5" t="s">
        <v>3858</v>
      </c>
      <c r="G10" s="496"/>
      <c r="H10" s="5"/>
      <c r="I10" s="496">
        <v>1316</v>
      </c>
      <c r="J10" s="496">
        <v>1</v>
      </c>
      <c r="K10" s="5" t="s">
        <v>3857</v>
      </c>
      <c r="L10" s="5" t="s">
        <v>3858</v>
      </c>
      <c r="M10" s="497">
        <v>440000</v>
      </c>
      <c r="N10" s="351">
        <v>20250117</v>
      </c>
      <c r="O10" s="351">
        <v>20250304</v>
      </c>
      <c r="P10" s="354"/>
      <c r="Q10" s="385">
        <f t="shared" si="1"/>
        <v>440000</v>
      </c>
      <c r="R10" s="385">
        <v>440000</v>
      </c>
    </row>
    <row r="11" spans="2:18">
      <c r="B11" s="356">
        <v>8</v>
      </c>
      <c r="C11" s="382">
        <v>45700</v>
      </c>
      <c r="D11" s="351" t="s">
        <v>186</v>
      </c>
      <c r="E11" s="496" t="s">
        <v>3854</v>
      </c>
      <c r="F11" s="5" t="s">
        <v>3858</v>
      </c>
      <c r="G11" s="496"/>
      <c r="H11" s="5"/>
      <c r="I11" s="496">
        <v>1316</v>
      </c>
      <c r="J11" s="496">
        <v>1</v>
      </c>
      <c r="K11" s="5" t="s">
        <v>3857</v>
      </c>
      <c r="L11" s="5" t="s">
        <v>3858</v>
      </c>
      <c r="M11" s="497">
        <v>385000</v>
      </c>
      <c r="N11" s="351">
        <v>20250117</v>
      </c>
      <c r="O11" s="351">
        <v>20250304</v>
      </c>
      <c r="P11" s="354"/>
      <c r="Q11" s="385">
        <f t="shared" si="1"/>
        <v>385000</v>
      </c>
      <c r="R11" s="385">
        <v>385000</v>
      </c>
    </row>
    <row r="12" spans="2:18">
      <c r="B12" s="351">
        <v>9</v>
      </c>
      <c r="C12" s="382">
        <v>45700</v>
      </c>
      <c r="D12" s="351" t="s">
        <v>186</v>
      </c>
      <c r="E12" s="496" t="s">
        <v>3850</v>
      </c>
      <c r="F12" s="5" t="s">
        <v>3858</v>
      </c>
      <c r="G12" s="496"/>
      <c r="H12" s="5"/>
      <c r="I12" s="496">
        <v>1316</v>
      </c>
      <c r="J12" s="496">
        <v>1</v>
      </c>
      <c r="K12" s="5" t="s">
        <v>3857</v>
      </c>
      <c r="L12" s="5" t="s">
        <v>3858</v>
      </c>
      <c r="M12" s="497">
        <v>70000</v>
      </c>
      <c r="N12" s="351">
        <v>20250117</v>
      </c>
      <c r="O12" s="351">
        <v>20250304</v>
      </c>
      <c r="P12" s="354"/>
      <c r="Q12" s="385">
        <f t="shared" si="1"/>
        <v>70000</v>
      </c>
      <c r="R12" s="385">
        <v>70000</v>
      </c>
    </row>
    <row r="13" spans="2:18">
      <c r="B13" s="405"/>
      <c r="C13" s="453"/>
      <c r="D13" s="405"/>
      <c r="E13" s="454"/>
      <c r="G13" s="454"/>
      <c r="I13" s="454"/>
      <c r="J13" s="454"/>
      <c r="L13" s="2"/>
      <c r="M13" s="498"/>
      <c r="N13" s="405"/>
      <c r="P13" s="499"/>
      <c r="Q13" s="458">
        <v>-1489000</v>
      </c>
      <c r="R13" s="458">
        <v>-1489000</v>
      </c>
    </row>
    <row r="14" spans="2:18">
      <c r="P14" s="43" t="s">
        <v>123</v>
      </c>
      <c r="Q14" s="42">
        <f>SUM(Q4:Q13)</f>
        <v>3000000</v>
      </c>
      <c r="R14" s="42">
        <f>SUM(R4:R13)</f>
        <v>3000000</v>
      </c>
    </row>
    <row r="15" spans="2:18">
      <c r="B15" s="78">
        <v>45701</v>
      </c>
      <c r="P15" s="349"/>
      <c r="Q15" s="349"/>
    </row>
    <row r="16" spans="2:18">
      <c r="B16" s="350" t="s">
        <v>48</v>
      </c>
      <c r="C16" s="350" t="s">
        <v>13</v>
      </c>
      <c r="D16" s="350" t="s">
        <v>12</v>
      </c>
      <c r="E16" s="350" t="s">
        <v>5</v>
      </c>
      <c r="F16" s="350" t="s">
        <v>22</v>
      </c>
      <c r="G16" s="350" t="s">
        <v>2</v>
      </c>
      <c r="H16" s="350" t="s">
        <v>18</v>
      </c>
      <c r="I16" s="4" t="s">
        <v>3589</v>
      </c>
      <c r="J16" s="350" t="s">
        <v>6</v>
      </c>
      <c r="K16" s="350" t="s">
        <v>35</v>
      </c>
      <c r="L16" s="350" t="s">
        <v>21</v>
      </c>
      <c r="M16" s="350" t="s">
        <v>59</v>
      </c>
      <c r="N16" s="4" t="s">
        <v>3873</v>
      </c>
      <c r="O16" s="4" t="s">
        <v>3872</v>
      </c>
      <c r="P16" s="350" t="s">
        <v>73</v>
      </c>
      <c r="Q16" s="350" t="s">
        <v>122</v>
      </c>
      <c r="R16" s="350" t="s">
        <v>337</v>
      </c>
    </row>
    <row r="17" spans="2:18">
      <c r="B17" s="351">
        <v>1</v>
      </c>
      <c r="C17" s="382">
        <v>45701</v>
      </c>
      <c r="D17" s="351" t="s">
        <v>186</v>
      </c>
      <c r="E17" s="496" t="s">
        <v>3875</v>
      </c>
      <c r="F17" s="5"/>
      <c r="G17" s="496"/>
      <c r="H17" s="351"/>
      <c r="I17" s="496" t="s">
        <v>3876</v>
      </c>
      <c r="J17" s="496">
        <v>1</v>
      </c>
      <c r="K17" s="5"/>
      <c r="L17" s="5" t="s">
        <v>3877</v>
      </c>
      <c r="M17" s="497">
        <v>100000</v>
      </c>
      <c r="N17" s="351">
        <v>20250117</v>
      </c>
      <c r="O17" s="351">
        <v>20240305</v>
      </c>
      <c r="P17" s="354"/>
      <c r="Q17" s="385">
        <f t="shared" ref="Q17" si="2">J17*M17</f>
        <v>100000</v>
      </c>
      <c r="R17" s="7">
        <f t="shared" ref="R17" si="3">Q17*1.1</f>
        <v>110000.00000000001</v>
      </c>
    </row>
    <row r="18" spans="2:18">
      <c r="P18" s="43" t="s">
        <v>123</v>
      </c>
      <c r="Q18" s="42">
        <f>SUM(Q17)</f>
        <v>100000</v>
      </c>
      <c r="R18" s="42">
        <f>SUM(R17)</f>
        <v>110000.00000000001</v>
      </c>
    </row>
    <row r="20" spans="2:18">
      <c r="B20" s="78">
        <v>45707</v>
      </c>
      <c r="P20" s="349"/>
      <c r="Q20" s="349"/>
    </row>
    <row r="21" spans="2:18">
      <c r="B21" s="350" t="s">
        <v>48</v>
      </c>
      <c r="C21" s="350" t="s">
        <v>13</v>
      </c>
      <c r="D21" s="350" t="s">
        <v>12</v>
      </c>
      <c r="E21" s="350" t="s">
        <v>5</v>
      </c>
      <c r="F21" s="350" t="s">
        <v>22</v>
      </c>
      <c r="G21" s="350" t="s">
        <v>2</v>
      </c>
      <c r="H21" s="350" t="s">
        <v>18</v>
      </c>
      <c r="I21" s="4" t="s">
        <v>3</v>
      </c>
      <c r="J21" s="350" t="s">
        <v>6</v>
      </c>
      <c r="K21" s="350" t="s">
        <v>35</v>
      </c>
      <c r="L21" s="350" t="s">
        <v>21</v>
      </c>
      <c r="M21" s="350" t="s">
        <v>59</v>
      </c>
      <c r="N21" s="4" t="s">
        <v>3873</v>
      </c>
      <c r="O21" s="4" t="s">
        <v>3872</v>
      </c>
      <c r="P21" s="350" t="s">
        <v>73</v>
      </c>
      <c r="Q21" s="350" t="s">
        <v>122</v>
      </c>
      <c r="R21" s="350" t="s">
        <v>337</v>
      </c>
    </row>
    <row r="22" spans="2:18" ht="13.5" customHeight="1">
      <c r="B22" s="351">
        <v>1</v>
      </c>
      <c r="C22" s="382">
        <v>45707</v>
      </c>
      <c r="D22" s="351" t="s">
        <v>186</v>
      </c>
      <c r="E22" s="510" t="s">
        <v>3926</v>
      </c>
      <c r="F22" s="508" t="s">
        <v>3931</v>
      </c>
      <c r="G22" s="509"/>
      <c r="H22" s="508"/>
      <c r="I22" s="508" t="s">
        <v>3927</v>
      </c>
      <c r="J22" s="496">
        <v>1</v>
      </c>
      <c r="K22" s="5"/>
      <c r="L22" s="511" t="s">
        <v>3928</v>
      </c>
      <c r="M22" s="497">
        <v>900000</v>
      </c>
      <c r="N22" s="351">
        <v>20250117</v>
      </c>
      <c r="O22" s="351"/>
      <c r="P22" s="354"/>
      <c r="Q22" s="385">
        <f t="shared" ref="Q22" si="4">J22*M22</f>
        <v>900000</v>
      </c>
      <c r="R22" s="7">
        <f t="shared" ref="R22" si="5">Q22*1.1</f>
        <v>990000.00000000012</v>
      </c>
    </row>
    <row r="23" spans="2:18" ht="13.5" customHeight="1">
      <c r="B23" s="351">
        <v>2</v>
      </c>
      <c r="C23" s="382">
        <v>45707</v>
      </c>
      <c r="D23" s="351" t="s">
        <v>186</v>
      </c>
      <c r="E23" s="510" t="s">
        <v>3929</v>
      </c>
      <c r="F23" s="508" t="s">
        <v>3931</v>
      </c>
      <c r="G23" s="509"/>
      <c r="H23" s="508"/>
      <c r="I23" s="508" t="s">
        <v>3930</v>
      </c>
      <c r="J23" s="496">
        <v>1</v>
      </c>
      <c r="K23" s="5"/>
      <c r="L23" s="511" t="s">
        <v>3928</v>
      </c>
      <c r="M23" s="497">
        <v>1100000</v>
      </c>
      <c r="N23" s="351">
        <v>20241211</v>
      </c>
      <c r="O23" s="351"/>
      <c r="P23" s="76" t="s">
        <v>3932</v>
      </c>
      <c r="Q23" s="385">
        <f t="shared" ref="Q23" si="6">J23*M23</f>
        <v>1100000</v>
      </c>
      <c r="R23" s="7">
        <f t="shared" ref="R23" si="7">Q23*1.1</f>
        <v>1210000</v>
      </c>
    </row>
    <row r="24" spans="2:18">
      <c r="P24" s="43" t="s">
        <v>123</v>
      </c>
      <c r="Q24" s="42">
        <f>SUM(Q23)</f>
        <v>1100000</v>
      </c>
      <c r="R24" s="42">
        <f>SUM(R23)</f>
        <v>1210000</v>
      </c>
    </row>
    <row r="26" spans="2:18">
      <c r="B26" s="78">
        <v>45707</v>
      </c>
      <c r="P26" s="349"/>
      <c r="Q26" s="349"/>
    </row>
    <row r="27" spans="2:18">
      <c r="B27" s="350" t="s">
        <v>48</v>
      </c>
      <c r="C27" s="350" t="s">
        <v>13</v>
      </c>
      <c r="D27" s="350" t="s">
        <v>12</v>
      </c>
      <c r="E27" s="350" t="s">
        <v>5</v>
      </c>
      <c r="F27" s="350" t="s">
        <v>22</v>
      </c>
      <c r="G27" s="350" t="s">
        <v>2</v>
      </c>
      <c r="H27" s="350" t="s">
        <v>18</v>
      </c>
      <c r="I27" s="4" t="s">
        <v>3</v>
      </c>
      <c r="J27" s="350" t="s">
        <v>6</v>
      </c>
      <c r="K27" s="350" t="s">
        <v>35</v>
      </c>
      <c r="L27" s="350" t="s">
        <v>21</v>
      </c>
      <c r="M27" s="350" t="s">
        <v>59</v>
      </c>
      <c r="N27" s="4" t="s">
        <v>3873</v>
      </c>
      <c r="O27" s="4" t="s">
        <v>3872</v>
      </c>
      <c r="P27" s="350" t="s">
        <v>73</v>
      </c>
      <c r="Q27" s="350" t="s">
        <v>122</v>
      </c>
      <c r="R27" s="350" t="s">
        <v>337</v>
      </c>
    </row>
    <row r="28" spans="2:18">
      <c r="B28" s="351">
        <v>1</v>
      </c>
      <c r="C28" s="382">
        <v>45707</v>
      </c>
      <c r="D28" s="5" t="s">
        <v>3944</v>
      </c>
      <c r="E28" s="510" t="s">
        <v>3934</v>
      </c>
      <c r="F28" s="509"/>
      <c r="G28" s="509"/>
      <c r="H28" s="497"/>
      <c r="I28" s="509" t="s">
        <v>3935</v>
      </c>
      <c r="J28" s="509">
        <v>3</v>
      </c>
      <c r="K28" s="5"/>
      <c r="L28" s="509" t="s">
        <v>3936</v>
      </c>
      <c r="M28" s="497">
        <v>920000</v>
      </c>
      <c r="N28" s="351"/>
      <c r="O28" s="351">
        <v>20250228</v>
      </c>
      <c r="P28" s="76" t="s">
        <v>3945</v>
      </c>
      <c r="Q28" s="385">
        <f t="shared" ref="Q28:Q32" si="8">J28*M28</f>
        <v>2760000</v>
      </c>
      <c r="R28" s="7">
        <f t="shared" ref="R28:R32" si="9">Q28*1.1</f>
        <v>3036000.0000000005</v>
      </c>
    </row>
    <row r="29" spans="2:18">
      <c r="B29" s="356">
        <v>2</v>
      </c>
      <c r="C29" s="382">
        <v>45707</v>
      </c>
      <c r="D29" s="5" t="s">
        <v>3933</v>
      </c>
      <c r="E29" s="510" t="s">
        <v>3937</v>
      </c>
      <c r="F29" s="509"/>
      <c r="G29" s="509"/>
      <c r="H29" s="497"/>
      <c r="I29" s="509" t="s">
        <v>3938</v>
      </c>
      <c r="J29" s="509">
        <v>3</v>
      </c>
      <c r="K29" s="5"/>
      <c r="L29" s="509" t="s">
        <v>3936</v>
      </c>
      <c r="M29" s="497">
        <v>650000</v>
      </c>
      <c r="N29" s="351"/>
      <c r="O29" s="351">
        <v>20250228</v>
      </c>
      <c r="P29" s="76" t="s">
        <v>3945</v>
      </c>
      <c r="Q29" s="385">
        <f t="shared" si="8"/>
        <v>1950000</v>
      </c>
      <c r="R29" s="7">
        <f t="shared" si="9"/>
        <v>2145000</v>
      </c>
    </row>
    <row r="30" spans="2:18">
      <c r="B30" s="351">
        <v>3</v>
      </c>
      <c r="C30" s="382">
        <v>45707</v>
      </c>
      <c r="D30" s="5" t="s">
        <v>3933</v>
      </c>
      <c r="E30" s="510" t="s">
        <v>3939</v>
      </c>
      <c r="F30" s="509"/>
      <c r="G30" s="509"/>
      <c r="H30" s="497"/>
      <c r="I30" s="509" t="s">
        <v>3940</v>
      </c>
      <c r="J30" s="509">
        <v>3</v>
      </c>
      <c r="K30" s="5"/>
      <c r="L30" s="509" t="s">
        <v>3936</v>
      </c>
      <c r="M30" s="497">
        <v>280000</v>
      </c>
      <c r="N30" s="351"/>
      <c r="O30" s="351">
        <v>20250228</v>
      </c>
      <c r="P30" s="76" t="s">
        <v>3945</v>
      </c>
      <c r="Q30" s="385">
        <f t="shared" si="8"/>
        <v>840000</v>
      </c>
      <c r="R30" s="7">
        <f t="shared" si="9"/>
        <v>924000.00000000012</v>
      </c>
    </row>
    <row r="31" spans="2:18">
      <c r="B31" s="356">
        <v>4</v>
      </c>
      <c r="C31" s="382">
        <v>45707</v>
      </c>
      <c r="D31" s="5" t="s">
        <v>3933</v>
      </c>
      <c r="E31" s="510" t="s">
        <v>3941</v>
      </c>
      <c r="F31" s="509"/>
      <c r="G31" s="509"/>
      <c r="H31" s="497"/>
      <c r="I31" s="509" t="s">
        <v>3942</v>
      </c>
      <c r="J31" s="509">
        <v>1</v>
      </c>
      <c r="K31" s="5"/>
      <c r="L31" s="509" t="s">
        <v>3936</v>
      </c>
      <c r="M31" s="497">
        <v>1250000</v>
      </c>
      <c r="N31" s="351"/>
      <c r="O31" s="351">
        <v>20250228</v>
      </c>
      <c r="P31" s="76" t="s">
        <v>3946</v>
      </c>
      <c r="Q31" s="385">
        <f t="shared" si="8"/>
        <v>1250000</v>
      </c>
      <c r="R31" s="7">
        <f t="shared" si="9"/>
        <v>1375000</v>
      </c>
    </row>
    <row r="32" spans="2:18">
      <c r="B32" s="351">
        <v>5</v>
      </c>
      <c r="C32" s="382">
        <v>45707</v>
      </c>
      <c r="D32" s="5" t="s">
        <v>3933</v>
      </c>
      <c r="E32" s="510" t="s">
        <v>3943</v>
      </c>
      <c r="F32" s="509"/>
      <c r="G32" s="509"/>
      <c r="H32" s="497"/>
      <c r="I32" s="509">
        <v>5615209</v>
      </c>
      <c r="J32" s="509">
        <v>1</v>
      </c>
      <c r="K32" s="5"/>
      <c r="L32" s="509" t="s">
        <v>3936</v>
      </c>
      <c r="M32" s="497">
        <v>100000</v>
      </c>
      <c r="N32" s="351"/>
      <c r="O32" s="351">
        <v>20250228</v>
      </c>
      <c r="P32" s="76" t="s">
        <v>3946</v>
      </c>
      <c r="Q32" s="385">
        <f t="shared" si="8"/>
        <v>100000</v>
      </c>
      <c r="R32" s="7">
        <f t="shared" si="9"/>
        <v>110000.00000000001</v>
      </c>
    </row>
    <row r="33" spans="2:18">
      <c r="P33" s="43" t="s">
        <v>123</v>
      </c>
      <c r="Q33" s="42">
        <f>SUM(Q28:Q32)</f>
        <v>6900000</v>
      </c>
      <c r="R33" s="42">
        <f>SUM(R28:R32)</f>
        <v>7590000</v>
      </c>
    </row>
    <row r="35" spans="2:18">
      <c r="B35" s="78">
        <v>45720</v>
      </c>
      <c r="P35" s="349"/>
      <c r="Q35" s="349"/>
    </row>
    <row r="36" spans="2:18">
      <c r="B36" s="350" t="s">
        <v>48</v>
      </c>
      <c r="C36" s="350" t="s">
        <v>13</v>
      </c>
      <c r="D36" s="350" t="s">
        <v>12</v>
      </c>
      <c r="E36" s="350" t="s">
        <v>5</v>
      </c>
      <c r="F36" s="350" t="s">
        <v>22</v>
      </c>
      <c r="G36" s="350" t="s">
        <v>2</v>
      </c>
      <c r="H36" s="350" t="s">
        <v>18</v>
      </c>
      <c r="I36" s="4" t="s">
        <v>3</v>
      </c>
      <c r="J36" s="350" t="s">
        <v>6</v>
      </c>
      <c r="K36" s="350" t="s">
        <v>35</v>
      </c>
      <c r="L36" s="350" t="s">
        <v>21</v>
      </c>
      <c r="M36" s="350" t="s">
        <v>59</v>
      </c>
      <c r="N36" s="4" t="s">
        <v>3873</v>
      </c>
      <c r="O36" s="4" t="s">
        <v>3872</v>
      </c>
      <c r="P36" s="350" t="s">
        <v>73</v>
      </c>
      <c r="Q36" s="350" t="s">
        <v>122</v>
      </c>
      <c r="R36" s="350" t="s">
        <v>337</v>
      </c>
    </row>
    <row r="37" spans="2:18" ht="13.5" customHeight="1">
      <c r="B37" s="351">
        <v>1</v>
      </c>
      <c r="C37" s="382">
        <v>45720</v>
      </c>
      <c r="D37" s="351" t="s">
        <v>186</v>
      </c>
      <c r="E37" s="516" t="s">
        <v>3997</v>
      </c>
      <c r="F37" s="508" t="s">
        <v>3999</v>
      </c>
      <c r="G37" s="509"/>
      <c r="H37" s="508"/>
      <c r="I37" s="508" t="s">
        <v>4001</v>
      </c>
      <c r="J37" s="496">
        <v>2</v>
      </c>
      <c r="K37" s="5"/>
      <c r="L37" s="511" t="s">
        <v>3928</v>
      </c>
      <c r="M37" s="497">
        <v>100000</v>
      </c>
      <c r="N37" s="351">
        <v>20250117</v>
      </c>
      <c r="O37" s="351">
        <v>20250304</v>
      </c>
      <c r="P37" s="354"/>
      <c r="Q37" s="385">
        <f t="shared" ref="Q37:Q38" si="10">J37*M37</f>
        <v>200000</v>
      </c>
      <c r="R37" s="7">
        <f t="shared" ref="R37:R38" si="11">Q37*1.1</f>
        <v>220000.00000000003</v>
      </c>
    </row>
    <row r="38" spans="2:18" ht="13.5" customHeight="1">
      <c r="B38" s="351">
        <v>2</v>
      </c>
      <c r="C38" s="382">
        <v>45720</v>
      </c>
      <c r="D38" s="351" t="s">
        <v>186</v>
      </c>
      <c r="E38" s="510" t="s">
        <v>3998</v>
      </c>
      <c r="F38" s="508" t="s">
        <v>3999</v>
      </c>
      <c r="G38" s="509"/>
      <c r="H38" s="508"/>
      <c r="I38" s="508"/>
      <c r="J38" s="496">
        <v>1</v>
      </c>
      <c r="K38" s="5" t="s">
        <v>4000</v>
      </c>
      <c r="L38" s="511" t="s">
        <v>3928</v>
      </c>
      <c r="M38" s="497">
        <v>100000</v>
      </c>
      <c r="N38" s="351">
        <v>20250117</v>
      </c>
      <c r="O38" s="351">
        <v>20250304</v>
      </c>
      <c r="P38" s="76"/>
      <c r="Q38" s="385">
        <f t="shared" si="10"/>
        <v>100000</v>
      </c>
      <c r="R38" s="7">
        <f t="shared" si="11"/>
        <v>110000.00000000001</v>
      </c>
    </row>
    <row r="39" spans="2:18">
      <c r="P39" s="43" t="s">
        <v>123</v>
      </c>
      <c r="Q39" s="42">
        <f>SUM(Q37:Q38)</f>
        <v>300000</v>
      </c>
      <c r="R39" s="42">
        <f>SUM(R37:R38)</f>
        <v>330000.00000000006</v>
      </c>
    </row>
    <row r="41" spans="2:18">
      <c r="B41" s="78">
        <v>45723</v>
      </c>
      <c r="P41" s="349"/>
      <c r="Q41" s="349"/>
    </row>
    <row r="42" spans="2:18">
      <c r="B42" s="350" t="s">
        <v>48</v>
      </c>
      <c r="C42" s="4" t="s">
        <v>2239</v>
      </c>
      <c r="D42" s="350" t="s">
        <v>12</v>
      </c>
      <c r="E42" s="350" t="s">
        <v>5</v>
      </c>
      <c r="F42" s="350" t="s">
        <v>22</v>
      </c>
      <c r="G42" s="350" t="s">
        <v>2</v>
      </c>
      <c r="H42" s="350" t="s">
        <v>18</v>
      </c>
      <c r="I42" s="4" t="s">
        <v>3</v>
      </c>
      <c r="J42" s="350" t="s">
        <v>6</v>
      </c>
      <c r="K42" s="350" t="s">
        <v>35</v>
      </c>
      <c r="L42" s="350" t="s">
        <v>21</v>
      </c>
      <c r="M42" s="350" t="s">
        <v>59</v>
      </c>
      <c r="N42" s="4" t="s">
        <v>3873</v>
      </c>
      <c r="O42" s="4" t="s">
        <v>3872</v>
      </c>
      <c r="P42" s="350" t="s">
        <v>73</v>
      </c>
      <c r="Q42" s="350" t="s">
        <v>122</v>
      </c>
      <c r="R42" s="350" t="s">
        <v>337</v>
      </c>
    </row>
    <row r="43" spans="2:18">
      <c r="B43" s="351">
        <v>1</v>
      </c>
      <c r="C43" s="382">
        <v>45723</v>
      </c>
      <c r="D43" s="351" t="s">
        <v>186</v>
      </c>
      <c r="E43" s="436" t="s">
        <v>4095</v>
      </c>
      <c r="F43" s="5" t="s">
        <v>3858</v>
      </c>
      <c r="G43" s="496"/>
      <c r="H43" s="351"/>
      <c r="I43" s="508">
        <v>1627</v>
      </c>
      <c r="J43" s="496">
        <v>1</v>
      </c>
      <c r="K43" s="5"/>
      <c r="L43" s="5" t="s">
        <v>3858</v>
      </c>
      <c r="M43" s="497">
        <v>900900</v>
      </c>
      <c r="N43" s="351">
        <v>20250304</v>
      </c>
      <c r="O43" s="351">
        <v>20250318</v>
      </c>
      <c r="P43" s="354"/>
      <c r="Q43" s="385">
        <f t="shared" ref="Q43:Q47" si="12">J43*M43</f>
        <v>900900</v>
      </c>
      <c r="R43" s="385">
        <v>900900</v>
      </c>
    </row>
    <row r="44" spans="2:18">
      <c r="B44" s="356">
        <v>2</v>
      </c>
      <c r="C44" s="382">
        <v>45723</v>
      </c>
      <c r="D44" s="351" t="s">
        <v>186</v>
      </c>
      <c r="E44" s="436" t="s">
        <v>4096</v>
      </c>
      <c r="F44" s="5" t="s">
        <v>3858</v>
      </c>
      <c r="G44" s="496"/>
      <c r="H44" s="356"/>
      <c r="I44" s="508">
        <v>1790</v>
      </c>
      <c r="J44" s="496">
        <v>1</v>
      </c>
      <c r="K44" s="5"/>
      <c r="L44" s="5" t="s">
        <v>3858</v>
      </c>
      <c r="M44" s="497">
        <v>907500</v>
      </c>
      <c r="N44" s="351">
        <v>20250304</v>
      </c>
      <c r="O44" s="351">
        <v>20250318</v>
      </c>
      <c r="P44" s="359"/>
      <c r="Q44" s="385">
        <f t="shared" si="12"/>
        <v>907500</v>
      </c>
      <c r="R44" s="385">
        <v>907500</v>
      </c>
    </row>
    <row r="45" spans="2:18">
      <c r="B45" s="351">
        <v>3</v>
      </c>
      <c r="C45" s="382">
        <v>45723</v>
      </c>
      <c r="D45" s="351" t="s">
        <v>186</v>
      </c>
      <c r="E45" s="436" t="s">
        <v>4097</v>
      </c>
      <c r="F45" s="5" t="s">
        <v>3858</v>
      </c>
      <c r="G45" s="496"/>
      <c r="H45" s="5"/>
      <c r="I45" s="508">
        <v>722</v>
      </c>
      <c r="J45" s="496">
        <v>1</v>
      </c>
      <c r="K45" s="5"/>
      <c r="L45" s="5" t="s">
        <v>3858</v>
      </c>
      <c r="M45" s="497">
        <v>522500</v>
      </c>
      <c r="N45" s="351">
        <v>20250304</v>
      </c>
      <c r="O45" s="351">
        <v>20250318</v>
      </c>
      <c r="P45" s="371"/>
      <c r="Q45" s="385">
        <f t="shared" si="12"/>
        <v>522500</v>
      </c>
      <c r="R45" s="385">
        <v>522500</v>
      </c>
    </row>
    <row r="46" spans="2:18">
      <c r="B46" s="356">
        <v>4</v>
      </c>
      <c r="C46" s="382">
        <v>45723</v>
      </c>
      <c r="D46" s="351" t="s">
        <v>186</v>
      </c>
      <c r="E46" s="436" t="s">
        <v>4098</v>
      </c>
      <c r="F46" s="5" t="s">
        <v>3858</v>
      </c>
      <c r="G46" s="496"/>
      <c r="H46" s="5"/>
      <c r="I46" s="508">
        <v>857</v>
      </c>
      <c r="J46" s="496">
        <v>1</v>
      </c>
      <c r="K46" s="5"/>
      <c r="L46" s="5" t="s">
        <v>3858</v>
      </c>
      <c r="M46" s="497">
        <v>522500</v>
      </c>
      <c r="N46" s="351">
        <v>20250304</v>
      </c>
      <c r="O46" s="351">
        <v>20250318</v>
      </c>
      <c r="P46" s="354"/>
      <c r="Q46" s="385">
        <f t="shared" si="12"/>
        <v>522500</v>
      </c>
      <c r="R46" s="385">
        <v>522500</v>
      </c>
    </row>
    <row r="47" spans="2:18">
      <c r="B47" s="351">
        <v>5</v>
      </c>
      <c r="C47" s="382">
        <v>45723</v>
      </c>
      <c r="D47" s="351" t="s">
        <v>186</v>
      </c>
      <c r="E47" s="435" t="s">
        <v>4096</v>
      </c>
      <c r="F47" s="5" t="s">
        <v>3858</v>
      </c>
      <c r="G47" s="496"/>
      <c r="H47" s="5"/>
      <c r="I47" s="508">
        <v>1798</v>
      </c>
      <c r="J47" s="496">
        <v>1</v>
      </c>
      <c r="K47" s="5"/>
      <c r="L47" s="5" t="s">
        <v>3858</v>
      </c>
      <c r="M47" s="497">
        <v>467500</v>
      </c>
      <c r="N47" s="351">
        <v>20250304</v>
      </c>
      <c r="O47" s="351">
        <v>20250318</v>
      </c>
      <c r="P47" s="354"/>
      <c r="Q47" s="385">
        <f t="shared" si="12"/>
        <v>467500</v>
      </c>
      <c r="R47" s="385">
        <v>467500</v>
      </c>
    </row>
    <row r="48" spans="2:18">
      <c r="B48" s="405"/>
      <c r="C48" s="453"/>
      <c r="D48" s="405"/>
      <c r="E48" s="517"/>
      <c r="G48" s="454"/>
      <c r="I48" s="454"/>
      <c r="J48" s="454"/>
      <c r="L48" s="2"/>
      <c r="M48" s="498"/>
      <c r="N48" s="405"/>
      <c r="P48" s="499"/>
      <c r="Q48" s="458">
        <v>-920900</v>
      </c>
      <c r="R48" s="458">
        <v>-920900</v>
      </c>
    </row>
    <row r="49" spans="2:18">
      <c r="P49" s="43" t="s">
        <v>123</v>
      </c>
      <c r="Q49" s="42">
        <f>SUM(Q43:Q48)</f>
        <v>2400000</v>
      </c>
      <c r="R49" s="42">
        <f>SUM(R43:R48)</f>
        <v>2400000</v>
      </c>
    </row>
    <row r="50" spans="2:18">
      <c r="B50" s="78">
        <v>45728</v>
      </c>
      <c r="P50" s="349"/>
      <c r="Q50" s="349"/>
    </row>
    <row r="51" spans="2:18">
      <c r="B51" s="350" t="s">
        <v>48</v>
      </c>
      <c r="C51" s="350" t="s">
        <v>13</v>
      </c>
      <c r="D51" s="350" t="s">
        <v>12</v>
      </c>
      <c r="E51" s="350" t="s">
        <v>5</v>
      </c>
      <c r="F51" s="350" t="s">
        <v>22</v>
      </c>
      <c r="G51" s="350" t="s">
        <v>2</v>
      </c>
      <c r="H51" s="350" t="s">
        <v>18</v>
      </c>
      <c r="I51" s="4" t="s">
        <v>3</v>
      </c>
      <c r="J51" s="350" t="s">
        <v>6</v>
      </c>
      <c r="K51" s="350" t="s">
        <v>35</v>
      </c>
      <c r="L51" s="350" t="s">
        <v>21</v>
      </c>
      <c r="M51" s="350" t="s">
        <v>59</v>
      </c>
      <c r="N51" s="4" t="s">
        <v>3873</v>
      </c>
      <c r="O51" s="4" t="s">
        <v>3872</v>
      </c>
      <c r="P51" s="350" t="s">
        <v>73</v>
      </c>
      <c r="Q51" s="350" t="s">
        <v>122</v>
      </c>
      <c r="R51" s="350" t="s">
        <v>337</v>
      </c>
    </row>
    <row r="52" spans="2:18" ht="24">
      <c r="B52" s="351">
        <v>1</v>
      </c>
      <c r="C52" s="382">
        <v>45728</v>
      </c>
      <c r="D52" s="351" t="s">
        <v>186</v>
      </c>
      <c r="E52" s="496" t="s">
        <v>4132</v>
      </c>
      <c r="F52" s="520" t="s">
        <v>4139</v>
      </c>
      <c r="G52" s="520"/>
      <c r="H52" s="519"/>
      <c r="I52" s="508" t="s">
        <v>4133</v>
      </c>
      <c r="J52" s="509">
        <v>11</v>
      </c>
      <c r="K52" s="5"/>
      <c r="L52" s="509" t="s">
        <v>4131</v>
      </c>
      <c r="M52" s="497">
        <v>50000</v>
      </c>
      <c r="N52" s="351">
        <v>20250304</v>
      </c>
      <c r="O52" s="351">
        <v>20250331</v>
      </c>
      <c r="P52" s="76"/>
      <c r="Q52" s="385">
        <f t="shared" ref="Q52:Q55" si="13">J52*M52</f>
        <v>550000</v>
      </c>
      <c r="R52" s="7">
        <f t="shared" ref="R52:R55" si="14">Q52*1.1</f>
        <v>605000</v>
      </c>
    </row>
    <row r="53" spans="2:18">
      <c r="B53" s="351">
        <v>2</v>
      </c>
      <c r="C53" s="382">
        <v>45728</v>
      </c>
      <c r="D53" s="351" t="s">
        <v>186</v>
      </c>
      <c r="E53" s="496" t="s">
        <v>4125</v>
      </c>
      <c r="F53" s="520" t="s">
        <v>4139</v>
      </c>
      <c r="G53" s="520"/>
      <c r="H53" s="519"/>
      <c r="I53" s="508" t="s">
        <v>4128</v>
      </c>
      <c r="J53" s="509">
        <v>2</v>
      </c>
      <c r="K53" s="5"/>
      <c r="L53" s="509" t="s">
        <v>4131</v>
      </c>
      <c r="M53" s="497">
        <v>0</v>
      </c>
      <c r="N53" s="351">
        <v>20250304</v>
      </c>
      <c r="O53" s="351">
        <v>20250331</v>
      </c>
      <c r="P53" s="76"/>
      <c r="Q53" s="385">
        <f t="shared" si="13"/>
        <v>0</v>
      </c>
      <c r="R53" s="7">
        <f t="shared" si="14"/>
        <v>0</v>
      </c>
    </row>
    <row r="54" spans="2:18">
      <c r="B54" s="356">
        <v>3</v>
      </c>
      <c r="C54" s="382">
        <v>45728</v>
      </c>
      <c r="D54" s="351" t="s">
        <v>186</v>
      </c>
      <c r="E54" s="496" t="s">
        <v>4126</v>
      </c>
      <c r="F54" s="520" t="s">
        <v>4139</v>
      </c>
      <c r="G54" s="520"/>
      <c r="H54" s="519"/>
      <c r="I54" s="508" t="s">
        <v>4129</v>
      </c>
      <c r="J54" s="509">
        <v>1</v>
      </c>
      <c r="K54" s="5"/>
      <c r="L54" s="509" t="s">
        <v>4131</v>
      </c>
      <c r="M54" s="497">
        <v>150000</v>
      </c>
      <c r="N54" s="351">
        <v>20250304</v>
      </c>
      <c r="O54" s="351">
        <v>20250331</v>
      </c>
      <c r="P54" s="76"/>
      <c r="Q54" s="385">
        <f t="shared" si="13"/>
        <v>150000</v>
      </c>
      <c r="R54" s="7">
        <f t="shared" si="14"/>
        <v>165000</v>
      </c>
    </row>
    <row r="55" spans="2:18">
      <c r="B55" s="351">
        <v>4</v>
      </c>
      <c r="C55" s="382">
        <v>45728</v>
      </c>
      <c r="D55" s="351" t="s">
        <v>186</v>
      </c>
      <c r="E55" s="496" t="s">
        <v>4127</v>
      </c>
      <c r="F55" s="520" t="s">
        <v>4139</v>
      </c>
      <c r="G55" s="520"/>
      <c r="H55" s="519"/>
      <c r="I55" s="508" t="s">
        <v>4130</v>
      </c>
      <c r="J55" s="509">
        <v>2</v>
      </c>
      <c r="K55" s="5"/>
      <c r="L55" s="509" t="s">
        <v>4131</v>
      </c>
      <c r="M55" s="497">
        <v>100000</v>
      </c>
      <c r="N55" s="351">
        <v>20250304</v>
      </c>
      <c r="O55" s="351">
        <v>20250331</v>
      </c>
      <c r="P55" s="76"/>
      <c r="Q55" s="385">
        <f t="shared" si="13"/>
        <v>200000</v>
      </c>
      <c r="R55" s="7">
        <f t="shared" si="14"/>
        <v>220000.00000000003</v>
      </c>
    </row>
    <row r="56" spans="2:18">
      <c r="P56" s="43" t="s">
        <v>123</v>
      </c>
      <c r="Q56" s="42">
        <f>SUM(Q52:Q55)</f>
        <v>900000</v>
      </c>
      <c r="R56" s="42">
        <f>SUM(R52:R55)</f>
        <v>990000</v>
      </c>
    </row>
    <row r="58" spans="2:18">
      <c r="B58" s="78">
        <v>45733</v>
      </c>
      <c r="P58" s="349"/>
      <c r="Q58" s="349"/>
    </row>
    <row r="59" spans="2:18">
      <c r="B59" s="350" t="s">
        <v>48</v>
      </c>
      <c r="C59" s="350" t="s">
        <v>13</v>
      </c>
      <c r="D59" s="350" t="s">
        <v>12</v>
      </c>
      <c r="E59" s="350" t="s">
        <v>5</v>
      </c>
      <c r="F59" s="350" t="s">
        <v>22</v>
      </c>
      <c r="G59" s="350" t="s">
        <v>2</v>
      </c>
      <c r="H59" s="350" t="s">
        <v>18</v>
      </c>
      <c r="I59" s="4" t="s">
        <v>3</v>
      </c>
      <c r="J59" s="350" t="s">
        <v>6</v>
      </c>
      <c r="K59" s="350" t="s">
        <v>35</v>
      </c>
      <c r="L59" s="350" t="s">
        <v>21</v>
      </c>
      <c r="M59" s="350" t="s">
        <v>59</v>
      </c>
      <c r="N59" s="4" t="s">
        <v>3873</v>
      </c>
      <c r="O59" s="4" t="s">
        <v>3872</v>
      </c>
      <c r="P59" s="350" t="s">
        <v>73</v>
      </c>
      <c r="Q59" s="350" t="s">
        <v>122</v>
      </c>
      <c r="R59" s="350" t="s">
        <v>337</v>
      </c>
    </row>
    <row r="60" spans="2:18" ht="23.25" customHeight="1">
      <c r="B60" s="351">
        <v>1</v>
      </c>
      <c r="C60" s="382">
        <v>45733</v>
      </c>
      <c r="D60" s="351" t="s">
        <v>186</v>
      </c>
      <c r="E60" s="516" t="s">
        <v>3997</v>
      </c>
      <c r="F60" s="508" t="s">
        <v>3999</v>
      </c>
      <c r="G60" s="509"/>
      <c r="H60" s="508"/>
      <c r="I60" s="508" t="s">
        <v>4138</v>
      </c>
      <c r="J60" s="496">
        <v>4</v>
      </c>
      <c r="K60" s="5"/>
      <c r="L60" s="511" t="s">
        <v>3928</v>
      </c>
      <c r="M60" s="497">
        <v>100000</v>
      </c>
      <c r="N60" s="351">
        <v>20250304</v>
      </c>
      <c r="O60" s="351">
        <v>20250421</v>
      </c>
      <c r="P60" s="354"/>
      <c r="Q60" s="385">
        <f t="shared" ref="Q60:Q61" si="15">J60*M60</f>
        <v>400000</v>
      </c>
      <c r="R60" s="7">
        <f t="shared" ref="R60:R61" si="16">Q60*1.1</f>
        <v>440000.00000000006</v>
      </c>
    </row>
    <row r="61" spans="2:18" ht="13.5" customHeight="1">
      <c r="B61" s="351">
        <v>2</v>
      </c>
      <c r="C61" s="382">
        <v>45733</v>
      </c>
      <c r="D61" s="351" t="s">
        <v>186</v>
      </c>
      <c r="E61" s="510" t="s">
        <v>3998</v>
      </c>
      <c r="F61" s="508" t="s">
        <v>3999</v>
      </c>
      <c r="G61" s="509"/>
      <c r="H61" s="508"/>
      <c r="I61" s="508"/>
      <c r="J61" s="496">
        <v>1</v>
      </c>
      <c r="K61" s="5" t="s">
        <v>3416</v>
      </c>
      <c r="L61" s="511" t="s">
        <v>3928</v>
      </c>
      <c r="M61" s="497">
        <v>100000</v>
      </c>
      <c r="N61" s="351">
        <v>20250304</v>
      </c>
      <c r="O61" s="351">
        <v>20250421</v>
      </c>
      <c r="P61" s="76"/>
      <c r="Q61" s="385">
        <f t="shared" si="15"/>
        <v>100000</v>
      </c>
      <c r="R61" s="7">
        <f t="shared" si="16"/>
        <v>110000.00000000001</v>
      </c>
    </row>
    <row r="62" spans="2:18">
      <c r="P62" s="43" t="s">
        <v>123</v>
      </c>
      <c r="Q62" s="42">
        <f>SUM(Q60:Q61)</f>
        <v>500000</v>
      </c>
      <c r="R62" s="42">
        <f>SUM(R60:R61)</f>
        <v>550000.00000000012</v>
      </c>
    </row>
    <row r="65" spans="2:18">
      <c r="B65" s="78">
        <v>45743</v>
      </c>
      <c r="P65" s="349"/>
      <c r="Q65" s="349"/>
    </row>
    <row r="66" spans="2:18">
      <c r="B66" s="350" t="s">
        <v>48</v>
      </c>
      <c r="C66" s="350" t="s">
        <v>13</v>
      </c>
      <c r="D66" s="350" t="s">
        <v>12</v>
      </c>
      <c r="E66" s="350" t="s">
        <v>5</v>
      </c>
      <c r="F66" s="350" t="s">
        <v>22</v>
      </c>
      <c r="G66" s="350" t="s">
        <v>2</v>
      </c>
      <c r="H66" s="350" t="s">
        <v>18</v>
      </c>
      <c r="I66" s="4" t="s">
        <v>3</v>
      </c>
      <c r="J66" s="350" t="s">
        <v>6</v>
      </c>
      <c r="K66" s="350" t="s">
        <v>35</v>
      </c>
      <c r="L66" s="350" t="s">
        <v>21</v>
      </c>
      <c r="M66" s="350" t="s">
        <v>59</v>
      </c>
      <c r="N66" s="4" t="s">
        <v>3873</v>
      </c>
      <c r="O66" s="4" t="s">
        <v>3872</v>
      </c>
      <c r="P66" s="350" t="s">
        <v>73</v>
      </c>
      <c r="Q66" s="350" t="s">
        <v>122</v>
      </c>
      <c r="R66" s="350" t="s">
        <v>337</v>
      </c>
    </row>
    <row r="67" spans="2:18" ht="23.25" customHeight="1">
      <c r="B67" s="351">
        <v>1</v>
      </c>
      <c r="C67" s="382">
        <v>45743</v>
      </c>
      <c r="D67" s="351" t="s">
        <v>186</v>
      </c>
      <c r="E67" s="516" t="s">
        <v>3997</v>
      </c>
      <c r="F67" s="508" t="s">
        <v>3999</v>
      </c>
      <c r="G67" s="509"/>
      <c r="H67" s="508"/>
      <c r="I67" s="530" t="s">
        <v>4213</v>
      </c>
      <c r="J67" s="496">
        <v>5</v>
      </c>
      <c r="K67" s="5"/>
      <c r="L67" s="511" t="s">
        <v>3928</v>
      </c>
      <c r="M67" s="497">
        <v>100000</v>
      </c>
      <c r="N67" s="351">
        <v>20250319</v>
      </c>
      <c r="O67" s="351">
        <v>20250421</v>
      </c>
      <c r="P67" s="354"/>
      <c r="Q67" s="385">
        <f t="shared" ref="Q67:Q68" si="17">J67*M67</f>
        <v>500000</v>
      </c>
      <c r="R67" s="7">
        <f t="shared" ref="R67:R68" si="18">Q67*1.1</f>
        <v>550000</v>
      </c>
    </row>
    <row r="68" spans="2:18" ht="13.5" customHeight="1">
      <c r="B68" s="351">
        <v>2</v>
      </c>
      <c r="C68" s="382">
        <v>45743</v>
      </c>
      <c r="D68" s="351" t="s">
        <v>186</v>
      </c>
      <c r="E68" s="510" t="s">
        <v>3998</v>
      </c>
      <c r="F68" s="508" t="s">
        <v>3999</v>
      </c>
      <c r="G68" s="509"/>
      <c r="H68" s="508"/>
      <c r="I68" s="508"/>
      <c r="J68" s="496">
        <v>1</v>
      </c>
      <c r="K68" s="5" t="s">
        <v>3416</v>
      </c>
      <c r="L68" s="511" t="s">
        <v>3928</v>
      </c>
      <c r="M68" s="497">
        <v>100000</v>
      </c>
      <c r="N68" s="351">
        <v>20250319</v>
      </c>
      <c r="O68" s="351">
        <v>20250421</v>
      </c>
      <c r="P68" s="76"/>
      <c r="Q68" s="385">
        <f t="shared" si="17"/>
        <v>100000</v>
      </c>
      <c r="R68" s="7">
        <f t="shared" si="18"/>
        <v>110000.00000000001</v>
      </c>
    </row>
    <row r="69" spans="2:18">
      <c r="P69" s="43" t="s">
        <v>123</v>
      </c>
      <c r="Q69" s="42">
        <f>SUM(Q67:Q68)</f>
        <v>600000</v>
      </c>
      <c r="R69" s="42">
        <f>SUM(R67:R68)</f>
        <v>660000</v>
      </c>
    </row>
    <row r="71" spans="2:18">
      <c r="B71" s="78">
        <v>45747</v>
      </c>
      <c r="P71" s="349"/>
      <c r="Q71" s="349"/>
    </row>
    <row r="72" spans="2:18">
      <c r="B72" s="350" t="s">
        <v>48</v>
      </c>
      <c r="C72" s="350" t="s">
        <v>13</v>
      </c>
      <c r="D72" s="350" t="s">
        <v>12</v>
      </c>
      <c r="E72" s="350" t="s">
        <v>5</v>
      </c>
      <c r="F72" s="350" t="s">
        <v>22</v>
      </c>
      <c r="G72" s="350" t="s">
        <v>2</v>
      </c>
      <c r="H72" s="350" t="s">
        <v>18</v>
      </c>
      <c r="I72" s="4" t="s">
        <v>3</v>
      </c>
      <c r="J72" s="350" t="s">
        <v>6</v>
      </c>
      <c r="K72" s="350" t="s">
        <v>35</v>
      </c>
      <c r="L72" s="350" t="s">
        <v>21</v>
      </c>
      <c r="M72" s="350" t="s">
        <v>59</v>
      </c>
      <c r="N72" s="4" t="s">
        <v>3873</v>
      </c>
      <c r="O72" s="4" t="s">
        <v>3872</v>
      </c>
      <c r="P72" s="350" t="s">
        <v>73</v>
      </c>
      <c r="Q72" s="350" t="s">
        <v>122</v>
      </c>
      <c r="R72" s="350" t="s">
        <v>337</v>
      </c>
    </row>
    <row r="73" spans="2:18" ht="22.5">
      <c r="B73" s="351">
        <v>1</v>
      </c>
      <c r="C73" s="382">
        <v>45747</v>
      </c>
      <c r="D73" s="537" t="s">
        <v>186</v>
      </c>
      <c r="E73" s="538" t="s">
        <v>4242</v>
      </c>
      <c r="F73" s="520" t="s">
        <v>475</v>
      </c>
      <c r="G73" s="520"/>
      <c r="H73" s="519"/>
      <c r="I73" s="530" t="s">
        <v>4247</v>
      </c>
      <c r="J73" s="509">
        <v>6</v>
      </c>
      <c r="K73" s="5"/>
      <c r="L73" s="509" t="s">
        <v>4131</v>
      </c>
      <c r="M73" s="497">
        <v>100000</v>
      </c>
      <c r="N73" s="351">
        <v>20250304</v>
      </c>
      <c r="O73" s="351"/>
      <c r="P73" s="76"/>
      <c r="Q73" s="385">
        <f t="shared" ref="Q73:Q76" si="19">J73*M73</f>
        <v>600000</v>
      </c>
      <c r="R73" s="7">
        <f t="shared" ref="R73:R76" si="20">Q73*1.1</f>
        <v>660000</v>
      </c>
    </row>
    <row r="74" spans="2:18">
      <c r="B74" s="351">
        <v>2</v>
      </c>
      <c r="C74" s="382">
        <v>45747</v>
      </c>
      <c r="D74" s="537" t="s">
        <v>186</v>
      </c>
      <c r="E74" s="508" t="s">
        <v>4243</v>
      </c>
      <c r="F74" s="520" t="s">
        <v>475</v>
      </c>
      <c r="G74" s="520"/>
      <c r="H74" s="519"/>
      <c r="I74" s="530" t="s">
        <v>4248</v>
      </c>
      <c r="J74" s="509">
        <v>3</v>
      </c>
      <c r="K74" s="5"/>
      <c r="L74" s="509" t="s">
        <v>4131</v>
      </c>
      <c r="M74" s="497">
        <v>350000</v>
      </c>
      <c r="N74" s="351">
        <v>20250304</v>
      </c>
      <c r="O74" s="351"/>
      <c r="P74" s="76"/>
      <c r="Q74" s="385">
        <f t="shared" si="19"/>
        <v>1050000</v>
      </c>
      <c r="R74" s="7">
        <f t="shared" si="20"/>
        <v>1155000</v>
      </c>
    </row>
    <row r="75" spans="2:18" ht="22.5">
      <c r="B75" s="356">
        <v>3</v>
      </c>
      <c r="C75" s="382">
        <v>45747</v>
      </c>
      <c r="D75" s="537" t="s">
        <v>186</v>
      </c>
      <c r="E75" s="508" t="s">
        <v>4244</v>
      </c>
      <c r="F75" s="520" t="s">
        <v>475</v>
      </c>
      <c r="G75" s="520"/>
      <c r="H75" s="519"/>
      <c r="I75" s="530" t="s">
        <v>4247</v>
      </c>
      <c r="J75" s="509">
        <v>6</v>
      </c>
      <c r="K75" s="5"/>
      <c r="L75" s="509" t="s">
        <v>4131</v>
      </c>
      <c r="M75" s="497">
        <v>40000</v>
      </c>
      <c r="N75" s="351">
        <v>20250304</v>
      </c>
      <c r="O75" s="351"/>
      <c r="P75" s="76"/>
      <c r="Q75" s="385">
        <f t="shared" si="19"/>
        <v>240000</v>
      </c>
      <c r="R75" s="7">
        <f t="shared" si="20"/>
        <v>264000</v>
      </c>
    </row>
    <row r="76" spans="2:18">
      <c r="B76" s="351">
        <v>4</v>
      </c>
      <c r="C76" s="382">
        <v>45747</v>
      </c>
      <c r="D76" s="537" t="s">
        <v>186</v>
      </c>
      <c r="E76" s="508" t="s">
        <v>4245</v>
      </c>
      <c r="F76" s="520" t="s">
        <v>475</v>
      </c>
      <c r="G76" s="520"/>
      <c r="H76" s="519"/>
      <c r="I76" s="530" t="s">
        <v>4249</v>
      </c>
      <c r="J76" s="509">
        <v>2</v>
      </c>
      <c r="K76" s="5"/>
      <c r="L76" s="509" t="s">
        <v>4131</v>
      </c>
      <c r="M76" s="497">
        <v>50000</v>
      </c>
      <c r="N76" s="351">
        <v>20250304</v>
      </c>
      <c r="O76" s="351"/>
      <c r="P76" s="76"/>
      <c r="Q76" s="385">
        <f t="shared" si="19"/>
        <v>100000</v>
      </c>
      <c r="R76" s="7">
        <f t="shared" si="20"/>
        <v>110000.00000000001</v>
      </c>
    </row>
    <row r="77" spans="2:18">
      <c r="B77" s="351">
        <v>5</v>
      </c>
      <c r="C77" s="382">
        <v>45747</v>
      </c>
      <c r="D77" s="537" t="s">
        <v>186</v>
      </c>
      <c r="E77" s="508" t="s">
        <v>4246</v>
      </c>
      <c r="F77" s="520" t="s">
        <v>475</v>
      </c>
      <c r="G77" s="520"/>
      <c r="H77" s="519"/>
      <c r="I77" s="540" t="s">
        <v>4250</v>
      </c>
      <c r="J77" s="509">
        <v>2</v>
      </c>
      <c r="K77" s="5"/>
      <c r="L77" s="509" t="s">
        <v>4131</v>
      </c>
      <c r="M77" s="497">
        <v>100000</v>
      </c>
      <c r="N77" s="351">
        <v>20250304</v>
      </c>
      <c r="O77" s="351"/>
      <c r="P77" s="76"/>
      <c r="Q77" s="385">
        <f t="shared" ref="Q77" si="21">J77*M77</f>
        <v>200000</v>
      </c>
      <c r="R77" s="7">
        <f t="shared" ref="R77" si="22">Q77*1.1</f>
        <v>220000.00000000003</v>
      </c>
    </row>
    <row r="78" spans="2:18">
      <c r="B78" s="534"/>
      <c r="C78" s="535"/>
      <c r="D78" s="534"/>
      <c r="E78" s="536"/>
      <c r="I78" s="539"/>
      <c r="P78" s="43" t="s">
        <v>123</v>
      </c>
      <c r="Q78" s="42">
        <f>SUM(Q73:Q77)</f>
        <v>2190000</v>
      </c>
      <c r="R78" s="42">
        <f>SUM(R73:R77)</f>
        <v>2409000</v>
      </c>
    </row>
    <row r="81" spans="2:18">
      <c r="B81" s="78">
        <v>45749</v>
      </c>
      <c r="P81" s="349"/>
      <c r="Q81" s="349"/>
    </row>
    <row r="82" spans="2:18">
      <c r="B82" s="350" t="s">
        <v>48</v>
      </c>
      <c r="C82" s="350" t="s">
        <v>13</v>
      </c>
      <c r="D82" s="350" t="s">
        <v>12</v>
      </c>
      <c r="E82" s="350" t="s">
        <v>5</v>
      </c>
      <c r="F82" s="350" t="s">
        <v>22</v>
      </c>
      <c r="G82" s="350" t="s">
        <v>2</v>
      </c>
      <c r="H82" s="350" t="s">
        <v>18</v>
      </c>
      <c r="I82" s="4" t="s">
        <v>3</v>
      </c>
      <c r="J82" s="350" t="s">
        <v>6</v>
      </c>
      <c r="K82" s="350" t="s">
        <v>35</v>
      </c>
      <c r="L82" s="350" t="s">
        <v>21</v>
      </c>
      <c r="M82" s="350" t="s">
        <v>59</v>
      </c>
      <c r="N82" s="4" t="s">
        <v>3873</v>
      </c>
      <c r="O82" s="4" t="s">
        <v>3872</v>
      </c>
      <c r="P82" s="350" t="s">
        <v>73</v>
      </c>
      <c r="Q82" s="350" t="s">
        <v>122</v>
      </c>
      <c r="R82" s="350" t="s">
        <v>337</v>
      </c>
    </row>
    <row r="83" spans="2:18">
      <c r="B83" s="351">
        <v>1</v>
      </c>
      <c r="C83" s="382">
        <f>B81</f>
        <v>45749</v>
      </c>
      <c r="D83" s="537" t="s">
        <v>186</v>
      </c>
      <c r="E83" s="541" t="s">
        <v>4268</v>
      </c>
      <c r="F83" s="508" t="s">
        <v>3999</v>
      </c>
      <c r="G83" s="520"/>
      <c r="H83" s="519"/>
      <c r="I83" s="508" t="s">
        <v>3927</v>
      </c>
      <c r="J83" s="509">
        <v>1</v>
      </c>
      <c r="K83" s="5"/>
      <c r="L83" s="511" t="s">
        <v>3928</v>
      </c>
      <c r="M83" s="497">
        <v>850000</v>
      </c>
      <c r="N83" s="351">
        <v>20250117</v>
      </c>
      <c r="O83" s="351"/>
      <c r="P83" s="76"/>
      <c r="Q83" s="385">
        <f t="shared" ref="Q83:Q92" si="23">J83*M83</f>
        <v>850000</v>
      </c>
      <c r="R83" s="7">
        <v>850000</v>
      </c>
    </row>
    <row r="84" spans="2:18">
      <c r="B84" s="351">
        <v>2</v>
      </c>
      <c r="C84" s="382">
        <f>C83</f>
        <v>45749</v>
      </c>
      <c r="D84" s="537" t="s">
        <v>186</v>
      </c>
      <c r="E84" s="509" t="s">
        <v>4269</v>
      </c>
      <c r="F84" s="508" t="s">
        <v>3999</v>
      </c>
      <c r="G84" s="520"/>
      <c r="H84" s="519"/>
      <c r="I84" s="508" t="s">
        <v>4274</v>
      </c>
      <c r="J84" s="509">
        <v>1</v>
      </c>
      <c r="K84" s="5"/>
      <c r="L84" s="511" t="s">
        <v>3928</v>
      </c>
      <c r="M84" s="497">
        <v>510000</v>
      </c>
      <c r="N84" s="351">
        <v>20250117</v>
      </c>
      <c r="O84" s="351"/>
      <c r="P84" s="76"/>
      <c r="Q84" s="385">
        <f t="shared" si="23"/>
        <v>510000</v>
      </c>
      <c r="R84" s="7">
        <v>510000</v>
      </c>
    </row>
    <row r="85" spans="2:18">
      <c r="B85" s="356">
        <v>3</v>
      </c>
      <c r="C85" s="382">
        <f>C84</f>
        <v>45749</v>
      </c>
      <c r="D85" s="537" t="s">
        <v>186</v>
      </c>
      <c r="E85" s="509" t="s">
        <v>3929</v>
      </c>
      <c r="F85" s="508" t="s">
        <v>3999</v>
      </c>
      <c r="G85" s="520"/>
      <c r="H85" s="519"/>
      <c r="I85" s="508" t="s">
        <v>4275</v>
      </c>
      <c r="J85" s="509">
        <v>1</v>
      </c>
      <c r="K85" s="5"/>
      <c r="L85" s="511" t="s">
        <v>3928</v>
      </c>
      <c r="M85" s="497">
        <v>2600000</v>
      </c>
      <c r="N85" s="351">
        <v>20250117</v>
      </c>
      <c r="O85" s="351"/>
      <c r="P85" s="76"/>
      <c r="Q85" s="385">
        <f t="shared" si="23"/>
        <v>2600000</v>
      </c>
      <c r="R85" s="7">
        <v>2600000</v>
      </c>
    </row>
    <row r="86" spans="2:18">
      <c r="B86" s="351">
        <v>4</v>
      </c>
      <c r="C86" s="382">
        <f>C85</f>
        <v>45749</v>
      </c>
      <c r="D86" s="537" t="s">
        <v>186</v>
      </c>
      <c r="E86" s="509" t="s">
        <v>4270</v>
      </c>
      <c r="F86" s="508" t="s">
        <v>3999</v>
      </c>
      <c r="G86" s="520"/>
      <c r="H86" s="519"/>
      <c r="I86" s="508" t="s">
        <v>4276</v>
      </c>
      <c r="J86" s="509">
        <v>1</v>
      </c>
      <c r="K86" s="5"/>
      <c r="L86" s="511" t="s">
        <v>3928</v>
      </c>
      <c r="M86" s="497">
        <v>1200000</v>
      </c>
      <c r="N86" s="351">
        <v>20241226</v>
      </c>
      <c r="O86" s="351"/>
      <c r="P86" s="76"/>
      <c r="Q86" s="385">
        <f t="shared" si="23"/>
        <v>1200000</v>
      </c>
      <c r="R86" s="7">
        <v>1200000</v>
      </c>
    </row>
    <row r="87" spans="2:18">
      <c r="B87" s="351">
        <v>5</v>
      </c>
      <c r="C87" s="382">
        <f t="shared" ref="C87:C91" si="24">C86</f>
        <v>45749</v>
      </c>
      <c r="D87" s="537" t="s">
        <v>186</v>
      </c>
      <c r="E87" s="509" t="s">
        <v>4271</v>
      </c>
      <c r="F87" s="508" t="s">
        <v>3999</v>
      </c>
      <c r="G87" s="520"/>
      <c r="H87" s="519"/>
      <c r="I87" s="508" t="s">
        <v>3930</v>
      </c>
      <c r="J87" s="509">
        <v>1</v>
      </c>
      <c r="K87" s="5"/>
      <c r="L87" s="511" t="s">
        <v>3928</v>
      </c>
      <c r="M87" s="497">
        <v>320000</v>
      </c>
      <c r="N87" s="351">
        <v>20241211</v>
      </c>
      <c r="O87" s="351"/>
      <c r="P87" s="76"/>
      <c r="Q87" s="385">
        <f t="shared" ref="Q87:Q90" si="25">J87*M87</f>
        <v>320000</v>
      </c>
      <c r="R87" s="7">
        <v>320000</v>
      </c>
    </row>
    <row r="88" spans="2:18">
      <c r="B88" s="351">
        <v>6</v>
      </c>
      <c r="C88" s="382">
        <f t="shared" si="24"/>
        <v>45749</v>
      </c>
      <c r="D88" s="537" t="s">
        <v>186</v>
      </c>
      <c r="E88" s="509" t="s">
        <v>3929</v>
      </c>
      <c r="F88" s="508" t="s">
        <v>3999</v>
      </c>
      <c r="G88" s="520"/>
      <c r="H88" s="519"/>
      <c r="I88" s="508" t="s">
        <v>3930</v>
      </c>
      <c r="J88" s="509">
        <v>1</v>
      </c>
      <c r="K88" s="5"/>
      <c r="L88" s="511" t="s">
        <v>3928</v>
      </c>
      <c r="M88" s="497">
        <v>950000</v>
      </c>
      <c r="N88" s="351">
        <v>20241211</v>
      </c>
      <c r="O88" s="351"/>
      <c r="P88" s="76"/>
      <c r="Q88" s="385">
        <f t="shared" si="25"/>
        <v>950000</v>
      </c>
      <c r="R88" s="7">
        <v>950000</v>
      </c>
    </row>
    <row r="89" spans="2:18">
      <c r="B89" s="356">
        <v>7</v>
      </c>
      <c r="C89" s="382">
        <f t="shared" si="24"/>
        <v>45749</v>
      </c>
      <c r="D89" s="537" t="s">
        <v>186</v>
      </c>
      <c r="E89" s="509" t="s">
        <v>4270</v>
      </c>
      <c r="F89" s="508" t="s">
        <v>3999</v>
      </c>
      <c r="G89" s="520"/>
      <c r="H89" s="519"/>
      <c r="I89" s="508" t="s">
        <v>4277</v>
      </c>
      <c r="J89" s="509">
        <v>1</v>
      </c>
      <c r="K89" s="5"/>
      <c r="L89" s="511" t="s">
        <v>3928</v>
      </c>
      <c r="M89" s="497">
        <v>1200000</v>
      </c>
      <c r="N89" s="351">
        <v>20240822</v>
      </c>
      <c r="O89" s="351"/>
      <c r="P89" s="76"/>
      <c r="Q89" s="385">
        <f t="shared" si="25"/>
        <v>1200000</v>
      </c>
      <c r="R89" s="7">
        <v>1200000</v>
      </c>
    </row>
    <row r="90" spans="2:18">
      <c r="B90" s="351">
        <v>8</v>
      </c>
      <c r="C90" s="382">
        <f t="shared" si="24"/>
        <v>45749</v>
      </c>
      <c r="D90" s="537" t="s">
        <v>186</v>
      </c>
      <c r="E90" s="509" t="s">
        <v>4272</v>
      </c>
      <c r="F90" s="508" t="s">
        <v>3999</v>
      </c>
      <c r="G90" s="520"/>
      <c r="H90" s="519"/>
      <c r="I90" s="508" t="s">
        <v>4277</v>
      </c>
      <c r="J90" s="509">
        <v>1</v>
      </c>
      <c r="K90" s="5"/>
      <c r="L90" s="511" t="s">
        <v>3928</v>
      </c>
      <c r="M90" s="497">
        <v>1100000</v>
      </c>
      <c r="N90" s="351">
        <v>20240822</v>
      </c>
      <c r="O90" s="351"/>
      <c r="P90" s="76"/>
      <c r="Q90" s="385">
        <f t="shared" si="25"/>
        <v>1100000</v>
      </c>
      <c r="R90" s="7">
        <v>1100000</v>
      </c>
    </row>
    <row r="91" spans="2:18">
      <c r="B91" s="351">
        <v>9</v>
      </c>
      <c r="C91" s="382">
        <f t="shared" si="24"/>
        <v>45749</v>
      </c>
      <c r="D91" s="537" t="s">
        <v>186</v>
      </c>
      <c r="E91" s="509" t="s">
        <v>4273</v>
      </c>
      <c r="F91" s="508" t="s">
        <v>3999</v>
      </c>
      <c r="G91" s="520"/>
      <c r="H91" s="519"/>
      <c r="I91" s="508" t="s">
        <v>4278</v>
      </c>
      <c r="J91" s="509">
        <v>2</v>
      </c>
      <c r="K91" s="5"/>
      <c r="L91" s="511" t="s">
        <v>3928</v>
      </c>
      <c r="M91" s="497">
        <v>150000</v>
      </c>
      <c r="N91" s="351"/>
      <c r="O91" s="351"/>
      <c r="P91" s="76"/>
      <c r="Q91" s="385">
        <f t="shared" ref="Q91" si="26">J91*M91</f>
        <v>300000</v>
      </c>
      <c r="R91" s="385">
        <v>300000</v>
      </c>
    </row>
    <row r="92" spans="2:18" ht="16.5">
      <c r="B92" s="351">
        <v>10</v>
      </c>
      <c r="C92" s="382">
        <f>C86</f>
        <v>45749</v>
      </c>
      <c r="D92" s="537" t="s">
        <v>186</v>
      </c>
      <c r="E92" s="509" t="s">
        <v>3998</v>
      </c>
      <c r="F92" s="508" t="s">
        <v>3999</v>
      </c>
      <c r="G92" s="520"/>
      <c r="H92" s="519"/>
      <c r="I92" s="542"/>
      <c r="J92" s="496">
        <v>1</v>
      </c>
      <c r="K92" s="5" t="s">
        <v>3416</v>
      </c>
      <c r="L92" s="511" t="s">
        <v>3928</v>
      </c>
      <c r="M92" s="497">
        <v>100000</v>
      </c>
      <c r="N92" s="351"/>
      <c r="O92" s="351"/>
      <c r="P92" s="76"/>
      <c r="Q92" s="385">
        <f t="shared" si="23"/>
        <v>100000</v>
      </c>
      <c r="R92" s="7">
        <v>100000</v>
      </c>
    </row>
    <row r="93" spans="2:18" ht="16.5">
      <c r="B93" s="534"/>
      <c r="C93" s="535"/>
      <c r="D93" s="534"/>
      <c r="E93" s="543"/>
      <c r="F93" s="454"/>
      <c r="G93" s="544"/>
      <c r="H93" s="498"/>
      <c r="I93" s="545"/>
      <c r="J93" s="454"/>
      <c r="L93" s="546"/>
      <c r="M93" s="498"/>
      <c r="N93" s="405"/>
      <c r="O93" s="405"/>
      <c r="P93" s="547"/>
      <c r="Q93" s="458">
        <v>-1730000</v>
      </c>
      <c r="R93" s="458">
        <v>-1730000</v>
      </c>
    </row>
    <row r="94" spans="2:18">
      <c r="B94" s="405"/>
      <c r="C94" s="453"/>
      <c r="D94" s="405"/>
      <c r="E94" s="454"/>
      <c r="I94" s="539"/>
      <c r="P94" s="43" t="s">
        <v>123</v>
      </c>
      <c r="Q94" s="42">
        <f>SUM(Q83:Q93)</f>
        <v>7400000</v>
      </c>
      <c r="R94" s="42">
        <f>SUM(R83:R93)</f>
        <v>7400000</v>
      </c>
    </row>
    <row r="97" spans="2:18">
      <c r="B97" s="78">
        <v>45749</v>
      </c>
      <c r="P97" s="349"/>
      <c r="Q97" s="349"/>
    </row>
    <row r="98" spans="2:18">
      <c r="B98" s="350" t="s">
        <v>48</v>
      </c>
      <c r="C98" s="350" t="s">
        <v>13</v>
      </c>
      <c r="D98" s="350" t="s">
        <v>12</v>
      </c>
      <c r="E98" s="350" t="s">
        <v>5</v>
      </c>
      <c r="F98" s="350" t="s">
        <v>22</v>
      </c>
      <c r="G98" s="350" t="s">
        <v>2</v>
      </c>
      <c r="H98" s="350" t="s">
        <v>18</v>
      </c>
      <c r="I98" s="4" t="s">
        <v>3</v>
      </c>
      <c r="J98" s="350" t="s">
        <v>6</v>
      </c>
      <c r="K98" s="350" t="s">
        <v>35</v>
      </c>
      <c r="L98" s="350" t="s">
        <v>21</v>
      </c>
      <c r="M98" s="350" t="s">
        <v>59</v>
      </c>
      <c r="N98" s="4" t="s">
        <v>3873</v>
      </c>
      <c r="O98" s="4" t="s">
        <v>3872</v>
      </c>
      <c r="P98" s="350" t="s">
        <v>73</v>
      </c>
      <c r="Q98" s="350" t="s">
        <v>122</v>
      </c>
      <c r="R98" s="350" t="s">
        <v>337</v>
      </c>
    </row>
    <row r="99" spans="2:18">
      <c r="B99" s="351">
        <v>1</v>
      </c>
      <c r="C99" s="382">
        <f>B97</f>
        <v>45749</v>
      </c>
      <c r="D99" s="537" t="s">
        <v>186</v>
      </c>
      <c r="E99" s="541" t="s">
        <v>4270</v>
      </c>
      <c r="F99" s="508" t="s">
        <v>3999</v>
      </c>
      <c r="G99" s="520"/>
      <c r="H99" s="519"/>
      <c r="I99" s="508" t="s">
        <v>4280</v>
      </c>
      <c r="J99" s="509">
        <v>1</v>
      </c>
      <c r="K99" s="5"/>
      <c r="L99" s="511" t="s">
        <v>3928</v>
      </c>
      <c r="M99" s="497">
        <v>1200000</v>
      </c>
      <c r="N99" s="351">
        <v>20250117</v>
      </c>
      <c r="O99" s="351"/>
      <c r="P99" s="76"/>
      <c r="Q99" s="385">
        <f t="shared" ref="Q99:Q103" si="27">J99*M99</f>
        <v>1200000</v>
      </c>
      <c r="R99" s="7">
        <f t="shared" ref="R99:R103" si="28">Q99*1.1</f>
        <v>1320000</v>
      </c>
    </row>
    <row r="100" spans="2:18">
      <c r="B100" s="351">
        <v>2</v>
      </c>
      <c r="C100" s="382">
        <f>C99</f>
        <v>45749</v>
      </c>
      <c r="D100" s="537" t="s">
        <v>186</v>
      </c>
      <c r="E100" s="509" t="s">
        <v>4279</v>
      </c>
      <c r="F100" s="508" t="s">
        <v>3999</v>
      </c>
      <c r="G100" s="520"/>
      <c r="H100" s="519"/>
      <c r="I100" s="508" t="s">
        <v>4280</v>
      </c>
      <c r="J100" s="509">
        <v>1</v>
      </c>
      <c r="K100" s="5"/>
      <c r="L100" s="511" t="s">
        <v>3928</v>
      </c>
      <c r="M100" s="497">
        <v>2450000</v>
      </c>
      <c r="N100" s="351">
        <v>20250117</v>
      </c>
      <c r="O100" s="351"/>
      <c r="P100" s="76"/>
      <c r="Q100" s="385">
        <f t="shared" si="27"/>
        <v>2450000</v>
      </c>
      <c r="R100" s="7">
        <f t="shared" si="28"/>
        <v>2695000</v>
      </c>
    </row>
    <row r="101" spans="2:18">
      <c r="B101" s="356">
        <v>3</v>
      </c>
      <c r="C101" s="382">
        <f>C100</f>
        <v>45749</v>
      </c>
      <c r="D101" s="537" t="s">
        <v>186</v>
      </c>
      <c r="E101" s="509" t="s">
        <v>4270</v>
      </c>
      <c r="F101" s="508" t="s">
        <v>3999</v>
      </c>
      <c r="G101" s="520"/>
      <c r="H101" s="519"/>
      <c r="I101" s="508" t="s">
        <v>4281</v>
      </c>
      <c r="J101" s="509">
        <v>1</v>
      </c>
      <c r="K101" s="5"/>
      <c r="L101" s="511" t="s">
        <v>3928</v>
      </c>
      <c r="M101" s="497">
        <v>1200000</v>
      </c>
      <c r="N101" s="351">
        <v>20250217</v>
      </c>
      <c r="O101" s="351"/>
      <c r="P101" s="76"/>
      <c r="Q101" s="385">
        <f t="shared" si="27"/>
        <v>1200000</v>
      </c>
      <c r="R101" s="7">
        <f t="shared" si="28"/>
        <v>1320000</v>
      </c>
    </row>
    <row r="102" spans="2:18" ht="24">
      <c r="B102" s="351">
        <v>4</v>
      </c>
      <c r="C102" s="382">
        <f>C101</f>
        <v>45749</v>
      </c>
      <c r="D102" s="537" t="s">
        <v>186</v>
      </c>
      <c r="E102" s="509" t="s">
        <v>4273</v>
      </c>
      <c r="F102" s="508" t="s">
        <v>3999</v>
      </c>
      <c r="G102" s="520"/>
      <c r="H102" s="519"/>
      <c r="I102" s="548" t="s">
        <v>4282</v>
      </c>
      <c r="J102" s="509">
        <v>5</v>
      </c>
      <c r="K102" s="5"/>
      <c r="L102" s="511" t="s">
        <v>3928</v>
      </c>
      <c r="M102" s="497">
        <v>150000</v>
      </c>
      <c r="N102" s="351"/>
      <c r="O102" s="351"/>
      <c r="P102" s="76"/>
      <c r="Q102" s="385">
        <f t="shared" si="27"/>
        <v>750000</v>
      </c>
      <c r="R102" s="7">
        <f t="shared" si="28"/>
        <v>825000.00000000012</v>
      </c>
    </row>
    <row r="103" spans="2:18">
      <c r="B103" s="351">
        <v>5</v>
      </c>
      <c r="C103" s="382">
        <f t="shared" ref="C103" si="29">C102</f>
        <v>45749</v>
      </c>
      <c r="D103" s="537" t="s">
        <v>186</v>
      </c>
      <c r="E103" s="509" t="s">
        <v>3998</v>
      </c>
      <c r="F103" s="508" t="s">
        <v>3999</v>
      </c>
      <c r="G103" s="520"/>
      <c r="H103" s="519"/>
      <c r="I103" s="549"/>
      <c r="J103" s="509">
        <v>1</v>
      </c>
      <c r="K103" s="5" t="s">
        <v>3416</v>
      </c>
      <c r="L103" s="511" t="s">
        <v>3928</v>
      </c>
      <c r="M103" s="497">
        <v>100000</v>
      </c>
      <c r="N103" s="351"/>
      <c r="O103" s="351"/>
      <c r="P103" s="76"/>
      <c r="Q103" s="385">
        <f t="shared" si="27"/>
        <v>100000</v>
      </c>
      <c r="R103" s="7">
        <f t="shared" si="28"/>
        <v>110000.00000000001</v>
      </c>
    </row>
    <row r="104" spans="2:18">
      <c r="I104" s="517"/>
      <c r="P104" s="43" t="s">
        <v>123</v>
      </c>
      <c r="Q104" s="42">
        <f>SUM(Q99:Q103)</f>
        <v>5700000</v>
      </c>
      <c r="R104" s="42">
        <f>SUM(R99:R103)</f>
        <v>6270000</v>
      </c>
    </row>
    <row r="106" spans="2:18">
      <c r="B106" s="78">
        <v>45751</v>
      </c>
      <c r="P106" s="349"/>
      <c r="Q106" s="349"/>
    </row>
    <row r="107" spans="2:18">
      <c r="B107" s="350" t="s">
        <v>48</v>
      </c>
      <c r="C107" s="350" t="s">
        <v>13</v>
      </c>
      <c r="D107" s="350" t="s">
        <v>12</v>
      </c>
      <c r="E107" s="350" t="s">
        <v>5</v>
      </c>
      <c r="F107" s="350" t="s">
        <v>22</v>
      </c>
      <c r="G107" s="350" t="s">
        <v>2</v>
      </c>
      <c r="H107" s="350" t="s">
        <v>18</v>
      </c>
      <c r="I107" s="4" t="s">
        <v>3</v>
      </c>
      <c r="J107" s="350" t="s">
        <v>6</v>
      </c>
      <c r="K107" s="350" t="s">
        <v>35</v>
      </c>
      <c r="L107" s="350" t="s">
        <v>21</v>
      </c>
      <c r="M107" s="350" t="s">
        <v>59</v>
      </c>
      <c r="N107" s="4" t="s">
        <v>3873</v>
      </c>
      <c r="O107" s="4" t="s">
        <v>3872</v>
      </c>
      <c r="P107" s="350" t="s">
        <v>73</v>
      </c>
      <c r="Q107" s="350" t="s">
        <v>122</v>
      </c>
      <c r="R107" s="350" t="s">
        <v>337</v>
      </c>
    </row>
    <row r="108" spans="2:18">
      <c r="B108" s="351">
        <v>1</v>
      </c>
      <c r="C108" s="382">
        <f>B106</f>
        <v>45751</v>
      </c>
      <c r="D108" s="537" t="s">
        <v>186</v>
      </c>
      <c r="E108" s="550" t="s">
        <v>4286</v>
      </c>
      <c r="F108" s="511" t="s">
        <v>4292</v>
      </c>
      <c r="G108" s="520"/>
      <c r="H108" s="519"/>
      <c r="I108" s="530" t="s">
        <v>4289</v>
      </c>
      <c r="J108" s="509">
        <v>2</v>
      </c>
      <c r="K108" s="5"/>
      <c r="L108" s="511" t="s">
        <v>4292</v>
      </c>
      <c r="M108" s="497">
        <v>250000</v>
      </c>
      <c r="N108" s="351">
        <v>20250304</v>
      </c>
      <c r="O108" s="351">
        <v>20250502</v>
      </c>
      <c r="P108" s="76"/>
      <c r="Q108" s="385">
        <f t="shared" ref="Q108:Q110" si="30">J108*M108</f>
        <v>500000</v>
      </c>
      <c r="R108" s="7">
        <f t="shared" ref="R108:R111" si="31">Q108*1.1</f>
        <v>550000</v>
      </c>
    </row>
    <row r="109" spans="2:18">
      <c r="B109" s="351">
        <v>2</v>
      </c>
      <c r="C109" s="382">
        <f>C108</f>
        <v>45751</v>
      </c>
      <c r="D109" s="537" t="s">
        <v>186</v>
      </c>
      <c r="E109" s="551" t="s">
        <v>4287</v>
      </c>
      <c r="F109" s="508" t="s">
        <v>4291</v>
      </c>
      <c r="G109" s="520"/>
      <c r="H109" s="519"/>
      <c r="I109" s="530" t="s">
        <v>4383</v>
      </c>
      <c r="J109" s="509">
        <v>1</v>
      </c>
      <c r="K109" s="5"/>
      <c r="L109" s="511" t="s">
        <v>4292</v>
      </c>
      <c r="M109" s="497">
        <v>2218000</v>
      </c>
      <c r="N109" s="351">
        <f>N108</f>
        <v>20250304</v>
      </c>
      <c r="O109" s="351">
        <v>20250502</v>
      </c>
      <c r="P109" s="76"/>
      <c r="Q109" s="385">
        <f t="shared" si="30"/>
        <v>2218000</v>
      </c>
      <c r="R109" s="7">
        <f t="shared" si="31"/>
        <v>2439800</v>
      </c>
    </row>
    <row r="110" spans="2:18">
      <c r="B110" s="356">
        <v>3</v>
      </c>
      <c r="C110" s="382">
        <f>C109</f>
        <v>45751</v>
      </c>
      <c r="D110" s="537" t="s">
        <v>186</v>
      </c>
      <c r="E110" s="551" t="s">
        <v>4288</v>
      </c>
      <c r="F110" s="508" t="s">
        <v>4291</v>
      </c>
      <c r="G110" s="520"/>
      <c r="H110" s="519"/>
      <c r="I110" s="530" t="s">
        <v>4290</v>
      </c>
      <c r="J110" s="509">
        <v>1</v>
      </c>
      <c r="K110" s="5"/>
      <c r="L110" s="511" t="s">
        <v>4292</v>
      </c>
      <c r="M110" s="497">
        <v>185000</v>
      </c>
      <c r="N110" s="351">
        <f>N109</f>
        <v>20250304</v>
      </c>
      <c r="O110" s="351">
        <v>20250502</v>
      </c>
      <c r="P110" s="76"/>
      <c r="Q110" s="385">
        <f t="shared" si="30"/>
        <v>185000</v>
      </c>
      <c r="R110" s="7">
        <f t="shared" si="31"/>
        <v>203500.00000000003</v>
      </c>
    </row>
    <row r="111" spans="2:18">
      <c r="P111" s="354"/>
      <c r="Q111" s="385">
        <v>-143000</v>
      </c>
      <c r="R111" s="7">
        <f t="shared" si="31"/>
        <v>-157300</v>
      </c>
    </row>
    <row r="112" spans="2:18">
      <c r="P112" s="43" t="s">
        <v>123</v>
      </c>
      <c r="Q112" s="42">
        <f>SUM(Q107:Q111)</f>
        <v>2760000</v>
      </c>
      <c r="R112" s="42">
        <f>SUM(R107:R111)</f>
        <v>3036000</v>
      </c>
    </row>
    <row r="114" spans="1:18">
      <c r="B114" s="78">
        <v>45763</v>
      </c>
      <c r="P114" s="349"/>
      <c r="Q114" s="349"/>
    </row>
    <row r="115" spans="1:18">
      <c r="B115" s="350" t="s">
        <v>48</v>
      </c>
      <c r="C115" s="350" t="s">
        <v>13</v>
      </c>
      <c r="D115" s="350" t="s">
        <v>12</v>
      </c>
      <c r="E115" s="350" t="s">
        <v>5</v>
      </c>
      <c r="F115" s="350" t="s">
        <v>22</v>
      </c>
      <c r="G115" s="350" t="s">
        <v>2</v>
      </c>
      <c r="H115" s="350" t="s">
        <v>18</v>
      </c>
      <c r="I115" s="4" t="s">
        <v>3</v>
      </c>
      <c r="J115" s="350" t="s">
        <v>6</v>
      </c>
      <c r="K115" s="350" t="s">
        <v>35</v>
      </c>
      <c r="L115" s="350" t="s">
        <v>21</v>
      </c>
      <c r="M115" s="350" t="s">
        <v>59</v>
      </c>
      <c r="N115" s="4" t="s">
        <v>3873</v>
      </c>
      <c r="O115" s="4" t="s">
        <v>3872</v>
      </c>
      <c r="P115" s="350" t="s">
        <v>73</v>
      </c>
      <c r="Q115" s="350" t="s">
        <v>122</v>
      </c>
      <c r="R115" s="350" t="s">
        <v>337</v>
      </c>
    </row>
    <row r="116" spans="1:18">
      <c r="B116" s="351">
        <v>1</v>
      </c>
      <c r="C116" s="382">
        <f>B114</f>
        <v>45763</v>
      </c>
      <c r="D116" s="537" t="s">
        <v>186</v>
      </c>
      <c r="E116" s="550" t="s">
        <v>4384</v>
      </c>
      <c r="F116" s="550" t="s">
        <v>4388</v>
      </c>
      <c r="G116" s="550"/>
      <c r="H116" s="550"/>
      <c r="I116" s="550" t="s">
        <v>4385</v>
      </c>
      <c r="J116" s="550">
        <v>1</v>
      </c>
      <c r="K116" s="550"/>
      <c r="L116" s="550" t="s">
        <v>4387</v>
      </c>
      <c r="M116" s="497">
        <v>300000</v>
      </c>
      <c r="N116" s="550">
        <v>20250402</v>
      </c>
      <c r="O116" s="351">
        <v>20250502</v>
      </c>
      <c r="P116" s="76"/>
      <c r="Q116" s="385">
        <f t="shared" ref="Q116:Q117" si="32">J116*M116</f>
        <v>300000</v>
      </c>
      <c r="R116" s="7">
        <f t="shared" ref="R116:R117" si="33">Q116*1.1</f>
        <v>330000</v>
      </c>
    </row>
    <row r="117" spans="1:18">
      <c r="B117" s="351">
        <v>2</v>
      </c>
      <c r="C117" s="382">
        <f>C116</f>
        <v>45763</v>
      </c>
      <c r="D117" s="537" t="s">
        <v>186</v>
      </c>
      <c r="E117" s="550" t="s">
        <v>4384</v>
      </c>
      <c r="F117" s="550" t="s">
        <v>4388</v>
      </c>
      <c r="G117" s="550"/>
      <c r="H117" s="550"/>
      <c r="I117" s="550" t="s">
        <v>4386</v>
      </c>
      <c r="J117" s="550">
        <v>1</v>
      </c>
      <c r="K117" s="550"/>
      <c r="L117" s="550" t="s">
        <v>4387</v>
      </c>
      <c r="M117" s="497">
        <v>300000</v>
      </c>
      <c r="N117" s="550">
        <f>N116</f>
        <v>20250402</v>
      </c>
      <c r="O117" s="351">
        <v>20250502</v>
      </c>
      <c r="P117" s="76"/>
      <c r="Q117" s="385">
        <f t="shared" si="32"/>
        <v>300000</v>
      </c>
      <c r="R117" s="7">
        <f t="shared" si="33"/>
        <v>330000</v>
      </c>
    </row>
    <row r="118" spans="1:18">
      <c r="P118" s="43" t="s">
        <v>123</v>
      </c>
      <c r="Q118" s="42">
        <f>SUM(Q113:Q117)</f>
        <v>600000</v>
      </c>
      <c r="R118" s="42">
        <f>SUM(R113:R117)</f>
        <v>660000</v>
      </c>
    </row>
    <row r="121" spans="1:18">
      <c r="B121" s="78">
        <v>45769</v>
      </c>
      <c r="P121" s="349"/>
      <c r="Q121" s="349"/>
    </row>
    <row r="122" spans="1:18">
      <c r="B122" s="350" t="s">
        <v>48</v>
      </c>
      <c r="C122" s="350" t="s">
        <v>13</v>
      </c>
      <c r="D122" s="350" t="s">
        <v>12</v>
      </c>
      <c r="E122" s="350" t="s">
        <v>5</v>
      </c>
      <c r="F122" s="350" t="s">
        <v>22</v>
      </c>
      <c r="G122" s="350" t="s">
        <v>2</v>
      </c>
      <c r="H122" s="350" t="s">
        <v>18</v>
      </c>
      <c r="I122" s="4" t="s">
        <v>3</v>
      </c>
      <c r="J122" s="350" t="s">
        <v>6</v>
      </c>
      <c r="K122" s="350" t="s">
        <v>35</v>
      </c>
      <c r="L122" s="350" t="s">
        <v>21</v>
      </c>
      <c r="M122" s="350" t="s">
        <v>59</v>
      </c>
      <c r="N122" s="4" t="s">
        <v>3873</v>
      </c>
      <c r="O122" s="4" t="s">
        <v>3872</v>
      </c>
      <c r="P122" s="350" t="s">
        <v>73</v>
      </c>
      <c r="Q122" s="350" t="s">
        <v>122</v>
      </c>
      <c r="R122" s="350" t="s">
        <v>337</v>
      </c>
    </row>
    <row r="123" spans="1:18">
      <c r="A123" s="27"/>
      <c r="B123" s="351">
        <v>1</v>
      </c>
      <c r="C123" s="382">
        <f>B121</f>
        <v>45769</v>
      </c>
      <c r="D123" s="537" t="s">
        <v>186</v>
      </c>
      <c r="E123" s="550" t="s">
        <v>4466</v>
      </c>
      <c r="F123" s="508" t="s">
        <v>4467</v>
      </c>
      <c r="G123" s="550"/>
      <c r="H123" s="550"/>
      <c r="I123" s="508" t="s">
        <v>4468</v>
      </c>
      <c r="J123" s="550">
        <v>1</v>
      </c>
      <c r="K123" s="550"/>
      <c r="L123" s="508"/>
      <c r="M123" s="497">
        <v>850000</v>
      </c>
      <c r="N123" s="550"/>
      <c r="O123" s="351">
        <v>20250529</v>
      </c>
      <c r="P123" s="76"/>
      <c r="Q123" s="385">
        <f t="shared" ref="Q123:Q124" si="34">J123*M123</f>
        <v>850000</v>
      </c>
      <c r="R123" s="7">
        <f t="shared" ref="R123:R124" si="35">Q123*1.1</f>
        <v>935000.00000000012</v>
      </c>
    </row>
    <row r="124" spans="1:18">
      <c r="B124" s="351">
        <v>2</v>
      </c>
      <c r="C124" s="382">
        <f>C123</f>
        <v>45769</v>
      </c>
      <c r="D124" s="537" t="s">
        <v>186</v>
      </c>
      <c r="E124" s="561" t="s">
        <v>4473</v>
      </c>
      <c r="F124" s="550"/>
      <c r="G124" s="550"/>
      <c r="H124" s="550"/>
      <c r="I124" s="550"/>
      <c r="J124" s="550">
        <v>1</v>
      </c>
      <c r="K124" s="550"/>
      <c r="L124" s="508"/>
      <c r="M124" s="497">
        <v>120000</v>
      </c>
      <c r="N124" s="550"/>
      <c r="O124" s="351"/>
      <c r="P124" s="76"/>
      <c r="Q124" s="385">
        <f t="shared" si="34"/>
        <v>120000</v>
      </c>
      <c r="R124" s="7">
        <f t="shared" si="35"/>
        <v>132000</v>
      </c>
    </row>
    <row r="125" spans="1:18">
      <c r="P125" s="43" t="s">
        <v>123</v>
      </c>
      <c r="Q125" s="42">
        <f>SUM(Q120:Q124)</f>
        <v>970000</v>
      </c>
      <c r="R125" s="42">
        <f>SUM(R120:R124)</f>
        <v>1067000</v>
      </c>
    </row>
    <row r="127" spans="1:18">
      <c r="B127" s="78">
        <v>45785</v>
      </c>
      <c r="P127" s="349"/>
      <c r="Q127" s="349"/>
    </row>
    <row r="128" spans="1:18">
      <c r="B128" s="350" t="s">
        <v>48</v>
      </c>
      <c r="C128" s="350" t="s">
        <v>13</v>
      </c>
      <c r="D128" s="350" t="s">
        <v>12</v>
      </c>
      <c r="E128" s="350" t="s">
        <v>5</v>
      </c>
      <c r="F128" s="350" t="s">
        <v>22</v>
      </c>
      <c r="G128" s="350" t="s">
        <v>2</v>
      </c>
      <c r="H128" s="350" t="s">
        <v>18</v>
      </c>
      <c r="I128" s="4" t="s">
        <v>3</v>
      </c>
      <c r="J128" s="350" t="s">
        <v>6</v>
      </c>
      <c r="K128" s="350" t="s">
        <v>35</v>
      </c>
      <c r="L128" s="350" t="s">
        <v>21</v>
      </c>
      <c r="M128" s="350" t="s">
        <v>59</v>
      </c>
      <c r="N128" s="4" t="s">
        <v>3873</v>
      </c>
      <c r="O128" s="4" t="s">
        <v>3872</v>
      </c>
      <c r="P128" s="350" t="s">
        <v>73</v>
      </c>
      <c r="Q128" s="350" t="s">
        <v>122</v>
      </c>
      <c r="R128" s="350" t="s">
        <v>337</v>
      </c>
    </row>
    <row r="129" spans="2:18">
      <c r="B129" s="351">
        <v>1</v>
      </c>
      <c r="C129" s="382">
        <f>B127</f>
        <v>45785</v>
      </c>
      <c r="D129" s="351" t="s">
        <v>186</v>
      </c>
      <c r="E129" s="516" t="s">
        <v>4605</v>
      </c>
      <c r="F129" s="520" t="s">
        <v>475</v>
      </c>
      <c r="G129" s="550"/>
      <c r="H129" s="550"/>
      <c r="I129" s="516" t="s">
        <v>4607</v>
      </c>
      <c r="J129" s="550">
        <v>1</v>
      </c>
      <c r="K129" s="550"/>
      <c r="L129" s="520" t="s">
        <v>475</v>
      </c>
      <c r="M129" s="497">
        <v>370000</v>
      </c>
      <c r="N129" s="550">
        <v>20250428</v>
      </c>
      <c r="O129" s="351">
        <v>20250516</v>
      </c>
      <c r="P129" s="76"/>
      <c r="Q129" s="385">
        <f t="shared" ref="Q129:Q130" si="36">J129*M129</f>
        <v>370000</v>
      </c>
      <c r="R129" s="7">
        <f t="shared" ref="R129:R130" si="37">Q129*1.1</f>
        <v>407000.00000000006</v>
      </c>
    </row>
    <row r="130" spans="2:18">
      <c r="B130" s="351">
        <v>2</v>
      </c>
      <c r="C130" s="382">
        <f>C129</f>
        <v>45785</v>
      </c>
      <c r="D130" s="351" t="s">
        <v>186</v>
      </c>
      <c r="E130" s="516" t="s">
        <v>4606</v>
      </c>
      <c r="F130" s="520" t="s">
        <v>475</v>
      </c>
      <c r="G130" s="550"/>
      <c r="H130" s="550"/>
      <c r="I130" s="516" t="s">
        <v>4607</v>
      </c>
      <c r="J130" s="550">
        <v>1</v>
      </c>
      <c r="K130" s="550"/>
      <c r="L130" s="520" t="s">
        <v>475</v>
      </c>
      <c r="M130" s="497">
        <v>300000</v>
      </c>
      <c r="N130" s="550">
        <v>20250428</v>
      </c>
      <c r="O130" s="351">
        <v>20250516</v>
      </c>
      <c r="P130" s="76"/>
      <c r="Q130" s="385">
        <f t="shared" si="36"/>
        <v>300000</v>
      </c>
      <c r="R130" s="7">
        <f t="shared" si="37"/>
        <v>330000</v>
      </c>
    </row>
    <row r="131" spans="2:18">
      <c r="P131" s="43" t="s">
        <v>123</v>
      </c>
      <c r="Q131" s="42">
        <f>SUM(Q126:Q130)</f>
        <v>670000</v>
      </c>
      <c r="R131" s="42">
        <f>SUM(R126:R130)</f>
        <v>737000</v>
      </c>
    </row>
    <row r="133" spans="2:18">
      <c r="B133" s="78">
        <v>45789</v>
      </c>
      <c r="P133" s="349"/>
      <c r="Q133" s="349"/>
    </row>
    <row r="134" spans="2:18">
      <c r="B134" s="350" t="s">
        <v>48</v>
      </c>
      <c r="C134" s="4" t="s">
        <v>13</v>
      </c>
      <c r="D134" s="350" t="s">
        <v>12</v>
      </c>
      <c r="E134" s="350" t="s">
        <v>5</v>
      </c>
      <c r="F134" s="350" t="s">
        <v>22</v>
      </c>
      <c r="G134" s="350" t="s">
        <v>2</v>
      </c>
      <c r="H134" s="350" t="s">
        <v>18</v>
      </c>
      <c r="I134" s="4" t="s">
        <v>3</v>
      </c>
      <c r="J134" s="350" t="s">
        <v>6</v>
      </c>
      <c r="K134" s="350" t="s">
        <v>35</v>
      </c>
      <c r="L134" s="350" t="s">
        <v>21</v>
      </c>
      <c r="M134" s="350" t="s">
        <v>59</v>
      </c>
      <c r="N134" s="4" t="s">
        <v>3873</v>
      </c>
      <c r="O134" s="4" t="s">
        <v>3872</v>
      </c>
      <c r="P134" s="350" t="s">
        <v>73</v>
      </c>
      <c r="Q134" s="350" t="s">
        <v>122</v>
      </c>
      <c r="R134" s="350" t="s">
        <v>337</v>
      </c>
    </row>
    <row r="135" spans="2:18">
      <c r="B135" s="351">
        <v>1</v>
      </c>
      <c r="C135" s="382">
        <f>B133</f>
        <v>45789</v>
      </c>
      <c r="D135" s="351" t="s">
        <v>186</v>
      </c>
      <c r="E135" s="436" t="s">
        <v>4627</v>
      </c>
      <c r="F135" s="5" t="s">
        <v>3858</v>
      </c>
      <c r="G135" s="496"/>
      <c r="H135" s="351"/>
      <c r="I135" s="575">
        <v>17449091628717</v>
      </c>
      <c r="J135" s="496">
        <v>4</v>
      </c>
      <c r="K135" s="5"/>
      <c r="L135" s="5" t="s">
        <v>3858</v>
      </c>
      <c r="M135" s="497">
        <v>77000</v>
      </c>
      <c r="N135" s="351">
        <v>20250318</v>
      </c>
      <c r="O135" s="351">
        <v>20250619</v>
      </c>
      <c r="P135" s="354"/>
      <c r="Q135" s="385">
        <f>J135*M135</f>
        <v>308000</v>
      </c>
      <c r="R135" s="385">
        <v>308000</v>
      </c>
    </row>
    <row r="136" spans="2:18">
      <c r="B136" s="356">
        <v>2</v>
      </c>
      <c r="C136" s="382">
        <f>C135</f>
        <v>45789</v>
      </c>
      <c r="D136" s="351" t="s">
        <v>186</v>
      </c>
      <c r="E136" s="701" t="s">
        <v>4628</v>
      </c>
      <c r="F136" s="5" t="s">
        <v>3858</v>
      </c>
      <c r="G136" s="496"/>
      <c r="H136" s="356"/>
      <c r="I136" s="701">
        <v>1847</v>
      </c>
      <c r="J136" s="496">
        <v>1</v>
      </c>
      <c r="K136" s="5"/>
      <c r="L136" s="5" t="s">
        <v>3858</v>
      </c>
      <c r="M136" s="497">
        <v>440000</v>
      </c>
      <c r="N136" s="351">
        <v>20250318</v>
      </c>
      <c r="O136" s="351">
        <v>20250619</v>
      </c>
      <c r="P136" s="359"/>
      <c r="Q136" s="385">
        <f t="shared" ref="Q136:Q142" si="38">J136*M136</f>
        <v>440000</v>
      </c>
      <c r="R136" s="385">
        <v>440000</v>
      </c>
    </row>
    <row r="137" spans="2:18">
      <c r="B137" s="351">
        <v>3</v>
      </c>
      <c r="C137" s="382">
        <f>B133</f>
        <v>45789</v>
      </c>
      <c r="D137" s="351" t="s">
        <v>186</v>
      </c>
      <c r="E137" s="702"/>
      <c r="F137" s="5" t="s">
        <v>3858</v>
      </c>
      <c r="G137" s="496"/>
      <c r="H137" s="5"/>
      <c r="I137" s="702"/>
      <c r="J137" s="496">
        <v>1</v>
      </c>
      <c r="K137" s="5"/>
      <c r="L137" s="5" t="s">
        <v>3858</v>
      </c>
      <c r="M137" s="497">
        <v>385000</v>
      </c>
      <c r="N137" s="351">
        <v>20250318</v>
      </c>
      <c r="O137" s="351">
        <v>20250619</v>
      </c>
      <c r="P137" s="371"/>
      <c r="Q137" s="385">
        <f t="shared" ref="Q137:Q139" si="39">J137*M137</f>
        <v>385000</v>
      </c>
      <c r="R137" s="385">
        <v>385000</v>
      </c>
    </row>
    <row r="138" spans="2:18">
      <c r="B138" s="356">
        <v>4</v>
      </c>
      <c r="C138" s="382">
        <f>B133</f>
        <v>45789</v>
      </c>
      <c r="D138" s="351" t="s">
        <v>186</v>
      </c>
      <c r="E138" s="702"/>
      <c r="F138" s="5" t="s">
        <v>3858</v>
      </c>
      <c r="G138" s="496"/>
      <c r="H138" s="5"/>
      <c r="I138" s="702"/>
      <c r="J138" s="496">
        <v>1</v>
      </c>
      <c r="K138" s="5"/>
      <c r="L138" s="5" t="s">
        <v>3858</v>
      </c>
      <c r="M138" s="497">
        <v>440000</v>
      </c>
      <c r="N138" s="351">
        <v>20250318</v>
      </c>
      <c r="O138" s="351">
        <v>20250619</v>
      </c>
      <c r="P138" s="354"/>
      <c r="Q138" s="385">
        <f t="shared" si="39"/>
        <v>440000</v>
      </c>
      <c r="R138" s="385">
        <v>440000</v>
      </c>
    </row>
    <row r="139" spans="2:18">
      <c r="B139" s="351">
        <v>5</v>
      </c>
      <c r="C139" s="382">
        <f>B133</f>
        <v>45789</v>
      </c>
      <c r="D139" s="351" t="s">
        <v>186</v>
      </c>
      <c r="E139" s="703"/>
      <c r="F139" s="5" t="s">
        <v>3858</v>
      </c>
      <c r="G139" s="496"/>
      <c r="H139" s="5"/>
      <c r="I139" s="703"/>
      <c r="J139" s="496">
        <v>1</v>
      </c>
      <c r="K139" s="5"/>
      <c r="L139" s="5" t="s">
        <v>3858</v>
      </c>
      <c r="M139" s="497">
        <v>77000</v>
      </c>
      <c r="N139" s="351">
        <v>20250318</v>
      </c>
      <c r="O139" s="351">
        <v>20250619</v>
      </c>
      <c r="P139" s="354"/>
      <c r="Q139" s="385">
        <f t="shared" si="39"/>
        <v>77000</v>
      </c>
      <c r="R139" s="385">
        <v>77000</v>
      </c>
    </row>
    <row r="140" spans="2:18">
      <c r="B140" s="356">
        <v>6</v>
      </c>
      <c r="C140" s="382">
        <f>C136</f>
        <v>45789</v>
      </c>
      <c r="D140" s="351" t="s">
        <v>186</v>
      </c>
      <c r="E140" s="701" t="s">
        <v>4629</v>
      </c>
      <c r="F140" s="5" t="s">
        <v>3858</v>
      </c>
      <c r="G140" s="496"/>
      <c r="H140" s="5"/>
      <c r="I140" s="701">
        <v>1500</v>
      </c>
      <c r="J140" s="496">
        <v>1</v>
      </c>
      <c r="K140" s="5"/>
      <c r="L140" s="5" t="s">
        <v>3858</v>
      </c>
      <c r="M140" s="497">
        <v>440000</v>
      </c>
      <c r="N140" s="351">
        <v>20250318</v>
      </c>
      <c r="O140" s="351">
        <v>20250619</v>
      </c>
      <c r="P140" s="371"/>
      <c r="Q140" s="385">
        <f t="shared" si="38"/>
        <v>440000</v>
      </c>
      <c r="R140" s="385">
        <v>440000</v>
      </c>
    </row>
    <row r="141" spans="2:18">
      <c r="B141" s="351">
        <v>7</v>
      </c>
      <c r="C141" s="382">
        <f>C140</f>
        <v>45789</v>
      </c>
      <c r="D141" s="351" t="s">
        <v>186</v>
      </c>
      <c r="E141" s="702"/>
      <c r="F141" s="5" t="s">
        <v>3858</v>
      </c>
      <c r="G141" s="496"/>
      <c r="H141" s="5"/>
      <c r="I141" s="702"/>
      <c r="J141" s="496">
        <v>1</v>
      </c>
      <c r="K141" s="5"/>
      <c r="L141" s="5" t="s">
        <v>3858</v>
      </c>
      <c r="M141" s="497">
        <v>385000</v>
      </c>
      <c r="N141" s="351">
        <v>20250318</v>
      </c>
      <c r="O141" s="351">
        <v>20250619</v>
      </c>
      <c r="P141" s="354"/>
      <c r="Q141" s="385">
        <f t="shared" si="38"/>
        <v>385000</v>
      </c>
      <c r="R141" s="385">
        <v>385000</v>
      </c>
    </row>
    <row r="142" spans="2:18">
      <c r="B142" s="356">
        <v>8</v>
      </c>
      <c r="C142" s="382">
        <f>C141</f>
        <v>45789</v>
      </c>
      <c r="D142" s="351" t="s">
        <v>186</v>
      </c>
      <c r="E142" s="704"/>
      <c r="F142" s="5" t="s">
        <v>3858</v>
      </c>
      <c r="G142" s="496"/>
      <c r="H142" s="5"/>
      <c r="I142" s="703"/>
      <c r="J142" s="496">
        <v>1</v>
      </c>
      <c r="K142" s="5"/>
      <c r="L142" s="5" t="s">
        <v>3858</v>
      </c>
      <c r="M142" s="497">
        <v>77000</v>
      </c>
      <c r="N142" s="351">
        <v>20250318</v>
      </c>
      <c r="O142" s="351">
        <v>20250619</v>
      </c>
      <c r="P142" s="354"/>
      <c r="Q142" s="385">
        <f t="shared" si="38"/>
        <v>77000</v>
      </c>
      <c r="R142" s="385">
        <v>77000</v>
      </c>
    </row>
    <row r="143" spans="2:18">
      <c r="B143" s="405"/>
      <c r="C143" s="453"/>
      <c r="D143" s="405"/>
      <c r="E143" s="517"/>
      <c r="G143" s="454"/>
      <c r="I143" s="454"/>
      <c r="J143" s="454"/>
      <c r="L143" s="2"/>
      <c r="M143" s="498"/>
      <c r="N143" s="405"/>
      <c r="P143" s="499"/>
      <c r="Q143" s="458">
        <v>-552000</v>
      </c>
      <c r="R143" s="458">
        <v>-552000</v>
      </c>
    </row>
    <row r="144" spans="2:18">
      <c r="P144" s="43" t="s">
        <v>123</v>
      </c>
      <c r="Q144" s="42">
        <f>SUM(Q135:Q143)</f>
        <v>2000000</v>
      </c>
      <c r="R144" s="42">
        <v>2000000</v>
      </c>
    </row>
    <row r="146" spans="2:18">
      <c r="B146" s="78">
        <v>45799</v>
      </c>
      <c r="P146" s="349"/>
      <c r="Q146" s="349"/>
    </row>
    <row r="147" spans="2:18">
      <c r="B147" s="350" t="s">
        <v>48</v>
      </c>
      <c r="C147" s="350" t="s">
        <v>13</v>
      </c>
      <c r="D147" s="350" t="s">
        <v>12</v>
      </c>
      <c r="E147" s="350" t="s">
        <v>5</v>
      </c>
      <c r="F147" s="350" t="s">
        <v>22</v>
      </c>
      <c r="G147" s="350" t="s">
        <v>2</v>
      </c>
      <c r="H147" s="350" t="s">
        <v>18</v>
      </c>
      <c r="I147" s="4" t="s">
        <v>3</v>
      </c>
      <c r="J147" s="350" t="s">
        <v>6</v>
      </c>
      <c r="K147" s="350" t="s">
        <v>35</v>
      </c>
      <c r="L147" s="350" t="s">
        <v>21</v>
      </c>
      <c r="M147" s="350" t="s">
        <v>59</v>
      </c>
      <c r="N147" s="4" t="s">
        <v>3873</v>
      </c>
      <c r="O147" s="4" t="s">
        <v>3872</v>
      </c>
      <c r="P147" s="350" t="s">
        <v>73</v>
      </c>
      <c r="Q147" s="350" t="s">
        <v>122</v>
      </c>
      <c r="R147" s="350" t="s">
        <v>337</v>
      </c>
    </row>
    <row r="148" spans="2:18">
      <c r="B148" s="351">
        <v>1</v>
      </c>
      <c r="C148" s="382">
        <f>B146</f>
        <v>45799</v>
      </c>
      <c r="D148" s="351" t="s">
        <v>186</v>
      </c>
      <c r="E148" s="516" t="s">
        <v>4684</v>
      </c>
      <c r="F148" s="520"/>
      <c r="G148" s="550"/>
      <c r="H148" s="550"/>
      <c r="I148" s="516"/>
      <c r="J148" s="550">
        <v>1</v>
      </c>
      <c r="K148" s="550" t="s">
        <v>4686</v>
      </c>
      <c r="L148" s="520" t="s">
        <v>4685</v>
      </c>
      <c r="M148" s="497">
        <v>558000</v>
      </c>
      <c r="N148" s="550">
        <v>20250522</v>
      </c>
      <c r="O148" s="351"/>
      <c r="P148" s="76"/>
      <c r="Q148" s="385">
        <f t="shared" ref="Q148" si="40">J148*M148</f>
        <v>558000</v>
      </c>
      <c r="R148" s="7">
        <f t="shared" ref="R148" si="41">Q148*1.1</f>
        <v>613800</v>
      </c>
    </row>
    <row r="149" spans="2:18">
      <c r="P149" s="43" t="s">
        <v>123</v>
      </c>
      <c r="Q149" s="42">
        <f>SUM(Q145:Q148)</f>
        <v>558000</v>
      </c>
      <c r="R149" s="42">
        <f>SUM(R145:R148)</f>
        <v>613800</v>
      </c>
    </row>
    <row r="151" spans="2:18">
      <c r="B151" s="78">
        <v>45819</v>
      </c>
      <c r="P151" s="349"/>
      <c r="Q151" s="349"/>
    </row>
    <row r="152" spans="2:18">
      <c r="B152" s="350" t="s">
        <v>48</v>
      </c>
      <c r="C152" s="350" t="s">
        <v>13</v>
      </c>
      <c r="D152" s="350" t="s">
        <v>12</v>
      </c>
      <c r="E152" s="350" t="s">
        <v>5</v>
      </c>
      <c r="F152" s="350" t="s">
        <v>22</v>
      </c>
      <c r="G152" s="350" t="s">
        <v>2</v>
      </c>
      <c r="H152" s="350" t="s">
        <v>18</v>
      </c>
      <c r="I152" s="4" t="s">
        <v>3</v>
      </c>
      <c r="J152" s="350" t="s">
        <v>6</v>
      </c>
      <c r="K152" s="350" t="s">
        <v>35</v>
      </c>
      <c r="L152" s="350" t="s">
        <v>21</v>
      </c>
      <c r="M152" s="350" t="s">
        <v>59</v>
      </c>
      <c r="N152" s="4" t="s">
        <v>3873</v>
      </c>
      <c r="O152" s="4" t="s">
        <v>3872</v>
      </c>
      <c r="P152" s="350" t="s">
        <v>73</v>
      </c>
      <c r="Q152" s="350" t="s">
        <v>122</v>
      </c>
      <c r="R152" s="350" t="s">
        <v>337</v>
      </c>
    </row>
    <row r="153" spans="2:18" ht="22.5" customHeight="1">
      <c r="B153" s="351">
        <v>1</v>
      </c>
      <c r="C153" s="382">
        <f>B151</f>
        <v>45819</v>
      </c>
      <c r="D153" s="351" t="s">
        <v>186</v>
      </c>
      <c r="E153" s="516" t="s">
        <v>3997</v>
      </c>
      <c r="F153" s="508" t="s">
        <v>3999</v>
      </c>
      <c r="G153" s="509"/>
      <c r="H153" s="508"/>
      <c r="I153" s="575" t="s">
        <v>4758</v>
      </c>
      <c r="J153" s="496">
        <v>3</v>
      </c>
      <c r="K153" s="5"/>
      <c r="L153" s="511" t="s">
        <v>3928</v>
      </c>
      <c r="M153" s="497">
        <v>100000</v>
      </c>
      <c r="N153" s="351">
        <v>20250526</v>
      </c>
      <c r="O153" s="351">
        <v>20250611</v>
      </c>
      <c r="P153" s="354"/>
      <c r="Q153" s="385">
        <f t="shared" ref="Q153" si="42">J153*M153</f>
        <v>300000</v>
      </c>
      <c r="R153" s="7">
        <f t="shared" ref="R153" si="43">Q153*1.1</f>
        <v>330000</v>
      </c>
    </row>
    <row r="154" spans="2:18">
      <c r="P154" s="43" t="s">
        <v>123</v>
      </c>
      <c r="Q154" s="42">
        <f>SUM(Q150:Q153)</f>
        <v>300000</v>
      </c>
      <c r="R154" s="42">
        <f>SUM(R150:R153)</f>
        <v>330000</v>
      </c>
    </row>
    <row r="156" spans="2:18">
      <c r="B156" s="78">
        <v>45833</v>
      </c>
      <c r="P156" s="349"/>
      <c r="Q156" s="349"/>
    </row>
    <row r="157" spans="2:18">
      <c r="B157" s="350" t="s">
        <v>48</v>
      </c>
      <c r="C157" s="350" t="s">
        <v>13</v>
      </c>
      <c r="D157" s="350" t="s">
        <v>12</v>
      </c>
      <c r="E157" s="350" t="s">
        <v>5</v>
      </c>
      <c r="F157" s="350" t="s">
        <v>22</v>
      </c>
      <c r="G157" s="350" t="s">
        <v>2</v>
      </c>
      <c r="H157" s="350" t="s">
        <v>18</v>
      </c>
      <c r="I157" s="4" t="s">
        <v>3</v>
      </c>
      <c r="J157" s="350" t="s">
        <v>6</v>
      </c>
      <c r="K157" s="350" t="s">
        <v>35</v>
      </c>
      <c r="L157" s="350" t="s">
        <v>21</v>
      </c>
      <c r="M157" s="350" t="s">
        <v>59</v>
      </c>
      <c r="N157" s="4" t="s">
        <v>3873</v>
      </c>
      <c r="O157" s="4" t="s">
        <v>3872</v>
      </c>
      <c r="P157" s="350" t="s">
        <v>73</v>
      </c>
      <c r="Q157" s="350" t="s">
        <v>122</v>
      </c>
      <c r="R157" s="350" t="s">
        <v>337</v>
      </c>
    </row>
    <row r="158" spans="2:18">
      <c r="B158" s="351">
        <v>1</v>
      </c>
      <c r="C158" s="382">
        <f>B156</f>
        <v>45833</v>
      </c>
      <c r="D158" s="351" t="s">
        <v>186</v>
      </c>
      <c r="E158" s="516" t="s">
        <v>4874</v>
      </c>
      <c r="F158" s="520" t="s">
        <v>4875</v>
      </c>
      <c r="G158" s="550"/>
      <c r="H158" s="550"/>
      <c r="I158" s="516"/>
      <c r="J158" s="550">
        <v>1</v>
      </c>
      <c r="K158" s="550"/>
      <c r="L158" s="520" t="s">
        <v>4876</v>
      </c>
      <c r="M158" s="497">
        <v>180000</v>
      </c>
      <c r="N158" s="550">
        <v>20250620</v>
      </c>
      <c r="O158" s="351"/>
      <c r="P158" s="76"/>
      <c r="Q158" s="385">
        <f t="shared" ref="Q158" si="44">J158*M158</f>
        <v>180000</v>
      </c>
      <c r="R158" s="7">
        <f t="shared" ref="R158" si="45">Q158*1.1</f>
        <v>198000.00000000003</v>
      </c>
    </row>
    <row r="159" spans="2:18">
      <c r="P159" s="43" t="s">
        <v>123</v>
      </c>
      <c r="Q159" s="42">
        <f>SUM(Q155:Q158)</f>
        <v>180000</v>
      </c>
      <c r="R159" s="42">
        <f>SUM(R155:R158)</f>
        <v>198000.00000000003</v>
      </c>
    </row>
    <row r="161" spans="2:18">
      <c r="B161" s="78">
        <v>45845</v>
      </c>
      <c r="P161" s="349"/>
      <c r="Q161" s="349"/>
    </row>
    <row r="162" spans="2:18">
      <c r="B162" s="350" t="s">
        <v>48</v>
      </c>
      <c r="C162" s="4" t="s">
        <v>13</v>
      </c>
      <c r="D162" s="350" t="s">
        <v>12</v>
      </c>
      <c r="E162" s="350" t="s">
        <v>5</v>
      </c>
      <c r="F162" s="350" t="s">
        <v>22</v>
      </c>
      <c r="G162" s="350" t="s">
        <v>2</v>
      </c>
      <c r="H162" s="350" t="s">
        <v>18</v>
      </c>
      <c r="I162" s="4" t="s">
        <v>3</v>
      </c>
      <c r="J162" s="350" t="s">
        <v>6</v>
      </c>
      <c r="K162" s="350" t="s">
        <v>35</v>
      </c>
      <c r="L162" s="350" t="s">
        <v>21</v>
      </c>
      <c r="M162" s="350" t="s">
        <v>59</v>
      </c>
      <c r="N162" s="4" t="s">
        <v>3873</v>
      </c>
      <c r="O162" s="4" t="s">
        <v>3872</v>
      </c>
      <c r="P162" s="350" t="s">
        <v>73</v>
      </c>
      <c r="Q162" s="350" t="s">
        <v>122</v>
      </c>
      <c r="R162" s="350" t="s">
        <v>337</v>
      </c>
    </row>
    <row r="163" spans="2:18">
      <c r="B163" s="356">
        <v>1</v>
      </c>
      <c r="C163" s="382">
        <f>B161</f>
        <v>45845</v>
      </c>
      <c r="D163" s="351" t="s">
        <v>186</v>
      </c>
      <c r="E163" s="701" t="s">
        <v>4628</v>
      </c>
      <c r="F163" s="5" t="s">
        <v>3858</v>
      </c>
      <c r="G163" s="496"/>
      <c r="H163" s="356"/>
      <c r="I163" s="701">
        <v>1796</v>
      </c>
      <c r="J163" s="496">
        <v>1</v>
      </c>
      <c r="K163" s="5"/>
      <c r="L163" s="5" t="s">
        <v>3858</v>
      </c>
      <c r="M163" s="497">
        <v>440000</v>
      </c>
      <c r="N163" s="351">
        <v>20250619</v>
      </c>
      <c r="O163" s="351"/>
      <c r="P163" s="359"/>
      <c r="Q163" s="385">
        <f t="shared" ref="Q163:Q166" si="46">J163*M163</f>
        <v>440000</v>
      </c>
      <c r="R163" s="385">
        <v>440000</v>
      </c>
    </row>
    <row r="164" spans="2:18">
      <c r="B164" s="351">
        <v>2</v>
      </c>
      <c r="C164" s="382">
        <f>B161</f>
        <v>45845</v>
      </c>
      <c r="D164" s="351" t="s">
        <v>186</v>
      </c>
      <c r="E164" s="702"/>
      <c r="F164" s="5" t="s">
        <v>3858</v>
      </c>
      <c r="G164" s="496"/>
      <c r="H164" s="5"/>
      <c r="I164" s="702"/>
      <c r="J164" s="496">
        <v>1</v>
      </c>
      <c r="K164" s="5"/>
      <c r="L164" s="5" t="s">
        <v>3858</v>
      </c>
      <c r="M164" s="497">
        <v>385000</v>
      </c>
      <c r="N164" s="351">
        <v>20250619</v>
      </c>
      <c r="O164" s="351"/>
      <c r="P164" s="371"/>
      <c r="Q164" s="385">
        <f t="shared" si="46"/>
        <v>385000</v>
      </c>
      <c r="R164" s="385">
        <v>385000</v>
      </c>
    </row>
    <row r="165" spans="2:18">
      <c r="B165" s="356">
        <v>3</v>
      </c>
      <c r="C165" s="382">
        <f>B161</f>
        <v>45845</v>
      </c>
      <c r="D165" s="351" t="s">
        <v>186</v>
      </c>
      <c r="E165" s="702"/>
      <c r="F165" s="5" t="s">
        <v>3858</v>
      </c>
      <c r="G165" s="496"/>
      <c r="H165" s="5"/>
      <c r="I165" s="702"/>
      <c r="J165" s="496">
        <v>1</v>
      </c>
      <c r="K165" s="5"/>
      <c r="L165" s="5" t="s">
        <v>3858</v>
      </c>
      <c r="M165" s="497">
        <v>440000</v>
      </c>
      <c r="N165" s="351">
        <v>20250619</v>
      </c>
      <c r="O165" s="351"/>
      <c r="P165" s="354"/>
      <c r="Q165" s="385">
        <f t="shared" si="46"/>
        <v>440000</v>
      </c>
      <c r="R165" s="385">
        <v>440000</v>
      </c>
    </row>
    <row r="166" spans="2:18">
      <c r="B166" s="351">
        <v>4</v>
      </c>
      <c r="C166" s="382">
        <f>B161</f>
        <v>45845</v>
      </c>
      <c r="D166" s="351" t="s">
        <v>186</v>
      </c>
      <c r="E166" s="703"/>
      <c r="F166" s="5" t="s">
        <v>3858</v>
      </c>
      <c r="G166" s="496"/>
      <c r="H166" s="5"/>
      <c r="I166" s="703"/>
      <c r="J166" s="496">
        <v>1</v>
      </c>
      <c r="K166" s="5"/>
      <c r="L166" s="5" t="s">
        <v>3858</v>
      </c>
      <c r="M166" s="497">
        <v>77000</v>
      </c>
      <c r="N166" s="351">
        <v>20250619</v>
      </c>
      <c r="O166" s="351"/>
      <c r="P166" s="354"/>
      <c r="Q166" s="385">
        <f t="shared" si="46"/>
        <v>77000</v>
      </c>
      <c r="R166" s="385">
        <v>77000</v>
      </c>
    </row>
    <row r="167" spans="2:18">
      <c r="B167" s="405"/>
      <c r="C167" s="453"/>
      <c r="D167" s="405"/>
      <c r="E167" s="517"/>
      <c r="G167" s="454"/>
      <c r="I167" s="454"/>
      <c r="J167" s="454"/>
      <c r="L167" s="2"/>
      <c r="M167" s="498"/>
      <c r="N167" s="405"/>
      <c r="P167" s="499"/>
      <c r="Q167" s="458">
        <v>-242000</v>
      </c>
      <c r="R167" s="458">
        <v>-242000</v>
      </c>
    </row>
    <row r="168" spans="2:18">
      <c r="P168" s="43" t="s">
        <v>123</v>
      </c>
      <c r="Q168" s="42">
        <f>SUM(Q163:Q167)</f>
        <v>1100000</v>
      </c>
      <c r="R168" s="42">
        <f>SUM(R163:R167)</f>
        <v>1100000</v>
      </c>
    </row>
    <row r="170" spans="2:18">
      <c r="B170" s="78">
        <v>45847</v>
      </c>
      <c r="P170" s="349"/>
      <c r="Q170" s="349"/>
    </row>
    <row r="171" spans="2:18">
      <c r="B171" s="350" t="s">
        <v>48</v>
      </c>
      <c r="C171" s="350" t="s">
        <v>13</v>
      </c>
      <c r="D171" s="350" t="s">
        <v>12</v>
      </c>
      <c r="E171" s="350" t="s">
        <v>5</v>
      </c>
      <c r="F171" s="350" t="s">
        <v>22</v>
      </c>
      <c r="G171" s="350" t="s">
        <v>2</v>
      </c>
      <c r="H171" s="350" t="s">
        <v>18</v>
      </c>
      <c r="I171" s="4" t="s">
        <v>3</v>
      </c>
      <c r="J171" s="350" t="s">
        <v>6</v>
      </c>
      <c r="K171" s="350" t="s">
        <v>35</v>
      </c>
      <c r="L171" s="350" t="s">
        <v>21</v>
      </c>
      <c r="M171" s="350" t="s">
        <v>59</v>
      </c>
      <c r="N171" s="4" t="s">
        <v>3873</v>
      </c>
      <c r="O171" s="4" t="s">
        <v>3872</v>
      </c>
      <c r="P171" s="350" t="s">
        <v>73</v>
      </c>
      <c r="Q171" s="350" t="s">
        <v>122</v>
      </c>
      <c r="R171" s="350" t="s">
        <v>337</v>
      </c>
    </row>
    <row r="172" spans="2:18">
      <c r="B172" s="351">
        <v>1</v>
      </c>
      <c r="C172" s="382">
        <f>B170</f>
        <v>45847</v>
      </c>
      <c r="D172" s="351" t="s">
        <v>186</v>
      </c>
      <c r="E172" s="516" t="s">
        <v>4947</v>
      </c>
      <c r="F172" s="520" t="s">
        <v>4948</v>
      </c>
      <c r="G172" s="550"/>
      <c r="H172" s="550"/>
      <c r="I172" s="634" t="s">
        <v>4949</v>
      </c>
      <c r="J172" s="550">
        <v>4</v>
      </c>
      <c r="K172" s="550"/>
      <c r="L172" s="520" t="s">
        <v>4948</v>
      </c>
      <c r="M172" s="497">
        <v>150000</v>
      </c>
      <c r="N172" s="550">
        <v>20250620</v>
      </c>
      <c r="O172" s="351"/>
      <c r="P172" s="76"/>
      <c r="Q172" s="385">
        <f t="shared" ref="Q172:Q173" si="47">J172*M172</f>
        <v>600000</v>
      </c>
      <c r="R172" s="7">
        <f t="shared" ref="R172:R174" si="48">Q172*1.1</f>
        <v>660000</v>
      </c>
    </row>
    <row r="173" spans="2:18">
      <c r="B173" s="351">
        <v>2</v>
      </c>
      <c r="C173" s="382">
        <f>C172</f>
        <v>45847</v>
      </c>
      <c r="D173" s="351" t="s">
        <v>186</v>
      </c>
      <c r="E173" s="516" t="s">
        <v>4951</v>
      </c>
      <c r="F173" s="520" t="s">
        <v>4948</v>
      </c>
      <c r="G173" s="550"/>
      <c r="H173" s="550"/>
      <c r="I173" s="516" t="s">
        <v>4950</v>
      </c>
      <c r="J173" s="550">
        <v>2</v>
      </c>
      <c r="K173" s="550"/>
      <c r="L173" s="520" t="s">
        <v>4948</v>
      </c>
      <c r="M173" s="497">
        <v>900000</v>
      </c>
      <c r="N173" s="550">
        <v>20250620</v>
      </c>
      <c r="O173" s="351"/>
      <c r="P173" s="76"/>
      <c r="Q173" s="385">
        <f t="shared" si="47"/>
        <v>1800000</v>
      </c>
      <c r="R173" s="7">
        <f t="shared" si="48"/>
        <v>1980000.0000000002</v>
      </c>
    </row>
    <row r="174" spans="2:18">
      <c r="B174" s="405"/>
      <c r="C174" s="453"/>
      <c r="D174" s="405"/>
      <c r="E174" s="454"/>
      <c r="F174" s="544"/>
      <c r="G174" s="544"/>
      <c r="H174" s="544"/>
      <c r="I174" s="454"/>
      <c r="J174" s="544"/>
      <c r="K174" s="544"/>
      <c r="L174" s="544"/>
      <c r="M174" s="498"/>
      <c r="N174" s="544"/>
      <c r="O174" s="405"/>
      <c r="P174" s="547"/>
      <c r="Q174" s="458">
        <v>-150000</v>
      </c>
      <c r="R174" s="7">
        <f t="shared" si="48"/>
        <v>-165000</v>
      </c>
    </row>
    <row r="175" spans="2:18">
      <c r="P175" s="43" t="s">
        <v>123</v>
      </c>
      <c r="Q175" s="42">
        <f>SUM(Q172:Q174)</f>
        <v>2250000</v>
      </c>
      <c r="R175" s="42">
        <f>SUM(R172:R174)</f>
        <v>2475000</v>
      </c>
    </row>
    <row r="177" spans="2:18">
      <c r="B177" s="78">
        <v>45847</v>
      </c>
      <c r="P177" s="349"/>
      <c r="Q177" s="349"/>
    </row>
    <row r="178" spans="2:18">
      <c r="B178" s="350" t="s">
        <v>48</v>
      </c>
      <c r="C178" s="4" t="s">
        <v>13</v>
      </c>
      <c r="D178" s="350" t="s">
        <v>12</v>
      </c>
      <c r="E178" s="350" t="s">
        <v>5</v>
      </c>
      <c r="F178" s="350" t="s">
        <v>22</v>
      </c>
      <c r="G178" s="350" t="s">
        <v>2</v>
      </c>
      <c r="H178" s="350" t="s">
        <v>18</v>
      </c>
      <c r="I178" s="4" t="s">
        <v>3</v>
      </c>
      <c r="J178" s="350" t="s">
        <v>6</v>
      </c>
      <c r="K178" s="350" t="s">
        <v>35</v>
      </c>
      <c r="L178" s="350" t="s">
        <v>21</v>
      </c>
      <c r="M178" s="350" t="s">
        <v>59</v>
      </c>
      <c r="N178" s="4" t="s">
        <v>3873</v>
      </c>
      <c r="O178" s="4" t="s">
        <v>3872</v>
      </c>
      <c r="P178" s="350" t="s">
        <v>73</v>
      </c>
      <c r="Q178" s="350" t="s">
        <v>122</v>
      </c>
      <c r="R178" s="350" t="s">
        <v>337</v>
      </c>
    </row>
    <row r="179" spans="2:18">
      <c r="B179" s="356">
        <v>1</v>
      </c>
      <c r="C179" s="382">
        <f>B177</f>
        <v>45847</v>
      </c>
      <c r="D179" s="351" t="s">
        <v>186</v>
      </c>
      <c r="E179" s="516" t="s">
        <v>4953</v>
      </c>
      <c r="F179" s="5" t="s">
        <v>4952</v>
      </c>
      <c r="G179" s="496"/>
      <c r="H179" s="356"/>
      <c r="I179" s="634">
        <v>314195</v>
      </c>
      <c r="J179" s="496">
        <v>1</v>
      </c>
      <c r="K179" s="5"/>
      <c r="L179" s="5" t="s">
        <v>4952</v>
      </c>
      <c r="M179" s="497">
        <v>240000</v>
      </c>
      <c r="N179" s="351">
        <v>20250707</v>
      </c>
      <c r="O179" s="351"/>
      <c r="P179" s="359"/>
      <c r="Q179" s="385">
        <f t="shared" ref="Q179:Q182" si="49">J179*M179</f>
        <v>240000</v>
      </c>
      <c r="R179" s="7">
        <f t="shared" ref="R179:R183" si="50">Q179*1.1</f>
        <v>264000</v>
      </c>
    </row>
    <row r="180" spans="2:18">
      <c r="B180" s="351">
        <v>2</v>
      </c>
      <c r="C180" s="382">
        <f>B177</f>
        <v>45847</v>
      </c>
      <c r="D180" s="351" t="s">
        <v>186</v>
      </c>
      <c r="E180" s="516" t="s">
        <v>4954</v>
      </c>
      <c r="F180" s="5" t="str">
        <f>F179</f>
        <v>에코시스텍</v>
      </c>
      <c r="G180" s="496"/>
      <c r="H180" s="5"/>
      <c r="I180" s="634">
        <v>314195</v>
      </c>
      <c r="J180" s="496">
        <v>1</v>
      </c>
      <c r="K180" s="5"/>
      <c r="L180" s="5" t="str">
        <f>L179</f>
        <v>에코시스텍</v>
      </c>
      <c r="M180" s="497">
        <v>380000</v>
      </c>
      <c r="N180" s="351">
        <f>N179</f>
        <v>20250707</v>
      </c>
      <c r="O180" s="351"/>
      <c r="P180" s="371"/>
      <c r="Q180" s="385">
        <f t="shared" si="49"/>
        <v>380000</v>
      </c>
      <c r="R180" s="7">
        <f t="shared" si="50"/>
        <v>418000.00000000006</v>
      </c>
    </row>
    <row r="181" spans="2:18">
      <c r="B181" s="356">
        <v>3</v>
      </c>
      <c r="C181" s="382">
        <f>B177</f>
        <v>45847</v>
      </c>
      <c r="D181" s="351" t="s">
        <v>186</v>
      </c>
      <c r="E181" s="516" t="s">
        <v>4955</v>
      </c>
      <c r="F181" s="5" t="str">
        <f>F180</f>
        <v>에코시스텍</v>
      </c>
      <c r="G181" s="496"/>
      <c r="H181" s="5"/>
      <c r="I181" s="634">
        <v>314195</v>
      </c>
      <c r="J181" s="496">
        <v>1</v>
      </c>
      <c r="K181" s="5"/>
      <c r="L181" s="5" t="str">
        <f>L180</f>
        <v>에코시스텍</v>
      </c>
      <c r="M181" s="497">
        <v>350000</v>
      </c>
      <c r="N181" s="351">
        <f>N180</f>
        <v>20250707</v>
      </c>
      <c r="O181" s="351"/>
      <c r="P181" s="354"/>
      <c r="Q181" s="385">
        <f t="shared" si="49"/>
        <v>350000</v>
      </c>
      <c r="R181" s="7">
        <f t="shared" si="50"/>
        <v>385000.00000000006</v>
      </c>
    </row>
    <row r="182" spans="2:18">
      <c r="B182" s="351">
        <v>4</v>
      </c>
      <c r="C182" s="382">
        <f>B177</f>
        <v>45847</v>
      </c>
      <c r="D182" s="351" t="s">
        <v>186</v>
      </c>
      <c r="E182" s="516" t="s">
        <v>4956</v>
      </c>
      <c r="F182" s="5" t="str">
        <f>F181</f>
        <v>에코시스텍</v>
      </c>
      <c r="G182" s="496"/>
      <c r="H182" s="5"/>
      <c r="I182" s="634">
        <v>314195</v>
      </c>
      <c r="J182" s="496">
        <v>1</v>
      </c>
      <c r="K182" s="5"/>
      <c r="L182" s="5" t="str">
        <f>L181</f>
        <v>에코시스텍</v>
      </c>
      <c r="M182" s="497">
        <v>380000</v>
      </c>
      <c r="N182" s="351">
        <f>N181</f>
        <v>20250707</v>
      </c>
      <c r="O182" s="351"/>
      <c r="P182" s="354"/>
      <c r="Q182" s="385">
        <f t="shared" si="49"/>
        <v>380000</v>
      </c>
      <c r="R182" s="7">
        <f t="shared" si="50"/>
        <v>418000.00000000006</v>
      </c>
    </row>
    <row r="183" spans="2:18">
      <c r="B183" s="351">
        <v>5</v>
      </c>
      <c r="C183" s="382">
        <f>C182</f>
        <v>45847</v>
      </c>
      <c r="D183" s="351" t="s">
        <v>186</v>
      </c>
      <c r="E183" s="516" t="s">
        <v>4957</v>
      </c>
      <c r="F183" s="5" t="str">
        <f>F182</f>
        <v>에코시스텍</v>
      </c>
      <c r="G183" s="496"/>
      <c r="H183" s="5"/>
      <c r="I183" s="634">
        <v>314195</v>
      </c>
      <c r="J183" s="496">
        <v>1</v>
      </c>
      <c r="K183" s="5"/>
      <c r="L183" s="5" t="str">
        <f>L182</f>
        <v>에코시스텍</v>
      </c>
      <c r="M183" s="497">
        <v>380000</v>
      </c>
      <c r="N183" s="351">
        <f>N182</f>
        <v>20250707</v>
      </c>
      <c r="O183" s="351"/>
      <c r="P183" s="354"/>
      <c r="Q183" s="385">
        <f t="shared" ref="Q183" si="51">J183*M183</f>
        <v>380000</v>
      </c>
      <c r="R183" s="7">
        <f t="shared" si="50"/>
        <v>418000.00000000006</v>
      </c>
    </row>
    <row r="184" spans="2:18">
      <c r="P184" s="43" t="s">
        <v>123</v>
      </c>
      <c r="Q184" s="42">
        <f>SUM(Q179:Q183)</f>
        <v>1730000</v>
      </c>
      <c r="R184" s="42">
        <f>SUM(R179:R183)</f>
        <v>1903000</v>
      </c>
    </row>
    <row r="186" spans="2:18">
      <c r="B186" s="78">
        <v>45855</v>
      </c>
      <c r="P186" s="349"/>
      <c r="Q186" s="349"/>
    </row>
    <row r="187" spans="2:18">
      <c r="B187" s="350" t="s">
        <v>48</v>
      </c>
      <c r="C187" s="350" t="s">
        <v>13</v>
      </c>
      <c r="D187" s="350" t="s">
        <v>12</v>
      </c>
      <c r="E187" s="350" t="s">
        <v>5</v>
      </c>
      <c r="F187" s="350" t="s">
        <v>22</v>
      </c>
      <c r="G187" s="350" t="s">
        <v>2</v>
      </c>
      <c r="H187" s="350" t="s">
        <v>18</v>
      </c>
      <c r="I187" s="4" t="s">
        <v>3</v>
      </c>
      <c r="J187" s="350" t="s">
        <v>6</v>
      </c>
      <c r="K187" s="350" t="s">
        <v>35</v>
      </c>
      <c r="L187" s="350" t="s">
        <v>21</v>
      </c>
      <c r="M187" s="350" t="s">
        <v>59</v>
      </c>
      <c r="N187" s="4" t="s">
        <v>3873</v>
      </c>
      <c r="O187" s="4" t="s">
        <v>3872</v>
      </c>
      <c r="P187" s="350" t="s">
        <v>73</v>
      </c>
      <c r="Q187" s="350" t="s">
        <v>122</v>
      </c>
      <c r="R187" s="350" t="s">
        <v>337</v>
      </c>
    </row>
    <row r="188" spans="2:18" ht="18" customHeight="1">
      <c r="B188" s="351">
        <v>1</v>
      </c>
      <c r="C188" s="382">
        <f>B186</f>
        <v>45855</v>
      </c>
      <c r="D188" s="351" t="s">
        <v>186</v>
      </c>
      <c r="E188" s="516" t="s">
        <v>3997</v>
      </c>
      <c r="F188" s="508" t="s">
        <v>3999</v>
      </c>
      <c r="G188" s="509"/>
      <c r="H188" s="508"/>
      <c r="I188" s="575" t="s">
        <v>5003</v>
      </c>
      <c r="J188" s="496">
        <v>2</v>
      </c>
      <c r="K188" s="5"/>
      <c r="L188" s="511" t="s">
        <v>3928</v>
      </c>
      <c r="M188" s="497">
        <v>100000</v>
      </c>
      <c r="N188" s="351">
        <v>20250620</v>
      </c>
      <c r="O188" s="351"/>
      <c r="P188" s="354"/>
      <c r="Q188" s="385">
        <f t="shared" ref="Q188" si="52">J188*M188</f>
        <v>200000</v>
      </c>
      <c r="R188" s="7">
        <f t="shared" ref="R188" si="53">Q188*1.1</f>
        <v>220000.00000000003</v>
      </c>
    </row>
    <row r="189" spans="2:18">
      <c r="P189" s="43" t="s">
        <v>123</v>
      </c>
      <c r="Q189" s="42">
        <f>SUM(Q185:Q188)</f>
        <v>200000</v>
      </c>
      <c r="R189" s="42">
        <f>SUM(R185:R188)</f>
        <v>220000.00000000003</v>
      </c>
    </row>
    <row r="191" spans="2:18">
      <c r="B191" s="78">
        <v>45855</v>
      </c>
      <c r="P191" s="349"/>
      <c r="Q191" s="349"/>
    </row>
    <row r="192" spans="2:18">
      <c r="B192" s="350" t="s">
        <v>48</v>
      </c>
      <c r="C192" s="350" t="s">
        <v>13</v>
      </c>
      <c r="D192" s="350" t="s">
        <v>12</v>
      </c>
      <c r="E192" s="350" t="s">
        <v>5</v>
      </c>
      <c r="F192" s="350" t="s">
        <v>22</v>
      </c>
      <c r="G192" s="350" t="s">
        <v>2</v>
      </c>
      <c r="H192" s="350" t="s">
        <v>18</v>
      </c>
      <c r="I192" s="4" t="s">
        <v>3</v>
      </c>
      <c r="J192" s="350" t="s">
        <v>6</v>
      </c>
      <c r="K192" s="350" t="s">
        <v>35</v>
      </c>
      <c r="L192" s="350" t="s">
        <v>21</v>
      </c>
      <c r="M192" s="350" t="s">
        <v>59</v>
      </c>
      <c r="N192" s="4" t="s">
        <v>3873</v>
      </c>
      <c r="O192" s="4" t="s">
        <v>3872</v>
      </c>
      <c r="P192" s="350" t="s">
        <v>73</v>
      </c>
      <c r="Q192" s="350" t="s">
        <v>122</v>
      </c>
      <c r="R192" s="350" t="s">
        <v>337</v>
      </c>
    </row>
    <row r="193" spans="2:18" ht="12.75" customHeight="1">
      <c r="B193" s="351">
        <v>1</v>
      </c>
      <c r="C193" s="382">
        <f>B191</f>
        <v>45855</v>
      </c>
      <c r="D193" s="351" t="s">
        <v>186</v>
      </c>
      <c r="E193" s="516" t="s">
        <v>5004</v>
      </c>
      <c r="F193" s="508" t="s">
        <v>5006</v>
      </c>
      <c r="G193" s="509"/>
      <c r="H193" s="508"/>
      <c r="I193" s="575"/>
      <c r="J193" s="496">
        <v>1</v>
      </c>
      <c r="K193" s="5"/>
      <c r="L193" s="508" t="s">
        <v>5006</v>
      </c>
      <c r="M193" s="497">
        <v>30000</v>
      </c>
      <c r="N193" s="351">
        <v>20250716</v>
      </c>
      <c r="O193" s="351"/>
      <c r="P193" s="354"/>
      <c r="Q193" s="385">
        <f t="shared" ref="Q193" si="54">J193*M193</f>
        <v>30000</v>
      </c>
      <c r="R193" s="7">
        <f t="shared" ref="R193" si="55">Q193*1.1</f>
        <v>33000</v>
      </c>
    </row>
    <row r="194" spans="2:18" ht="12.75" customHeight="1">
      <c r="B194" s="351">
        <v>2</v>
      </c>
      <c r="C194" s="382">
        <f>B191</f>
        <v>45855</v>
      </c>
      <c r="D194" s="351" t="s">
        <v>186</v>
      </c>
      <c r="E194" s="516" t="s">
        <v>5005</v>
      </c>
      <c r="F194" s="508" t="s">
        <v>5007</v>
      </c>
      <c r="G194" s="509"/>
      <c r="H194" s="508"/>
      <c r="I194" s="575"/>
      <c r="J194" s="496">
        <v>1</v>
      </c>
      <c r="K194" s="5"/>
      <c r="L194" s="508" t="s">
        <v>5006</v>
      </c>
      <c r="M194" s="497">
        <v>30000</v>
      </c>
      <c r="N194" s="351">
        <v>20250716</v>
      </c>
      <c r="O194" s="351"/>
      <c r="P194" s="354"/>
      <c r="Q194" s="385">
        <f t="shared" ref="Q194" si="56">J194*M194</f>
        <v>30000</v>
      </c>
      <c r="R194" s="7">
        <f t="shared" ref="R194" si="57">Q194*1.1</f>
        <v>33000</v>
      </c>
    </row>
    <row r="195" spans="2:18">
      <c r="P195" s="43" t="s">
        <v>123</v>
      </c>
      <c r="Q195" s="42">
        <f>SUM(Q190:Q194)</f>
        <v>60000</v>
      </c>
      <c r="R195" s="42">
        <f>SUM(R190:R194)</f>
        <v>66000</v>
      </c>
    </row>
    <row r="197" spans="2:18">
      <c r="B197" s="78">
        <v>45855</v>
      </c>
      <c r="P197" s="349"/>
      <c r="Q197" s="349"/>
    </row>
    <row r="198" spans="2:18">
      <c r="B198" s="350" t="s">
        <v>48</v>
      </c>
      <c r="C198" s="350" t="s">
        <v>13</v>
      </c>
      <c r="D198" s="350" t="s">
        <v>12</v>
      </c>
      <c r="E198" s="350" t="s">
        <v>5</v>
      </c>
      <c r="F198" s="350" t="s">
        <v>22</v>
      </c>
      <c r="G198" s="350" t="s">
        <v>2</v>
      </c>
      <c r="H198" s="350" t="s">
        <v>18</v>
      </c>
      <c r="I198" s="4" t="s">
        <v>3</v>
      </c>
      <c r="J198" s="350" t="s">
        <v>6</v>
      </c>
      <c r="K198" s="350" t="s">
        <v>35</v>
      </c>
      <c r="L198" s="350" t="s">
        <v>21</v>
      </c>
      <c r="M198" s="350" t="s">
        <v>59</v>
      </c>
      <c r="N198" s="4" t="s">
        <v>3873</v>
      </c>
      <c r="O198" s="4" t="s">
        <v>3872</v>
      </c>
      <c r="P198" s="350" t="s">
        <v>73</v>
      </c>
      <c r="Q198" s="350" t="s">
        <v>122</v>
      </c>
      <c r="R198" s="350" t="s">
        <v>337</v>
      </c>
    </row>
    <row r="199" spans="2:18" ht="12.75" customHeight="1">
      <c r="B199" s="351">
        <v>1</v>
      </c>
      <c r="C199" s="382">
        <f>B197</f>
        <v>45855</v>
      </c>
      <c r="D199" s="351" t="s">
        <v>186</v>
      </c>
      <c r="E199" s="516" t="s">
        <v>5008</v>
      </c>
      <c r="F199" s="508" t="s">
        <v>5009</v>
      </c>
      <c r="G199" s="509"/>
      <c r="H199" s="508"/>
      <c r="I199" s="575"/>
      <c r="J199" s="496">
        <v>1</v>
      </c>
      <c r="K199" s="5"/>
      <c r="L199" s="508" t="s">
        <v>5010</v>
      </c>
      <c r="M199" s="497">
        <v>300000</v>
      </c>
      <c r="N199" s="351">
        <v>20250716</v>
      </c>
      <c r="O199" s="351"/>
      <c r="P199" s="354"/>
      <c r="Q199" s="385">
        <f t="shared" ref="Q199" si="58">J199*M199</f>
        <v>300000</v>
      </c>
      <c r="R199" s="7">
        <f t="shared" ref="R199" si="59">Q199*1.1</f>
        <v>330000</v>
      </c>
    </row>
    <row r="200" spans="2:18">
      <c r="P200" s="43" t="s">
        <v>123</v>
      </c>
      <c r="Q200" s="42">
        <f>SUM(Q196:Q199)</f>
        <v>300000</v>
      </c>
      <c r="R200" s="42">
        <f>SUM(R196:R199)</f>
        <v>330000</v>
      </c>
    </row>
    <row r="202" spans="2:18">
      <c r="B202" s="78">
        <v>45866</v>
      </c>
      <c r="P202" s="349"/>
      <c r="Q202" s="349"/>
    </row>
    <row r="203" spans="2:18">
      <c r="B203" s="350" t="s">
        <v>48</v>
      </c>
      <c r="C203" s="350" t="s">
        <v>13</v>
      </c>
      <c r="D203" s="350" t="s">
        <v>12</v>
      </c>
      <c r="E203" s="350" t="s">
        <v>5</v>
      </c>
      <c r="F203" s="350" t="s">
        <v>22</v>
      </c>
      <c r="G203" s="350" t="s">
        <v>2</v>
      </c>
      <c r="H203" s="350" t="s">
        <v>18</v>
      </c>
      <c r="I203" s="4" t="s">
        <v>3</v>
      </c>
      <c r="J203" s="350" t="s">
        <v>6</v>
      </c>
      <c r="K203" s="350" t="s">
        <v>35</v>
      </c>
      <c r="L203" s="350" t="s">
        <v>21</v>
      </c>
      <c r="M203" s="350" t="s">
        <v>59</v>
      </c>
      <c r="N203" s="4" t="s">
        <v>3873</v>
      </c>
      <c r="O203" s="4" t="s">
        <v>3872</v>
      </c>
      <c r="P203" s="350" t="s">
        <v>73</v>
      </c>
      <c r="Q203" s="350" t="s">
        <v>122</v>
      </c>
      <c r="R203" s="350" t="s">
        <v>337</v>
      </c>
    </row>
    <row r="204" spans="2:18" ht="12.75" customHeight="1">
      <c r="B204" s="351">
        <v>1</v>
      </c>
      <c r="C204" s="382">
        <f>B202</f>
        <v>45866</v>
      </c>
      <c r="D204" s="351" t="s">
        <v>186</v>
      </c>
      <c r="E204" s="516" t="s">
        <v>5120</v>
      </c>
      <c r="F204" s="508" t="s">
        <v>5009</v>
      </c>
      <c r="G204" s="509"/>
      <c r="H204" s="508"/>
      <c r="I204" s="575"/>
      <c r="J204" s="496">
        <v>2</v>
      </c>
      <c r="K204" s="5"/>
      <c r="L204" s="508" t="s">
        <v>5009</v>
      </c>
      <c r="M204" s="497">
        <v>50000</v>
      </c>
      <c r="N204" s="351">
        <v>20250716</v>
      </c>
      <c r="O204" s="351"/>
      <c r="P204" s="354"/>
      <c r="Q204" s="385">
        <f t="shared" ref="Q204" si="60">J204*M204</f>
        <v>100000</v>
      </c>
      <c r="R204" s="7">
        <f t="shared" ref="R204" si="61">Q204*1.1</f>
        <v>110000.00000000001</v>
      </c>
    </row>
    <row r="205" spans="2:18">
      <c r="P205" s="43" t="s">
        <v>123</v>
      </c>
      <c r="Q205" s="42">
        <f>SUM(Q201:Q204)</f>
        <v>100000</v>
      </c>
      <c r="R205" s="42">
        <f>SUM(R201:R204)</f>
        <v>110000.00000000001</v>
      </c>
    </row>
    <row r="1048016" spans="10:10">
      <c r="J1048016" s="2" t="s">
        <v>8</v>
      </c>
    </row>
    <row r="1048023" spans="2:22" s="2" customFormat="1">
      <c r="B1048023" s="348"/>
      <c r="L1048023" s="348"/>
      <c r="N1048023" s="348"/>
      <c r="P1048023" s="348"/>
      <c r="Q1048023" s="348"/>
      <c r="R1048023" s="348"/>
      <c r="S1048023" s="348"/>
      <c r="T1048023" s="348"/>
      <c r="U1048023" s="348"/>
      <c r="V1048023" s="348"/>
    </row>
  </sheetData>
  <mergeCells count="6">
    <mergeCell ref="E136:E139"/>
    <mergeCell ref="E140:E142"/>
    <mergeCell ref="I136:I139"/>
    <mergeCell ref="I140:I142"/>
    <mergeCell ref="E163:E166"/>
    <mergeCell ref="I163:I16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1048536"/>
  <sheetViews>
    <sheetView topLeftCell="F241" zoomScale="85" zoomScaleNormal="85" workbookViewId="0">
      <selection activeCell="P260" sqref="P260"/>
    </sheetView>
  </sheetViews>
  <sheetFormatPr defaultColWidth="9" defaultRowHeight="14.25"/>
  <cols>
    <col min="1" max="1" width="9" style="2"/>
    <col min="2" max="2" width="10.25" style="2" bestFit="1" customWidth="1"/>
    <col min="3" max="3" width="10.5" style="2" bestFit="1" customWidth="1"/>
    <col min="4" max="4" width="9" style="2"/>
    <col min="5" max="5" width="58.25" style="2" customWidth="1"/>
    <col min="6" max="6" width="13.375" style="2" bestFit="1" customWidth="1"/>
    <col min="7" max="7" width="14.5" style="2" bestFit="1" customWidth="1"/>
    <col min="8" max="8" width="22.5" style="2" bestFit="1" customWidth="1"/>
    <col min="9" max="9" width="11.625" style="2" bestFit="1" customWidth="1"/>
    <col min="10" max="10" width="9.125" style="2" bestFit="1" customWidth="1"/>
    <col min="11" max="11" width="9" style="2"/>
    <col min="12" max="12" width="22.75" style="37" bestFit="1" customWidth="1"/>
    <col min="13" max="13" width="13.25" style="37" customWidth="1"/>
    <col min="14" max="14" width="10.875" style="37" customWidth="1"/>
    <col min="15" max="15" width="10.75" style="2" bestFit="1" customWidth="1"/>
    <col min="16" max="16" width="29.375" style="37" bestFit="1" customWidth="1"/>
    <col min="17" max="18" width="15" style="37" bestFit="1" customWidth="1"/>
    <col min="19" max="19" width="12.375" style="37" bestFit="1" customWidth="1"/>
    <col min="20" max="16384" width="9" style="37"/>
  </cols>
  <sheetData>
    <row r="3" spans="2:21">
      <c r="B3" s="1" t="s">
        <v>129</v>
      </c>
    </row>
    <row r="4" spans="2:21">
      <c r="B4" s="4" t="s">
        <v>48</v>
      </c>
      <c r="C4" s="4" t="s">
        <v>13</v>
      </c>
      <c r="D4" s="4" t="s">
        <v>12</v>
      </c>
      <c r="E4" s="4" t="s">
        <v>5</v>
      </c>
      <c r="F4" s="4" t="s">
        <v>22</v>
      </c>
      <c r="G4" s="4" t="s">
        <v>2</v>
      </c>
      <c r="H4" s="4" t="s">
        <v>18</v>
      </c>
      <c r="I4" s="4" t="s">
        <v>3</v>
      </c>
      <c r="J4" s="4" t="s">
        <v>6</v>
      </c>
      <c r="K4" s="4" t="s">
        <v>35</v>
      </c>
      <c r="L4" s="4" t="s">
        <v>21</v>
      </c>
      <c r="M4" s="4" t="s">
        <v>59</v>
      </c>
      <c r="N4" s="4" t="s">
        <v>341</v>
      </c>
      <c r="O4" s="4" t="s">
        <v>121</v>
      </c>
      <c r="P4" s="4" t="s">
        <v>73</v>
      </c>
      <c r="Q4" s="4" t="s">
        <v>122</v>
      </c>
      <c r="R4" s="4" t="s">
        <v>337</v>
      </c>
    </row>
    <row r="5" spans="2:21">
      <c r="B5" s="5">
        <v>1</v>
      </c>
      <c r="C5" s="5" t="s">
        <v>100</v>
      </c>
      <c r="D5" s="5" t="s">
        <v>97</v>
      </c>
      <c r="E5" s="5" t="s">
        <v>93</v>
      </c>
      <c r="F5" s="5" t="s">
        <v>96</v>
      </c>
      <c r="G5" s="5" t="s">
        <v>10</v>
      </c>
      <c r="H5" s="5" t="s">
        <v>116</v>
      </c>
      <c r="I5" s="5" t="s">
        <v>94</v>
      </c>
      <c r="J5" s="5">
        <v>3</v>
      </c>
      <c r="K5" s="5" t="s">
        <v>38</v>
      </c>
      <c r="L5" s="5" t="s">
        <v>119</v>
      </c>
      <c r="M5" s="80">
        <v>9700</v>
      </c>
      <c r="N5" s="5">
        <v>20230706</v>
      </c>
      <c r="O5" s="5" t="s">
        <v>143</v>
      </c>
      <c r="P5" s="76"/>
      <c r="Q5" s="15">
        <f>J5*M5</f>
        <v>29100</v>
      </c>
      <c r="R5" s="8">
        <f>Q5*1.1</f>
        <v>32010.000000000004</v>
      </c>
    </row>
    <row r="6" spans="2:21">
      <c r="P6" s="4" t="s">
        <v>123</v>
      </c>
      <c r="Q6" s="42">
        <f>SUM(Q5)</f>
        <v>29100</v>
      </c>
      <c r="R6" s="42">
        <f>SUM(R5)</f>
        <v>32010.000000000004</v>
      </c>
    </row>
    <row r="8" spans="2:21">
      <c r="B8" s="1" t="s">
        <v>295</v>
      </c>
    </row>
    <row r="9" spans="2:21">
      <c r="B9" s="4" t="s">
        <v>48</v>
      </c>
      <c r="C9" s="4" t="s">
        <v>13</v>
      </c>
      <c r="D9" s="4" t="s">
        <v>12</v>
      </c>
      <c r="E9" s="4" t="s">
        <v>5</v>
      </c>
      <c r="F9" s="4" t="s">
        <v>22</v>
      </c>
      <c r="G9" s="4" t="s">
        <v>2</v>
      </c>
      <c r="H9" s="4" t="s">
        <v>18</v>
      </c>
      <c r="I9" s="4" t="s">
        <v>3</v>
      </c>
      <c r="J9" s="4" t="s">
        <v>6</v>
      </c>
      <c r="K9" s="4" t="s">
        <v>35</v>
      </c>
      <c r="L9" s="4" t="s">
        <v>21</v>
      </c>
      <c r="M9" s="4" t="s">
        <v>59</v>
      </c>
      <c r="N9" s="4" t="s">
        <v>341</v>
      </c>
      <c r="O9" s="4" t="s">
        <v>121</v>
      </c>
      <c r="P9" s="4" t="s">
        <v>73</v>
      </c>
      <c r="Q9" s="4" t="s">
        <v>122</v>
      </c>
      <c r="R9" s="4" t="s">
        <v>337</v>
      </c>
    </row>
    <row r="10" spans="2:21">
      <c r="B10" s="24">
        <v>1</v>
      </c>
      <c r="C10" s="24" t="s">
        <v>313</v>
      </c>
      <c r="D10" s="24" t="s">
        <v>97</v>
      </c>
      <c r="E10" s="24" t="s">
        <v>1523</v>
      </c>
      <c r="F10" s="24" t="s">
        <v>314</v>
      </c>
      <c r="G10" s="24"/>
      <c r="H10" s="24"/>
      <c r="I10" s="24" t="s">
        <v>277</v>
      </c>
      <c r="J10" s="24">
        <v>3</v>
      </c>
      <c r="K10" s="24" t="s">
        <v>38</v>
      </c>
      <c r="L10" s="24" t="s">
        <v>335</v>
      </c>
      <c r="M10" s="25">
        <v>99000</v>
      </c>
      <c r="N10" s="24">
        <v>20230818</v>
      </c>
      <c r="O10" s="24">
        <v>20230905</v>
      </c>
      <c r="P10" s="24" t="s">
        <v>336</v>
      </c>
      <c r="Q10" s="25">
        <f t="shared" ref="Q10:Q16" si="0">J10*M10</f>
        <v>297000</v>
      </c>
      <c r="R10" s="26">
        <f>Q10*1.1</f>
        <v>326700</v>
      </c>
      <c r="S10" s="37" t="s">
        <v>485</v>
      </c>
      <c r="U10" s="37" t="s">
        <v>547</v>
      </c>
    </row>
    <row r="11" spans="2:21">
      <c r="B11" s="5">
        <v>2</v>
      </c>
      <c r="C11" s="5" t="s">
        <v>313</v>
      </c>
      <c r="D11" s="5" t="s">
        <v>97</v>
      </c>
      <c r="E11" s="5" t="s">
        <v>316</v>
      </c>
      <c r="F11" s="5" t="s">
        <v>315</v>
      </c>
      <c r="G11" s="5"/>
      <c r="H11" s="5" t="s">
        <v>346</v>
      </c>
      <c r="I11" s="5" t="s">
        <v>351</v>
      </c>
      <c r="J11" s="5">
        <v>5</v>
      </c>
      <c r="K11" s="5" t="s">
        <v>36</v>
      </c>
      <c r="L11" s="5" t="s">
        <v>347</v>
      </c>
      <c r="M11" s="80">
        <v>145000</v>
      </c>
      <c r="N11" s="5">
        <v>20230821</v>
      </c>
      <c r="O11" s="5">
        <v>20230825</v>
      </c>
      <c r="P11" s="76"/>
      <c r="Q11" s="7">
        <f t="shared" si="0"/>
        <v>725000</v>
      </c>
      <c r="R11" s="8">
        <f t="shared" ref="R11:R16" si="1">Q11*1.1</f>
        <v>797500.00000000012</v>
      </c>
    </row>
    <row r="12" spans="2:21">
      <c r="B12" s="5">
        <v>3</v>
      </c>
      <c r="C12" s="5" t="s">
        <v>313</v>
      </c>
      <c r="D12" s="5" t="s">
        <v>97</v>
      </c>
      <c r="E12" s="5" t="s">
        <v>317</v>
      </c>
      <c r="F12" s="5" t="s">
        <v>315</v>
      </c>
      <c r="G12" s="5"/>
      <c r="H12" s="5" t="s">
        <v>345</v>
      </c>
      <c r="I12" s="5" t="s">
        <v>351</v>
      </c>
      <c r="J12" s="5">
        <v>5</v>
      </c>
      <c r="K12" s="5" t="s">
        <v>36</v>
      </c>
      <c r="L12" s="5" t="s">
        <v>347</v>
      </c>
      <c r="M12" s="80">
        <v>150000</v>
      </c>
      <c r="N12" s="5">
        <v>20230821</v>
      </c>
      <c r="O12" s="5">
        <v>20230825</v>
      </c>
      <c r="P12" s="76"/>
      <c r="Q12" s="7">
        <f t="shared" si="0"/>
        <v>750000</v>
      </c>
      <c r="R12" s="8">
        <f t="shared" si="1"/>
        <v>825000.00000000012</v>
      </c>
    </row>
    <row r="13" spans="2:21">
      <c r="B13" s="5">
        <v>4</v>
      </c>
      <c r="C13" s="5" t="s">
        <v>313</v>
      </c>
      <c r="D13" s="5" t="s">
        <v>97</v>
      </c>
      <c r="E13" s="5" t="s">
        <v>318</v>
      </c>
      <c r="F13" s="5" t="s">
        <v>315</v>
      </c>
      <c r="G13" s="5"/>
      <c r="H13" s="5" t="s">
        <v>342</v>
      </c>
      <c r="I13" s="5" t="s">
        <v>352</v>
      </c>
      <c r="J13" s="5">
        <v>3</v>
      </c>
      <c r="K13" s="5" t="s">
        <v>37</v>
      </c>
      <c r="L13" s="5" t="s">
        <v>347</v>
      </c>
      <c r="M13" s="80">
        <v>450000</v>
      </c>
      <c r="N13" s="5">
        <v>20230821</v>
      </c>
      <c r="O13" s="5">
        <v>20230825</v>
      </c>
      <c r="P13" s="76"/>
      <c r="Q13" s="7">
        <f t="shared" si="0"/>
        <v>1350000</v>
      </c>
      <c r="R13" s="8">
        <f t="shared" si="1"/>
        <v>1485000.0000000002</v>
      </c>
    </row>
    <row r="14" spans="2:21">
      <c r="B14" s="5">
        <v>5</v>
      </c>
      <c r="C14" s="5" t="s">
        <v>313</v>
      </c>
      <c r="D14" s="5" t="s">
        <v>97</v>
      </c>
      <c r="E14" s="5" t="s">
        <v>344</v>
      </c>
      <c r="F14" s="5" t="s">
        <v>315</v>
      </c>
      <c r="G14" s="5"/>
      <c r="H14" s="5" t="s">
        <v>343</v>
      </c>
      <c r="I14" s="5" t="s">
        <v>167</v>
      </c>
      <c r="J14" s="5">
        <v>9</v>
      </c>
      <c r="K14" s="5" t="s">
        <v>38</v>
      </c>
      <c r="L14" s="5" t="s">
        <v>347</v>
      </c>
      <c r="M14" s="80">
        <v>75000</v>
      </c>
      <c r="N14" s="5">
        <v>20230821</v>
      </c>
      <c r="O14" s="5">
        <v>20230825</v>
      </c>
      <c r="P14" s="76"/>
      <c r="Q14" s="7">
        <f t="shared" si="0"/>
        <v>675000</v>
      </c>
      <c r="R14" s="8">
        <f t="shared" si="1"/>
        <v>742500.00000000012</v>
      </c>
    </row>
    <row r="15" spans="2:21">
      <c r="B15" s="5">
        <v>6</v>
      </c>
      <c r="C15" s="5" t="s">
        <v>313</v>
      </c>
      <c r="D15" s="5" t="s">
        <v>97</v>
      </c>
      <c r="E15" s="5" t="s">
        <v>319</v>
      </c>
      <c r="F15" s="5" t="s">
        <v>320</v>
      </c>
      <c r="G15" s="5"/>
      <c r="H15" s="81" t="s">
        <v>323</v>
      </c>
      <c r="I15" s="5" t="s">
        <v>322</v>
      </c>
      <c r="J15" s="5">
        <v>1</v>
      </c>
      <c r="K15" s="5" t="s">
        <v>36</v>
      </c>
      <c r="L15" s="5" t="s">
        <v>334</v>
      </c>
      <c r="M15" s="7">
        <v>320000</v>
      </c>
      <c r="N15" s="5">
        <v>20230818</v>
      </c>
      <c r="O15" s="5">
        <v>20230825</v>
      </c>
      <c r="P15" s="5"/>
      <c r="Q15" s="7">
        <f t="shared" si="0"/>
        <v>320000</v>
      </c>
      <c r="R15" s="8">
        <f t="shared" si="1"/>
        <v>352000</v>
      </c>
      <c r="T15" s="82"/>
    </row>
    <row r="16" spans="2:21">
      <c r="B16" s="5">
        <v>7</v>
      </c>
      <c r="C16" s="5" t="s">
        <v>313</v>
      </c>
      <c r="D16" s="5" t="s">
        <v>97</v>
      </c>
      <c r="E16" s="5" t="s">
        <v>321</v>
      </c>
      <c r="F16" s="5" t="s">
        <v>320</v>
      </c>
      <c r="G16" s="5"/>
      <c r="H16" s="5"/>
      <c r="I16" s="5" t="s">
        <v>322</v>
      </c>
      <c r="J16" s="5">
        <v>1</v>
      </c>
      <c r="K16" s="5" t="s">
        <v>36</v>
      </c>
      <c r="L16" s="5" t="s">
        <v>334</v>
      </c>
      <c r="M16" s="7">
        <v>240000</v>
      </c>
      <c r="N16" s="5">
        <v>20230818</v>
      </c>
      <c r="O16" s="5">
        <v>20230825</v>
      </c>
      <c r="P16" s="5"/>
      <c r="Q16" s="7">
        <f t="shared" si="0"/>
        <v>240000</v>
      </c>
      <c r="R16" s="8">
        <f t="shared" si="1"/>
        <v>264000</v>
      </c>
      <c r="S16" s="83"/>
    </row>
    <row r="17" spans="1:18">
      <c r="P17" s="4" t="s">
        <v>123</v>
      </c>
      <c r="Q17" s="42">
        <f>SUM(Q10:Q16)</f>
        <v>4357000</v>
      </c>
      <c r="R17" s="42">
        <f>SUM(R10:R16)</f>
        <v>4792700</v>
      </c>
    </row>
    <row r="18" spans="1:18">
      <c r="B18" s="1" t="s">
        <v>476</v>
      </c>
    </row>
    <row r="19" spans="1:18">
      <c r="B19" s="4" t="s">
        <v>48</v>
      </c>
      <c r="C19" s="4" t="s">
        <v>13</v>
      </c>
      <c r="D19" s="4" t="s">
        <v>12</v>
      </c>
      <c r="E19" s="4" t="s">
        <v>5</v>
      </c>
      <c r="F19" s="4" t="s">
        <v>22</v>
      </c>
      <c r="G19" s="4" t="s">
        <v>2</v>
      </c>
      <c r="H19" s="4" t="s">
        <v>18</v>
      </c>
      <c r="I19" s="4" t="s">
        <v>3</v>
      </c>
      <c r="J19" s="4" t="s">
        <v>6</v>
      </c>
      <c r="K19" s="4" t="s">
        <v>35</v>
      </c>
      <c r="L19" s="4" t="s">
        <v>21</v>
      </c>
      <c r="M19" s="4" t="s">
        <v>59</v>
      </c>
      <c r="N19" s="4" t="s">
        <v>341</v>
      </c>
      <c r="O19" s="4" t="s">
        <v>121</v>
      </c>
      <c r="P19" s="4" t="s">
        <v>73</v>
      </c>
      <c r="Q19" s="4" t="s">
        <v>122</v>
      </c>
      <c r="R19" s="4" t="s">
        <v>337</v>
      </c>
    </row>
    <row r="20" spans="1:18" s="44" customFormat="1">
      <c r="A20" s="27"/>
      <c r="B20" s="24">
        <v>1</v>
      </c>
      <c r="C20" s="24" t="s">
        <v>476</v>
      </c>
      <c r="D20" s="24" t="s">
        <v>97</v>
      </c>
      <c r="E20" s="24" t="s">
        <v>477</v>
      </c>
      <c r="F20" s="24" t="s">
        <v>479</v>
      </c>
      <c r="G20" s="24"/>
      <c r="H20" s="24"/>
      <c r="I20" s="24" t="s">
        <v>480</v>
      </c>
      <c r="J20" s="24">
        <v>1</v>
      </c>
      <c r="K20" s="24" t="s">
        <v>38</v>
      </c>
      <c r="L20" s="24" t="s">
        <v>479</v>
      </c>
      <c r="M20" s="25">
        <v>495000</v>
      </c>
      <c r="N20" s="24">
        <v>20230829</v>
      </c>
      <c r="O20" s="24">
        <v>20230830</v>
      </c>
      <c r="P20" s="24"/>
      <c r="Q20" s="25">
        <f>J20*M20</f>
        <v>495000</v>
      </c>
      <c r="R20" s="26">
        <f>Q20*1.1</f>
        <v>544500</v>
      </c>
    </row>
    <row r="21" spans="1:18" s="44" customFormat="1">
      <c r="A21" s="27"/>
      <c r="B21" s="24">
        <v>2</v>
      </c>
      <c r="C21" s="24" t="s">
        <v>476</v>
      </c>
      <c r="D21" s="24" t="s">
        <v>97</v>
      </c>
      <c r="E21" s="24" t="s">
        <v>478</v>
      </c>
      <c r="F21" s="24" t="s">
        <v>479</v>
      </c>
      <c r="G21" s="24"/>
      <c r="H21" s="24"/>
      <c r="I21" s="24" t="s">
        <v>480</v>
      </c>
      <c r="J21" s="24">
        <v>1</v>
      </c>
      <c r="K21" s="24" t="s">
        <v>38</v>
      </c>
      <c r="L21" s="24" t="s">
        <v>479</v>
      </c>
      <c r="M21" s="25">
        <v>495000</v>
      </c>
      <c r="N21" s="24">
        <v>20230829</v>
      </c>
      <c r="O21" s="24">
        <v>20230830</v>
      </c>
      <c r="P21" s="45"/>
      <c r="Q21" s="25">
        <f>J21*M21</f>
        <v>495000</v>
      </c>
      <c r="R21" s="26">
        <f t="shared" ref="R21" si="2">Q21*1.1</f>
        <v>544500</v>
      </c>
    </row>
    <row r="22" spans="1:18">
      <c r="P22" s="4" t="s">
        <v>123</v>
      </c>
      <c r="Q22" s="42">
        <f>SUM(Q20:Q21)</f>
        <v>990000</v>
      </c>
      <c r="R22" s="42">
        <f>SUM(R20:R21)</f>
        <v>1089000</v>
      </c>
    </row>
    <row r="25" spans="1:18">
      <c r="B25" s="1" t="s">
        <v>616</v>
      </c>
    </row>
    <row r="26" spans="1:18">
      <c r="B26" s="4" t="s">
        <v>48</v>
      </c>
      <c r="C26" s="4" t="s">
        <v>13</v>
      </c>
      <c r="D26" s="4" t="s">
        <v>12</v>
      </c>
      <c r="E26" s="4" t="s">
        <v>5</v>
      </c>
      <c r="F26" s="4" t="s">
        <v>22</v>
      </c>
      <c r="G26" s="4" t="s">
        <v>2</v>
      </c>
      <c r="H26" s="4" t="s">
        <v>18</v>
      </c>
      <c r="I26" s="4" t="s">
        <v>3</v>
      </c>
      <c r="J26" s="4" t="s">
        <v>6</v>
      </c>
      <c r="K26" s="4" t="s">
        <v>35</v>
      </c>
      <c r="L26" s="4" t="s">
        <v>21</v>
      </c>
      <c r="M26" s="4" t="s">
        <v>59</v>
      </c>
      <c r="N26" s="4" t="s">
        <v>341</v>
      </c>
      <c r="O26" s="4" t="s">
        <v>121</v>
      </c>
      <c r="P26" s="4" t="s">
        <v>73</v>
      </c>
      <c r="Q26" s="4" t="s">
        <v>122</v>
      </c>
      <c r="R26" s="4" t="s">
        <v>337</v>
      </c>
    </row>
    <row r="27" spans="1:18" s="44" customFormat="1">
      <c r="A27" s="27"/>
      <c r="B27" s="24">
        <v>1</v>
      </c>
      <c r="C27" s="24" t="s">
        <v>616</v>
      </c>
      <c r="D27" s="24" t="s">
        <v>97</v>
      </c>
      <c r="E27" s="24" t="s">
        <v>319</v>
      </c>
      <c r="F27" s="24" t="s">
        <v>320</v>
      </c>
      <c r="G27" s="24"/>
      <c r="H27" s="84" t="s">
        <v>615</v>
      </c>
      <c r="I27" s="24" t="s">
        <v>322</v>
      </c>
      <c r="J27" s="24">
        <v>2</v>
      </c>
      <c r="K27" s="24" t="s">
        <v>36</v>
      </c>
      <c r="L27" s="24" t="s">
        <v>334</v>
      </c>
      <c r="M27" s="25">
        <v>320000</v>
      </c>
      <c r="N27" s="24">
        <v>20230922</v>
      </c>
      <c r="O27" s="24">
        <v>20230926</v>
      </c>
      <c r="P27" s="24"/>
      <c r="Q27" s="25">
        <f>J27*M27</f>
        <v>640000</v>
      </c>
      <c r="R27" s="26">
        <f>Q27*1.1</f>
        <v>704000</v>
      </c>
    </row>
    <row r="28" spans="1:18" s="44" customFormat="1">
      <c r="A28" s="27"/>
      <c r="B28" s="24">
        <v>2</v>
      </c>
      <c r="C28" s="24" t="s">
        <v>616</v>
      </c>
      <c r="D28" s="24" t="s">
        <v>97</v>
      </c>
      <c r="E28" s="24" t="s">
        <v>321</v>
      </c>
      <c r="F28" s="24" t="s">
        <v>320</v>
      </c>
      <c r="G28" s="24"/>
      <c r="H28" s="24"/>
      <c r="I28" s="24" t="s">
        <v>322</v>
      </c>
      <c r="J28" s="24">
        <v>1</v>
      </c>
      <c r="K28" s="24" t="s">
        <v>36</v>
      </c>
      <c r="L28" s="24" t="s">
        <v>334</v>
      </c>
      <c r="M28" s="25">
        <v>240000</v>
      </c>
      <c r="N28" s="24">
        <v>20230922</v>
      </c>
      <c r="O28" s="24">
        <v>20230926</v>
      </c>
      <c r="P28" s="45"/>
      <c r="Q28" s="25">
        <f>J28*M28</f>
        <v>240000</v>
      </c>
      <c r="R28" s="26">
        <f t="shared" ref="R28" si="3">Q28*1.1</f>
        <v>264000</v>
      </c>
    </row>
    <row r="29" spans="1:18" s="44" customFormat="1">
      <c r="A29" s="27"/>
      <c r="B29" s="24">
        <v>3</v>
      </c>
      <c r="C29" s="24" t="s">
        <v>616</v>
      </c>
      <c r="D29" s="24" t="s">
        <v>97</v>
      </c>
      <c r="E29" s="24" t="s">
        <v>618</v>
      </c>
      <c r="F29" s="24" t="s">
        <v>620</v>
      </c>
      <c r="G29" s="24"/>
      <c r="H29" s="84" t="s">
        <v>619</v>
      </c>
      <c r="I29" s="24"/>
      <c r="J29" s="24">
        <v>2</v>
      </c>
      <c r="K29" s="24" t="s">
        <v>38</v>
      </c>
      <c r="L29" s="24" t="s">
        <v>119</v>
      </c>
      <c r="M29" s="25">
        <v>377000</v>
      </c>
      <c r="N29" s="24">
        <v>20230922</v>
      </c>
      <c r="O29" s="24">
        <v>20231006</v>
      </c>
      <c r="P29" s="45"/>
      <c r="Q29" s="25">
        <f>J29*M29</f>
        <v>754000</v>
      </c>
      <c r="R29" s="26">
        <f t="shared" ref="R29" si="4">Q29*1.1</f>
        <v>829400.00000000012</v>
      </c>
    </row>
    <row r="30" spans="1:18">
      <c r="P30" s="43" t="s">
        <v>123</v>
      </c>
      <c r="Q30" s="42">
        <f>SUM(Q27:Q28)</f>
        <v>880000</v>
      </c>
      <c r="R30" s="42">
        <f>SUM(R27:R28)</f>
        <v>968000</v>
      </c>
    </row>
    <row r="33" spans="1:18">
      <c r="B33" s="1" t="s">
        <v>762</v>
      </c>
    </row>
    <row r="34" spans="1:18">
      <c r="B34" s="4" t="s">
        <v>48</v>
      </c>
      <c r="C34" s="4" t="s">
        <v>13</v>
      </c>
      <c r="D34" s="4" t="s">
        <v>12</v>
      </c>
      <c r="E34" s="4" t="s">
        <v>5</v>
      </c>
      <c r="F34" s="4" t="s">
        <v>22</v>
      </c>
      <c r="G34" s="4" t="s">
        <v>2</v>
      </c>
      <c r="H34" s="4" t="s">
        <v>18</v>
      </c>
      <c r="I34" s="4" t="s">
        <v>3</v>
      </c>
      <c r="J34" s="4" t="s">
        <v>6</v>
      </c>
      <c r="K34" s="4" t="s">
        <v>35</v>
      </c>
      <c r="L34" s="4" t="s">
        <v>21</v>
      </c>
      <c r="M34" s="4" t="s">
        <v>59</v>
      </c>
      <c r="N34" s="4" t="s">
        <v>341</v>
      </c>
      <c r="O34" s="4" t="s">
        <v>121</v>
      </c>
      <c r="P34" s="4" t="s">
        <v>73</v>
      </c>
      <c r="Q34" s="4" t="s">
        <v>122</v>
      </c>
      <c r="R34" s="4" t="s">
        <v>337</v>
      </c>
    </row>
    <row r="35" spans="1:18" s="44" customFormat="1">
      <c r="A35" s="27"/>
      <c r="B35" s="24">
        <v>1</v>
      </c>
      <c r="C35" s="24" t="s">
        <v>762</v>
      </c>
      <c r="D35" s="24" t="s">
        <v>97</v>
      </c>
      <c r="E35" s="24" t="s">
        <v>763</v>
      </c>
      <c r="F35" s="24"/>
      <c r="G35" s="24"/>
      <c r="H35" s="84" t="s">
        <v>342</v>
      </c>
      <c r="I35" s="24" t="s">
        <v>765</v>
      </c>
      <c r="J35" s="24">
        <v>3</v>
      </c>
      <c r="K35" s="24" t="s">
        <v>37</v>
      </c>
      <c r="L35" s="24" t="s">
        <v>347</v>
      </c>
      <c r="M35" s="25">
        <v>450000</v>
      </c>
      <c r="N35" s="24">
        <v>20231027</v>
      </c>
      <c r="O35" s="24">
        <v>20231027</v>
      </c>
      <c r="P35" s="24"/>
      <c r="Q35" s="25">
        <f>J35*M35</f>
        <v>1350000</v>
      </c>
      <c r="R35" s="26">
        <f>Q35*1.1</f>
        <v>1485000.0000000002</v>
      </c>
    </row>
    <row r="36" spans="1:18" s="44" customFormat="1">
      <c r="A36" s="27"/>
      <c r="B36" s="24">
        <v>2</v>
      </c>
      <c r="C36" s="24" t="s">
        <v>762</v>
      </c>
      <c r="D36" s="24" t="s">
        <v>97</v>
      </c>
      <c r="E36" s="24" t="s">
        <v>764</v>
      </c>
      <c r="F36" s="24" t="s">
        <v>320</v>
      </c>
      <c r="G36" s="24"/>
      <c r="H36" s="24" t="s">
        <v>766</v>
      </c>
      <c r="I36" s="24" t="s">
        <v>758</v>
      </c>
      <c r="J36" s="24">
        <v>9</v>
      </c>
      <c r="K36" s="24" t="s">
        <v>36</v>
      </c>
      <c r="L36" s="24" t="s">
        <v>347</v>
      </c>
      <c r="M36" s="25">
        <v>80000</v>
      </c>
      <c r="N36" s="24">
        <v>20231027</v>
      </c>
      <c r="O36" s="24">
        <v>20231027</v>
      </c>
      <c r="P36" s="45"/>
      <c r="Q36" s="25">
        <f>J36*M36</f>
        <v>720000</v>
      </c>
      <c r="R36" s="26">
        <f t="shared" ref="R36:R37" si="5">Q36*1.1</f>
        <v>792000.00000000012</v>
      </c>
    </row>
    <row r="37" spans="1:18" s="44" customFormat="1">
      <c r="A37" s="27"/>
      <c r="B37" s="24">
        <v>3</v>
      </c>
      <c r="C37" s="24" t="s">
        <v>762</v>
      </c>
      <c r="D37" s="24" t="s">
        <v>97</v>
      </c>
      <c r="E37" s="24" t="s">
        <v>769</v>
      </c>
      <c r="F37" s="24" t="s">
        <v>768</v>
      </c>
      <c r="G37" s="24"/>
      <c r="H37" s="84" t="s">
        <v>770</v>
      </c>
      <c r="I37" s="24" t="s">
        <v>767</v>
      </c>
      <c r="J37" s="24">
        <v>2</v>
      </c>
      <c r="K37" s="24" t="s">
        <v>38</v>
      </c>
      <c r="L37" s="24" t="s">
        <v>119</v>
      </c>
      <c r="M37" s="25">
        <v>70000</v>
      </c>
      <c r="N37" s="24">
        <v>20231030</v>
      </c>
      <c r="O37" s="24">
        <v>20231103</v>
      </c>
      <c r="P37" s="45"/>
      <c r="Q37" s="25">
        <f>J37*M37</f>
        <v>140000</v>
      </c>
      <c r="R37" s="26">
        <f t="shared" si="5"/>
        <v>154000</v>
      </c>
    </row>
    <row r="38" spans="1:18">
      <c r="P38" s="43" t="s">
        <v>123</v>
      </c>
      <c r="Q38" s="42">
        <f>SUM(Q35:Q36)</f>
        <v>2070000</v>
      </c>
      <c r="R38" s="42">
        <f>SUM(R35:R36)</f>
        <v>2277000.0000000005</v>
      </c>
    </row>
    <row r="40" spans="1:18">
      <c r="B40" s="3" t="s">
        <v>895</v>
      </c>
      <c r="L40" s="2"/>
      <c r="M40" s="2"/>
      <c r="N40" s="2"/>
      <c r="P40" s="2"/>
      <c r="Q40" s="2"/>
      <c r="R40" s="2"/>
    </row>
    <row r="41" spans="1:18">
      <c r="B41" s="54" t="s">
        <v>48</v>
      </c>
      <c r="C41" s="54" t="s">
        <v>13</v>
      </c>
      <c r="D41" s="54" t="s">
        <v>12</v>
      </c>
      <c r="E41" s="54" t="s">
        <v>5</v>
      </c>
      <c r="F41" s="54" t="s">
        <v>22</v>
      </c>
      <c r="G41" s="54" t="s">
        <v>2</v>
      </c>
      <c r="H41" s="54" t="s">
        <v>18</v>
      </c>
      <c r="I41" s="54" t="s">
        <v>3</v>
      </c>
      <c r="J41" s="54" t="s">
        <v>6</v>
      </c>
      <c r="K41" s="54" t="s">
        <v>35</v>
      </c>
      <c r="L41" s="54" t="s">
        <v>21</v>
      </c>
      <c r="M41" s="54" t="s">
        <v>59</v>
      </c>
      <c r="N41" s="54" t="s">
        <v>58</v>
      </c>
      <c r="O41" s="54" t="s">
        <v>121</v>
      </c>
      <c r="P41" s="54" t="s">
        <v>73</v>
      </c>
      <c r="Q41" s="54" t="s">
        <v>122</v>
      </c>
      <c r="R41" s="54" t="s">
        <v>337</v>
      </c>
    </row>
    <row r="42" spans="1:18" s="44" customFormat="1">
      <c r="A42" s="27"/>
      <c r="B42" s="24">
        <v>1</v>
      </c>
      <c r="C42" s="24" t="s">
        <v>895</v>
      </c>
      <c r="D42" s="24" t="s">
        <v>97</v>
      </c>
      <c r="E42" s="24" t="s">
        <v>239</v>
      </c>
      <c r="F42" s="24" t="s">
        <v>25</v>
      </c>
      <c r="G42" s="77" t="s">
        <v>118</v>
      </c>
      <c r="H42" s="24" t="s">
        <v>240</v>
      </c>
      <c r="I42" s="24" t="s">
        <v>758</v>
      </c>
      <c r="J42" s="85">
        <v>5</v>
      </c>
      <c r="K42" s="24" t="s">
        <v>36</v>
      </c>
      <c r="L42" s="24" t="s">
        <v>119</v>
      </c>
      <c r="M42" s="25">
        <v>16400</v>
      </c>
      <c r="N42" s="24">
        <v>20231120</v>
      </c>
      <c r="O42" s="24">
        <v>20231124</v>
      </c>
      <c r="P42" s="24"/>
      <c r="Q42" s="25">
        <f>J42*M42</f>
        <v>82000</v>
      </c>
      <c r="R42" s="26">
        <f>Q42*1.1</f>
        <v>90200.000000000015</v>
      </c>
    </row>
    <row r="43" spans="1:18" s="44" customFormat="1">
      <c r="A43" s="27"/>
      <c r="B43" s="24">
        <v>2</v>
      </c>
      <c r="C43" s="24" t="s">
        <v>895</v>
      </c>
      <c r="D43" s="24" t="s">
        <v>97</v>
      </c>
      <c r="E43" s="24" t="s">
        <v>242</v>
      </c>
      <c r="F43" s="24" t="s">
        <v>25</v>
      </c>
      <c r="G43" s="24"/>
      <c r="H43" s="24" t="s">
        <v>17</v>
      </c>
      <c r="I43" s="24" t="s">
        <v>758</v>
      </c>
      <c r="J43" s="79">
        <v>5</v>
      </c>
      <c r="K43" s="24" t="s">
        <v>36</v>
      </c>
      <c r="L43" s="24" t="s">
        <v>119</v>
      </c>
      <c r="M43" s="25">
        <v>17400</v>
      </c>
      <c r="N43" s="24">
        <v>20231120</v>
      </c>
      <c r="O43" s="24">
        <v>20231124</v>
      </c>
      <c r="P43" s="24"/>
      <c r="Q43" s="25">
        <f>J43*M43</f>
        <v>87000</v>
      </c>
      <c r="R43" s="26">
        <f t="shared" ref="R43" si="6">Q43*1.1</f>
        <v>95700.000000000015</v>
      </c>
    </row>
    <row r="44" spans="1:18" s="86" customFormat="1">
      <c r="A44" s="19"/>
      <c r="B44" s="17">
        <v>3</v>
      </c>
      <c r="C44" s="17" t="s">
        <v>895</v>
      </c>
      <c r="D44" s="17" t="s">
        <v>97</v>
      </c>
      <c r="E44" s="17" t="s">
        <v>931</v>
      </c>
      <c r="F44" s="17" t="s">
        <v>932</v>
      </c>
      <c r="G44" s="17"/>
      <c r="H44" s="17" t="s">
        <v>933</v>
      </c>
      <c r="I44" s="17" t="s">
        <v>934</v>
      </c>
      <c r="J44" s="79">
        <v>1</v>
      </c>
      <c r="K44" s="17" t="s">
        <v>36</v>
      </c>
      <c r="L44" s="17" t="s">
        <v>988</v>
      </c>
      <c r="M44" s="18">
        <v>509000</v>
      </c>
      <c r="N44" s="17">
        <v>20231129</v>
      </c>
      <c r="O44" s="17">
        <v>20240115</v>
      </c>
      <c r="P44" s="29" t="s">
        <v>1026</v>
      </c>
      <c r="Q44" s="18">
        <f>J44*M44</f>
        <v>509000</v>
      </c>
      <c r="R44" s="30">
        <f t="shared" ref="R44" si="7">Q44*1.1</f>
        <v>559900</v>
      </c>
    </row>
    <row r="45" spans="1:18">
      <c r="L45" s="2"/>
      <c r="M45" s="2"/>
      <c r="N45" s="2"/>
      <c r="P45" s="43" t="s">
        <v>123</v>
      </c>
      <c r="Q45" s="55">
        <f>SUM(Q42:Q44)</f>
        <v>678000</v>
      </c>
      <c r="R45" s="55">
        <f>SUM(R42:R44)</f>
        <v>745800</v>
      </c>
    </row>
    <row r="47" spans="1:18">
      <c r="B47" s="3" t="s">
        <v>1042</v>
      </c>
      <c r="L47" s="2"/>
      <c r="M47" s="2"/>
      <c r="N47" s="2"/>
      <c r="P47" s="2"/>
      <c r="Q47" s="2"/>
      <c r="R47" s="2"/>
    </row>
    <row r="48" spans="1:18">
      <c r="B48" s="54" t="s">
        <v>48</v>
      </c>
      <c r="C48" s="54" t="s">
        <v>13</v>
      </c>
      <c r="D48" s="54" t="s">
        <v>12</v>
      </c>
      <c r="E48" s="54" t="s">
        <v>5</v>
      </c>
      <c r="F48" s="54" t="s">
        <v>22</v>
      </c>
      <c r="G48" s="54" t="s">
        <v>2</v>
      </c>
      <c r="H48" s="54" t="s">
        <v>18</v>
      </c>
      <c r="I48" s="54" t="s">
        <v>3</v>
      </c>
      <c r="J48" s="54" t="s">
        <v>6</v>
      </c>
      <c r="K48" s="54" t="s">
        <v>35</v>
      </c>
      <c r="L48" s="54" t="s">
        <v>21</v>
      </c>
      <c r="M48" s="54" t="s">
        <v>59</v>
      </c>
      <c r="N48" s="54" t="s">
        <v>58</v>
      </c>
      <c r="O48" s="54" t="s">
        <v>121</v>
      </c>
      <c r="P48" s="54" t="s">
        <v>73</v>
      </c>
      <c r="Q48" s="54" t="s">
        <v>122</v>
      </c>
      <c r="R48" s="54" t="s">
        <v>337</v>
      </c>
    </row>
    <row r="49" spans="1:18" s="44" customFormat="1">
      <c r="A49" s="27"/>
      <c r="B49" s="24">
        <v>1</v>
      </c>
      <c r="C49" s="24" t="s">
        <v>895</v>
      </c>
      <c r="D49" s="24" t="s">
        <v>97</v>
      </c>
      <c r="E49" s="24" t="s">
        <v>1043</v>
      </c>
      <c r="F49" s="24" t="s">
        <v>25</v>
      </c>
      <c r="G49" s="77" t="s">
        <v>118</v>
      </c>
      <c r="H49" s="24" t="s">
        <v>1044</v>
      </c>
      <c r="I49" s="24" t="s">
        <v>1045</v>
      </c>
      <c r="J49" s="85">
        <v>1</v>
      </c>
      <c r="K49" s="24" t="s">
        <v>36</v>
      </c>
      <c r="L49" s="24" t="s">
        <v>57</v>
      </c>
      <c r="M49" s="25">
        <v>131000</v>
      </c>
      <c r="N49" s="24">
        <v>20231205</v>
      </c>
      <c r="O49" s="24">
        <v>20231206</v>
      </c>
      <c r="P49" s="24"/>
      <c r="Q49" s="25">
        <f>J49*M49</f>
        <v>131000</v>
      </c>
      <c r="R49" s="26">
        <f>Q49*1.1</f>
        <v>144100</v>
      </c>
    </row>
    <row r="50" spans="1:18">
      <c r="P50" s="43" t="s">
        <v>123</v>
      </c>
      <c r="Q50" s="55">
        <f>SUM(Q49:Q49)</f>
        <v>131000</v>
      </c>
      <c r="R50" s="55">
        <f>SUM(R49:R49)</f>
        <v>144100</v>
      </c>
    </row>
    <row r="52" spans="1:18">
      <c r="B52" s="3" t="s">
        <v>1105</v>
      </c>
      <c r="L52" s="2"/>
      <c r="M52" s="2"/>
      <c r="N52" s="2"/>
      <c r="P52" s="2"/>
      <c r="Q52" s="2"/>
      <c r="R52" s="2"/>
    </row>
    <row r="53" spans="1:18">
      <c r="B53" s="54" t="s">
        <v>48</v>
      </c>
      <c r="C53" s="54" t="s">
        <v>13</v>
      </c>
      <c r="D53" s="54" t="s">
        <v>12</v>
      </c>
      <c r="E53" s="54" t="s">
        <v>5</v>
      </c>
      <c r="F53" s="54" t="s">
        <v>22</v>
      </c>
      <c r="G53" s="54" t="s">
        <v>2</v>
      </c>
      <c r="H53" s="54" t="s">
        <v>18</v>
      </c>
      <c r="I53" s="54" t="s">
        <v>3</v>
      </c>
      <c r="J53" s="54" t="s">
        <v>6</v>
      </c>
      <c r="K53" s="54" t="s">
        <v>35</v>
      </c>
      <c r="L53" s="54" t="s">
        <v>21</v>
      </c>
      <c r="M53" s="54" t="s">
        <v>59</v>
      </c>
      <c r="N53" s="54" t="s">
        <v>58</v>
      </c>
      <c r="O53" s="54" t="s">
        <v>121</v>
      </c>
      <c r="P53" s="54" t="s">
        <v>73</v>
      </c>
      <c r="Q53" s="54" t="s">
        <v>122</v>
      </c>
      <c r="R53" s="54" t="s">
        <v>337</v>
      </c>
    </row>
    <row r="54" spans="1:18" s="44" customFormat="1">
      <c r="A54" s="27"/>
      <c r="B54" s="24">
        <v>1</v>
      </c>
      <c r="C54" s="24" t="s">
        <v>1105</v>
      </c>
      <c r="D54" s="24" t="s">
        <v>97</v>
      </c>
      <c r="E54" s="24" t="s">
        <v>1106</v>
      </c>
      <c r="F54" s="24" t="s">
        <v>1107</v>
      </c>
      <c r="G54" s="24" t="s">
        <v>118</v>
      </c>
      <c r="H54" s="77" t="s">
        <v>342</v>
      </c>
      <c r="I54" s="24" t="s">
        <v>1524</v>
      </c>
      <c r="J54" s="24">
        <v>3</v>
      </c>
      <c r="K54" s="85" t="s">
        <v>37</v>
      </c>
      <c r="L54" s="24" t="s">
        <v>347</v>
      </c>
      <c r="M54" s="25">
        <v>450000</v>
      </c>
      <c r="N54" s="24">
        <v>20231221</v>
      </c>
      <c r="O54" s="24">
        <v>20231222</v>
      </c>
      <c r="P54" s="24"/>
      <c r="Q54" s="25">
        <f>J54*M54</f>
        <v>1350000</v>
      </c>
      <c r="R54" s="25">
        <f>Q54*1.1</f>
        <v>1485000.0000000002</v>
      </c>
    </row>
    <row r="55" spans="1:18" s="44" customFormat="1">
      <c r="A55" s="27"/>
      <c r="B55" s="24">
        <v>2</v>
      </c>
      <c r="C55" s="24" t="s">
        <v>1105</v>
      </c>
      <c r="D55" s="24" t="s">
        <v>97</v>
      </c>
      <c r="E55" s="24" t="s">
        <v>1108</v>
      </c>
      <c r="F55" s="24" t="s">
        <v>1107</v>
      </c>
      <c r="G55" s="24"/>
      <c r="H55" s="77" t="s">
        <v>766</v>
      </c>
      <c r="I55" s="24" t="s">
        <v>758</v>
      </c>
      <c r="J55" s="24">
        <v>9</v>
      </c>
      <c r="K55" s="85" t="s">
        <v>36</v>
      </c>
      <c r="L55" s="24" t="s">
        <v>347</v>
      </c>
      <c r="M55" s="25">
        <v>75000</v>
      </c>
      <c r="N55" s="24">
        <v>20231221</v>
      </c>
      <c r="O55" s="24">
        <v>20231222</v>
      </c>
      <c r="P55" s="24"/>
      <c r="Q55" s="25">
        <f>J55*M55</f>
        <v>675000</v>
      </c>
      <c r="R55" s="25">
        <f>Q55*1.1</f>
        <v>742500.00000000012</v>
      </c>
    </row>
    <row r="56" spans="1:18" s="44" customFormat="1">
      <c r="A56" s="27"/>
      <c r="B56" s="24">
        <v>3</v>
      </c>
      <c r="C56" s="24" t="s">
        <v>1105</v>
      </c>
      <c r="D56" s="24" t="s">
        <v>97</v>
      </c>
      <c r="E56" s="24" t="s">
        <v>1109</v>
      </c>
      <c r="F56" s="24" t="s">
        <v>1064</v>
      </c>
      <c r="G56" s="24"/>
      <c r="H56" s="77" t="s">
        <v>1110</v>
      </c>
      <c r="I56" s="24" t="s">
        <v>1111</v>
      </c>
      <c r="J56" s="24">
        <v>1</v>
      </c>
      <c r="K56" s="85" t="s">
        <v>36</v>
      </c>
      <c r="L56" s="24" t="s">
        <v>119</v>
      </c>
      <c r="M56" s="25">
        <v>74300</v>
      </c>
      <c r="N56" s="24">
        <v>20231221</v>
      </c>
      <c r="O56" s="24">
        <v>20231228</v>
      </c>
      <c r="P56" s="24"/>
      <c r="Q56" s="25">
        <f>J56*M56</f>
        <v>74300</v>
      </c>
      <c r="R56" s="25">
        <f>Q56*1.1</f>
        <v>81730</v>
      </c>
    </row>
    <row r="57" spans="1:18" s="44" customFormat="1">
      <c r="A57" s="27"/>
      <c r="B57" s="24">
        <v>4</v>
      </c>
      <c r="C57" s="24" t="s">
        <v>1105</v>
      </c>
      <c r="D57" s="24" t="s">
        <v>97</v>
      </c>
      <c r="E57" s="24" t="s">
        <v>1112</v>
      </c>
      <c r="F57" s="24" t="s">
        <v>964</v>
      </c>
      <c r="G57" s="24"/>
      <c r="H57" s="77" t="s">
        <v>1113</v>
      </c>
      <c r="I57" s="24" t="s">
        <v>1114</v>
      </c>
      <c r="J57" s="24">
        <v>2</v>
      </c>
      <c r="K57" s="85" t="s">
        <v>36</v>
      </c>
      <c r="L57" s="24" t="s">
        <v>57</v>
      </c>
      <c r="M57" s="25">
        <v>145000</v>
      </c>
      <c r="N57" s="24">
        <v>20231221</v>
      </c>
      <c r="O57" s="24">
        <v>20231228</v>
      </c>
      <c r="P57" s="24"/>
      <c r="Q57" s="25">
        <f>J57*M57</f>
        <v>290000</v>
      </c>
      <c r="R57" s="25">
        <f>Q57*1.1</f>
        <v>319000</v>
      </c>
    </row>
    <row r="58" spans="1:18">
      <c r="P58" s="43" t="s">
        <v>123</v>
      </c>
      <c r="Q58" s="55">
        <f>SUM(Q54:Q57)</f>
        <v>2389300</v>
      </c>
      <c r="R58" s="55">
        <f>SUM(R54:R57)</f>
        <v>2628230.0000000005</v>
      </c>
    </row>
    <row r="60" spans="1:18">
      <c r="B60" s="1" t="s">
        <v>1214</v>
      </c>
      <c r="O60" s="37"/>
    </row>
    <row r="61" spans="1:18">
      <c r="B61" s="4" t="s">
        <v>48</v>
      </c>
      <c r="C61" s="4" t="s">
        <v>13</v>
      </c>
      <c r="D61" s="4" t="s">
        <v>12</v>
      </c>
      <c r="E61" s="4" t="s">
        <v>5</v>
      </c>
      <c r="F61" s="4" t="s">
        <v>22</v>
      </c>
      <c r="G61" s="4" t="s">
        <v>2</v>
      </c>
      <c r="H61" s="4" t="s">
        <v>18</v>
      </c>
      <c r="I61" s="4" t="s">
        <v>3</v>
      </c>
      <c r="J61" s="4" t="s">
        <v>6</v>
      </c>
      <c r="K61" s="4" t="s">
        <v>35</v>
      </c>
      <c r="L61" s="4" t="s">
        <v>21</v>
      </c>
      <c r="M61" s="4" t="s">
        <v>59</v>
      </c>
      <c r="N61" s="4" t="s">
        <v>341</v>
      </c>
      <c r="O61" s="4" t="s">
        <v>121</v>
      </c>
      <c r="P61" s="4" t="s">
        <v>73</v>
      </c>
      <c r="Q61" s="4" t="s">
        <v>122</v>
      </c>
      <c r="R61" s="4" t="s">
        <v>337</v>
      </c>
    </row>
    <row r="62" spans="1:18" s="44" customFormat="1">
      <c r="A62" s="27"/>
      <c r="B62" s="24">
        <v>1</v>
      </c>
      <c r="C62" s="24" t="s">
        <v>1214</v>
      </c>
      <c r="D62" s="24" t="s">
        <v>97</v>
      </c>
      <c r="E62" s="24" t="s">
        <v>1215</v>
      </c>
      <c r="F62" s="24" t="s">
        <v>305</v>
      </c>
      <c r="G62" s="24"/>
      <c r="H62" s="84" t="s">
        <v>1216</v>
      </c>
      <c r="I62" s="24" t="s">
        <v>42</v>
      </c>
      <c r="J62" s="24">
        <v>1</v>
      </c>
      <c r="K62" s="24" t="s">
        <v>38</v>
      </c>
      <c r="L62" s="24" t="s">
        <v>119</v>
      </c>
      <c r="M62" s="25">
        <v>16500</v>
      </c>
      <c r="N62" s="24">
        <v>20240206</v>
      </c>
      <c r="O62" s="24">
        <v>20240220</v>
      </c>
      <c r="P62" s="24"/>
      <c r="Q62" s="25">
        <f>J62*M62</f>
        <v>16500</v>
      </c>
      <c r="R62" s="26">
        <f>Q62*1.1</f>
        <v>18150</v>
      </c>
    </row>
    <row r="63" spans="1:18" s="44" customFormat="1">
      <c r="A63" s="27"/>
      <c r="B63" s="24">
        <v>2</v>
      </c>
      <c r="C63" s="24" t="s">
        <v>1214</v>
      </c>
      <c r="D63" s="24" t="s">
        <v>97</v>
      </c>
      <c r="E63" s="24" t="s">
        <v>1217</v>
      </c>
      <c r="F63" s="24" t="s">
        <v>1218</v>
      </c>
      <c r="G63" s="24"/>
      <c r="H63" s="24" t="s">
        <v>1219</v>
      </c>
      <c r="I63" s="24" t="s">
        <v>78</v>
      </c>
      <c r="J63" s="24">
        <v>2</v>
      </c>
      <c r="K63" s="24" t="s">
        <v>36</v>
      </c>
      <c r="L63" s="24" t="s">
        <v>119</v>
      </c>
      <c r="M63" s="25">
        <v>70000</v>
      </c>
      <c r="N63" s="24">
        <v>20240206</v>
      </c>
      <c r="O63" s="24">
        <v>20240220</v>
      </c>
      <c r="P63" s="24"/>
      <c r="Q63" s="25">
        <f>J63*M63</f>
        <v>140000</v>
      </c>
      <c r="R63" s="26">
        <f t="shared" ref="R63" si="8">Q63*1.1</f>
        <v>154000</v>
      </c>
    </row>
    <row r="64" spans="1:18">
      <c r="O64" s="37"/>
      <c r="P64" s="4" t="s">
        <v>123</v>
      </c>
      <c r="Q64" s="42">
        <f>SUM(Q62:Q63)</f>
        <v>156500</v>
      </c>
      <c r="R64" s="42">
        <f>SUM(R62:R63)</f>
        <v>172150</v>
      </c>
    </row>
    <row r="65" spans="1:18">
      <c r="O65" s="37"/>
    </row>
    <row r="66" spans="1:18">
      <c r="B66" s="1" t="s">
        <v>1214</v>
      </c>
    </row>
    <row r="67" spans="1:18">
      <c r="B67" s="4" t="s">
        <v>48</v>
      </c>
      <c r="C67" s="4" t="s">
        <v>13</v>
      </c>
      <c r="D67" s="4" t="s">
        <v>12</v>
      </c>
      <c r="E67" s="4" t="s">
        <v>5</v>
      </c>
      <c r="F67" s="4" t="s">
        <v>22</v>
      </c>
      <c r="G67" s="4" t="s">
        <v>2</v>
      </c>
      <c r="H67" s="4" t="s">
        <v>18</v>
      </c>
      <c r="I67" s="4" t="s">
        <v>3</v>
      </c>
      <c r="J67" s="4" t="s">
        <v>6</v>
      </c>
      <c r="K67" s="4" t="s">
        <v>35</v>
      </c>
      <c r="L67" s="4" t="s">
        <v>21</v>
      </c>
      <c r="M67" s="4" t="s">
        <v>59</v>
      </c>
      <c r="N67" s="4" t="s">
        <v>341</v>
      </c>
      <c r="O67" s="4" t="s">
        <v>121</v>
      </c>
      <c r="P67" s="4" t="s">
        <v>73</v>
      </c>
      <c r="Q67" s="4" t="s">
        <v>122</v>
      </c>
      <c r="R67" s="4" t="s">
        <v>337</v>
      </c>
    </row>
    <row r="68" spans="1:18" s="44" customFormat="1">
      <c r="A68" s="27"/>
      <c r="B68" s="24">
        <v>1</v>
      </c>
      <c r="C68" s="24" t="s">
        <v>476</v>
      </c>
      <c r="D68" s="24" t="s">
        <v>97</v>
      </c>
      <c r="E68" s="24" t="s">
        <v>477</v>
      </c>
      <c r="F68" s="24" t="s">
        <v>479</v>
      </c>
      <c r="G68" s="24"/>
      <c r="H68" s="24"/>
      <c r="I68" s="24" t="s">
        <v>480</v>
      </c>
      <c r="J68" s="24">
        <v>1</v>
      </c>
      <c r="K68" s="24" t="s">
        <v>38</v>
      </c>
      <c r="L68" s="24" t="s">
        <v>479</v>
      </c>
      <c r="M68" s="25">
        <v>570000</v>
      </c>
      <c r="N68" s="24">
        <v>20240205</v>
      </c>
      <c r="O68" s="24">
        <v>20240220</v>
      </c>
      <c r="P68" s="24"/>
      <c r="Q68" s="25">
        <f>J68*M68</f>
        <v>570000</v>
      </c>
      <c r="R68" s="26">
        <f>Q68*1.1</f>
        <v>627000</v>
      </c>
    </row>
    <row r="69" spans="1:18" s="44" customFormat="1">
      <c r="A69" s="27"/>
      <c r="B69" s="24">
        <v>2</v>
      </c>
      <c r="C69" s="24" t="s">
        <v>476</v>
      </c>
      <c r="D69" s="24" t="s">
        <v>97</v>
      </c>
      <c r="E69" s="24" t="s">
        <v>478</v>
      </c>
      <c r="F69" s="24" t="s">
        <v>479</v>
      </c>
      <c r="G69" s="24"/>
      <c r="H69" s="24"/>
      <c r="I69" s="24" t="s">
        <v>480</v>
      </c>
      <c r="J69" s="24">
        <v>1</v>
      </c>
      <c r="K69" s="24" t="s">
        <v>38</v>
      </c>
      <c r="L69" s="24" t="s">
        <v>479</v>
      </c>
      <c r="M69" s="25">
        <v>570000</v>
      </c>
      <c r="N69" s="24">
        <v>20240205</v>
      </c>
      <c r="O69" s="24">
        <v>20240220</v>
      </c>
      <c r="P69" s="45"/>
      <c r="Q69" s="25">
        <f>J69*M69</f>
        <v>570000</v>
      </c>
      <c r="R69" s="26">
        <f t="shared" ref="R69" si="9">Q69*1.1</f>
        <v>627000</v>
      </c>
    </row>
    <row r="70" spans="1:18">
      <c r="P70" s="4" t="s">
        <v>123</v>
      </c>
      <c r="Q70" s="42">
        <f>SUM(Q68:Q69)</f>
        <v>1140000</v>
      </c>
      <c r="R70" s="42">
        <f>SUM(R68:R69)</f>
        <v>1254000</v>
      </c>
    </row>
    <row r="71" spans="1:18">
      <c r="I71" s="37"/>
      <c r="J71" s="37"/>
      <c r="K71" s="37"/>
      <c r="L71" s="2"/>
      <c r="O71" s="37"/>
    </row>
    <row r="72" spans="1:18">
      <c r="B72" s="1" t="s">
        <v>1220</v>
      </c>
      <c r="O72" s="37"/>
    </row>
    <row r="73" spans="1:18">
      <c r="B73" s="4" t="s">
        <v>48</v>
      </c>
      <c r="C73" s="4" t="s">
        <v>13</v>
      </c>
      <c r="D73" s="4" t="s">
        <v>12</v>
      </c>
      <c r="E73" s="4" t="s">
        <v>5</v>
      </c>
      <c r="F73" s="4" t="s">
        <v>22</v>
      </c>
      <c r="G73" s="4" t="s">
        <v>2</v>
      </c>
      <c r="H73" s="4" t="s">
        <v>18</v>
      </c>
      <c r="I73" s="4" t="s">
        <v>3</v>
      </c>
      <c r="J73" s="4" t="s">
        <v>6</v>
      </c>
      <c r="K73" s="4" t="s">
        <v>35</v>
      </c>
      <c r="L73" s="4" t="s">
        <v>21</v>
      </c>
      <c r="M73" s="4" t="s">
        <v>59</v>
      </c>
      <c r="N73" s="4" t="s">
        <v>341</v>
      </c>
      <c r="O73" s="4" t="s">
        <v>121</v>
      </c>
      <c r="P73" s="4" t="s">
        <v>73</v>
      </c>
      <c r="Q73" s="4" t="s">
        <v>122</v>
      </c>
      <c r="R73" s="4" t="s">
        <v>337</v>
      </c>
    </row>
    <row r="74" spans="1:18" s="44" customFormat="1">
      <c r="A74" s="27"/>
      <c r="B74" s="24">
        <v>1</v>
      </c>
      <c r="C74" s="24" t="s">
        <v>1220</v>
      </c>
      <c r="D74" s="24" t="s">
        <v>97</v>
      </c>
      <c r="E74" s="24" t="s">
        <v>319</v>
      </c>
      <c r="F74" s="24" t="s">
        <v>320</v>
      </c>
      <c r="G74" s="24"/>
      <c r="H74" s="84" t="s">
        <v>323</v>
      </c>
      <c r="I74" s="24" t="s">
        <v>322</v>
      </c>
      <c r="J74" s="24">
        <v>2</v>
      </c>
      <c r="K74" s="24" t="s">
        <v>36</v>
      </c>
      <c r="L74" s="24" t="s">
        <v>334</v>
      </c>
      <c r="M74" s="25">
        <v>320000</v>
      </c>
      <c r="N74" s="24">
        <v>20240208</v>
      </c>
      <c r="O74" s="24">
        <v>20240214</v>
      </c>
      <c r="P74" s="24"/>
      <c r="Q74" s="25">
        <f>J74*M74</f>
        <v>640000</v>
      </c>
      <c r="R74" s="26">
        <f>Q74*1.1</f>
        <v>704000</v>
      </c>
    </row>
    <row r="75" spans="1:18" s="44" customFormat="1">
      <c r="A75" s="27"/>
      <c r="B75" s="24">
        <v>2</v>
      </c>
      <c r="C75" s="24" t="s">
        <v>1220</v>
      </c>
      <c r="D75" s="24" t="s">
        <v>97</v>
      </c>
      <c r="E75" s="24" t="s">
        <v>321</v>
      </c>
      <c r="F75" s="24" t="s">
        <v>320</v>
      </c>
      <c r="G75" s="24"/>
      <c r="H75" s="24"/>
      <c r="I75" s="24" t="s">
        <v>322</v>
      </c>
      <c r="J75" s="24">
        <v>2</v>
      </c>
      <c r="K75" s="24" t="s">
        <v>36</v>
      </c>
      <c r="L75" s="24" t="s">
        <v>334</v>
      </c>
      <c r="M75" s="25">
        <v>240000</v>
      </c>
      <c r="N75" s="24">
        <v>20240208</v>
      </c>
      <c r="O75" s="24">
        <v>20240214</v>
      </c>
      <c r="P75" s="24"/>
      <c r="Q75" s="25">
        <f>J75*M75</f>
        <v>480000</v>
      </c>
      <c r="R75" s="26">
        <f t="shared" ref="R75" si="10">Q75*1.1</f>
        <v>528000</v>
      </c>
    </row>
    <row r="76" spans="1:18">
      <c r="O76" s="37"/>
      <c r="P76" s="4" t="s">
        <v>123</v>
      </c>
      <c r="Q76" s="42">
        <f>SUM(Q74:Q75)</f>
        <v>1120000</v>
      </c>
      <c r="R76" s="42">
        <f>SUM(R74:R75)</f>
        <v>1232000</v>
      </c>
    </row>
    <row r="77" spans="1:18">
      <c r="O77" s="37"/>
    </row>
    <row r="78" spans="1:18">
      <c r="B78" s="1" t="s">
        <v>1376</v>
      </c>
      <c r="O78" s="37"/>
    </row>
    <row r="79" spans="1:18">
      <c r="B79" s="4" t="s">
        <v>48</v>
      </c>
      <c r="C79" s="4" t="s">
        <v>13</v>
      </c>
      <c r="D79" s="4" t="s">
        <v>12</v>
      </c>
      <c r="E79" s="4" t="s">
        <v>5</v>
      </c>
      <c r="F79" s="4" t="s">
        <v>22</v>
      </c>
      <c r="G79" s="4" t="s">
        <v>2</v>
      </c>
      <c r="H79" s="4" t="s">
        <v>18</v>
      </c>
      <c r="I79" s="4" t="s">
        <v>3</v>
      </c>
      <c r="J79" s="4" t="s">
        <v>6</v>
      </c>
      <c r="K79" s="4" t="s">
        <v>35</v>
      </c>
      <c r="L79" s="4" t="s">
        <v>21</v>
      </c>
      <c r="M79" s="4" t="s">
        <v>59</v>
      </c>
      <c r="N79" s="4" t="s">
        <v>341</v>
      </c>
      <c r="O79" s="4" t="s">
        <v>121</v>
      </c>
      <c r="P79" s="4" t="s">
        <v>73</v>
      </c>
      <c r="Q79" s="4" t="s">
        <v>122</v>
      </c>
      <c r="R79" s="4" t="s">
        <v>337</v>
      </c>
    </row>
    <row r="80" spans="1:18">
      <c r="B80" s="5">
        <v>1</v>
      </c>
      <c r="C80" s="5" t="s">
        <v>1376</v>
      </c>
      <c r="D80" s="5" t="s">
        <v>97</v>
      </c>
      <c r="E80" s="5" t="s">
        <v>1525</v>
      </c>
      <c r="F80" s="5" t="s">
        <v>1379</v>
      </c>
      <c r="G80" s="5"/>
      <c r="H80" s="5" t="s">
        <v>1378</v>
      </c>
      <c r="I80" s="5" t="s">
        <v>277</v>
      </c>
      <c r="J80" s="5">
        <v>1</v>
      </c>
      <c r="K80" s="5" t="s">
        <v>38</v>
      </c>
      <c r="L80" s="5" t="s">
        <v>1398</v>
      </c>
      <c r="M80" s="7">
        <v>503000</v>
      </c>
      <c r="N80" s="5">
        <v>20240312</v>
      </c>
      <c r="O80" s="5">
        <v>20240429</v>
      </c>
      <c r="P80" s="5" t="s">
        <v>1400</v>
      </c>
      <c r="Q80" s="7">
        <f>J80*M80</f>
        <v>503000</v>
      </c>
      <c r="R80" s="7">
        <f>Q80*1.1</f>
        <v>553300</v>
      </c>
    </row>
    <row r="81" spans="1:18" s="44" customFormat="1">
      <c r="A81" s="27"/>
      <c r="B81" s="24">
        <v>2</v>
      </c>
      <c r="C81" s="24" t="s">
        <v>1376</v>
      </c>
      <c r="D81" s="24" t="s">
        <v>97</v>
      </c>
      <c r="E81" s="24" t="s">
        <v>1523</v>
      </c>
      <c r="F81" s="24" t="s">
        <v>314</v>
      </c>
      <c r="G81" s="24"/>
      <c r="H81" s="24" t="s">
        <v>1377</v>
      </c>
      <c r="I81" s="24" t="s">
        <v>277</v>
      </c>
      <c r="J81" s="24">
        <v>3</v>
      </c>
      <c r="K81" s="24" t="s">
        <v>36</v>
      </c>
      <c r="L81" s="24" t="s">
        <v>1325</v>
      </c>
      <c r="M81" s="25">
        <v>103000</v>
      </c>
      <c r="N81" s="24">
        <v>20240308</v>
      </c>
      <c r="O81" s="24">
        <v>20240327</v>
      </c>
      <c r="P81" s="24"/>
      <c r="Q81" s="25">
        <f>J81*M81</f>
        <v>309000</v>
      </c>
      <c r="R81" s="25">
        <f t="shared" ref="R81" si="11">Q81*1.1</f>
        <v>339900</v>
      </c>
    </row>
    <row r="82" spans="1:18">
      <c r="O82" s="37"/>
      <c r="P82" s="4" t="s">
        <v>123</v>
      </c>
      <c r="Q82" s="42">
        <f>SUM(Q80:Q81)</f>
        <v>812000</v>
      </c>
      <c r="R82" s="42">
        <f>SUM(R80:R81)</f>
        <v>893200</v>
      </c>
    </row>
    <row r="83" spans="1:18">
      <c r="I83" s="37"/>
      <c r="J83" s="37"/>
      <c r="K83" s="37"/>
      <c r="L83" s="2"/>
      <c r="O83" s="37"/>
    </row>
    <row r="84" spans="1:18">
      <c r="B84" s="3" t="s">
        <v>1405</v>
      </c>
      <c r="L84" s="2"/>
      <c r="M84" s="2"/>
      <c r="N84" s="2"/>
      <c r="P84" s="2"/>
      <c r="Q84" s="2"/>
      <c r="R84" s="2"/>
    </row>
    <row r="85" spans="1:18">
      <c r="B85" s="54" t="s">
        <v>48</v>
      </c>
      <c r="C85" s="54" t="s">
        <v>13</v>
      </c>
      <c r="D85" s="54" t="s">
        <v>12</v>
      </c>
      <c r="E85" s="54" t="s">
        <v>5</v>
      </c>
      <c r="F85" s="54" t="s">
        <v>22</v>
      </c>
      <c r="G85" s="54" t="s">
        <v>2</v>
      </c>
      <c r="H85" s="54" t="s">
        <v>18</v>
      </c>
      <c r="I85" s="54" t="s">
        <v>3</v>
      </c>
      <c r="J85" s="54" t="s">
        <v>6</v>
      </c>
      <c r="K85" s="54" t="s">
        <v>35</v>
      </c>
      <c r="L85" s="54" t="s">
        <v>21</v>
      </c>
      <c r="M85" s="54" t="s">
        <v>59</v>
      </c>
      <c r="N85" s="54" t="s">
        <v>58</v>
      </c>
      <c r="O85" s="54" t="s">
        <v>121</v>
      </c>
      <c r="P85" s="54" t="s">
        <v>73</v>
      </c>
      <c r="Q85" s="54" t="s">
        <v>122</v>
      </c>
      <c r="R85" s="54" t="s">
        <v>337</v>
      </c>
    </row>
    <row r="86" spans="1:18" s="44" customFormat="1">
      <c r="A86" s="27"/>
      <c r="B86" s="24">
        <v>1</v>
      </c>
      <c r="C86" s="24" t="s">
        <v>1405</v>
      </c>
      <c r="D86" s="24" t="s">
        <v>97</v>
      </c>
      <c r="E86" s="24" t="s">
        <v>1106</v>
      </c>
      <c r="F86" s="24" t="s">
        <v>1107</v>
      </c>
      <c r="G86" s="24" t="s">
        <v>118</v>
      </c>
      <c r="H86" s="77" t="s">
        <v>342</v>
      </c>
      <c r="I86" s="24" t="s">
        <v>1524</v>
      </c>
      <c r="J86" s="24">
        <v>3</v>
      </c>
      <c r="K86" s="85" t="s">
        <v>37</v>
      </c>
      <c r="L86" s="24" t="s">
        <v>347</v>
      </c>
      <c r="M86" s="25">
        <v>450000</v>
      </c>
      <c r="N86" s="24">
        <v>20240319</v>
      </c>
      <c r="O86" s="24">
        <v>20240320</v>
      </c>
      <c r="P86" s="24"/>
      <c r="Q86" s="25">
        <f>J86*M86</f>
        <v>1350000</v>
      </c>
      <c r="R86" s="25">
        <f>Q86*1.1</f>
        <v>1485000.0000000002</v>
      </c>
    </row>
    <row r="87" spans="1:18" s="44" customFormat="1">
      <c r="A87" s="27"/>
      <c r="B87" s="24">
        <v>2</v>
      </c>
      <c r="C87" s="24" t="s">
        <v>1405</v>
      </c>
      <c r="D87" s="24" t="s">
        <v>97</v>
      </c>
      <c r="E87" s="24" t="s">
        <v>1108</v>
      </c>
      <c r="F87" s="24" t="s">
        <v>1107</v>
      </c>
      <c r="G87" s="24"/>
      <c r="H87" s="77" t="s">
        <v>766</v>
      </c>
      <c r="I87" s="24" t="s">
        <v>758</v>
      </c>
      <c r="J87" s="24">
        <v>9</v>
      </c>
      <c r="K87" s="85" t="s">
        <v>36</v>
      </c>
      <c r="L87" s="24" t="s">
        <v>347</v>
      </c>
      <c r="M87" s="25">
        <v>75000</v>
      </c>
      <c r="N87" s="24">
        <v>20240319</v>
      </c>
      <c r="O87" s="24">
        <v>20240320</v>
      </c>
      <c r="P87" s="24"/>
      <c r="Q87" s="25">
        <f>J87*M87</f>
        <v>675000</v>
      </c>
      <c r="R87" s="25">
        <f>Q87*1.1</f>
        <v>742500.00000000012</v>
      </c>
    </row>
    <row r="88" spans="1:18" s="44" customFormat="1">
      <c r="A88" s="27"/>
      <c r="B88" s="24">
        <v>3</v>
      </c>
      <c r="C88" s="24" t="s">
        <v>1405</v>
      </c>
      <c r="D88" s="24" t="s">
        <v>97</v>
      </c>
      <c r="E88" s="24" t="s">
        <v>317</v>
      </c>
      <c r="F88" s="24" t="s">
        <v>315</v>
      </c>
      <c r="G88" s="24"/>
      <c r="H88" s="24" t="s">
        <v>345</v>
      </c>
      <c r="I88" s="24" t="s">
        <v>351</v>
      </c>
      <c r="J88" s="24">
        <v>5</v>
      </c>
      <c r="K88" s="24" t="s">
        <v>36</v>
      </c>
      <c r="L88" s="24" t="s">
        <v>347</v>
      </c>
      <c r="M88" s="25">
        <v>120000</v>
      </c>
      <c r="N88" s="24">
        <v>20240319</v>
      </c>
      <c r="O88" s="24">
        <v>20240320</v>
      </c>
      <c r="P88" s="24"/>
      <c r="Q88" s="25">
        <f>J88*M88</f>
        <v>600000</v>
      </c>
      <c r="R88" s="25">
        <f>Q88*1.1</f>
        <v>660000</v>
      </c>
    </row>
    <row r="89" spans="1:18" s="44" customFormat="1">
      <c r="A89" s="27"/>
      <c r="B89" s="24">
        <v>4</v>
      </c>
      <c r="C89" s="24" t="s">
        <v>1405</v>
      </c>
      <c r="D89" s="24" t="s">
        <v>97</v>
      </c>
      <c r="E89" s="24" t="s">
        <v>317</v>
      </c>
      <c r="F89" s="24" t="s">
        <v>315</v>
      </c>
      <c r="G89" s="24"/>
      <c r="H89" s="24" t="s">
        <v>345</v>
      </c>
      <c r="I89" s="24" t="s">
        <v>1443</v>
      </c>
      <c r="J89" s="24">
        <v>1</v>
      </c>
      <c r="K89" s="24" t="s">
        <v>36</v>
      </c>
      <c r="L89" s="24" t="s">
        <v>347</v>
      </c>
      <c r="M89" s="25">
        <v>160000</v>
      </c>
      <c r="N89" s="24">
        <v>20240319</v>
      </c>
      <c r="O89" s="24">
        <v>20240320</v>
      </c>
      <c r="P89" s="24"/>
      <c r="Q89" s="25">
        <f>J89*M89</f>
        <v>160000</v>
      </c>
      <c r="R89" s="25">
        <f>Q89*1.1</f>
        <v>176000</v>
      </c>
    </row>
    <row r="90" spans="1:18">
      <c r="P90" s="43" t="s">
        <v>123</v>
      </c>
      <c r="Q90" s="55">
        <f>SUM(Q86:Q89)</f>
        <v>2785000</v>
      </c>
      <c r="R90" s="55">
        <f>SUM(R86:R89)</f>
        <v>3063500.0000000005</v>
      </c>
    </row>
    <row r="91" spans="1:18">
      <c r="I91" s="37"/>
      <c r="J91" s="37"/>
      <c r="K91" s="37"/>
      <c r="L91" s="2"/>
      <c r="O91" s="37"/>
    </row>
    <row r="92" spans="1:18">
      <c r="B92" s="3" t="s">
        <v>1682</v>
      </c>
      <c r="L92" s="2"/>
      <c r="M92" s="2"/>
      <c r="N92" s="2"/>
      <c r="P92" s="2"/>
    </row>
    <row r="93" spans="1:18">
      <c r="B93" s="54" t="s">
        <v>48</v>
      </c>
      <c r="C93" s="54" t="s">
        <v>13</v>
      </c>
      <c r="D93" s="54" t="s">
        <v>12</v>
      </c>
      <c r="E93" s="54" t="s">
        <v>5</v>
      </c>
      <c r="F93" s="54" t="s">
        <v>22</v>
      </c>
      <c r="G93" s="54" t="s">
        <v>2</v>
      </c>
      <c r="H93" s="54" t="s">
        <v>18</v>
      </c>
      <c r="I93" s="54" t="s">
        <v>3</v>
      </c>
      <c r="J93" s="54" t="s">
        <v>6</v>
      </c>
      <c r="K93" s="54" t="s">
        <v>35</v>
      </c>
      <c r="L93" s="54" t="s">
        <v>21</v>
      </c>
      <c r="M93" s="54" t="s">
        <v>59</v>
      </c>
      <c r="N93" s="54" t="s">
        <v>58</v>
      </c>
      <c r="O93" s="54" t="s">
        <v>121</v>
      </c>
      <c r="P93" s="54" t="s">
        <v>73</v>
      </c>
      <c r="Q93" s="54" t="s">
        <v>122</v>
      </c>
      <c r="R93" s="54" t="s">
        <v>337</v>
      </c>
    </row>
    <row r="94" spans="1:18">
      <c r="B94" s="5">
        <v>1</v>
      </c>
      <c r="C94" s="5" t="s">
        <v>1682</v>
      </c>
      <c r="D94" s="5" t="s">
        <v>97</v>
      </c>
      <c r="E94" s="5" t="s">
        <v>1696</v>
      </c>
      <c r="F94" s="5" t="s">
        <v>1688</v>
      </c>
      <c r="G94" s="5" t="s">
        <v>1694</v>
      </c>
      <c r="H94" s="16" t="s">
        <v>1689</v>
      </c>
      <c r="I94" s="5" t="s">
        <v>42</v>
      </c>
      <c r="J94" s="5">
        <v>1</v>
      </c>
      <c r="K94" s="5" t="s">
        <v>38</v>
      </c>
      <c r="L94" s="5" t="s">
        <v>119</v>
      </c>
      <c r="M94" s="7">
        <v>11800</v>
      </c>
      <c r="N94" s="5">
        <v>20240508</v>
      </c>
      <c r="O94" s="5">
        <v>20240517</v>
      </c>
      <c r="P94" s="5"/>
      <c r="Q94" s="7">
        <f t="shared" ref="Q94:Q99" si="12">J94*M94</f>
        <v>11800</v>
      </c>
      <c r="R94" s="7">
        <f t="shared" ref="R94:R99" si="13">Q94*1.1</f>
        <v>12980.000000000002</v>
      </c>
    </row>
    <row r="95" spans="1:18">
      <c r="B95" s="5">
        <v>2</v>
      </c>
      <c r="C95" s="5" t="s">
        <v>1682</v>
      </c>
      <c r="D95" s="5" t="s">
        <v>97</v>
      </c>
      <c r="E95" s="5" t="s">
        <v>1697</v>
      </c>
      <c r="F95" s="5" t="s">
        <v>305</v>
      </c>
      <c r="G95" s="5" t="s">
        <v>10</v>
      </c>
      <c r="H95" s="16" t="s">
        <v>1690</v>
      </c>
      <c r="I95" s="5" t="s">
        <v>94</v>
      </c>
      <c r="J95" s="5">
        <v>2</v>
      </c>
      <c r="K95" s="5" t="s">
        <v>38</v>
      </c>
      <c r="L95" s="5" t="s">
        <v>119</v>
      </c>
      <c r="M95" s="7">
        <v>36000</v>
      </c>
      <c r="N95" s="5">
        <v>20240508</v>
      </c>
      <c r="O95" s="5">
        <v>20240517</v>
      </c>
      <c r="P95" s="5"/>
      <c r="Q95" s="7">
        <f t="shared" si="12"/>
        <v>72000</v>
      </c>
      <c r="R95" s="7">
        <f t="shared" si="13"/>
        <v>79200</v>
      </c>
    </row>
    <row r="96" spans="1:18">
      <c r="B96" s="5">
        <v>3</v>
      </c>
      <c r="C96" s="5" t="s">
        <v>1682</v>
      </c>
      <c r="D96" s="5" t="s">
        <v>97</v>
      </c>
      <c r="E96" s="5" t="s">
        <v>1700</v>
      </c>
      <c r="F96" s="5" t="s">
        <v>305</v>
      </c>
      <c r="G96" s="5" t="s">
        <v>10</v>
      </c>
      <c r="H96" s="16" t="s">
        <v>1701</v>
      </c>
      <c r="I96" s="5" t="s">
        <v>4</v>
      </c>
      <c r="J96" s="5">
        <v>1</v>
      </c>
      <c r="K96" s="5" t="s">
        <v>38</v>
      </c>
      <c r="L96" s="5" t="s">
        <v>119</v>
      </c>
      <c r="M96" s="7">
        <v>23000</v>
      </c>
      <c r="N96" s="5">
        <v>20240508</v>
      </c>
      <c r="O96" s="5">
        <v>20240517</v>
      </c>
      <c r="P96" s="5"/>
      <c r="Q96" s="7">
        <f t="shared" si="12"/>
        <v>23000</v>
      </c>
      <c r="R96" s="7">
        <f t="shared" si="13"/>
        <v>25300.000000000004</v>
      </c>
    </row>
    <row r="97" spans="2:18">
      <c r="B97" s="5">
        <v>4</v>
      </c>
      <c r="C97" s="5" t="s">
        <v>1682</v>
      </c>
      <c r="D97" s="5" t="s">
        <v>97</v>
      </c>
      <c r="E97" s="5" t="s">
        <v>1702</v>
      </c>
      <c r="F97" s="5" t="s">
        <v>305</v>
      </c>
      <c r="G97" s="5" t="s">
        <v>10</v>
      </c>
      <c r="H97" s="5" t="s">
        <v>1691</v>
      </c>
      <c r="I97" s="5" t="s">
        <v>94</v>
      </c>
      <c r="J97" s="5">
        <v>1</v>
      </c>
      <c r="K97" s="5" t="s">
        <v>38</v>
      </c>
      <c r="L97" s="5" t="s">
        <v>119</v>
      </c>
      <c r="M97" s="7">
        <v>8700</v>
      </c>
      <c r="N97" s="5">
        <v>20240508</v>
      </c>
      <c r="O97" s="5">
        <v>20240517</v>
      </c>
      <c r="P97" s="5"/>
      <c r="Q97" s="7">
        <f t="shared" si="12"/>
        <v>8700</v>
      </c>
      <c r="R97" s="7">
        <f t="shared" si="13"/>
        <v>9570</v>
      </c>
    </row>
    <row r="98" spans="2:18">
      <c r="B98" s="5">
        <v>5</v>
      </c>
      <c r="C98" s="5" t="s">
        <v>1682</v>
      </c>
      <c r="D98" s="5" t="s">
        <v>97</v>
      </c>
      <c r="E98" s="5" t="s">
        <v>1698</v>
      </c>
      <c r="F98" s="5" t="s">
        <v>305</v>
      </c>
      <c r="G98" s="5" t="s">
        <v>10</v>
      </c>
      <c r="H98" s="5" t="s">
        <v>1692</v>
      </c>
      <c r="I98" s="5" t="s">
        <v>94</v>
      </c>
      <c r="J98" s="5">
        <v>1</v>
      </c>
      <c r="K98" s="5" t="s">
        <v>38</v>
      </c>
      <c r="L98" s="5" t="s">
        <v>119</v>
      </c>
      <c r="M98" s="7">
        <v>17600</v>
      </c>
      <c r="N98" s="5">
        <v>20240508</v>
      </c>
      <c r="O98" s="5">
        <v>20240517</v>
      </c>
      <c r="P98" s="5"/>
      <c r="Q98" s="7">
        <f t="shared" si="12"/>
        <v>17600</v>
      </c>
      <c r="R98" s="7">
        <f t="shared" si="13"/>
        <v>19360</v>
      </c>
    </row>
    <row r="99" spans="2:18">
      <c r="B99" s="5">
        <v>6</v>
      </c>
      <c r="C99" s="5" t="s">
        <v>1682</v>
      </c>
      <c r="D99" s="5" t="s">
        <v>97</v>
      </c>
      <c r="E99" s="5" t="s">
        <v>1699</v>
      </c>
      <c r="F99" s="5" t="s">
        <v>305</v>
      </c>
      <c r="G99" s="5" t="s">
        <v>1695</v>
      </c>
      <c r="H99" s="5" t="s">
        <v>1693</v>
      </c>
      <c r="I99" s="5" t="s">
        <v>94</v>
      </c>
      <c r="J99" s="5">
        <v>1</v>
      </c>
      <c r="K99" s="5" t="s">
        <v>38</v>
      </c>
      <c r="L99" s="5" t="s">
        <v>119</v>
      </c>
      <c r="M99" s="7">
        <v>13500</v>
      </c>
      <c r="N99" s="5">
        <v>20240508</v>
      </c>
      <c r="O99" s="5">
        <v>20240517</v>
      </c>
      <c r="P99" s="5"/>
      <c r="Q99" s="7">
        <f t="shared" si="12"/>
        <v>13500</v>
      </c>
      <c r="R99" s="7">
        <f t="shared" si="13"/>
        <v>14850.000000000002</v>
      </c>
    </row>
    <row r="100" spans="2:18">
      <c r="P100" s="117" t="s">
        <v>123</v>
      </c>
      <c r="Q100" s="121">
        <f>SUM(Q94:Q99)</f>
        <v>146600</v>
      </c>
      <c r="R100" s="121">
        <f>SUM(R94:R99)</f>
        <v>161260</v>
      </c>
    </row>
    <row r="102" spans="2:18">
      <c r="B102" s="3" t="s">
        <v>1722</v>
      </c>
      <c r="L102" s="2"/>
      <c r="M102" s="2"/>
      <c r="N102" s="2"/>
      <c r="P102" s="2"/>
    </row>
    <row r="103" spans="2:18">
      <c r="B103" s="122" t="s">
        <v>48</v>
      </c>
      <c r="C103" s="122" t="s">
        <v>13</v>
      </c>
      <c r="D103" s="122" t="s">
        <v>12</v>
      </c>
      <c r="E103" s="122" t="s">
        <v>5</v>
      </c>
      <c r="F103" s="122" t="s">
        <v>22</v>
      </c>
      <c r="G103" s="122" t="s">
        <v>2</v>
      </c>
      <c r="H103" s="122" t="s">
        <v>18</v>
      </c>
      <c r="I103" s="122" t="s">
        <v>3</v>
      </c>
      <c r="J103" s="122" t="s">
        <v>6</v>
      </c>
      <c r="K103" s="122" t="s">
        <v>35</v>
      </c>
      <c r="L103" s="122" t="s">
        <v>21</v>
      </c>
      <c r="M103" s="122" t="s">
        <v>59</v>
      </c>
      <c r="N103" s="122" t="s">
        <v>58</v>
      </c>
      <c r="O103" s="122" t="s">
        <v>121</v>
      </c>
      <c r="P103" s="122" t="s">
        <v>73</v>
      </c>
      <c r="Q103" s="122" t="s">
        <v>122</v>
      </c>
      <c r="R103" s="122" t="s">
        <v>337</v>
      </c>
    </row>
    <row r="104" spans="2:18">
      <c r="B104" s="5">
        <v>1</v>
      </c>
      <c r="C104" s="5" t="s">
        <v>1722</v>
      </c>
      <c r="D104" s="5" t="s">
        <v>97</v>
      </c>
      <c r="E104" s="5" t="s">
        <v>1723</v>
      </c>
      <c r="F104" s="5" t="s">
        <v>1724</v>
      </c>
      <c r="G104" s="5" t="s">
        <v>118</v>
      </c>
      <c r="H104" s="16" t="s">
        <v>1725</v>
      </c>
      <c r="I104" s="5" t="s">
        <v>951</v>
      </c>
      <c r="J104" s="5">
        <v>2</v>
      </c>
      <c r="K104" s="5" t="s">
        <v>36</v>
      </c>
      <c r="L104" s="5" t="s">
        <v>119</v>
      </c>
      <c r="M104" s="7">
        <v>738500</v>
      </c>
      <c r="N104" s="5">
        <v>20240517</v>
      </c>
      <c r="O104" s="5">
        <v>20240529</v>
      </c>
      <c r="P104" s="5"/>
      <c r="Q104" s="7">
        <f>J104*M104</f>
        <v>1477000</v>
      </c>
      <c r="R104" s="7">
        <f t="shared" ref="R104" si="14">Q104*1.1</f>
        <v>1624700.0000000002</v>
      </c>
    </row>
    <row r="105" spans="2:18">
      <c r="P105" s="117" t="s">
        <v>123</v>
      </c>
      <c r="Q105" s="121">
        <f>SUM(Q104:Q104)</f>
        <v>1477000</v>
      </c>
      <c r="R105" s="121">
        <f>SUM(R104:R104)</f>
        <v>1624700.0000000002</v>
      </c>
    </row>
    <row r="107" spans="2:18">
      <c r="B107" s="3" t="s">
        <v>1848</v>
      </c>
      <c r="L107" s="2"/>
      <c r="M107" s="2"/>
      <c r="N107" s="2"/>
      <c r="P107" s="2"/>
      <c r="Q107" s="2"/>
      <c r="R107" s="2"/>
    </row>
    <row r="108" spans="2:18">
      <c r="B108" s="122" t="s">
        <v>48</v>
      </c>
      <c r="C108" s="122" t="s">
        <v>13</v>
      </c>
      <c r="D108" s="122" t="s">
        <v>12</v>
      </c>
      <c r="E108" s="122" t="s">
        <v>5</v>
      </c>
      <c r="F108" s="122" t="s">
        <v>22</v>
      </c>
      <c r="G108" s="122" t="s">
        <v>2</v>
      </c>
      <c r="H108" s="122" t="s">
        <v>18</v>
      </c>
      <c r="I108" s="122" t="s">
        <v>3</v>
      </c>
      <c r="J108" s="122" t="s">
        <v>6</v>
      </c>
      <c r="K108" s="122" t="s">
        <v>35</v>
      </c>
      <c r="L108" s="122" t="s">
        <v>21</v>
      </c>
      <c r="M108" s="122" t="s">
        <v>59</v>
      </c>
      <c r="N108" s="122" t="s">
        <v>58</v>
      </c>
      <c r="O108" s="122" t="s">
        <v>121</v>
      </c>
      <c r="P108" s="122" t="s">
        <v>73</v>
      </c>
      <c r="Q108" s="122" t="s">
        <v>122</v>
      </c>
      <c r="R108" s="122" t="s">
        <v>337</v>
      </c>
    </row>
    <row r="109" spans="2:18">
      <c r="B109" s="5">
        <v>1</v>
      </c>
      <c r="C109" s="5" t="s">
        <v>1848</v>
      </c>
      <c r="D109" s="5" t="s">
        <v>97</v>
      </c>
      <c r="E109" s="5" t="s">
        <v>1106</v>
      </c>
      <c r="F109" s="5" t="s">
        <v>315</v>
      </c>
      <c r="G109" s="5" t="s">
        <v>118</v>
      </c>
      <c r="H109" s="16" t="s">
        <v>342</v>
      </c>
      <c r="I109" s="5" t="s">
        <v>1524</v>
      </c>
      <c r="J109" s="5">
        <v>3</v>
      </c>
      <c r="K109" s="123" t="s">
        <v>37</v>
      </c>
      <c r="L109" s="5" t="s">
        <v>347</v>
      </c>
      <c r="M109" s="7">
        <v>450000</v>
      </c>
      <c r="N109" s="5">
        <v>20240527</v>
      </c>
      <c r="O109" s="5">
        <v>20240528</v>
      </c>
      <c r="P109" s="5"/>
      <c r="Q109" s="7">
        <f>J109*M109</f>
        <v>1350000</v>
      </c>
      <c r="R109" s="7">
        <f>Q109*1.1</f>
        <v>1485000.0000000002</v>
      </c>
    </row>
    <row r="110" spans="2:18">
      <c r="B110" s="5">
        <v>2</v>
      </c>
      <c r="C110" s="5" t="s">
        <v>1848</v>
      </c>
      <c r="D110" s="5" t="s">
        <v>97</v>
      </c>
      <c r="E110" s="5" t="s">
        <v>1108</v>
      </c>
      <c r="F110" s="5" t="s">
        <v>315</v>
      </c>
      <c r="G110" s="5" t="s">
        <v>118</v>
      </c>
      <c r="H110" s="16" t="s">
        <v>766</v>
      </c>
      <c r="I110" s="5" t="s">
        <v>758</v>
      </c>
      <c r="J110" s="5">
        <v>9</v>
      </c>
      <c r="K110" s="123" t="s">
        <v>36</v>
      </c>
      <c r="L110" s="5" t="s">
        <v>347</v>
      </c>
      <c r="M110" s="7">
        <v>75000</v>
      </c>
      <c r="N110" s="5">
        <v>20240527</v>
      </c>
      <c r="O110" s="5">
        <v>20240528</v>
      </c>
      <c r="P110" s="5"/>
      <c r="Q110" s="7">
        <f>J110*M110</f>
        <v>675000</v>
      </c>
      <c r="R110" s="7">
        <f>Q110*1.1</f>
        <v>742500.00000000012</v>
      </c>
    </row>
    <row r="111" spans="2:18">
      <c r="P111" s="43" t="s">
        <v>123</v>
      </c>
      <c r="Q111" s="55">
        <f>SUM(Q109:Q110)</f>
        <v>2025000</v>
      </c>
      <c r="R111" s="55">
        <f>SUM(R109:R110)</f>
        <v>2227500.0000000005</v>
      </c>
    </row>
    <row r="113" spans="2:18">
      <c r="B113" s="3" t="s">
        <v>2000</v>
      </c>
      <c r="L113" s="2"/>
      <c r="M113" s="2"/>
      <c r="N113" s="2"/>
      <c r="P113" s="2"/>
      <c r="Q113" s="2"/>
      <c r="R113" s="2"/>
    </row>
    <row r="114" spans="2:18">
      <c r="B114" s="4" t="s">
        <v>48</v>
      </c>
      <c r="C114" s="4" t="s">
        <v>13</v>
      </c>
      <c r="D114" s="4" t="s">
        <v>12</v>
      </c>
      <c r="E114" s="4" t="s">
        <v>5</v>
      </c>
      <c r="F114" s="4" t="s">
        <v>22</v>
      </c>
      <c r="G114" s="4" t="s">
        <v>2</v>
      </c>
      <c r="H114" s="4" t="s">
        <v>18</v>
      </c>
      <c r="I114" s="4" t="s">
        <v>3</v>
      </c>
      <c r="J114" s="4" t="s">
        <v>6</v>
      </c>
      <c r="K114" s="4" t="s">
        <v>35</v>
      </c>
      <c r="L114" s="4" t="s">
        <v>21</v>
      </c>
      <c r="M114" s="4" t="s">
        <v>59</v>
      </c>
      <c r="N114" s="4" t="s">
        <v>58</v>
      </c>
      <c r="O114" s="4" t="s">
        <v>121</v>
      </c>
      <c r="P114" s="4" t="s">
        <v>73</v>
      </c>
      <c r="Q114" s="4" t="s">
        <v>122</v>
      </c>
      <c r="R114" s="4" t="s">
        <v>337</v>
      </c>
    </row>
    <row r="115" spans="2:18">
      <c r="B115" s="5">
        <v>1</v>
      </c>
      <c r="C115" s="5" t="s">
        <v>2000</v>
      </c>
      <c r="D115" s="5" t="s">
        <v>97</v>
      </c>
      <c r="E115" s="5" t="s">
        <v>1112</v>
      </c>
      <c r="F115" s="5" t="s">
        <v>964</v>
      </c>
      <c r="G115" s="5"/>
      <c r="H115" s="16" t="s">
        <v>2001</v>
      </c>
      <c r="I115" s="5" t="s">
        <v>1114</v>
      </c>
      <c r="J115" s="5">
        <v>2</v>
      </c>
      <c r="K115" s="123" t="s">
        <v>36</v>
      </c>
      <c r="L115" s="5" t="s">
        <v>57</v>
      </c>
      <c r="M115" s="7">
        <v>146000</v>
      </c>
      <c r="N115" s="5">
        <v>20240618</v>
      </c>
      <c r="O115" s="5">
        <v>20240621</v>
      </c>
      <c r="P115" s="5"/>
      <c r="Q115" s="7">
        <f>J115*M115</f>
        <v>292000</v>
      </c>
      <c r="R115" s="7">
        <f>Q115*1.1</f>
        <v>321200</v>
      </c>
    </row>
    <row r="116" spans="2:18" ht="16.5">
      <c r="B116" s="5">
        <v>2</v>
      </c>
      <c r="C116" s="5" t="s">
        <v>2000</v>
      </c>
      <c r="D116" s="5" t="s">
        <v>97</v>
      </c>
      <c r="E116" s="104" t="s">
        <v>1572</v>
      </c>
      <c r="F116" s="5" t="s">
        <v>410</v>
      </c>
      <c r="G116" s="5"/>
      <c r="H116" s="5" t="s">
        <v>1241</v>
      </c>
      <c r="I116" s="5" t="s">
        <v>1840</v>
      </c>
      <c r="J116" s="5">
        <v>1</v>
      </c>
      <c r="K116" s="5" t="s">
        <v>37</v>
      </c>
      <c r="L116" s="5" t="s">
        <v>119</v>
      </c>
      <c r="M116" s="116">
        <v>60000</v>
      </c>
      <c r="N116" s="5">
        <v>20240618</v>
      </c>
      <c r="O116" s="5">
        <v>20240619</v>
      </c>
      <c r="P116" s="5"/>
      <c r="Q116" s="7">
        <f>J116*M116</f>
        <v>60000</v>
      </c>
      <c r="R116" s="7">
        <f>Q116*1.1</f>
        <v>66000</v>
      </c>
    </row>
    <row r="117" spans="2:18">
      <c r="P117" s="43" t="s">
        <v>123</v>
      </c>
      <c r="Q117" s="55">
        <f>SUM(Q115:Q116)</f>
        <v>352000</v>
      </c>
      <c r="R117" s="55">
        <f>SUM(R115:R116)</f>
        <v>387200</v>
      </c>
    </row>
    <row r="119" spans="2:18">
      <c r="B119" s="3" t="s">
        <v>2000</v>
      </c>
    </row>
    <row r="120" spans="2:18">
      <c r="B120" s="4" t="s">
        <v>48</v>
      </c>
      <c r="C120" s="4" t="s">
        <v>13</v>
      </c>
      <c r="D120" s="4" t="s">
        <v>12</v>
      </c>
      <c r="E120" s="4" t="s">
        <v>5</v>
      </c>
      <c r="F120" s="4" t="s">
        <v>22</v>
      </c>
      <c r="G120" s="4" t="s">
        <v>2</v>
      </c>
      <c r="H120" s="4" t="s">
        <v>18</v>
      </c>
      <c r="I120" s="4" t="s">
        <v>3</v>
      </c>
      <c r="J120" s="4" t="s">
        <v>6</v>
      </c>
      <c r="K120" s="4" t="s">
        <v>35</v>
      </c>
      <c r="L120" s="4" t="s">
        <v>21</v>
      </c>
      <c r="M120" s="4" t="s">
        <v>59</v>
      </c>
      <c r="N120" s="4" t="s">
        <v>58</v>
      </c>
      <c r="O120" s="4" t="s">
        <v>121</v>
      </c>
      <c r="P120" s="4" t="s">
        <v>73</v>
      </c>
      <c r="Q120" s="4" t="s">
        <v>122</v>
      </c>
      <c r="R120" s="4" t="s">
        <v>337</v>
      </c>
    </row>
    <row r="121" spans="2:18" ht="16.5">
      <c r="B121" s="5">
        <v>1</v>
      </c>
      <c r="C121" s="5" t="s">
        <v>2000</v>
      </c>
      <c r="D121" s="5" t="s">
        <v>97</v>
      </c>
      <c r="E121" s="104" t="s">
        <v>2051</v>
      </c>
      <c r="F121" s="5" t="s">
        <v>2052</v>
      </c>
      <c r="G121" s="5"/>
      <c r="H121" s="5" t="s">
        <v>2053</v>
      </c>
      <c r="I121" s="5" t="s">
        <v>2054</v>
      </c>
      <c r="J121" s="5">
        <v>1</v>
      </c>
      <c r="K121" s="5" t="s">
        <v>2055</v>
      </c>
      <c r="L121" s="5" t="s">
        <v>2052</v>
      </c>
      <c r="M121" s="116"/>
      <c r="N121" s="76"/>
      <c r="O121" s="5"/>
      <c r="P121" s="5"/>
      <c r="Q121" s="7">
        <f>J121*M121</f>
        <v>0</v>
      </c>
      <c r="R121" s="7">
        <f>Q121*1.1</f>
        <v>0</v>
      </c>
    </row>
    <row r="122" spans="2:18">
      <c r="P122" s="43" t="s">
        <v>123</v>
      </c>
      <c r="Q122" s="55">
        <f>SUM(Q121)</f>
        <v>0</v>
      </c>
      <c r="R122" s="55">
        <f>SUM(R121)</f>
        <v>0</v>
      </c>
    </row>
    <row r="124" spans="2:18">
      <c r="B124" s="3" t="s">
        <v>2162</v>
      </c>
      <c r="L124" s="2"/>
      <c r="M124" s="2"/>
      <c r="N124" s="2"/>
      <c r="P124" s="2"/>
    </row>
    <row r="125" spans="2:18">
      <c r="B125" s="54" t="s">
        <v>48</v>
      </c>
      <c r="C125" s="54" t="s">
        <v>13</v>
      </c>
      <c r="D125" s="54" t="s">
        <v>12</v>
      </c>
      <c r="E125" s="54" t="s">
        <v>5</v>
      </c>
      <c r="F125" s="54" t="s">
        <v>22</v>
      </c>
      <c r="G125" s="54" t="s">
        <v>2</v>
      </c>
      <c r="H125" s="54" t="s">
        <v>18</v>
      </c>
      <c r="I125" s="54" t="s">
        <v>3</v>
      </c>
      <c r="J125" s="54" t="s">
        <v>6</v>
      </c>
      <c r="K125" s="54" t="s">
        <v>35</v>
      </c>
      <c r="L125" s="54" t="s">
        <v>21</v>
      </c>
      <c r="M125" s="54" t="s">
        <v>59</v>
      </c>
      <c r="N125" s="54" t="s">
        <v>58</v>
      </c>
      <c r="O125" s="54" t="s">
        <v>121</v>
      </c>
      <c r="P125" s="54" t="s">
        <v>73</v>
      </c>
      <c r="Q125" s="54" t="s">
        <v>122</v>
      </c>
      <c r="R125" s="54" t="s">
        <v>337</v>
      </c>
    </row>
    <row r="126" spans="2:18">
      <c r="B126" s="5">
        <v>1</v>
      </c>
      <c r="C126" s="5" t="s">
        <v>2162</v>
      </c>
      <c r="D126" s="5" t="s">
        <v>97</v>
      </c>
      <c r="E126" s="5" t="s">
        <v>1523</v>
      </c>
      <c r="F126" s="5" t="s">
        <v>314</v>
      </c>
      <c r="G126" s="5"/>
      <c r="H126" s="5" t="s">
        <v>1377</v>
      </c>
      <c r="I126" s="5" t="s">
        <v>277</v>
      </c>
      <c r="J126" s="5">
        <v>3</v>
      </c>
      <c r="K126" s="5" t="s">
        <v>38</v>
      </c>
      <c r="L126" s="5" t="s">
        <v>119</v>
      </c>
      <c r="M126" s="7">
        <v>101000</v>
      </c>
      <c r="N126" s="5">
        <v>20240709</v>
      </c>
      <c r="O126" s="5">
        <v>20240716</v>
      </c>
      <c r="P126" s="5"/>
      <c r="Q126" s="7">
        <f>J126*M126</f>
        <v>303000</v>
      </c>
      <c r="R126" s="7">
        <f t="shared" ref="R126" si="15">Q126*1.1</f>
        <v>333300</v>
      </c>
    </row>
    <row r="127" spans="2:18">
      <c r="B127" s="5">
        <v>2</v>
      </c>
      <c r="C127" s="5" t="s">
        <v>2162</v>
      </c>
      <c r="D127" s="5" t="s">
        <v>97</v>
      </c>
      <c r="E127" s="5" t="s">
        <v>1109</v>
      </c>
      <c r="F127" s="5" t="s">
        <v>416</v>
      </c>
      <c r="G127" s="5"/>
      <c r="H127" s="16" t="s">
        <v>2167</v>
      </c>
      <c r="I127" s="5" t="s">
        <v>2165</v>
      </c>
      <c r="J127" s="5">
        <v>1</v>
      </c>
      <c r="K127" s="5" t="s">
        <v>36</v>
      </c>
      <c r="L127" s="5" t="s">
        <v>119</v>
      </c>
      <c r="M127" s="7">
        <v>74300</v>
      </c>
      <c r="N127" s="5">
        <v>20240709</v>
      </c>
      <c r="O127" s="5">
        <v>20240716</v>
      </c>
      <c r="P127" s="5"/>
      <c r="Q127" s="7">
        <f>J127*M127</f>
        <v>74300</v>
      </c>
      <c r="R127" s="7">
        <f>Q127*1.1</f>
        <v>81730</v>
      </c>
    </row>
    <row r="128" spans="2:18">
      <c r="B128" s="5">
        <v>3</v>
      </c>
      <c r="C128" s="5" t="s">
        <v>2163</v>
      </c>
      <c r="D128" s="5" t="s">
        <v>97</v>
      </c>
      <c r="E128" s="5" t="s">
        <v>1043</v>
      </c>
      <c r="F128" s="5" t="s">
        <v>2135</v>
      </c>
      <c r="G128" s="16"/>
      <c r="H128" s="5" t="s">
        <v>2164</v>
      </c>
      <c r="I128" s="5" t="s">
        <v>2166</v>
      </c>
      <c r="J128" s="5">
        <v>2</v>
      </c>
      <c r="K128" s="5" t="s">
        <v>36</v>
      </c>
      <c r="L128" s="5" t="s">
        <v>57</v>
      </c>
      <c r="M128" s="7">
        <v>132000</v>
      </c>
      <c r="N128" s="5">
        <v>20240710</v>
      </c>
      <c r="O128" s="5">
        <v>20240712</v>
      </c>
      <c r="P128" s="5"/>
      <c r="Q128" s="7">
        <f>J128*M128</f>
        <v>264000</v>
      </c>
      <c r="R128" s="8">
        <f>Q128*1.1</f>
        <v>290400</v>
      </c>
    </row>
    <row r="129" spans="2:18">
      <c r="P129" s="43" t="s">
        <v>123</v>
      </c>
      <c r="Q129" s="55">
        <f>SUM(Q126:Q128)</f>
        <v>641300</v>
      </c>
      <c r="R129" s="55">
        <f>SUM(R126:R128)</f>
        <v>705430</v>
      </c>
    </row>
    <row r="131" spans="2:18">
      <c r="B131" s="3" t="s">
        <v>2514</v>
      </c>
      <c r="L131" s="2"/>
      <c r="M131" s="2"/>
      <c r="N131" s="2"/>
      <c r="P131" s="2"/>
    </row>
    <row r="132" spans="2:18">
      <c r="B132" s="54" t="s">
        <v>48</v>
      </c>
      <c r="C132" s="54" t="s">
        <v>13</v>
      </c>
      <c r="D132" s="54" t="s">
        <v>12</v>
      </c>
      <c r="E132" s="54" t="s">
        <v>5</v>
      </c>
      <c r="F132" s="54" t="s">
        <v>22</v>
      </c>
      <c r="G132" s="54" t="s">
        <v>2</v>
      </c>
      <c r="H132" s="54" t="s">
        <v>18</v>
      </c>
      <c r="I132" s="54" t="s">
        <v>3</v>
      </c>
      <c r="J132" s="54" t="s">
        <v>6</v>
      </c>
      <c r="K132" s="54" t="s">
        <v>35</v>
      </c>
      <c r="L132" s="54" t="s">
        <v>21</v>
      </c>
      <c r="M132" s="54" t="s">
        <v>59</v>
      </c>
      <c r="N132" s="54" t="s">
        <v>58</v>
      </c>
      <c r="O132" s="54" t="s">
        <v>121</v>
      </c>
      <c r="P132" s="54" t="s">
        <v>73</v>
      </c>
      <c r="Q132" s="54" t="s">
        <v>122</v>
      </c>
      <c r="R132" s="54" t="s">
        <v>337</v>
      </c>
    </row>
    <row r="133" spans="2:18">
      <c r="B133" s="89">
        <v>1</v>
      </c>
      <c r="C133" s="89" t="s">
        <v>2515</v>
      </c>
      <c r="D133" s="89" t="s">
        <v>97</v>
      </c>
      <c r="E133" s="89" t="s">
        <v>477</v>
      </c>
      <c r="F133" s="89" t="s">
        <v>479</v>
      </c>
      <c r="G133" s="89" t="s">
        <v>2661</v>
      </c>
      <c r="H133" s="89" t="s">
        <v>2661</v>
      </c>
      <c r="I133" s="89" t="s">
        <v>480</v>
      </c>
      <c r="J133" s="89">
        <v>1</v>
      </c>
      <c r="K133" s="89" t="s">
        <v>38</v>
      </c>
      <c r="L133" s="89" t="s">
        <v>479</v>
      </c>
      <c r="M133" s="91">
        <v>570000</v>
      </c>
      <c r="N133" s="89">
        <v>20240801</v>
      </c>
      <c r="O133" s="5">
        <v>20240812</v>
      </c>
      <c r="P133" s="89"/>
      <c r="Q133" s="91">
        <f>J133*M133</f>
        <v>570000</v>
      </c>
      <c r="R133" s="91">
        <f t="shared" ref="R133" si="16">Q133*1.1</f>
        <v>627000</v>
      </c>
    </row>
    <row r="134" spans="2:18">
      <c r="B134" s="89">
        <v>2</v>
      </c>
      <c r="C134" s="89" t="s">
        <v>2515</v>
      </c>
      <c r="D134" s="89" t="s">
        <v>97</v>
      </c>
      <c r="E134" s="89" t="s">
        <v>478</v>
      </c>
      <c r="F134" s="89" t="s">
        <v>479</v>
      </c>
      <c r="G134" s="89" t="s">
        <v>2662</v>
      </c>
      <c r="H134" s="89" t="s">
        <v>2663</v>
      </c>
      <c r="I134" s="89" t="s">
        <v>480</v>
      </c>
      <c r="J134" s="89">
        <v>1</v>
      </c>
      <c r="K134" s="89" t="s">
        <v>38</v>
      </c>
      <c r="L134" s="89" t="s">
        <v>479</v>
      </c>
      <c r="M134" s="91">
        <v>570000</v>
      </c>
      <c r="N134" s="89">
        <v>20240801</v>
      </c>
      <c r="O134" s="5">
        <v>20240812</v>
      </c>
      <c r="P134" s="89"/>
      <c r="Q134" s="91">
        <f>J134*M134</f>
        <v>570000</v>
      </c>
      <c r="R134" s="91">
        <f>Q134*1.1</f>
        <v>627000</v>
      </c>
    </row>
    <row r="135" spans="2:18">
      <c r="B135" s="5">
        <v>3</v>
      </c>
      <c r="C135" s="5" t="s">
        <v>2515</v>
      </c>
      <c r="D135" s="5" t="s">
        <v>97</v>
      </c>
      <c r="E135" s="5" t="s">
        <v>1106</v>
      </c>
      <c r="F135" s="5" t="s">
        <v>315</v>
      </c>
      <c r="G135" s="5" t="s">
        <v>118</v>
      </c>
      <c r="H135" s="16" t="s">
        <v>342</v>
      </c>
      <c r="I135" s="5" t="s">
        <v>1524</v>
      </c>
      <c r="J135" s="5">
        <v>3</v>
      </c>
      <c r="K135" s="123" t="s">
        <v>37</v>
      </c>
      <c r="L135" s="5" t="s">
        <v>347</v>
      </c>
      <c r="M135" s="7">
        <v>450000</v>
      </c>
      <c r="N135" s="5">
        <v>20240801</v>
      </c>
      <c r="O135" s="5">
        <v>20240802</v>
      </c>
      <c r="P135" s="5"/>
      <c r="Q135" s="7">
        <f>J135*M135</f>
        <v>1350000</v>
      </c>
      <c r="R135" s="7">
        <f>Q135*1.1</f>
        <v>1485000.0000000002</v>
      </c>
    </row>
    <row r="136" spans="2:18">
      <c r="B136" s="5">
        <v>4</v>
      </c>
      <c r="C136" s="5" t="s">
        <v>2515</v>
      </c>
      <c r="D136" s="5" t="s">
        <v>97</v>
      </c>
      <c r="E136" s="5" t="s">
        <v>1108</v>
      </c>
      <c r="F136" s="5" t="s">
        <v>315</v>
      </c>
      <c r="G136" s="5" t="s">
        <v>118</v>
      </c>
      <c r="H136" s="16" t="s">
        <v>766</v>
      </c>
      <c r="I136" s="5" t="s">
        <v>758</v>
      </c>
      <c r="J136" s="5">
        <v>9</v>
      </c>
      <c r="K136" s="123" t="s">
        <v>36</v>
      </c>
      <c r="L136" s="5" t="s">
        <v>347</v>
      </c>
      <c r="M136" s="7">
        <v>75000</v>
      </c>
      <c r="N136" s="5">
        <v>20240801</v>
      </c>
      <c r="O136" s="5">
        <v>20240802</v>
      </c>
      <c r="P136" s="5"/>
      <c r="Q136" s="7">
        <f>J136*M136</f>
        <v>675000</v>
      </c>
      <c r="R136" s="8">
        <f>Q136*1.1</f>
        <v>742500.00000000012</v>
      </c>
    </row>
    <row r="137" spans="2:18">
      <c r="P137" s="43" t="s">
        <v>123</v>
      </c>
      <c r="Q137" s="55">
        <f>SUM(Q133:Q136)</f>
        <v>3165000</v>
      </c>
      <c r="R137" s="55">
        <f>SUM(R133:R136)</f>
        <v>3481500</v>
      </c>
    </row>
    <row r="139" spans="2:18">
      <c r="B139" s="103" t="s">
        <v>2657</v>
      </c>
      <c r="O139" s="37"/>
    </row>
    <row r="140" spans="2:18">
      <c r="B140" s="4" t="s">
        <v>48</v>
      </c>
      <c r="C140" s="4" t="s">
        <v>13</v>
      </c>
      <c r="D140" s="4" t="s">
        <v>12</v>
      </c>
      <c r="E140" s="4" t="s">
        <v>5</v>
      </c>
      <c r="F140" s="4" t="s">
        <v>22</v>
      </c>
      <c r="G140" s="4" t="s">
        <v>2</v>
      </c>
      <c r="H140" s="4" t="s">
        <v>18</v>
      </c>
      <c r="I140" s="4" t="s">
        <v>3</v>
      </c>
      <c r="J140" s="4" t="s">
        <v>6</v>
      </c>
      <c r="K140" s="4" t="s">
        <v>35</v>
      </c>
      <c r="L140" s="4" t="s">
        <v>21</v>
      </c>
      <c r="M140" s="4" t="s">
        <v>59</v>
      </c>
      <c r="N140" s="4" t="s">
        <v>341</v>
      </c>
      <c r="O140" s="4" t="s">
        <v>121</v>
      </c>
      <c r="P140" s="4" t="s">
        <v>73</v>
      </c>
      <c r="Q140" s="4" t="s">
        <v>122</v>
      </c>
      <c r="R140" s="4" t="s">
        <v>337</v>
      </c>
    </row>
    <row r="141" spans="2:18">
      <c r="B141" s="5">
        <v>1</v>
      </c>
      <c r="C141" s="5" t="s">
        <v>2658</v>
      </c>
      <c r="D141" s="5" t="s">
        <v>97</v>
      </c>
      <c r="E141" s="5" t="s">
        <v>319</v>
      </c>
      <c r="F141" s="5" t="s">
        <v>320</v>
      </c>
      <c r="G141" s="5" t="s">
        <v>2661</v>
      </c>
      <c r="H141" s="81" t="s">
        <v>2659</v>
      </c>
      <c r="I141" s="5" t="s">
        <v>322</v>
      </c>
      <c r="J141" s="5">
        <v>2</v>
      </c>
      <c r="K141" s="5" t="s">
        <v>36</v>
      </c>
      <c r="L141" s="5" t="s">
        <v>334</v>
      </c>
      <c r="M141" s="7">
        <v>320000</v>
      </c>
      <c r="N141" s="5">
        <v>20240821</v>
      </c>
      <c r="O141" s="5">
        <v>20240823</v>
      </c>
      <c r="P141" s="5"/>
      <c r="Q141" s="7">
        <f>J141*M141</f>
        <v>640000</v>
      </c>
      <c r="R141" s="8">
        <f>Q141*1.1</f>
        <v>704000</v>
      </c>
    </row>
    <row r="142" spans="2:18">
      <c r="B142" s="5">
        <v>2</v>
      </c>
      <c r="C142" s="5" t="s">
        <v>2658</v>
      </c>
      <c r="D142" s="5" t="s">
        <v>97</v>
      </c>
      <c r="E142" s="5" t="s">
        <v>321</v>
      </c>
      <c r="F142" s="5" t="s">
        <v>320</v>
      </c>
      <c r="G142" s="5" t="s">
        <v>2661</v>
      </c>
      <c r="H142" s="5" t="s">
        <v>2660</v>
      </c>
      <c r="I142" s="5" t="s">
        <v>322</v>
      </c>
      <c r="J142" s="5">
        <v>2</v>
      </c>
      <c r="K142" s="5" t="s">
        <v>36</v>
      </c>
      <c r="L142" s="5" t="s">
        <v>334</v>
      </c>
      <c r="M142" s="7">
        <v>230000</v>
      </c>
      <c r="N142" s="5">
        <v>20240821</v>
      </c>
      <c r="O142" s="5">
        <v>20240823</v>
      </c>
      <c r="P142" s="5"/>
      <c r="Q142" s="7">
        <f>J142*M142</f>
        <v>460000</v>
      </c>
      <c r="R142" s="8">
        <f t="shared" ref="R142:R143" si="17">Q142*1.1</f>
        <v>506000.00000000006</v>
      </c>
    </row>
    <row r="143" spans="2:18">
      <c r="B143" s="5">
        <v>3</v>
      </c>
      <c r="C143" s="5" t="s">
        <v>2658</v>
      </c>
      <c r="D143" s="5" t="s">
        <v>97</v>
      </c>
      <c r="E143" s="5" t="s">
        <v>1217</v>
      </c>
      <c r="F143" s="5" t="s">
        <v>1218</v>
      </c>
      <c r="G143" s="5"/>
      <c r="H143" s="5" t="s">
        <v>1219</v>
      </c>
      <c r="I143" s="5" t="s">
        <v>78</v>
      </c>
      <c r="J143" s="5">
        <v>2</v>
      </c>
      <c r="K143" s="5" t="s">
        <v>36</v>
      </c>
      <c r="L143" s="5" t="s">
        <v>119</v>
      </c>
      <c r="M143" s="7">
        <v>70500</v>
      </c>
      <c r="N143" s="5">
        <v>20240821</v>
      </c>
      <c r="O143" s="5">
        <v>20240827</v>
      </c>
      <c r="P143" s="5"/>
      <c r="Q143" s="7">
        <f>J143*M143</f>
        <v>141000</v>
      </c>
      <c r="R143" s="8">
        <f t="shared" si="17"/>
        <v>155100</v>
      </c>
    </row>
    <row r="144" spans="2:18" ht="71.25">
      <c r="B144" s="342">
        <v>4</v>
      </c>
      <c r="C144" s="342" t="s">
        <v>2657</v>
      </c>
      <c r="D144" s="342" t="s">
        <v>97</v>
      </c>
      <c r="E144" s="342" t="s">
        <v>2703</v>
      </c>
      <c r="F144" s="342" t="s">
        <v>817</v>
      </c>
      <c r="G144" s="342"/>
      <c r="H144" s="342" t="s">
        <v>2704</v>
      </c>
      <c r="I144" s="342" t="s">
        <v>78</v>
      </c>
      <c r="J144" s="342">
        <v>1</v>
      </c>
      <c r="K144" s="342" t="s">
        <v>38</v>
      </c>
      <c r="L144" s="342" t="s">
        <v>119</v>
      </c>
      <c r="M144" s="343">
        <v>45000</v>
      </c>
      <c r="N144" s="342">
        <v>20240821</v>
      </c>
      <c r="O144" s="342">
        <v>20240827</v>
      </c>
      <c r="P144" s="344" t="s">
        <v>3232</v>
      </c>
      <c r="Q144" s="343">
        <f>J144*M144</f>
        <v>45000</v>
      </c>
      <c r="R144" s="345">
        <f t="shared" ref="R144" si="18">Q144*1.1</f>
        <v>49500.000000000007</v>
      </c>
    </row>
    <row r="145" spans="2:18">
      <c r="P145" s="43" t="s">
        <v>123</v>
      </c>
      <c r="Q145" s="55">
        <f>SUM(Q141:Q144)</f>
        <v>1286000</v>
      </c>
      <c r="R145" s="55">
        <f>SUM(R141:R144)</f>
        <v>1414600</v>
      </c>
    </row>
    <row r="147" spans="2:18">
      <c r="B147" s="103" t="s">
        <v>3011</v>
      </c>
      <c r="O147" s="37"/>
    </row>
    <row r="148" spans="2:18">
      <c r="B148" s="4" t="s">
        <v>48</v>
      </c>
      <c r="C148" s="4" t="s">
        <v>13</v>
      </c>
      <c r="D148" s="4" t="s">
        <v>12</v>
      </c>
      <c r="E148" s="4" t="s">
        <v>5</v>
      </c>
      <c r="F148" s="4" t="s">
        <v>22</v>
      </c>
      <c r="G148" s="4" t="s">
        <v>2</v>
      </c>
      <c r="H148" s="4" t="s">
        <v>18</v>
      </c>
      <c r="I148" s="4" t="s">
        <v>3</v>
      </c>
      <c r="J148" s="4" t="s">
        <v>6</v>
      </c>
      <c r="K148" s="4" t="s">
        <v>35</v>
      </c>
      <c r="L148" s="4" t="s">
        <v>21</v>
      </c>
      <c r="M148" s="4" t="s">
        <v>59</v>
      </c>
      <c r="N148" s="4" t="s">
        <v>341</v>
      </c>
      <c r="O148" s="4" t="s">
        <v>121</v>
      </c>
      <c r="P148" s="4" t="s">
        <v>73</v>
      </c>
      <c r="Q148" s="4" t="s">
        <v>122</v>
      </c>
      <c r="R148" s="4" t="s">
        <v>337</v>
      </c>
    </row>
    <row r="149" spans="2:18">
      <c r="B149" s="5">
        <v>1</v>
      </c>
      <c r="C149" s="5" t="s">
        <v>2658</v>
      </c>
      <c r="D149" s="5" t="s">
        <v>97</v>
      </c>
      <c r="E149" s="5" t="s">
        <v>3012</v>
      </c>
      <c r="F149" s="5" t="s">
        <v>2052</v>
      </c>
      <c r="G149" s="5" t="s">
        <v>2661</v>
      </c>
      <c r="H149" s="315" t="s">
        <v>3013</v>
      </c>
      <c r="I149" s="5" t="s">
        <v>3014</v>
      </c>
      <c r="J149" s="5">
        <v>1</v>
      </c>
      <c r="K149" s="5" t="s">
        <v>36</v>
      </c>
      <c r="L149" s="5" t="s">
        <v>3015</v>
      </c>
      <c r="M149" s="7">
        <v>1117000</v>
      </c>
      <c r="N149" s="5">
        <v>20241017</v>
      </c>
      <c r="O149" s="5">
        <v>20241021</v>
      </c>
      <c r="P149" s="5"/>
      <c r="Q149" s="7">
        <f>J149*M149</f>
        <v>1117000</v>
      </c>
      <c r="R149" s="8">
        <f>Q149*1.1</f>
        <v>1228700</v>
      </c>
    </row>
    <row r="150" spans="2:18">
      <c r="P150" s="43" t="s">
        <v>123</v>
      </c>
      <c r="Q150" s="55">
        <f>SUM(Q149:Q149)</f>
        <v>1117000</v>
      </c>
      <c r="R150" s="55">
        <f>SUM(R149:R149)</f>
        <v>1228700</v>
      </c>
    </row>
    <row r="152" spans="2:18">
      <c r="B152" s="3" t="s">
        <v>3052</v>
      </c>
      <c r="L152" s="2"/>
      <c r="M152" s="2"/>
      <c r="N152" s="2"/>
      <c r="P152" s="2"/>
      <c r="Q152" s="2"/>
      <c r="R152" s="2"/>
    </row>
    <row r="153" spans="2:18">
      <c r="B153" s="54" t="s">
        <v>48</v>
      </c>
      <c r="C153" s="54" t="s">
        <v>13</v>
      </c>
      <c r="D153" s="54" t="s">
        <v>12</v>
      </c>
      <c r="E153" s="54" t="s">
        <v>5</v>
      </c>
      <c r="F153" s="54" t="s">
        <v>22</v>
      </c>
      <c r="G153" s="54" t="s">
        <v>2</v>
      </c>
      <c r="H153" s="54" t="s">
        <v>18</v>
      </c>
      <c r="I153" s="54" t="s">
        <v>3</v>
      </c>
      <c r="J153" s="54" t="s">
        <v>6</v>
      </c>
      <c r="K153" s="54" t="s">
        <v>35</v>
      </c>
      <c r="L153" s="54" t="s">
        <v>21</v>
      </c>
      <c r="M153" s="54" t="s">
        <v>59</v>
      </c>
      <c r="N153" s="54" t="s">
        <v>58</v>
      </c>
      <c r="O153" s="54" t="s">
        <v>121</v>
      </c>
      <c r="P153" s="54" t="s">
        <v>73</v>
      </c>
      <c r="Q153" s="54" t="s">
        <v>122</v>
      </c>
      <c r="R153" s="54" t="s">
        <v>337</v>
      </c>
    </row>
    <row r="154" spans="2:18">
      <c r="B154" s="5">
        <v>1</v>
      </c>
      <c r="C154" s="5" t="s">
        <v>3053</v>
      </c>
      <c r="D154" s="5" t="s">
        <v>97</v>
      </c>
      <c r="E154" s="5" t="s">
        <v>3054</v>
      </c>
      <c r="F154" s="5" t="s">
        <v>315</v>
      </c>
      <c r="G154" s="5" t="s">
        <v>3057</v>
      </c>
      <c r="H154" s="5" t="s">
        <v>3058</v>
      </c>
      <c r="I154" s="5" t="s">
        <v>351</v>
      </c>
      <c r="J154" s="5">
        <v>5</v>
      </c>
      <c r="K154" s="5" t="s">
        <v>36</v>
      </c>
      <c r="L154" s="5" t="s">
        <v>347</v>
      </c>
      <c r="M154" s="7">
        <v>100000</v>
      </c>
      <c r="N154" s="5">
        <v>20241107</v>
      </c>
      <c r="O154" s="5">
        <v>20241108</v>
      </c>
      <c r="P154" s="341"/>
      <c r="Q154" s="7">
        <f>J154*M154</f>
        <v>500000</v>
      </c>
      <c r="R154" s="8">
        <f>Q154*1.1</f>
        <v>550000</v>
      </c>
    </row>
    <row r="155" spans="2:18">
      <c r="B155" s="5">
        <v>2</v>
      </c>
      <c r="C155" s="5" t="s">
        <v>3053</v>
      </c>
      <c r="D155" s="5" t="s">
        <v>97</v>
      </c>
      <c r="E155" s="5" t="s">
        <v>317</v>
      </c>
      <c r="F155" s="5" t="s">
        <v>315</v>
      </c>
      <c r="G155" s="5" t="s">
        <v>3056</v>
      </c>
      <c r="H155" s="5" t="s">
        <v>345</v>
      </c>
      <c r="I155" s="5" t="s">
        <v>351</v>
      </c>
      <c r="J155" s="5">
        <v>5</v>
      </c>
      <c r="K155" s="5" t="s">
        <v>36</v>
      </c>
      <c r="L155" s="5" t="s">
        <v>347</v>
      </c>
      <c r="M155" s="7">
        <v>120000</v>
      </c>
      <c r="N155" s="5">
        <v>20241107</v>
      </c>
      <c r="O155" s="5">
        <v>20241108</v>
      </c>
      <c r="P155" s="341"/>
      <c r="Q155" s="7">
        <f>J155*M155</f>
        <v>600000</v>
      </c>
      <c r="R155" s="8">
        <f t="shared" ref="R155:R156" si="19">Q155*1.1</f>
        <v>660000</v>
      </c>
    </row>
    <row r="156" spans="2:18">
      <c r="B156" s="147">
        <v>3</v>
      </c>
      <c r="C156" s="5" t="s">
        <v>3053</v>
      </c>
      <c r="D156" s="5" t="s">
        <v>97</v>
      </c>
      <c r="E156" s="147" t="s">
        <v>909</v>
      </c>
      <c r="F156" s="147" t="s">
        <v>910</v>
      </c>
      <c r="G156" s="5" t="s">
        <v>3055</v>
      </c>
      <c r="H156" s="147" t="s">
        <v>911</v>
      </c>
      <c r="I156" s="147"/>
      <c r="J156" s="5">
        <v>5</v>
      </c>
      <c r="K156" s="147" t="s">
        <v>38</v>
      </c>
      <c r="L156" s="5" t="s">
        <v>588</v>
      </c>
      <c r="M156" s="153">
        <v>20500</v>
      </c>
      <c r="N156" s="147">
        <v>20241030</v>
      </c>
      <c r="O156" s="5">
        <v>20241108</v>
      </c>
      <c r="P156" s="341"/>
      <c r="Q156" s="91">
        <f>J156*M156</f>
        <v>102500</v>
      </c>
      <c r="R156" s="92">
        <f t="shared" si="19"/>
        <v>112750.00000000001</v>
      </c>
    </row>
    <row r="157" spans="2:18">
      <c r="P157" s="117" t="s">
        <v>123</v>
      </c>
      <c r="Q157" s="121">
        <f>SUM(Q154:Q156)</f>
        <v>1202500</v>
      </c>
      <c r="R157" s="121">
        <f>SUM(R154:R156)</f>
        <v>1322750</v>
      </c>
    </row>
    <row r="159" spans="2:18">
      <c r="B159" s="103">
        <v>45603</v>
      </c>
      <c r="L159" s="2"/>
      <c r="M159" s="2"/>
      <c r="N159" s="2"/>
      <c r="P159" s="2"/>
      <c r="Q159" s="2"/>
      <c r="R159" s="2"/>
    </row>
    <row r="160" spans="2:18">
      <c r="B160" s="54" t="s">
        <v>48</v>
      </c>
      <c r="C160" s="54" t="s">
        <v>13</v>
      </c>
      <c r="D160" s="54" t="s">
        <v>12</v>
      </c>
      <c r="E160" s="54" t="s">
        <v>5</v>
      </c>
      <c r="F160" s="54" t="s">
        <v>22</v>
      </c>
      <c r="G160" s="54" t="s">
        <v>2</v>
      </c>
      <c r="H160" s="54" t="s">
        <v>18</v>
      </c>
      <c r="I160" s="54" t="s">
        <v>3</v>
      </c>
      <c r="J160" s="54" t="s">
        <v>6</v>
      </c>
      <c r="K160" s="54" t="s">
        <v>35</v>
      </c>
      <c r="L160" s="54" t="s">
        <v>21</v>
      </c>
      <c r="M160" s="54" t="s">
        <v>59</v>
      </c>
      <c r="N160" s="54" t="s">
        <v>58</v>
      </c>
      <c r="O160" s="54" t="s">
        <v>121</v>
      </c>
      <c r="P160" s="54" t="s">
        <v>73</v>
      </c>
      <c r="Q160" s="54" t="s">
        <v>122</v>
      </c>
      <c r="R160" s="54" t="s">
        <v>337</v>
      </c>
    </row>
    <row r="161" spans="1:18">
      <c r="B161" s="5">
        <v>1</v>
      </c>
      <c r="C161" s="137">
        <v>45603</v>
      </c>
      <c r="D161" s="5" t="s">
        <v>97</v>
      </c>
      <c r="E161" s="5" t="s">
        <v>1106</v>
      </c>
      <c r="F161" s="5" t="s">
        <v>315</v>
      </c>
      <c r="G161" s="5" t="s">
        <v>118</v>
      </c>
      <c r="H161" s="16" t="s">
        <v>342</v>
      </c>
      <c r="I161" s="5" t="s">
        <v>1524</v>
      </c>
      <c r="J161" s="5">
        <v>3</v>
      </c>
      <c r="K161" s="123" t="s">
        <v>37</v>
      </c>
      <c r="L161" s="5" t="s">
        <v>347</v>
      </c>
      <c r="M161" s="7">
        <v>450000</v>
      </c>
      <c r="N161" s="5">
        <v>20241107</v>
      </c>
      <c r="O161" s="5">
        <v>20241108</v>
      </c>
      <c r="P161" s="341"/>
      <c r="Q161" s="7">
        <f>J161*M161</f>
        <v>1350000</v>
      </c>
      <c r="R161" s="7">
        <f>Q161*1.1</f>
        <v>1485000.0000000002</v>
      </c>
    </row>
    <row r="162" spans="1:18">
      <c r="B162" s="5">
        <v>2</v>
      </c>
      <c r="C162" s="137">
        <v>45603</v>
      </c>
      <c r="D162" s="5" t="s">
        <v>97</v>
      </c>
      <c r="E162" s="5" t="s">
        <v>1108</v>
      </c>
      <c r="F162" s="5" t="s">
        <v>315</v>
      </c>
      <c r="G162" s="5" t="s">
        <v>118</v>
      </c>
      <c r="H162" s="16" t="s">
        <v>766</v>
      </c>
      <c r="I162" s="5" t="s">
        <v>758</v>
      </c>
      <c r="J162" s="5">
        <v>9</v>
      </c>
      <c r="K162" s="123" t="s">
        <v>36</v>
      </c>
      <c r="L162" s="5" t="s">
        <v>347</v>
      </c>
      <c r="M162" s="7">
        <v>75000</v>
      </c>
      <c r="N162" s="5">
        <v>20241107</v>
      </c>
      <c r="O162" s="5">
        <v>20241108</v>
      </c>
      <c r="P162" s="341"/>
      <c r="Q162" s="7">
        <f>J162*M162</f>
        <v>675000</v>
      </c>
      <c r="R162" s="7">
        <f>Q162*1.1</f>
        <v>742500.00000000012</v>
      </c>
    </row>
    <row r="163" spans="1:18">
      <c r="P163" s="43" t="s">
        <v>123</v>
      </c>
      <c r="Q163" s="55">
        <f>SUM(Q161:Q162)</f>
        <v>2025000</v>
      </c>
      <c r="R163" s="55">
        <f>SUM(R161:R162)</f>
        <v>2227500.0000000005</v>
      </c>
    </row>
    <row r="165" spans="1:18">
      <c r="B165" s="103">
        <v>45615</v>
      </c>
      <c r="L165" s="2"/>
      <c r="M165" s="2"/>
      <c r="N165" s="2"/>
      <c r="P165" s="2"/>
      <c r="Q165" s="2"/>
      <c r="R165" s="2"/>
    </row>
    <row r="166" spans="1:18">
      <c r="B166" s="54" t="s">
        <v>48</v>
      </c>
      <c r="C166" s="54" t="s">
        <v>13</v>
      </c>
      <c r="D166" s="54" t="s">
        <v>12</v>
      </c>
      <c r="E166" s="54" t="s">
        <v>5</v>
      </c>
      <c r="F166" s="54" t="s">
        <v>22</v>
      </c>
      <c r="G166" s="54" t="s">
        <v>2</v>
      </c>
      <c r="H166" s="54" t="s">
        <v>18</v>
      </c>
      <c r="I166" s="54" t="s">
        <v>3</v>
      </c>
      <c r="J166" s="54" t="s">
        <v>6</v>
      </c>
      <c r="K166" s="54" t="s">
        <v>35</v>
      </c>
      <c r="L166" s="54" t="s">
        <v>21</v>
      </c>
      <c r="M166" s="54" t="s">
        <v>59</v>
      </c>
      <c r="N166" s="54" t="s">
        <v>58</v>
      </c>
      <c r="O166" s="54" t="s">
        <v>121</v>
      </c>
      <c r="P166" s="54" t="s">
        <v>73</v>
      </c>
      <c r="Q166" s="54" t="s">
        <v>122</v>
      </c>
      <c r="R166" s="54" t="s">
        <v>337</v>
      </c>
    </row>
    <row r="167" spans="1:18">
      <c r="B167" s="5">
        <v>1</v>
      </c>
      <c r="C167" s="137">
        <v>45616</v>
      </c>
      <c r="D167" s="5" t="s">
        <v>97</v>
      </c>
      <c r="E167" s="24" t="s">
        <v>1215</v>
      </c>
      <c r="F167" s="24" t="s">
        <v>3310</v>
      </c>
      <c r="G167" s="24" t="s">
        <v>3267</v>
      </c>
      <c r="H167" s="84" t="s">
        <v>3268</v>
      </c>
      <c r="I167" s="24" t="s">
        <v>42</v>
      </c>
      <c r="J167" s="24">
        <v>1</v>
      </c>
      <c r="K167" s="24" t="s">
        <v>38</v>
      </c>
      <c r="L167" s="24" t="s">
        <v>119</v>
      </c>
      <c r="M167" s="7"/>
      <c r="N167" s="5"/>
      <c r="O167" s="5">
        <v>20241129</v>
      </c>
      <c r="P167" s="341"/>
      <c r="Q167" s="7">
        <f>J167*M167</f>
        <v>0</v>
      </c>
      <c r="R167" s="7">
        <f>Q167*1.1</f>
        <v>0</v>
      </c>
    </row>
    <row r="168" spans="1:18">
      <c r="P168" s="43" t="s">
        <v>123</v>
      </c>
      <c r="Q168" s="55">
        <f>SUM(Q167:Q167)</f>
        <v>0</v>
      </c>
      <c r="R168" s="55">
        <f>SUM(R167:R167)</f>
        <v>0</v>
      </c>
    </row>
    <row r="170" spans="1:18">
      <c r="B170" s="103">
        <v>45635</v>
      </c>
      <c r="L170" s="2"/>
      <c r="M170" s="2"/>
      <c r="N170" s="2"/>
      <c r="P170" s="2"/>
      <c r="Q170" s="2"/>
      <c r="R170" s="2"/>
    </row>
    <row r="171" spans="1:18">
      <c r="B171" s="54" t="s">
        <v>48</v>
      </c>
      <c r="C171" s="54" t="s">
        <v>13</v>
      </c>
      <c r="D171" s="54" t="s">
        <v>12</v>
      </c>
      <c r="E171" s="54" t="s">
        <v>5</v>
      </c>
      <c r="F171" s="54" t="s">
        <v>22</v>
      </c>
      <c r="G171" s="54" t="s">
        <v>2</v>
      </c>
      <c r="H171" s="54" t="s">
        <v>18</v>
      </c>
      <c r="I171" s="54" t="s">
        <v>3</v>
      </c>
      <c r="J171" s="54" t="s">
        <v>6</v>
      </c>
      <c r="K171" s="54" t="s">
        <v>35</v>
      </c>
      <c r="L171" s="54" t="s">
        <v>21</v>
      </c>
      <c r="M171" s="54" t="s">
        <v>59</v>
      </c>
      <c r="N171" s="54" t="s">
        <v>58</v>
      </c>
      <c r="O171" s="54" t="s">
        <v>121</v>
      </c>
      <c r="P171" s="54" t="s">
        <v>73</v>
      </c>
      <c r="Q171" s="54" t="s">
        <v>122</v>
      </c>
      <c r="R171" s="54" t="s">
        <v>337</v>
      </c>
    </row>
    <row r="172" spans="1:18" ht="28.5">
      <c r="B172" s="5">
        <v>1</v>
      </c>
      <c r="C172" s="137">
        <v>45635</v>
      </c>
      <c r="D172" s="5" t="s">
        <v>97</v>
      </c>
      <c r="E172" s="24" t="s">
        <v>3423</v>
      </c>
      <c r="F172" s="5" t="s">
        <v>2052</v>
      </c>
      <c r="G172" s="24"/>
      <c r="H172" s="406" t="s">
        <v>3424</v>
      </c>
      <c r="I172" s="24"/>
      <c r="J172" s="24">
        <v>3</v>
      </c>
      <c r="K172" s="24" t="s">
        <v>38</v>
      </c>
      <c r="L172" s="24"/>
      <c r="M172" s="7"/>
      <c r="N172" s="5"/>
      <c r="O172" s="5"/>
      <c r="P172" s="407" t="s">
        <v>3425</v>
      </c>
      <c r="Q172" s="7">
        <f>J172*M172</f>
        <v>0</v>
      </c>
      <c r="R172" s="7">
        <f>Q172*1.1</f>
        <v>0</v>
      </c>
    </row>
    <row r="173" spans="1:18">
      <c r="P173" s="43" t="s">
        <v>123</v>
      </c>
      <c r="Q173" s="55">
        <f>SUM(Q172:Q172)</f>
        <v>0</v>
      </c>
      <c r="R173" s="55">
        <f>SUM(R172:R172)</f>
        <v>0</v>
      </c>
    </row>
    <row r="175" spans="1:18">
      <c r="A175" s="1">
        <v>2025</v>
      </c>
      <c r="B175" s="3" t="s">
        <v>3582</v>
      </c>
      <c r="L175" s="2"/>
      <c r="M175" s="2"/>
      <c r="N175" s="2"/>
      <c r="P175" s="2"/>
    </row>
    <row r="176" spans="1:18">
      <c r="B176" s="54" t="s">
        <v>3583</v>
      </c>
      <c r="C176" s="54" t="s">
        <v>2239</v>
      </c>
      <c r="D176" s="54" t="s">
        <v>3584</v>
      </c>
      <c r="E176" s="54" t="s">
        <v>3585</v>
      </c>
      <c r="F176" s="54" t="s">
        <v>3586</v>
      </c>
      <c r="G176" s="54" t="s">
        <v>3587</v>
      </c>
      <c r="H176" s="54" t="s">
        <v>3588</v>
      </c>
      <c r="I176" s="54" t="s">
        <v>3589</v>
      </c>
      <c r="J176" s="54" t="s">
        <v>3590</v>
      </c>
      <c r="K176" s="54" t="s">
        <v>3591</v>
      </c>
      <c r="L176" s="54" t="s">
        <v>3592</v>
      </c>
      <c r="M176" s="54" t="s">
        <v>3593</v>
      </c>
      <c r="N176" s="54" t="s">
        <v>3594</v>
      </c>
      <c r="O176" s="54" t="s">
        <v>3595</v>
      </c>
      <c r="P176" s="54" t="s">
        <v>2252</v>
      </c>
      <c r="Q176" s="54" t="s">
        <v>122</v>
      </c>
      <c r="R176" s="54" t="s">
        <v>3596</v>
      </c>
    </row>
    <row r="177" spans="2:18">
      <c r="B177" s="5">
        <v>1</v>
      </c>
      <c r="C177" s="137" t="s">
        <v>3597</v>
      </c>
      <c r="D177" s="5" t="s">
        <v>3598</v>
      </c>
      <c r="E177" s="5" t="s">
        <v>3599</v>
      </c>
      <c r="F177" s="5" t="s">
        <v>3600</v>
      </c>
      <c r="G177" s="5"/>
      <c r="H177" s="5" t="s">
        <v>1377</v>
      </c>
      <c r="I177" s="5" t="s">
        <v>277</v>
      </c>
      <c r="J177" s="5">
        <v>3</v>
      </c>
      <c r="K177" s="5" t="s">
        <v>3601</v>
      </c>
      <c r="L177" s="5" t="s">
        <v>3602</v>
      </c>
      <c r="M177" s="7">
        <v>103800</v>
      </c>
      <c r="N177" s="5">
        <v>20250107</v>
      </c>
      <c r="O177" s="5">
        <v>20250320</v>
      </c>
      <c r="P177" s="5"/>
      <c r="Q177" s="7">
        <f>J177*M177</f>
        <v>311400</v>
      </c>
      <c r="R177" s="7">
        <f>Q177*1.1</f>
        <v>342540</v>
      </c>
    </row>
    <row r="178" spans="2:18">
      <c r="B178" s="5">
        <v>2</v>
      </c>
      <c r="C178" s="137" t="s">
        <v>3597</v>
      </c>
      <c r="D178" s="5" t="s">
        <v>3603</v>
      </c>
      <c r="E178" s="5" t="s">
        <v>3604</v>
      </c>
      <c r="F178" s="5" t="s">
        <v>3605</v>
      </c>
      <c r="G178" s="16"/>
      <c r="H178" s="5" t="s">
        <v>3606</v>
      </c>
      <c r="I178" s="5" t="s">
        <v>3607</v>
      </c>
      <c r="J178" s="5">
        <v>2</v>
      </c>
      <c r="K178" s="5" t="s">
        <v>3608</v>
      </c>
      <c r="L178" s="5" t="s">
        <v>3609</v>
      </c>
      <c r="M178" s="7">
        <v>137000</v>
      </c>
      <c r="N178" s="5">
        <v>20250107</v>
      </c>
      <c r="O178" s="5">
        <v>20250305</v>
      </c>
      <c r="P178" s="5"/>
      <c r="Q178" s="7">
        <f>J178*M178</f>
        <v>274000</v>
      </c>
      <c r="R178" s="7">
        <f>Q178*1.1</f>
        <v>301400</v>
      </c>
    </row>
    <row r="179" spans="2:18">
      <c r="B179" s="5">
        <v>3</v>
      </c>
      <c r="C179" s="137" t="s">
        <v>3610</v>
      </c>
      <c r="D179" s="5" t="s">
        <v>3598</v>
      </c>
      <c r="E179" s="5" t="s">
        <v>3611</v>
      </c>
      <c r="F179" s="5" t="s">
        <v>3612</v>
      </c>
      <c r="G179" s="5"/>
      <c r="H179" s="5" t="s">
        <v>3613</v>
      </c>
      <c r="I179" s="5" t="s">
        <v>3614</v>
      </c>
      <c r="J179" s="5">
        <v>1</v>
      </c>
      <c r="K179" s="5" t="s">
        <v>3615</v>
      </c>
      <c r="L179" s="5" t="s">
        <v>2220</v>
      </c>
      <c r="M179" s="7">
        <v>700000</v>
      </c>
      <c r="N179" s="5">
        <v>20250123</v>
      </c>
      <c r="O179" s="5">
        <v>20250306</v>
      </c>
      <c r="P179" s="5"/>
      <c r="Q179" s="7">
        <f>J179*M179</f>
        <v>700000</v>
      </c>
      <c r="R179" s="7">
        <f>Q179*1.1</f>
        <v>770000.00000000012</v>
      </c>
    </row>
    <row r="180" spans="2:18">
      <c r="B180" s="89">
        <v>4</v>
      </c>
      <c r="C180" s="137" t="s">
        <v>3597</v>
      </c>
      <c r="D180" s="89" t="s">
        <v>3616</v>
      </c>
      <c r="E180" s="89" t="s">
        <v>3617</v>
      </c>
      <c r="F180" s="89" t="s">
        <v>3618</v>
      </c>
      <c r="G180" s="89" t="s">
        <v>3619</v>
      </c>
      <c r="H180" s="89" t="s">
        <v>3620</v>
      </c>
      <c r="I180" s="89" t="s">
        <v>3621</v>
      </c>
      <c r="J180" s="89">
        <v>1</v>
      </c>
      <c r="K180" s="89" t="s">
        <v>3622</v>
      </c>
      <c r="L180" s="89" t="s">
        <v>3618</v>
      </c>
      <c r="M180" s="91">
        <v>570000</v>
      </c>
      <c r="N180" s="5">
        <v>20250106</v>
      </c>
      <c r="O180" s="5">
        <v>20250117</v>
      </c>
      <c r="P180" s="89"/>
      <c r="Q180" s="91">
        <f>J180*M180</f>
        <v>570000</v>
      </c>
      <c r="R180" s="7">
        <f>Q180*1.1</f>
        <v>627000</v>
      </c>
    </row>
    <row r="181" spans="2:18">
      <c r="B181" s="89">
        <v>5</v>
      </c>
      <c r="C181" s="137" t="s">
        <v>3597</v>
      </c>
      <c r="D181" s="89" t="s">
        <v>3603</v>
      </c>
      <c r="E181" s="89" t="s">
        <v>3623</v>
      </c>
      <c r="F181" s="89" t="s">
        <v>3618</v>
      </c>
      <c r="G181" s="89" t="s">
        <v>3624</v>
      </c>
      <c r="H181" s="89" t="s">
        <v>3625</v>
      </c>
      <c r="I181" s="89" t="s">
        <v>3626</v>
      </c>
      <c r="J181" s="89">
        <v>1</v>
      </c>
      <c r="K181" s="89" t="s">
        <v>3627</v>
      </c>
      <c r="L181" s="89" t="s">
        <v>3628</v>
      </c>
      <c r="M181" s="91">
        <v>570000</v>
      </c>
      <c r="N181" s="5">
        <v>20250106</v>
      </c>
      <c r="O181" s="5">
        <v>20250117</v>
      </c>
      <c r="P181" s="89"/>
      <c r="Q181" s="91">
        <f>J181*M181</f>
        <v>570000</v>
      </c>
      <c r="R181" s="7">
        <f>Q181*1.1</f>
        <v>627000</v>
      </c>
    </row>
    <row r="182" spans="2:18">
      <c r="P182" s="43" t="s">
        <v>123</v>
      </c>
      <c r="Q182" s="55">
        <f>SUM(Q177:Q181)</f>
        <v>2425400</v>
      </c>
      <c r="R182" s="55">
        <f>SUM(R177:R181)</f>
        <v>2667940</v>
      </c>
    </row>
    <row r="183" spans="2:18">
      <c r="P183" s="492"/>
      <c r="Q183" s="493"/>
      <c r="R183" s="493"/>
    </row>
    <row r="184" spans="2:18">
      <c r="B184" s="3" t="s">
        <v>3874</v>
      </c>
      <c r="L184" s="2"/>
      <c r="M184" s="2"/>
      <c r="N184" s="2"/>
      <c r="P184" s="2"/>
    </row>
    <row r="185" spans="2:18">
      <c r="B185" s="54" t="s">
        <v>48</v>
      </c>
      <c r="C185" s="54" t="s">
        <v>2239</v>
      </c>
      <c r="D185" s="54" t="s">
        <v>12</v>
      </c>
      <c r="E185" s="54" t="s">
        <v>3585</v>
      </c>
      <c r="F185" s="54" t="s">
        <v>2573</v>
      </c>
      <c r="G185" s="54" t="s">
        <v>2</v>
      </c>
      <c r="H185" s="54" t="s">
        <v>2395</v>
      </c>
      <c r="I185" s="54" t="s">
        <v>3</v>
      </c>
      <c r="J185" s="54" t="s">
        <v>6</v>
      </c>
      <c r="K185" s="54" t="s">
        <v>35</v>
      </c>
      <c r="L185" s="54" t="s">
        <v>21</v>
      </c>
      <c r="M185" s="54" t="s">
        <v>59</v>
      </c>
      <c r="N185" s="54" t="s">
        <v>58</v>
      </c>
      <c r="O185" s="54" t="s">
        <v>3595</v>
      </c>
      <c r="P185" s="54" t="s">
        <v>2252</v>
      </c>
      <c r="Q185" s="54" t="s">
        <v>122</v>
      </c>
      <c r="R185" s="54" t="s">
        <v>2760</v>
      </c>
    </row>
    <row r="186" spans="2:18">
      <c r="B186" s="5">
        <v>1</v>
      </c>
      <c r="C186" s="137" t="s">
        <v>3813</v>
      </c>
      <c r="D186" s="5" t="s">
        <v>3811</v>
      </c>
      <c r="E186" s="411" t="s">
        <v>3809</v>
      </c>
      <c r="F186" s="351"/>
      <c r="G186" s="351"/>
      <c r="H186" s="383"/>
      <c r="I186" s="383" t="s">
        <v>1653</v>
      </c>
      <c r="J186" s="384">
        <v>1</v>
      </c>
      <c r="K186" s="351" t="s">
        <v>38</v>
      </c>
      <c r="L186" s="5" t="s">
        <v>119</v>
      </c>
      <c r="M186" s="385">
        <v>25500</v>
      </c>
      <c r="N186" s="351">
        <v>20250210</v>
      </c>
      <c r="O186" s="5">
        <v>20250213</v>
      </c>
      <c r="P186" s="387"/>
      <c r="Q186" s="7">
        <f>J186*M186</f>
        <v>25500</v>
      </c>
      <c r="R186" s="7">
        <f>Q186*1.1</f>
        <v>28050.000000000004</v>
      </c>
    </row>
    <row r="187" spans="2:18">
      <c r="B187" s="5">
        <v>2</v>
      </c>
      <c r="C187" s="137" t="s">
        <v>3813</v>
      </c>
      <c r="D187" s="5" t="s">
        <v>3812</v>
      </c>
      <c r="E187" s="411" t="s">
        <v>3809</v>
      </c>
      <c r="F187" s="5"/>
      <c r="G187" s="16"/>
      <c r="H187" s="5"/>
      <c r="I187" s="411" t="s">
        <v>3810</v>
      </c>
      <c r="J187" s="5">
        <v>1</v>
      </c>
      <c r="K187" s="351" t="s">
        <v>38</v>
      </c>
      <c r="L187" s="5" t="s">
        <v>119</v>
      </c>
      <c r="M187" s="385">
        <v>25500</v>
      </c>
      <c r="N187" s="351">
        <v>20250210</v>
      </c>
      <c r="O187" s="5">
        <v>20250213</v>
      </c>
      <c r="P187" s="5"/>
      <c r="Q187" s="7">
        <f>J187*M187</f>
        <v>25500</v>
      </c>
      <c r="R187" s="7">
        <f>Q187*1.1</f>
        <v>28050.000000000004</v>
      </c>
    </row>
    <row r="188" spans="2:18">
      <c r="B188" s="5">
        <v>3</v>
      </c>
      <c r="C188" s="137" t="s">
        <v>3813</v>
      </c>
      <c r="D188" s="5" t="s">
        <v>3812</v>
      </c>
      <c r="E188" s="5" t="s">
        <v>3820</v>
      </c>
      <c r="F188" s="5" t="s">
        <v>3822</v>
      </c>
      <c r="G188" s="5"/>
      <c r="H188" s="81" t="s">
        <v>3818</v>
      </c>
      <c r="I188" s="5" t="s">
        <v>322</v>
      </c>
      <c r="J188" s="5">
        <v>2</v>
      </c>
      <c r="K188" s="5" t="s">
        <v>36</v>
      </c>
      <c r="L188" s="5" t="s">
        <v>2220</v>
      </c>
      <c r="M188" s="7">
        <v>320000</v>
      </c>
      <c r="N188" s="5">
        <v>20250210</v>
      </c>
      <c r="O188" s="5">
        <v>20250212</v>
      </c>
      <c r="P188" s="5"/>
      <c r="Q188" s="7">
        <f>J188*M188</f>
        <v>640000</v>
      </c>
      <c r="R188" s="7">
        <f>Q188*1.1</f>
        <v>704000</v>
      </c>
    </row>
    <row r="189" spans="2:18">
      <c r="B189" s="89">
        <v>4</v>
      </c>
      <c r="C189" s="137" t="s">
        <v>3813</v>
      </c>
      <c r="D189" s="5" t="s">
        <v>3812</v>
      </c>
      <c r="E189" s="5" t="s">
        <v>3821</v>
      </c>
      <c r="F189" s="5" t="s">
        <v>3822</v>
      </c>
      <c r="G189" s="5"/>
      <c r="H189" s="5" t="s">
        <v>3819</v>
      </c>
      <c r="I189" s="5" t="s">
        <v>322</v>
      </c>
      <c r="J189" s="5">
        <v>2</v>
      </c>
      <c r="K189" s="5" t="s">
        <v>36</v>
      </c>
      <c r="L189" s="5" t="s">
        <v>2220</v>
      </c>
      <c r="M189" s="91">
        <v>230000</v>
      </c>
      <c r="N189" s="5">
        <v>20250210</v>
      </c>
      <c r="O189" s="5">
        <v>20250212</v>
      </c>
      <c r="P189" s="89"/>
      <c r="Q189" s="91">
        <f>J189*M189</f>
        <v>460000</v>
      </c>
      <c r="R189" s="7">
        <f>Q189*1.1</f>
        <v>506000.00000000006</v>
      </c>
    </row>
    <row r="190" spans="2:18">
      <c r="P190" s="43" t="s">
        <v>123</v>
      </c>
      <c r="Q190" s="55">
        <f>SUM(Q186:Q189)</f>
        <v>1151000</v>
      </c>
      <c r="R190" s="55">
        <f>SUM(R186:R189)</f>
        <v>1266100</v>
      </c>
    </row>
    <row r="192" spans="2:18">
      <c r="B192" s="103">
        <v>45714</v>
      </c>
      <c r="L192" s="2"/>
      <c r="M192" s="2"/>
      <c r="N192" s="2"/>
      <c r="P192" s="2"/>
      <c r="Q192" s="2"/>
      <c r="R192" s="2"/>
    </row>
    <row r="193" spans="2:18">
      <c r="B193" s="54" t="s">
        <v>48</v>
      </c>
      <c r="C193" s="54" t="s">
        <v>13</v>
      </c>
      <c r="D193" s="54" t="s">
        <v>12</v>
      </c>
      <c r="E193" s="54" t="s">
        <v>5</v>
      </c>
      <c r="F193" s="54" t="s">
        <v>22</v>
      </c>
      <c r="G193" s="54" t="s">
        <v>2</v>
      </c>
      <c r="H193" s="54" t="s">
        <v>18</v>
      </c>
      <c r="I193" s="54" t="s">
        <v>3</v>
      </c>
      <c r="J193" s="54" t="s">
        <v>6</v>
      </c>
      <c r="K193" s="54" t="s">
        <v>35</v>
      </c>
      <c r="L193" s="54" t="s">
        <v>21</v>
      </c>
      <c r="M193" s="54" t="s">
        <v>59</v>
      </c>
      <c r="N193" s="54" t="s">
        <v>58</v>
      </c>
      <c r="O193" s="54" t="s">
        <v>121</v>
      </c>
      <c r="P193" s="54" t="s">
        <v>73</v>
      </c>
      <c r="Q193" s="54" t="s">
        <v>122</v>
      </c>
      <c r="R193" s="54" t="s">
        <v>337</v>
      </c>
    </row>
    <row r="194" spans="2:18">
      <c r="B194" s="5">
        <v>1</v>
      </c>
      <c r="C194" s="137">
        <v>45714</v>
      </c>
      <c r="D194" s="5" t="s">
        <v>97</v>
      </c>
      <c r="E194" s="5" t="s">
        <v>3959</v>
      </c>
      <c r="F194" s="5" t="s">
        <v>3962</v>
      </c>
      <c r="G194" s="5" t="s">
        <v>118</v>
      </c>
      <c r="H194" s="16" t="s">
        <v>3963</v>
      </c>
      <c r="I194" s="5" t="s">
        <v>1524</v>
      </c>
      <c r="J194" s="5">
        <v>3</v>
      </c>
      <c r="K194" s="123" t="s">
        <v>37</v>
      </c>
      <c r="L194" s="5" t="s">
        <v>2220</v>
      </c>
      <c r="M194" s="7">
        <v>470000</v>
      </c>
      <c r="N194" s="5">
        <v>20250304</v>
      </c>
      <c r="O194" s="5">
        <v>20250305</v>
      </c>
      <c r="P194" s="341"/>
      <c r="Q194" s="7">
        <f>J194*M194</f>
        <v>1410000</v>
      </c>
      <c r="R194" s="7">
        <f>Q194*1.1</f>
        <v>1551000.0000000002</v>
      </c>
    </row>
    <row r="195" spans="2:18">
      <c r="B195" s="5">
        <v>2</v>
      </c>
      <c r="C195" s="137">
        <v>45714</v>
      </c>
      <c r="D195" s="5" t="s">
        <v>97</v>
      </c>
      <c r="E195" s="5" t="s">
        <v>3960</v>
      </c>
      <c r="F195" s="5" t="s">
        <v>3961</v>
      </c>
      <c r="G195" s="5" t="s">
        <v>118</v>
      </c>
      <c r="H195" s="16" t="s">
        <v>3964</v>
      </c>
      <c r="I195" s="5" t="s">
        <v>758</v>
      </c>
      <c r="J195" s="5">
        <v>9</v>
      </c>
      <c r="K195" s="123" t="s">
        <v>36</v>
      </c>
      <c r="L195" s="5" t="s">
        <v>2220</v>
      </c>
      <c r="M195" s="7">
        <v>50000</v>
      </c>
      <c r="N195" s="5">
        <v>20250304</v>
      </c>
      <c r="O195" s="5">
        <v>20250305</v>
      </c>
      <c r="P195" s="341"/>
      <c r="Q195" s="7">
        <f>J195*M195</f>
        <v>450000</v>
      </c>
      <c r="R195" s="7">
        <f>Q195*1.1</f>
        <v>495000.00000000006</v>
      </c>
    </row>
    <row r="196" spans="2:18">
      <c r="P196" s="43" t="s">
        <v>123</v>
      </c>
      <c r="Q196" s="55">
        <f>SUM(Q194:Q195)</f>
        <v>1860000</v>
      </c>
      <c r="R196" s="55">
        <f>SUM(R194:R195)</f>
        <v>2046000.0000000002</v>
      </c>
    </row>
    <row r="198" spans="2:18">
      <c r="B198" s="103">
        <v>45744</v>
      </c>
      <c r="L198" s="2"/>
      <c r="M198" s="2"/>
      <c r="N198" s="2"/>
      <c r="P198" s="2"/>
      <c r="Q198" s="2"/>
      <c r="R198" s="2"/>
    </row>
    <row r="199" spans="2:18">
      <c r="B199" s="54" t="s">
        <v>4218</v>
      </c>
      <c r="C199" s="54" t="s">
        <v>4219</v>
      </c>
      <c r="D199" s="54" t="s">
        <v>4220</v>
      </c>
      <c r="E199" s="54" t="s">
        <v>4221</v>
      </c>
      <c r="F199" s="54" t="s">
        <v>4222</v>
      </c>
      <c r="G199" s="54" t="s">
        <v>2243</v>
      </c>
      <c r="H199" s="54" t="s">
        <v>4223</v>
      </c>
      <c r="I199" s="54" t="s">
        <v>2245</v>
      </c>
      <c r="J199" s="54" t="s">
        <v>4224</v>
      </c>
      <c r="K199" s="54" t="s">
        <v>4225</v>
      </c>
      <c r="L199" s="54" t="s">
        <v>4226</v>
      </c>
      <c r="M199" s="54" t="s">
        <v>2249</v>
      </c>
      <c r="N199" s="54" t="s">
        <v>2250</v>
      </c>
      <c r="O199" s="54" t="s">
        <v>121</v>
      </c>
      <c r="P199" s="54" t="s">
        <v>2252</v>
      </c>
      <c r="Q199" s="54" t="s">
        <v>4227</v>
      </c>
      <c r="R199" s="54" t="s">
        <v>337</v>
      </c>
    </row>
    <row r="200" spans="2:18">
      <c r="B200" s="5">
        <v>1</v>
      </c>
      <c r="C200" s="137">
        <v>45744</v>
      </c>
      <c r="D200" s="5" t="s">
        <v>97</v>
      </c>
      <c r="E200" s="5" t="s">
        <v>1112</v>
      </c>
      <c r="F200" s="554" t="s">
        <v>508</v>
      </c>
      <c r="G200" s="5" t="s">
        <v>4228</v>
      </c>
      <c r="H200" s="553" t="s">
        <v>4229</v>
      </c>
      <c r="I200" s="5" t="s">
        <v>1114</v>
      </c>
      <c r="J200" s="5">
        <v>2</v>
      </c>
      <c r="K200" s="5" t="s">
        <v>1603</v>
      </c>
      <c r="L200" s="5" t="s">
        <v>2220</v>
      </c>
      <c r="M200" s="7">
        <v>184800</v>
      </c>
      <c r="N200" s="5">
        <v>20250328</v>
      </c>
      <c r="O200" s="5">
        <v>250418</v>
      </c>
      <c r="P200" s="341"/>
      <c r="Q200" s="7">
        <f t="shared" ref="Q200:Q214" si="20">J200*M200</f>
        <v>369600</v>
      </c>
      <c r="R200" s="7">
        <f t="shared" ref="R200:R214" si="21">Q200*1.1</f>
        <v>406560.00000000006</v>
      </c>
    </row>
    <row r="201" spans="2:18">
      <c r="B201" s="5">
        <v>2</v>
      </c>
      <c r="C201" s="137">
        <v>45744</v>
      </c>
      <c r="D201" s="5" t="s">
        <v>97</v>
      </c>
      <c r="E201" s="5" t="s">
        <v>1109</v>
      </c>
      <c r="F201" s="5" t="s">
        <v>416</v>
      </c>
      <c r="G201" s="5" t="s">
        <v>118</v>
      </c>
      <c r="H201" s="553" t="s">
        <v>2167</v>
      </c>
      <c r="I201" s="5" t="s">
        <v>4230</v>
      </c>
      <c r="J201" s="5">
        <v>1</v>
      </c>
      <c r="K201" s="5" t="s">
        <v>1603</v>
      </c>
      <c r="L201" s="5" t="s">
        <v>119</v>
      </c>
      <c r="M201" s="7">
        <v>82500</v>
      </c>
      <c r="N201" s="5">
        <v>20250328</v>
      </c>
      <c r="O201" s="5">
        <v>250416</v>
      </c>
      <c r="P201" s="341"/>
      <c r="Q201" s="7">
        <f t="shared" si="20"/>
        <v>82500</v>
      </c>
      <c r="R201" s="7">
        <f t="shared" si="21"/>
        <v>90750.000000000015</v>
      </c>
    </row>
    <row r="202" spans="2:18">
      <c r="B202" s="5">
        <v>3</v>
      </c>
      <c r="C202" s="137">
        <v>45744</v>
      </c>
      <c r="D202" s="5" t="s">
        <v>97</v>
      </c>
      <c r="E202" s="5" t="s">
        <v>4231</v>
      </c>
      <c r="F202" s="554" t="s">
        <v>4294</v>
      </c>
      <c r="G202" s="5" t="s">
        <v>118</v>
      </c>
      <c r="H202" s="555" t="s">
        <v>4232</v>
      </c>
      <c r="I202" s="5" t="s">
        <v>4233</v>
      </c>
      <c r="J202" s="5">
        <v>10</v>
      </c>
      <c r="K202" s="5" t="s">
        <v>38</v>
      </c>
      <c r="L202" s="5" t="s">
        <v>2220</v>
      </c>
      <c r="M202" s="7">
        <v>30000</v>
      </c>
      <c r="N202" s="5">
        <v>20250328</v>
      </c>
      <c r="O202" s="5">
        <v>250409</v>
      </c>
      <c r="P202" s="341"/>
      <c r="Q202" s="7">
        <f t="shared" si="20"/>
        <v>300000</v>
      </c>
      <c r="R202" s="7">
        <f t="shared" si="21"/>
        <v>330000</v>
      </c>
    </row>
    <row r="203" spans="2:18">
      <c r="B203" s="5">
        <v>4</v>
      </c>
      <c r="C203" s="137">
        <v>45744</v>
      </c>
      <c r="D203" s="5" t="s">
        <v>97</v>
      </c>
      <c r="E203" s="5" t="s">
        <v>299</v>
      </c>
      <c r="F203" s="5" t="s">
        <v>115</v>
      </c>
      <c r="G203" s="5" t="s">
        <v>2419</v>
      </c>
      <c r="H203" s="553" t="s">
        <v>1283</v>
      </c>
      <c r="I203" s="5" t="s">
        <v>42</v>
      </c>
      <c r="J203" s="5">
        <v>1</v>
      </c>
      <c r="K203" s="5" t="s">
        <v>38</v>
      </c>
      <c r="L203" s="5" t="s">
        <v>119</v>
      </c>
      <c r="M203" s="7">
        <v>7400</v>
      </c>
      <c r="N203" s="5">
        <v>20250328</v>
      </c>
      <c r="O203" s="5">
        <v>250416</v>
      </c>
      <c r="P203" s="341"/>
      <c r="Q203" s="7">
        <f t="shared" si="20"/>
        <v>7400</v>
      </c>
      <c r="R203" s="7">
        <f t="shared" si="21"/>
        <v>8140.0000000000009</v>
      </c>
    </row>
    <row r="204" spans="2:18">
      <c r="B204" s="5">
        <v>5</v>
      </c>
      <c r="C204" s="137">
        <v>45744</v>
      </c>
      <c r="D204" s="5" t="s">
        <v>97</v>
      </c>
      <c r="E204" s="5" t="s">
        <v>4234</v>
      </c>
      <c r="F204" s="5" t="s">
        <v>68</v>
      </c>
      <c r="G204" s="5" t="s">
        <v>10</v>
      </c>
      <c r="H204" s="553" t="s">
        <v>4262</v>
      </c>
      <c r="I204" s="5" t="s">
        <v>11</v>
      </c>
      <c r="J204" s="5">
        <v>1</v>
      </c>
      <c r="K204" s="5" t="s">
        <v>38</v>
      </c>
      <c r="L204" s="5" t="s">
        <v>119</v>
      </c>
      <c r="M204" s="7">
        <v>17500</v>
      </c>
      <c r="N204" s="5">
        <v>20250328</v>
      </c>
      <c r="O204" s="5">
        <v>250416</v>
      </c>
      <c r="P204" s="341"/>
      <c r="Q204" s="7">
        <f t="shared" si="20"/>
        <v>17500</v>
      </c>
      <c r="R204" s="7">
        <f t="shared" si="21"/>
        <v>19250</v>
      </c>
    </row>
    <row r="205" spans="2:18">
      <c r="B205" s="5">
        <v>6</v>
      </c>
      <c r="C205" s="137">
        <v>45744</v>
      </c>
      <c r="D205" s="5" t="s">
        <v>97</v>
      </c>
      <c r="E205" s="342" t="s">
        <v>2703</v>
      </c>
      <c r="F205" s="342" t="s">
        <v>817</v>
      </c>
      <c r="G205" s="342" t="s">
        <v>4235</v>
      </c>
      <c r="H205" s="342" t="s">
        <v>2704</v>
      </c>
      <c r="I205" s="342" t="s">
        <v>78</v>
      </c>
      <c r="J205" s="342">
        <v>2</v>
      </c>
      <c r="K205" s="342" t="s">
        <v>38</v>
      </c>
      <c r="L205" s="5" t="s">
        <v>119</v>
      </c>
      <c r="M205" s="7">
        <v>45000</v>
      </c>
      <c r="N205" s="5">
        <v>20250328</v>
      </c>
      <c r="O205" s="5">
        <v>250416</v>
      </c>
      <c r="P205" s="341"/>
      <c r="Q205" s="7">
        <f t="shared" si="20"/>
        <v>90000</v>
      </c>
      <c r="R205" s="7">
        <f t="shared" si="21"/>
        <v>99000.000000000015</v>
      </c>
    </row>
    <row r="206" spans="2:18">
      <c r="B206" s="5">
        <v>7</v>
      </c>
      <c r="C206" s="137">
        <v>45744</v>
      </c>
      <c r="D206" s="5" t="s">
        <v>97</v>
      </c>
      <c r="E206" s="5" t="s">
        <v>4236</v>
      </c>
      <c r="F206" s="5" t="s">
        <v>817</v>
      </c>
      <c r="G206" s="5" t="s">
        <v>306</v>
      </c>
      <c r="H206" s="553" t="s">
        <v>4263</v>
      </c>
      <c r="I206" s="5" t="s">
        <v>4237</v>
      </c>
      <c r="J206" s="5">
        <v>1</v>
      </c>
      <c r="K206" s="5" t="s">
        <v>38</v>
      </c>
      <c r="L206" s="5" t="s">
        <v>119</v>
      </c>
      <c r="M206" s="7">
        <v>6500</v>
      </c>
      <c r="N206" s="5">
        <v>20250328</v>
      </c>
      <c r="O206" s="5">
        <v>250416</v>
      </c>
      <c r="P206" s="341"/>
      <c r="Q206" s="7">
        <f t="shared" si="20"/>
        <v>6500</v>
      </c>
      <c r="R206" s="7">
        <f t="shared" si="21"/>
        <v>7150.0000000000009</v>
      </c>
    </row>
    <row r="207" spans="2:18">
      <c r="B207" s="5">
        <v>8</v>
      </c>
      <c r="C207" s="137">
        <v>45744</v>
      </c>
      <c r="D207" s="5" t="s">
        <v>97</v>
      </c>
      <c r="E207" s="5" t="s">
        <v>4238</v>
      </c>
      <c r="F207" s="5" t="s">
        <v>4261</v>
      </c>
      <c r="G207" s="5" t="s">
        <v>10</v>
      </c>
      <c r="H207" s="553" t="s">
        <v>4264</v>
      </c>
      <c r="I207" s="5" t="s">
        <v>4237</v>
      </c>
      <c r="J207" s="5">
        <v>1</v>
      </c>
      <c r="K207" s="5" t="s">
        <v>38</v>
      </c>
      <c r="L207" s="5" t="s">
        <v>119</v>
      </c>
      <c r="M207" s="7">
        <v>22500</v>
      </c>
      <c r="N207" s="5">
        <v>20250328</v>
      </c>
      <c r="O207" s="5">
        <v>250416</v>
      </c>
      <c r="P207" s="341"/>
      <c r="Q207" s="7">
        <f t="shared" si="20"/>
        <v>22500</v>
      </c>
      <c r="R207" s="7">
        <f t="shared" si="21"/>
        <v>24750.000000000004</v>
      </c>
    </row>
    <row r="208" spans="2:18">
      <c r="B208" s="5">
        <v>9</v>
      </c>
      <c r="C208" s="137">
        <v>45744</v>
      </c>
      <c r="D208" s="5" t="s">
        <v>97</v>
      </c>
      <c r="E208" s="5" t="s">
        <v>4267</v>
      </c>
      <c r="F208" s="5" t="s">
        <v>68</v>
      </c>
      <c r="G208" s="5" t="s">
        <v>10</v>
      </c>
      <c r="H208" s="553" t="s">
        <v>4266</v>
      </c>
      <c r="I208" s="5" t="s">
        <v>11</v>
      </c>
      <c r="J208" s="5">
        <v>1</v>
      </c>
      <c r="K208" s="5" t="s">
        <v>38</v>
      </c>
      <c r="L208" s="5" t="s">
        <v>119</v>
      </c>
      <c r="M208" s="7">
        <v>8700</v>
      </c>
      <c r="N208" s="5">
        <v>20250328</v>
      </c>
      <c r="O208" s="5">
        <v>250416</v>
      </c>
      <c r="P208" s="341"/>
      <c r="Q208" s="7">
        <f t="shared" si="20"/>
        <v>8700</v>
      </c>
      <c r="R208" s="7">
        <f t="shared" si="21"/>
        <v>9570</v>
      </c>
    </row>
    <row r="209" spans="2:18">
      <c r="B209" s="5">
        <v>10</v>
      </c>
      <c r="C209" s="137">
        <v>45744</v>
      </c>
      <c r="D209" s="5" t="s">
        <v>97</v>
      </c>
      <c r="E209" s="5" t="s">
        <v>4239</v>
      </c>
      <c r="F209" s="5" t="s">
        <v>82</v>
      </c>
      <c r="G209" s="5" t="s">
        <v>10</v>
      </c>
      <c r="H209" s="553" t="s">
        <v>4265</v>
      </c>
      <c r="I209" s="5" t="s">
        <v>2638</v>
      </c>
      <c r="J209" s="5">
        <v>1</v>
      </c>
      <c r="K209" s="5" t="s">
        <v>38</v>
      </c>
      <c r="L209" s="5" t="s">
        <v>119</v>
      </c>
      <c r="M209" s="7">
        <v>15700</v>
      </c>
      <c r="N209" s="5">
        <v>20250328</v>
      </c>
      <c r="O209" s="5">
        <v>250422</v>
      </c>
      <c r="P209" s="341"/>
      <c r="Q209" s="7">
        <f t="shared" si="20"/>
        <v>15700</v>
      </c>
      <c r="R209" s="7">
        <f t="shared" si="21"/>
        <v>17270</v>
      </c>
    </row>
    <row r="210" spans="2:18">
      <c r="B210" s="5">
        <v>11</v>
      </c>
      <c r="C210" s="137">
        <v>45744</v>
      </c>
      <c r="D210" s="5" t="s">
        <v>4300</v>
      </c>
      <c r="E210" s="556" t="s">
        <v>4301</v>
      </c>
      <c r="F210" s="5" t="s">
        <v>4295</v>
      </c>
      <c r="G210" s="5" t="s">
        <v>4296</v>
      </c>
      <c r="H210" s="553" t="s">
        <v>4302</v>
      </c>
      <c r="I210" s="5" t="s">
        <v>4297</v>
      </c>
      <c r="J210" s="5">
        <v>1</v>
      </c>
      <c r="K210" s="89" t="s">
        <v>36</v>
      </c>
      <c r="L210" s="5" t="s">
        <v>4298</v>
      </c>
      <c r="M210" s="7">
        <v>48300</v>
      </c>
      <c r="N210" s="5">
        <v>20250328</v>
      </c>
      <c r="O210" s="5">
        <v>250513</v>
      </c>
      <c r="P210" s="341"/>
      <c r="Q210" s="7">
        <f>J210*M210</f>
        <v>48300</v>
      </c>
      <c r="R210" s="7">
        <f t="shared" si="21"/>
        <v>53130.000000000007</v>
      </c>
    </row>
    <row r="211" spans="2:18">
      <c r="B211" s="5">
        <v>12</v>
      </c>
      <c r="C211" s="137">
        <v>45744</v>
      </c>
      <c r="D211" s="5" t="s">
        <v>4300</v>
      </c>
      <c r="E211" s="556" t="s">
        <v>4303</v>
      </c>
      <c r="F211" s="5" t="s">
        <v>4304</v>
      </c>
      <c r="G211" s="5" t="s">
        <v>4305</v>
      </c>
      <c r="H211" s="553" t="s">
        <v>4306</v>
      </c>
      <c r="I211" s="5" t="s">
        <v>4307</v>
      </c>
      <c r="J211" s="5">
        <v>1</v>
      </c>
      <c r="K211" s="5" t="s">
        <v>4308</v>
      </c>
      <c r="L211" s="5" t="s">
        <v>4309</v>
      </c>
      <c r="M211" s="7">
        <v>5900</v>
      </c>
      <c r="N211" s="5">
        <v>20250328</v>
      </c>
      <c r="O211" s="5">
        <v>250416</v>
      </c>
      <c r="P211" s="341"/>
      <c r="Q211" s="7">
        <f>J211*M211</f>
        <v>5900</v>
      </c>
      <c r="R211" s="7">
        <f t="shared" si="21"/>
        <v>6490.0000000000009</v>
      </c>
    </row>
    <row r="212" spans="2:18">
      <c r="B212" s="5">
        <v>13</v>
      </c>
      <c r="C212" s="137">
        <v>45744</v>
      </c>
      <c r="D212" s="5" t="s">
        <v>4300</v>
      </c>
      <c r="E212" s="5" t="s">
        <v>4299</v>
      </c>
      <c r="F212" s="5" t="s">
        <v>26</v>
      </c>
      <c r="G212" s="5" t="s">
        <v>4305</v>
      </c>
      <c r="H212" s="553" t="s">
        <v>4310</v>
      </c>
      <c r="I212" s="5" t="s">
        <v>4311</v>
      </c>
      <c r="J212" s="5">
        <v>1</v>
      </c>
      <c r="K212" s="5" t="s">
        <v>4312</v>
      </c>
      <c r="L212" s="5" t="s">
        <v>4309</v>
      </c>
      <c r="M212" s="7">
        <v>9500</v>
      </c>
      <c r="N212" s="5">
        <v>20250328</v>
      </c>
      <c r="O212" s="5">
        <v>250416</v>
      </c>
      <c r="P212" s="341"/>
      <c r="Q212" s="7">
        <f>J212*M212</f>
        <v>9500</v>
      </c>
      <c r="R212" s="7">
        <f t="shared" si="21"/>
        <v>10450</v>
      </c>
    </row>
    <row r="213" spans="2:18">
      <c r="B213" s="5">
        <v>14</v>
      </c>
      <c r="C213" s="137">
        <v>45744</v>
      </c>
      <c r="D213" s="5" t="s">
        <v>97</v>
      </c>
      <c r="E213" s="89" t="s">
        <v>2524</v>
      </c>
      <c r="F213" s="552" t="s">
        <v>2521</v>
      </c>
      <c r="G213" s="89"/>
      <c r="H213" s="89" t="s">
        <v>2522</v>
      </c>
      <c r="I213" s="89" t="s">
        <v>2523</v>
      </c>
      <c r="J213" s="89">
        <v>3</v>
      </c>
      <c r="K213" s="89" t="s">
        <v>36</v>
      </c>
      <c r="L213" s="5" t="s">
        <v>2220</v>
      </c>
      <c r="M213" s="7">
        <v>15000</v>
      </c>
      <c r="N213" s="5">
        <v>20250328</v>
      </c>
      <c r="O213" s="5">
        <v>20250407</v>
      </c>
      <c r="P213" s="341"/>
      <c r="Q213" s="7">
        <f t="shared" si="20"/>
        <v>45000</v>
      </c>
      <c r="R213" s="7">
        <f t="shared" si="21"/>
        <v>49500.000000000007</v>
      </c>
    </row>
    <row r="214" spans="2:18">
      <c r="B214" s="5">
        <v>15</v>
      </c>
      <c r="C214" s="137">
        <v>45744</v>
      </c>
      <c r="D214" s="5" t="s">
        <v>97</v>
      </c>
      <c r="E214" s="89" t="s">
        <v>2527</v>
      </c>
      <c r="F214" s="552" t="s">
        <v>2521</v>
      </c>
      <c r="G214" s="89"/>
      <c r="H214" s="89" t="s">
        <v>2526</v>
      </c>
      <c r="I214" s="89" t="s">
        <v>2523</v>
      </c>
      <c r="J214" s="89">
        <v>3</v>
      </c>
      <c r="K214" s="89" t="s">
        <v>36</v>
      </c>
      <c r="L214" s="5" t="s">
        <v>2220</v>
      </c>
      <c r="M214" s="7">
        <v>12000</v>
      </c>
      <c r="N214" s="5">
        <v>20250328</v>
      </c>
      <c r="O214" s="5">
        <v>20250403</v>
      </c>
      <c r="P214" s="341"/>
      <c r="Q214" s="7">
        <f t="shared" si="20"/>
        <v>36000</v>
      </c>
      <c r="R214" s="7">
        <f t="shared" si="21"/>
        <v>39600</v>
      </c>
    </row>
    <row r="215" spans="2:18">
      <c r="P215" s="43" t="s">
        <v>123</v>
      </c>
      <c r="Q215" s="55">
        <f>SUM(Q200:Q214)</f>
        <v>1065100</v>
      </c>
      <c r="R215" s="55">
        <f>SUM(R200:R214)</f>
        <v>1171610</v>
      </c>
    </row>
    <row r="217" spans="2:18">
      <c r="B217" s="103">
        <v>45748</v>
      </c>
      <c r="L217" s="2"/>
      <c r="M217" s="2"/>
      <c r="N217" s="2"/>
      <c r="P217" s="2"/>
      <c r="Q217" s="2"/>
      <c r="R217" s="2"/>
    </row>
    <row r="218" spans="2:18">
      <c r="B218" s="54" t="s">
        <v>48</v>
      </c>
      <c r="C218" s="54" t="s">
        <v>13</v>
      </c>
      <c r="D218" s="54" t="s">
        <v>12</v>
      </c>
      <c r="E218" s="54" t="s">
        <v>5</v>
      </c>
      <c r="F218" s="54" t="s">
        <v>22</v>
      </c>
      <c r="G218" s="54" t="s">
        <v>2</v>
      </c>
      <c r="H218" s="54" t="s">
        <v>18</v>
      </c>
      <c r="I218" s="54" t="s">
        <v>3</v>
      </c>
      <c r="J218" s="54" t="s">
        <v>6</v>
      </c>
      <c r="K218" s="54" t="s">
        <v>35</v>
      </c>
      <c r="L218" s="54" t="s">
        <v>21</v>
      </c>
      <c r="M218" s="54" t="s">
        <v>59</v>
      </c>
      <c r="N218" s="54" t="s">
        <v>58</v>
      </c>
      <c r="O218" s="54" t="s">
        <v>121</v>
      </c>
      <c r="P218" s="54" t="s">
        <v>73</v>
      </c>
      <c r="Q218" s="54" t="s">
        <v>122</v>
      </c>
      <c r="R218" s="54" t="s">
        <v>337</v>
      </c>
    </row>
    <row r="219" spans="2:18">
      <c r="B219" s="5">
        <v>1</v>
      </c>
      <c r="C219" s="137">
        <v>45748</v>
      </c>
      <c r="D219" s="5" t="s">
        <v>97</v>
      </c>
      <c r="E219" s="5" t="s">
        <v>4254</v>
      </c>
      <c r="F219" s="5" t="s">
        <v>4255</v>
      </c>
      <c r="G219" s="5" t="s">
        <v>118</v>
      </c>
      <c r="H219" s="553" t="s">
        <v>4256</v>
      </c>
      <c r="I219" s="5"/>
      <c r="J219" s="5">
        <v>1</v>
      </c>
      <c r="K219" s="5" t="s">
        <v>38</v>
      </c>
      <c r="L219" s="5" t="s">
        <v>4293</v>
      </c>
      <c r="M219" s="7">
        <v>2133000</v>
      </c>
      <c r="N219" s="5">
        <v>250407</v>
      </c>
      <c r="O219" s="5">
        <v>250409</v>
      </c>
      <c r="P219" s="341"/>
      <c r="Q219" s="7">
        <f>J219*M219</f>
        <v>2133000</v>
      </c>
      <c r="R219" s="7">
        <f t="shared" ref="R219:R220" si="22">Q219*1.1</f>
        <v>2346300</v>
      </c>
    </row>
    <row r="220" spans="2:18">
      <c r="B220" s="5">
        <v>2</v>
      </c>
      <c r="C220" s="137">
        <v>45748</v>
      </c>
      <c r="D220" s="5" t="s">
        <v>97</v>
      </c>
      <c r="E220" s="5" t="s">
        <v>4258</v>
      </c>
      <c r="F220" s="5" t="s">
        <v>2052</v>
      </c>
      <c r="G220" s="5" t="s">
        <v>4260</v>
      </c>
      <c r="H220" s="553" t="s">
        <v>4257</v>
      </c>
      <c r="I220" s="5" t="s">
        <v>4259</v>
      </c>
      <c r="J220" s="5">
        <v>1</v>
      </c>
      <c r="K220" s="5" t="s">
        <v>38</v>
      </c>
      <c r="L220" s="5" t="s">
        <v>2052</v>
      </c>
      <c r="M220" s="7">
        <v>3254000</v>
      </c>
      <c r="N220" s="5">
        <v>250401</v>
      </c>
      <c r="O220" s="5">
        <v>250425</v>
      </c>
      <c r="P220" s="341"/>
      <c r="Q220" s="7">
        <f>J220*M220</f>
        <v>3254000</v>
      </c>
      <c r="R220" s="7">
        <f t="shared" si="22"/>
        <v>3579400.0000000005</v>
      </c>
    </row>
    <row r="221" spans="2:18">
      <c r="P221" s="43" t="s">
        <v>123</v>
      </c>
      <c r="Q221" s="55">
        <f>SUM(Q219:Q220)</f>
        <v>5387000</v>
      </c>
      <c r="R221" s="55">
        <f>SUM(R219:R220)</f>
        <v>5925700</v>
      </c>
    </row>
    <row r="223" spans="2:18">
      <c r="B223" s="103">
        <v>45775</v>
      </c>
      <c r="L223" s="2"/>
      <c r="M223" s="2"/>
      <c r="N223" s="2"/>
      <c r="P223" s="2"/>
      <c r="Q223" s="2"/>
      <c r="R223" s="2"/>
    </row>
    <row r="224" spans="2:18">
      <c r="B224" s="54" t="s">
        <v>48</v>
      </c>
      <c r="C224" s="54" t="s">
        <v>13</v>
      </c>
      <c r="D224" s="54" t="s">
        <v>12</v>
      </c>
      <c r="E224" s="54" t="s">
        <v>5</v>
      </c>
      <c r="F224" s="54" t="s">
        <v>22</v>
      </c>
      <c r="G224" s="54" t="s">
        <v>2</v>
      </c>
      <c r="H224" s="54" t="s">
        <v>18</v>
      </c>
      <c r="I224" s="54" t="s">
        <v>3</v>
      </c>
      <c r="J224" s="54" t="s">
        <v>6</v>
      </c>
      <c r="K224" s="54" t="s">
        <v>35</v>
      </c>
      <c r="L224" s="54" t="s">
        <v>21</v>
      </c>
      <c r="M224" s="54" t="s">
        <v>59</v>
      </c>
      <c r="N224" s="54" t="s">
        <v>58</v>
      </c>
      <c r="O224" s="54" t="s">
        <v>121</v>
      </c>
      <c r="P224" s="54" t="s">
        <v>73</v>
      </c>
      <c r="Q224" s="54" t="s">
        <v>122</v>
      </c>
      <c r="R224" s="54" t="s">
        <v>337</v>
      </c>
    </row>
    <row r="225" spans="2:19">
      <c r="B225" s="5">
        <v>1</v>
      </c>
      <c r="C225" s="137">
        <v>45775</v>
      </c>
      <c r="D225" s="5" t="s">
        <v>97</v>
      </c>
      <c r="E225" s="5" t="s">
        <v>319</v>
      </c>
      <c r="F225" s="5" t="s">
        <v>320</v>
      </c>
      <c r="G225" s="5" t="s">
        <v>2054</v>
      </c>
      <c r="H225" s="81" t="s">
        <v>2659</v>
      </c>
      <c r="I225" s="5" t="s">
        <v>322</v>
      </c>
      <c r="J225" s="5">
        <v>2</v>
      </c>
      <c r="K225" s="5" t="s">
        <v>36</v>
      </c>
      <c r="L225" s="5" t="s">
        <v>334</v>
      </c>
      <c r="M225" s="7">
        <v>320000</v>
      </c>
      <c r="N225" s="5">
        <v>20250428</v>
      </c>
      <c r="O225" s="5">
        <v>20250428</v>
      </c>
      <c r="P225" s="5"/>
      <c r="Q225" s="7">
        <f t="shared" ref="Q225:Q230" si="23">J225*M225</f>
        <v>640000</v>
      </c>
      <c r="R225" s="8">
        <f>Q225*1.1</f>
        <v>704000</v>
      </c>
    </row>
    <row r="226" spans="2:19">
      <c r="B226" s="5">
        <v>2</v>
      </c>
      <c r="C226" s="137">
        <v>45775</v>
      </c>
      <c r="D226" s="5" t="s">
        <v>97</v>
      </c>
      <c r="E226" s="5" t="s">
        <v>321</v>
      </c>
      <c r="F226" s="5" t="s">
        <v>320</v>
      </c>
      <c r="G226" s="5" t="s">
        <v>2054</v>
      </c>
      <c r="H226" s="5" t="s">
        <v>2660</v>
      </c>
      <c r="I226" s="5" t="s">
        <v>322</v>
      </c>
      <c r="J226" s="5">
        <v>2</v>
      </c>
      <c r="K226" s="5" t="s">
        <v>36</v>
      </c>
      <c r="L226" s="5" t="s">
        <v>334</v>
      </c>
      <c r="M226" s="7">
        <v>230000</v>
      </c>
      <c r="N226" s="5">
        <v>20250428</v>
      </c>
      <c r="O226" s="5">
        <v>20250428</v>
      </c>
      <c r="P226" s="5"/>
      <c r="Q226" s="7">
        <f t="shared" si="23"/>
        <v>460000</v>
      </c>
      <c r="R226" s="8">
        <f t="shared" ref="R226:R227" si="24">Q226*1.1</f>
        <v>506000.00000000006</v>
      </c>
      <c r="S226" s="572">
        <f>Q227+Q226+Q225</f>
        <v>1115000</v>
      </c>
    </row>
    <row r="227" spans="2:19">
      <c r="B227" s="5">
        <v>3</v>
      </c>
      <c r="C227" s="137">
        <v>45775</v>
      </c>
      <c r="D227" s="5" t="s">
        <v>97</v>
      </c>
      <c r="E227" s="5" t="s">
        <v>4488</v>
      </c>
      <c r="F227" s="5"/>
      <c r="G227" s="5"/>
      <c r="H227" s="5"/>
      <c r="I227" s="5"/>
      <c r="J227" s="5">
        <v>1</v>
      </c>
      <c r="K227" s="5"/>
      <c r="L227" s="5"/>
      <c r="M227" s="7">
        <v>15000</v>
      </c>
      <c r="N227" s="5">
        <v>20250428</v>
      </c>
      <c r="O227" s="5">
        <v>20250428</v>
      </c>
      <c r="P227" s="5"/>
      <c r="Q227" s="7">
        <f t="shared" si="23"/>
        <v>15000</v>
      </c>
      <c r="R227" s="8">
        <f t="shared" si="24"/>
        <v>16500</v>
      </c>
      <c r="S227" s="83">
        <f>R227+R226+R225</f>
        <v>1226500</v>
      </c>
    </row>
    <row r="228" spans="2:19">
      <c r="B228" s="5">
        <v>4</v>
      </c>
      <c r="C228" s="137">
        <v>45775</v>
      </c>
      <c r="D228" s="5" t="s">
        <v>97</v>
      </c>
      <c r="E228" s="5" t="s">
        <v>4483</v>
      </c>
      <c r="F228" s="5" t="s">
        <v>3962</v>
      </c>
      <c r="G228" s="5" t="s">
        <v>118</v>
      </c>
      <c r="H228" s="16" t="s">
        <v>4485</v>
      </c>
      <c r="I228" s="5" t="s">
        <v>1524</v>
      </c>
      <c r="J228" s="5">
        <v>3</v>
      </c>
      <c r="K228" s="123" t="s">
        <v>37</v>
      </c>
      <c r="L228" s="5" t="s">
        <v>4482</v>
      </c>
      <c r="M228" s="7">
        <v>470000</v>
      </c>
      <c r="N228" s="5">
        <v>20250429</v>
      </c>
      <c r="O228" s="5">
        <v>20250430</v>
      </c>
      <c r="P228" s="341"/>
      <c r="Q228" s="7">
        <f t="shared" si="23"/>
        <v>1410000</v>
      </c>
      <c r="R228" s="7">
        <f>Q228*1.1</f>
        <v>1551000.0000000002</v>
      </c>
    </row>
    <row r="229" spans="2:19">
      <c r="B229" s="5">
        <v>5</v>
      </c>
      <c r="C229" s="137">
        <v>45775</v>
      </c>
      <c r="D229" s="5" t="s">
        <v>97</v>
      </c>
      <c r="E229" s="5" t="s">
        <v>4484</v>
      </c>
      <c r="F229" s="5" t="s">
        <v>3961</v>
      </c>
      <c r="G229" s="5" t="s">
        <v>118</v>
      </c>
      <c r="H229" s="16" t="s">
        <v>4486</v>
      </c>
      <c r="I229" s="5" t="s">
        <v>758</v>
      </c>
      <c r="J229" s="5">
        <v>9</v>
      </c>
      <c r="K229" s="123" t="s">
        <v>36</v>
      </c>
      <c r="L229" s="5" t="s">
        <v>4482</v>
      </c>
      <c r="M229" s="7">
        <v>50000</v>
      </c>
      <c r="N229" s="5">
        <v>20250429</v>
      </c>
      <c r="O229" s="5">
        <v>20250430</v>
      </c>
      <c r="P229" s="341"/>
      <c r="Q229" s="7">
        <f t="shared" si="23"/>
        <v>450000</v>
      </c>
      <c r="R229" s="7">
        <f>Q229*1.1</f>
        <v>495000.00000000006</v>
      </c>
    </row>
    <row r="230" spans="2:19">
      <c r="B230" s="5">
        <v>6</v>
      </c>
      <c r="C230" s="137">
        <v>45775</v>
      </c>
      <c r="D230" s="5" t="s">
        <v>97</v>
      </c>
      <c r="E230" s="5" t="s">
        <v>4480</v>
      </c>
      <c r="F230" s="554" t="s">
        <v>4294</v>
      </c>
      <c r="G230" s="5" t="s">
        <v>118</v>
      </c>
      <c r="H230" s="555" t="s">
        <v>4487</v>
      </c>
      <c r="I230" s="5" t="s">
        <v>4233</v>
      </c>
      <c r="J230" s="5">
        <v>50</v>
      </c>
      <c r="K230" s="5" t="s">
        <v>38</v>
      </c>
      <c r="L230" s="5" t="s">
        <v>4482</v>
      </c>
      <c r="M230" s="7">
        <v>15000</v>
      </c>
      <c r="N230" s="5">
        <v>20250429</v>
      </c>
      <c r="O230" s="5">
        <v>20250430</v>
      </c>
      <c r="P230" s="341"/>
      <c r="Q230" s="7">
        <f t="shared" si="23"/>
        <v>750000</v>
      </c>
      <c r="R230" s="7">
        <f>Q230*1.1</f>
        <v>825000.00000000012</v>
      </c>
    </row>
    <row r="231" spans="2:19">
      <c r="P231" s="43" t="s">
        <v>123</v>
      </c>
      <c r="Q231" s="55">
        <f>SUM(Q225:Q230)</f>
        <v>3725000</v>
      </c>
      <c r="R231" s="55">
        <f>SUM(R225:R230)</f>
        <v>4097500</v>
      </c>
    </row>
    <row r="233" spans="2:19">
      <c r="B233" s="103">
        <v>45796</v>
      </c>
      <c r="L233" s="2"/>
      <c r="M233" s="2"/>
      <c r="N233" s="2"/>
      <c r="P233" s="2"/>
      <c r="Q233" s="2"/>
      <c r="R233" s="2"/>
    </row>
    <row r="234" spans="2:19">
      <c r="B234" s="54" t="s">
        <v>48</v>
      </c>
      <c r="C234" s="54" t="s">
        <v>13</v>
      </c>
      <c r="D234" s="54" t="s">
        <v>12</v>
      </c>
      <c r="E234" s="54" t="s">
        <v>5</v>
      </c>
      <c r="F234" s="54" t="s">
        <v>22</v>
      </c>
      <c r="G234" s="54" t="s">
        <v>2</v>
      </c>
      <c r="H234" s="54" t="s">
        <v>18</v>
      </c>
      <c r="I234" s="54" t="s">
        <v>3</v>
      </c>
      <c r="J234" s="54" t="s">
        <v>6</v>
      </c>
      <c r="K234" s="54" t="s">
        <v>35</v>
      </c>
      <c r="L234" s="54" t="s">
        <v>21</v>
      </c>
      <c r="M234" s="54" t="s">
        <v>59</v>
      </c>
      <c r="N234" s="54" t="s">
        <v>58</v>
      </c>
      <c r="O234" s="54" t="s">
        <v>121</v>
      </c>
      <c r="P234" s="54" t="s">
        <v>73</v>
      </c>
      <c r="Q234" s="54" t="s">
        <v>122</v>
      </c>
      <c r="R234" s="54" t="s">
        <v>337</v>
      </c>
    </row>
    <row r="235" spans="2:19">
      <c r="B235" s="5">
        <v>1</v>
      </c>
      <c r="C235" s="137">
        <v>45796</v>
      </c>
      <c r="D235" s="5" t="s">
        <v>97</v>
      </c>
      <c r="E235" s="5" t="s">
        <v>4660</v>
      </c>
      <c r="F235" s="598" t="s">
        <v>1677</v>
      </c>
      <c r="G235" s="585"/>
      <c r="H235" s="5" t="s">
        <v>2048</v>
      </c>
      <c r="I235" s="5" t="s">
        <v>4663</v>
      </c>
      <c r="J235" s="585">
        <v>5</v>
      </c>
      <c r="K235" s="5" t="s">
        <v>4664</v>
      </c>
      <c r="L235" s="5" t="s">
        <v>119</v>
      </c>
      <c r="M235" s="592">
        <v>8300</v>
      </c>
      <c r="N235" s="585"/>
      <c r="O235" s="585">
        <v>250529</v>
      </c>
      <c r="P235" s="88"/>
      <c r="Q235" s="595">
        <f t="shared" ref="Q235:Q236" si="25">M235*J235</f>
        <v>41500</v>
      </c>
      <c r="R235" s="596">
        <f t="shared" ref="R235:R236" si="26">Q235*1.1</f>
        <v>45650.000000000007</v>
      </c>
    </row>
    <row r="236" spans="2:19">
      <c r="B236" s="5">
        <v>2</v>
      </c>
      <c r="C236" s="137">
        <v>45796</v>
      </c>
      <c r="D236" s="5" t="s">
        <v>97</v>
      </c>
      <c r="E236" s="5" t="s">
        <v>4661</v>
      </c>
      <c r="F236" s="598" t="s">
        <v>1677</v>
      </c>
      <c r="G236" s="585"/>
      <c r="H236" s="5" t="s">
        <v>4662</v>
      </c>
      <c r="I236" s="5" t="s">
        <v>4663</v>
      </c>
      <c r="J236" s="585">
        <v>5</v>
      </c>
      <c r="K236" s="5" t="s">
        <v>4664</v>
      </c>
      <c r="L236" s="5" t="s">
        <v>119</v>
      </c>
      <c r="M236" s="592">
        <v>8300</v>
      </c>
      <c r="N236" s="585"/>
      <c r="O236" s="585">
        <v>250529</v>
      </c>
      <c r="P236" s="88"/>
      <c r="Q236" s="595">
        <f t="shared" si="25"/>
        <v>41500</v>
      </c>
      <c r="R236" s="596">
        <f t="shared" si="26"/>
        <v>45650.000000000007</v>
      </c>
    </row>
    <row r="237" spans="2:19">
      <c r="P237" s="43" t="s">
        <v>123</v>
      </c>
      <c r="Q237" s="55">
        <f>SUM(Q235:Q236)</f>
        <v>83000</v>
      </c>
      <c r="R237" s="55">
        <f>SUM(R235:R236)</f>
        <v>91300.000000000015</v>
      </c>
    </row>
    <row r="239" spans="2:19">
      <c r="B239" s="103">
        <v>45806</v>
      </c>
      <c r="L239" s="2"/>
      <c r="M239" s="2"/>
      <c r="N239" s="2"/>
      <c r="P239" s="2"/>
      <c r="Q239" s="2"/>
      <c r="R239" s="2"/>
    </row>
    <row r="240" spans="2:19">
      <c r="B240" s="54" t="s">
        <v>48</v>
      </c>
      <c r="C240" s="54" t="s">
        <v>13</v>
      </c>
      <c r="D240" s="54" t="s">
        <v>12</v>
      </c>
      <c r="E240" s="54" t="s">
        <v>5</v>
      </c>
      <c r="F240" s="54" t="s">
        <v>22</v>
      </c>
      <c r="G240" s="54" t="s">
        <v>2</v>
      </c>
      <c r="H240" s="54" t="s">
        <v>18</v>
      </c>
      <c r="I240" s="54" t="s">
        <v>3</v>
      </c>
      <c r="J240" s="54" t="s">
        <v>6</v>
      </c>
      <c r="K240" s="54" t="s">
        <v>2398</v>
      </c>
      <c r="L240" s="54" t="s">
        <v>21</v>
      </c>
      <c r="M240" s="54" t="s">
        <v>59</v>
      </c>
      <c r="N240" s="54" t="s">
        <v>58</v>
      </c>
      <c r="O240" s="54" t="s">
        <v>121</v>
      </c>
      <c r="P240" s="54" t="s">
        <v>73</v>
      </c>
      <c r="Q240" s="54" t="s">
        <v>122</v>
      </c>
      <c r="R240" s="54" t="s">
        <v>337</v>
      </c>
    </row>
    <row r="241" spans="2:18">
      <c r="B241" s="5">
        <v>1</v>
      </c>
      <c r="C241" s="137">
        <v>45806</v>
      </c>
      <c r="D241" s="5" t="s">
        <v>97</v>
      </c>
      <c r="E241" s="5" t="s">
        <v>4713</v>
      </c>
      <c r="F241" s="111" t="s">
        <v>4715</v>
      </c>
      <c r="G241" s="585"/>
      <c r="H241" s="5"/>
      <c r="I241" s="5"/>
      <c r="J241" s="585">
        <v>1</v>
      </c>
      <c r="K241" s="5" t="s">
        <v>1533</v>
      </c>
      <c r="L241" s="5" t="s">
        <v>4716</v>
      </c>
      <c r="M241" s="592">
        <v>500000</v>
      </c>
      <c r="N241" s="5"/>
      <c r="O241" s="5"/>
      <c r="P241" s="88"/>
      <c r="Q241" s="595">
        <f t="shared" ref="Q241:Q242" si="27">M241*J241</f>
        <v>500000</v>
      </c>
      <c r="R241" s="596">
        <f t="shared" ref="R241:R242" si="28">Q241*1.1</f>
        <v>550000</v>
      </c>
    </row>
    <row r="242" spans="2:18">
      <c r="B242" s="5">
        <v>2</v>
      </c>
      <c r="C242" s="137">
        <v>45806</v>
      </c>
      <c r="D242" s="5" t="s">
        <v>97</v>
      </c>
      <c r="E242" s="5" t="s">
        <v>4714</v>
      </c>
      <c r="F242" s="598"/>
      <c r="G242" s="585"/>
      <c r="H242" s="5"/>
      <c r="I242" s="5"/>
      <c r="J242" s="585">
        <v>1</v>
      </c>
      <c r="K242" s="5" t="s">
        <v>1533</v>
      </c>
      <c r="L242" s="5"/>
      <c r="M242" s="592">
        <v>150000</v>
      </c>
      <c r="N242" s="5"/>
      <c r="O242" s="5"/>
      <c r="P242" s="88"/>
      <c r="Q242" s="595">
        <f t="shared" si="27"/>
        <v>150000</v>
      </c>
      <c r="R242" s="596">
        <f t="shared" si="28"/>
        <v>165000</v>
      </c>
    </row>
    <row r="243" spans="2:18">
      <c r="P243" s="43" t="s">
        <v>123</v>
      </c>
      <c r="Q243" s="55">
        <f>SUM(Q241:Q242)</f>
        <v>650000</v>
      </c>
      <c r="R243" s="55">
        <f>SUM(R241:R242)</f>
        <v>715000</v>
      </c>
    </row>
    <row r="245" spans="2:18">
      <c r="B245" s="103">
        <v>45813</v>
      </c>
      <c r="L245" s="2"/>
      <c r="M245" s="2"/>
      <c r="N245" s="2"/>
      <c r="P245" s="2"/>
      <c r="Q245" s="2"/>
      <c r="R245" s="2"/>
    </row>
    <row r="246" spans="2:18">
      <c r="B246" s="54" t="s">
        <v>48</v>
      </c>
      <c r="C246" s="54" t="s">
        <v>13</v>
      </c>
      <c r="D246" s="54" t="s">
        <v>12</v>
      </c>
      <c r="E246" s="54" t="s">
        <v>5</v>
      </c>
      <c r="F246" s="54" t="s">
        <v>22</v>
      </c>
      <c r="G246" s="54" t="s">
        <v>2</v>
      </c>
      <c r="H246" s="54" t="s">
        <v>18</v>
      </c>
      <c r="I246" s="54" t="s">
        <v>3</v>
      </c>
      <c r="J246" s="54" t="s">
        <v>6</v>
      </c>
      <c r="K246" s="54" t="s">
        <v>35</v>
      </c>
      <c r="L246" s="54" t="s">
        <v>21</v>
      </c>
      <c r="M246" s="54" t="s">
        <v>59</v>
      </c>
      <c r="N246" s="54" t="s">
        <v>58</v>
      </c>
      <c r="O246" s="54" t="s">
        <v>121</v>
      </c>
      <c r="P246" s="54" t="s">
        <v>73</v>
      </c>
      <c r="Q246" s="54" t="s">
        <v>122</v>
      </c>
      <c r="R246" s="54" t="s">
        <v>337</v>
      </c>
    </row>
    <row r="247" spans="2:18">
      <c r="B247" s="5">
        <v>1</v>
      </c>
      <c r="C247" s="137">
        <v>45813</v>
      </c>
      <c r="D247" s="5" t="s">
        <v>3603</v>
      </c>
      <c r="E247" s="342" t="s">
        <v>4729</v>
      </c>
      <c r="F247" s="342" t="s">
        <v>817</v>
      </c>
      <c r="G247" s="342" t="s">
        <v>4730</v>
      </c>
      <c r="H247" s="342" t="s">
        <v>4731</v>
      </c>
      <c r="I247" s="342" t="s">
        <v>4732</v>
      </c>
      <c r="J247" s="342">
        <v>2</v>
      </c>
      <c r="K247" s="342" t="s">
        <v>4733</v>
      </c>
      <c r="L247" s="5" t="s">
        <v>4734</v>
      </c>
      <c r="M247" s="7">
        <v>44500</v>
      </c>
      <c r="N247" s="5">
        <v>20250610</v>
      </c>
      <c r="O247" s="5">
        <v>20250618</v>
      </c>
      <c r="P247" s="341"/>
      <c r="Q247" s="7">
        <f t="shared" ref="Q247" si="29">J247*M247</f>
        <v>89000</v>
      </c>
      <c r="R247" s="7">
        <f t="shared" ref="R247" si="30">Q247*1.1</f>
        <v>97900.000000000015</v>
      </c>
    </row>
    <row r="248" spans="2:18">
      <c r="B248" s="5">
        <v>2</v>
      </c>
      <c r="C248" s="137">
        <v>45813</v>
      </c>
      <c r="D248" s="5" t="s">
        <v>3603</v>
      </c>
      <c r="E248" s="5" t="s">
        <v>4735</v>
      </c>
      <c r="F248" s="5" t="s">
        <v>4746</v>
      </c>
      <c r="G248" s="5" t="s">
        <v>4736</v>
      </c>
      <c r="H248" s="81" t="s">
        <v>4737</v>
      </c>
      <c r="I248" s="5" t="s">
        <v>4738</v>
      </c>
      <c r="J248" s="5">
        <v>2</v>
      </c>
      <c r="K248" s="5" t="s">
        <v>38</v>
      </c>
      <c r="L248" s="5" t="s">
        <v>3217</v>
      </c>
      <c r="M248" s="7">
        <v>17700</v>
      </c>
      <c r="N248" s="5">
        <v>20250610</v>
      </c>
      <c r="O248" s="5">
        <v>20250618</v>
      </c>
      <c r="P248" s="341"/>
      <c r="Q248" s="7">
        <f>J248*M248</f>
        <v>35400</v>
      </c>
      <c r="R248" s="7">
        <f>Q248*1.1</f>
        <v>38940</v>
      </c>
    </row>
    <row r="249" spans="2:18">
      <c r="B249" s="5">
        <v>3</v>
      </c>
      <c r="C249" s="137">
        <v>45813</v>
      </c>
      <c r="D249" s="5" t="s">
        <v>4739</v>
      </c>
      <c r="E249" s="5" t="s">
        <v>4740</v>
      </c>
      <c r="F249" s="5" t="s">
        <v>4741</v>
      </c>
      <c r="G249" s="5"/>
      <c r="H249" s="5" t="s">
        <v>4742</v>
      </c>
      <c r="I249" s="5" t="s">
        <v>277</v>
      </c>
      <c r="J249" s="5">
        <v>3</v>
      </c>
      <c r="K249" s="5" t="s">
        <v>4743</v>
      </c>
      <c r="L249" s="5" t="s">
        <v>4744</v>
      </c>
      <c r="M249" s="7">
        <v>105000</v>
      </c>
      <c r="N249" s="5">
        <v>20250610</v>
      </c>
      <c r="O249" s="5">
        <v>20250618</v>
      </c>
      <c r="P249" s="5"/>
      <c r="Q249" s="7">
        <f>J249*M249</f>
        <v>315000</v>
      </c>
      <c r="R249" s="7">
        <f>Q249*1.1</f>
        <v>346500</v>
      </c>
    </row>
    <row r="250" spans="2:18">
      <c r="B250" s="5">
        <v>4</v>
      </c>
      <c r="C250" s="137">
        <v>45813</v>
      </c>
      <c r="D250" s="5" t="s">
        <v>97</v>
      </c>
      <c r="E250" s="5" t="s">
        <v>1043</v>
      </c>
      <c r="F250" s="5" t="s">
        <v>508</v>
      </c>
      <c r="G250" s="16"/>
      <c r="H250" s="5" t="s">
        <v>2164</v>
      </c>
      <c r="I250" s="5" t="s">
        <v>2166</v>
      </c>
      <c r="J250" s="5">
        <v>2</v>
      </c>
      <c r="K250" s="5" t="s">
        <v>36</v>
      </c>
      <c r="L250" s="5" t="s">
        <v>3219</v>
      </c>
      <c r="M250" s="7">
        <v>164400</v>
      </c>
      <c r="N250" s="5">
        <v>20250610</v>
      </c>
      <c r="O250" s="5">
        <v>20250611</v>
      </c>
      <c r="P250" s="5"/>
      <c r="Q250" s="7">
        <f>J250*M250</f>
        <v>328800</v>
      </c>
      <c r="R250" s="7">
        <f>Q250*1.1</f>
        <v>361680.00000000006</v>
      </c>
    </row>
    <row r="251" spans="2:18">
      <c r="P251" s="43" t="s">
        <v>4745</v>
      </c>
      <c r="Q251" s="55">
        <f>SUM(Q247:Q250)</f>
        <v>768200</v>
      </c>
      <c r="R251" s="55">
        <f>SUM(R247:R250)</f>
        <v>845020</v>
      </c>
    </row>
    <row r="253" spans="2:18">
      <c r="B253" s="103">
        <v>45840</v>
      </c>
    </row>
    <row r="254" spans="2:18">
      <c r="B254" s="54" t="s">
        <v>48</v>
      </c>
      <c r="C254" s="54" t="s">
        <v>13</v>
      </c>
      <c r="D254" s="54" t="s">
        <v>12</v>
      </c>
      <c r="E254" s="54" t="s">
        <v>5</v>
      </c>
      <c r="F254" s="54" t="s">
        <v>22</v>
      </c>
      <c r="G254" s="54" t="s">
        <v>2</v>
      </c>
      <c r="H254" s="54" t="s">
        <v>18</v>
      </c>
      <c r="I254" s="54" t="s">
        <v>3</v>
      </c>
      <c r="J254" s="54" t="s">
        <v>6</v>
      </c>
      <c r="K254" s="54" t="s">
        <v>35</v>
      </c>
      <c r="L254" s="54" t="s">
        <v>21</v>
      </c>
      <c r="M254" s="54" t="s">
        <v>59</v>
      </c>
      <c r="N254" s="54" t="s">
        <v>58</v>
      </c>
      <c r="O254" s="54" t="s">
        <v>121</v>
      </c>
      <c r="P254" s="54" t="s">
        <v>73</v>
      </c>
      <c r="Q254" s="54" t="s">
        <v>122</v>
      </c>
      <c r="R254" s="54" t="s">
        <v>337</v>
      </c>
    </row>
    <row r="255" spans="2:18">
      <c r="B255" s="89">
        <v>1</v>
      </c>
      <c r="C255" s="621">
        <v>45840</v>
      </c>
      <c r="D255" s="89" t="s">
        <v>97</v>
      </c>
      <c r="E255" s="89" t="s">
        <v>477</v>
      </c>
      <c r="F255" s="89" t="s">
        <v>3618</v>
      </c>
      <c r="G255" s="89" t="s">
        <v>118</v>
      </c>
      <c r="H255" s="89" t="s">
        <v>118</v>
      </c>
      <c r="I255" s="89" t="s">
        <v>480</v>
      </c>
      <c r="J255" s="89">
        <v>1</v>
      </c>
      <c r="K255" s="89" t="s">
        <v>3622</v>
      </c>
      <c r="L255" s="89" t="s">
        <v>3618</v>
      </c>
      <c r="M255" s="91">
        <v>570000</v>
      </c>
      <c r="N255" s="5"/>
      <c r="O255" s="5">
        <v>20250714</v>
      </c>
      <c r="P255" s="89"/>
      <c r="Q255" s="91">
        <f t="shared" ref="Q255:Q261" si="31">J255*M255</f>
        <v>570000</v>
      </c>
      <c r="R255" s="7">
        <f t="shared" ref="R255:R261" si="32">Q255*1.1</f>
        <v>627000</v>
      </c>
    </row>
    <row r="256" spans="2:18">
      <c r="B256" s="89">
        <v>2</v>
      </c>
      <c r="C256" s="621">
        <v>45840</v>
      </c>
      <c r="D256" s="89" t="s">
        <v>3603</v>
      </c>
      <c r="E256" s="89" t="s">
        <v>3623</v>
      </c>
      <c r="F256" s="89" t="s">
        <v>3618</v>
      </c>
      <c r="G256" s="89" t="s">
        <v>3624</v>
      </c>
      <c r="H256" s="89" t="s">
        <v>118</v>
      </c>
      <c r="I256" s="89" t="s">
        <v>480</v>
      </c>
      <c r="J256" s="89">
        <v>1</v>
      </c>
      <c r="K256" s="89" t="s">
        <v>38</v>
      </c>
      <c r="L256" s="89" t="s">
        <v>479</v>
      </c>
      <c r="M256" s="91">
        <v>570000</v>
      </c>
      <c r="N256" s="5"/>
      <c r="O256" s="5">
        <v>20250714</v>
      </c>
      <c r="P256" s="89"/>
      <c r="Q256" s="91">
        <f t="shared" si="31"/>
        <v>570000</v>
      </c>
      <c r="R256" s="7">
        <f t="shared" si="32"/>
        <v>627000</v>
      </c>
    </row>
    <row r="257" spans="2:18">
      <c r="B257" s="89">
        <v>3</v>
      </c>
      <c r="C257" s="621">
        <v>45840</v>
      </c>
      <c r="D257" s="5" t="s">
        <v>97</v>
      </c>
      <c r="E257" s="5" t="s">
        <v>4946</v>
      </c>
      <c r="F257" s="5" t="s">
        <v>3612</v>
      </c>
      <c r="G257" s="5"/>
      <c r="H257" s="5" t="s">
        <v>3613</v>
      </c>
      <c r="I257" s="5" t="s">
        <v>277</v>
      </c>
      <c r="J257" s="5">
        <v>1</v>
      </c>
      <c r="K257" s="5" t="s">
        <v>38</v>
      </c>
      <c r="L257" s="5" t="s">
        <v>2220</v>
      </c>
      <c r="M257" s="7">
        <v>812400</v>
      </c>
      <c r="N257" s="5">
        <v>20250708</v>
      </c>
      <c r="O257" s="5">
        <v>20250819</v>
      </c>
      <c r="P257" s="3" t="s">
        <v>4945</v>
      </c>
      <c r="Q257" s="91">
        <f t="shared" si="31"/>
        <v>812400</v>
      </c>
      <c r="R257" s="7">
        <f t="shared" si="32"/>
        <v>893640.00000000012</v>
      </c>
    </row>
    <row r="258" spans="2:18">
      <c r="B258" s="89">
        <v>4</v>
      </c>
      <c r="C258" s="621">
        <v>45840</v>
      </c>
      <c r="D258" s="89" t="s">
        <v>3603</v>
      </c>
      <c r="E258" s="5" t="s">
        <v>4902</v>
      </c>
      <c r="F258" s="620" t="s">
        <v>410</v>
      </c>
      <c r="G258" s="620"/>
      <c r="H258" s="620" t="s">
        <v>1241</v>
      </c>
      <c r="I258" s="620" t="s">
        <v>526</v>
      </c>
      <c r="J258" s="620">
        <v>1</v>
      </c>
      <c r="K258" s="620" t="s">
        <v>37</v>
      </c>
      <c r="L258" s="620" t="s">
        <v>4866</v>
      </c>
      <c r="M258" s="622">
        <v>60000</v>
      </c>
      <c r="N258" s="620">
        <v>20250704</v>
      </c>
      <c r="O258" s="5">
        <v>20250710</v>
      </c>
      <c r="P258" s="623"/>
      <c r="Q258" s="91">
        <f t="shared" si="31"/>
        <v>60000</v>
      </c>
      <c r="R258" s="7">
        <f t="shared" si="32"/>
        <v>66000</v>
      </c>
    </row>
    <row r="259" spans="2:18">
      <c r="B259" s="89">
        <v>5</v>
      </c>
      <c r="C259" s="621">
        <v>45840</v>
      </c>
      <c r="D259" s="89" t="s">
        <v>3603</v>
      </c>
      <c r="E259" s="87" t="s">
        <v>4890</v>
      </c>
      <c r="F259" s="351"/>
      <c r="G259" s="351"/>
      <c r="H259" s="383"/>
      <c r="I259" s="383"/>
      <c r="J259" s="384">
        <v>2</v>
      </c>
      <c r="K259" s="351" t="s">
        <v>38</v>
      </c>
      <c r="L259" s="7" t="s">
        <v>119</v>
      </c>
      <c r="M259" s="7">
        <v>5900</v>
      </c>
      <c r="N259" s="620">
        <v>20250704</v>
      </c>
      <c r="O259" s="5">
        <v>20250710</v>
      </c>
      <c r="P259" s="351"/>
      <c r="Q259" s="91">
        <f t="shared" si="31"/>
        <v>11800</v>
      </c>
      <c r="R259" s="7">
        <f t="shared" si="32"/>
        <v>12980.000000000002</v>
      </c>
    </row>
    <row r="260" spans="2:18">
      <c r="B260" s="89">
        <v>6</v>
      </c>
      <c r="C260" s="621">
        <v>45840</v>
      </c>
      <c r="D260" s="89" t="s">
        <v>3603</v>
      </c>
      <c r="E260" s="5" t="s">
        <v>4889</v>
      </c>
      <c r="F260" s="5"/>
      <c r="G260" s="5"/>
      <c r="H260" s="5"/>
      <c r="I260" s="5" t="s">
        <v>4887</v>
      </c>
      <c r="J260" s="5">
        <v>2</v>
      </c>
      <c r="K260" s="5" t="s">
        <v>4888</v>
      </c>
      <c r="L260" s="7" t="s">
        <v>119</v>
      </c>
      <c r="M260" s="80">
        <v>19700</v>
      </c>
      <c r="N260" s="620">
        <v>20250704</v>
      </c>
      <c r="O260" s="5">
        <v>20250710</v>
      </c>
      <c r="P260" s="76"/>
      <c r="Q260" s="91">
        <f t="shared" si="31"/>
        <v>39400</v>
      </c>
      <c r="R260" s="7">
        <f t="shared" si="32"/>
        <v>43340</v>
      </c>
    </row>
    <row r="261" spans="2:18">
      <c r="B261" s="89">
        <v>7</v>
      </c>
      <c r="C261" s="621">
        <v>45840</v>
      </c>
      <c r="D261" s="89" t="s">
        <v>3603</v>
      </c>
      <c r="E261" s="5" t="s">
        <v>4891</v>
      </c>
      <c r="F261" s="5" t="s">
        <v>4896</v>
      </c>
      <c r="G261" s="5" t="s">
        <v>4893</v>
      </c>
      <c r="H261" s="5" t="s">
        <v>4892</v>
      </c>
      <c r="I261" s="5" t="s">
        <v>4894</v>
      </c>
      <c r="J261" s="5">
        <v>1</v>
      </c>
      <c r="K261" s="5" t="s">
        <v>4895</v>
      </c>
      <c r="L261" s="7" t="s">
        <v>119</v>
      </c>
      <c r="M261" s="80">
        <v>5600</v>
      </c>
      <c r="N261" s="620">
        <v>20250704</v>
      </c>
      <c r="O261" s="5">
        <v>20250710</v>
      </c>
      <c r="P261" s="76"/>
      <c r="Q261" s="91">
        <f t="shared" si="31"/>
        <v>5600</v>
      </c>
      <c r="R261" s="7">
        <f t="shared" si="32"/>
        <v>6160.0000000000009</v>
      </c>
    </row>
    <row r="262" spans="2:18">
      <c r="B262" s="5">
        <v>8</v>
      </c>
      <c r="C262" s="621">
        <v>45840</v>
      </c>
      <c r="D262" s="5" t="s">
        <v>97</v>
      </c>
      <c r="E262" s="5" t="s">
        <v>93</v>
      </c>
      <c r="F262" s="5" t="s">
        <v>817</v>
      </c>
      <c r="G262" s="5" t="s">
        <v>10</v>
      </c>
      <c r="H262" s="32" t="s">
        <v>4934</v>
      </c>
      <c r="I262" s="5" t="s">
        <v>94</v>
      </c>
      <c r="J262" s="5">
        <v>2</v>
      </c>
      <c r="K262" s="5" t="s">
        <v>38</v>
      </c>
      <c r="L262" s="5" t="s">
        <v>119</v>
      </c>
      <c r="M262" s="80">
        <v>10200</v>
      </c>
      <c r="N262" s="620">
        <v>20250704</v>
      </c>
      <c r="O262" s="5">
        <v>20250710</v>
      </c>
      <c r="P262" s="76"/>
      <c r="Q262" s="91">
        <f t="shared" ref="Q262" si="33">J262*M262</f>
        <v>20400</v>
      </c>
      <c r="R262" s="7">
        <f t="shared" ref="R262" si="34">Q262*1.1</f>
        <v>22440</v>
      </c>
    </row>
    <row r="263" spans="2:18">
      <c r="P263" s="4" t="s">
        <v>123</v>
      </c>
      <c r="Q263" s="14">
        <f>SUM(Q255:Q262)</f>
        <v>2089600</v>
      </c>
      <c r="R263" s="14">
        <f>SUM(R255:R262)</f>
        <v>2298560</v>
      </c>
    </row>
    <row r="264" spans="2:18">
      <c r="H264" s="627"/>
    </row>
    <row r="265" spans="2:18" ht="15.75" customHeight="1">
      <c r="B265" s="103">
        <v>45845</v>
      </c>
    </row>
    <row r="266" spans="2:18">
      <c r="B266" s="54" t="s">
        <v>4960</v>
      </c>
      <c r="C266" s="54" t="s">
        <v>2392</v>
      </c>
      <c r="D266" s="54" t="s">
        <v>4961</v>
      </c>
      <c r="E266" s="54" t="s">
        <v>4962</v>
      </c>
      <c r="F266" s="54" t="s">
        <v>4963</v>
      </c>
      <c r="G266" s="54" t="s">
        <v>4964</v>
      </c>
      <c r="H266" s="54" t="s">
        <v>4965</v>
      </c>
      <c r="I266" s="54" t="s">
        <v>4966</v>
      </c>
      <c r="J266" s="54" t="s">
        <v>4967</v>
      </c>
      <c r="K266" s="54" t="s">
        <v>4968</v>
      </c>
      <c r="L266" s="54" t="s">
        <v>4969</v>
      </c>
      <c r="M266" s="54" t="s">
        <v>4970</v>
      </c>
      <c r="N266" s="54" t="s">
        <v>4971</v>
      </c>
      <c r="O266" s="54" t="s">
        <v>4972</v>
      </c>
      <c r="P266" s="54" t="s">
        <v>4973</v>
      </c>
      <c r="Q266" s="54" t="s">
        <v>4974</v>
      </c>
      <c r="R266" s="54" t="s">
        <v>4975</v>
      </c>
    </row>
    <row r="267" spans="2:18">
      <c r="B267" s="89">
        <v>1</v>
      </c>
      <c r="C267" s="137">
        <v>45845</v>
      </c>
      <c r="D267" s="89" t="s">
        <v>4976</v>
      </c>
      <c r="E267" s="89" t="s">
        <v>4977</v>
      </c>
      <c r="F267" s="89" t="s">
        <v>4978</v>
      </c>
      <c r="G267" s="89"/>
      <c r="H267" s="89" t="s">
        <v>4979</v>
      </c>
      <c r="I267" s="89" t="s">
        <v>2523</v>
      </c>
      <c r="J267" s="89">
        <v>5</v>
      </c>
      <c r="K267" s="89" t="s">
        <v>3608</v>
      </c>
      <c r="L267" s="89" t="s">
        <v>4980</v>
      </c>
      <c r="M267" s="91">
        <v>15000</v>
      </c>
      <c r="N267" s="5">
        <v>20250707</v>
      </c>
      <c r="O267" s="5">
        <v>20250711</v>
      </c>
      <c r="P267" s="89"/>
      <c r="Q267" s="91">
        <f t="shared" ref="Q267:Q272" si="35">J267*M267</f>
        <v>75000</v>
      </c>
      <c r="R267" s="7">
        <f t="shared" ref="R267:R272" si="36">Q267*1.1</f>
        <v>82500</v>
      </c>
    </row>
    <row r="268" spans="2:18">
      <c r="B268" s="89">
        <v>2</v>
      </c>
      <c r="C268" s="137">
        <v>45845</v>
      </c>
      <c r="D268" s="89" t="s">
        <v>4981</v>
      </c>
      <c r="E268" s="89" t="s">
        <v>2527</v>
      </c>
      <c r="F268" s="89" t="s">
        <v>4978</v>
      </c>
      <c r="G268" s="89"/>
      <c r="H268" s="89" t="s">
        <v>4998</v>
      </c>
      <c r="I268" s="89" t="s">
        <v>2523</v>
      </c>
      <c r="J268" s="89">
        <v>5</v>
      </c>
      <c r="K268" s="89" t="s">
        <v>4982</v>
      </c>
      <c r="L268" s="89" t="s">
        <v>4983</v>
      </c>
      <c r="M268" s="91">
        <v>12000</v>
      </c>
      <c r="N268" s="5">
        <v>20250707</v>
      </c>
      <c r="O268" s="5">
        <v>20250711</v>
      </c>
      <c r="P268" s="89"/>
      <c r="Q268" s="91">
        <f t="shared" si="35"/>
        <v>60000</v>
      </c>
      <c r="R268" s="7">
        <f t="shared" si="36"/>
        <v>66000</v>
      </c>
    </row>
    <row r="269" spans="2:18">
      <c r="B269" s="89">
        <v>3</v>
      </c>
      <c r="C269" s="262">
        <v>45845</v>
      </c>
      <c r="D269" s="89" t="s">
        <v>4981</v>
      </c>
      <c r="E269" s="89" t="s">
        <v>4984</v>
      </c>
      <c r="F269" s="89" t="s">
        <v>4985</v>
      </c>
      <c r="G269" s="89" t="s">
        <v>4986</v>
      </c>
      <c r="H269" s="647" t="s">
        <v>4485</v>
      </c>
      <c r="I269" s="89" t="s">
        <v>5001</v>
      </c>
      <c r="J269" s="89">
        <v>3</v>
      </c>
      <c r="K269" s="123" t="s">
        <v>4987</v>
      </c>
      <c r="L269" s="89" t="s">
        <v>4988</v>
      </c>
      <c r="M269" s="91">
        <v>498000</v>
      </c>
      <c r="N269" s="89">
        <v>20250707</v>
      </c>
      <c r="O269" s="89">
        <v>20250715</v>
      </c>
      <c r="P269" s="89"/>
      <c r="Q269" s="91">
        <f t="shared" si="35"/>
        <v>1494000</v>
      </c>
      <c r="R269" s="91">
        <f t="shared" si="36"/>
        <v>1643400.0000000002</v>
      </c>
    </row>
    <row r="270" spans="2:18">
      <c r="B270" s="89">
        <v>4</v>
      </c>
      <c r="C270" s="262">
        <v>45845</v>
      </c>
      <c r="D270" s="89" t="s">
        <v>4981</v>
      </c>
      <c r="E270" s="89" t="s">
        <v>4989</v>
      </c>
      <c r="F270" s="89" t="s">
        <v>4990</v>
      </c>
      <c r="G270" s="89" t="s">
        <v>4986</v>
      </c>
      <c r="H270" s="647" t="s">
        <v>4486</v>
      </c>
      <c r="I270" s="89" t="s">
        <v>758</v>
      </c>
      <c r="J270" s="89">
        <v>9</v>
      </c>
      <c r="K270" s="123" t="s">
        <v>4982</v>
      </c>
      <c r="L270" s="89" t="s">
        <v>4983</v>
      </c>
      <c r="M270" s="91">
        <v>36000</v>
      </c>
      <c r="N270" s="89">
        <v>20250707</v>
      </c>
      <c r="O270" s="89">
        <v>20250715</v>
      </c>
      <c r="P270" s="400"/>
      <c r="Q270" s="91">
        <f t="shared" si="35"/>
        <v>324000</v>
      </c>
      <c r="R270" s="91">
        <f t="shared" si="36"/>
        <v>356400</v>
      </c>
    </row>
    <row r="271" spans="2:18">
      <c r="B271" s="89">
        <v>5</v>
      </c>
      <c r="C271" s="262">
        <v>45845</v>
      </c>
      <c r="D271" s="89" t="s">
        <v>97</v>
      </c>
      <c r="E271" s="89" t="s">
        <v>4991</v>
      </c>
      <c r="F271" s="89" t="s">
        <v>4992</v>
      </c>
      <c r="G271" s="89" t="s">
        <v>4986</v>
      </c>
      <c r="H271" s="648" t="s">
        <v>4993</v>
      </c>
      <c r="I271" s="89" t="s">
        <v>4994</v>
      </c>
      <c r="J271" s="89">
        <v>2</v>
      </c>
      <c r="K271" s="89" t="s">
        <v>36</v>
      </c>
      <c r="L271" s="89" t="s">
        <v>4983</v>
      </c>
      <c r="M271" s="91">
        <v>384000</v>
      </c>
      <c r="N271" s="89">
        <v>20250707</v>
      </c>
      <c r="O271" s="89">
        <v>20250715</v>
      </c>
      <c r="P271" s="89"/>
      <c r="Q271" s="91">
        <f t="shared" si="35"/>
        <v>768000</v>
      </c>
      <c r="R271" s="91">
        <f t="shared" si="36"/>
        <v>844800.00000000012</v>
      </c>
    </row>
    <row r="272" spans="2:18">
      <c r="B272" s="89">
        <v>6</v>
      </c>
      <c r="C272" s="262">
        <v>45845</v>
      </c>
      <c r="D272" s="89" t="s">
        <v>97</v>
      </c>
      <c r="E272" s="89" t="s">
        <v>4995</v>
      </c>
      <c r="F272" s="89" t="s">
        <v>4996</v>
      </c>
      <c r="G272" s="89" t="s">
        <v>118</v>
      </c>
      <c r="H272" s="89" t="s">
        <v>4986</v>
      </c>
      <c r="I272" s="89" t="s">
        <v>4994</v>
      </c>
      <c r="J272" s="89">
        <v>1</v>
      </c>
      <c r="K272" s="89" t="s">
        <v>4982</v>
      </c>
      <c r="L272" s="89" t="s">
        <v>4983</v>
      </c>
      <c r="M272" s="649">
        <v>276000</v>
      </c>
      <c r="N272" s="89">
        <v>20250707</v>
      </c>
      <c r="O272" s="89">
        <v>20250715</v>
      </c>
      <c r="P272" s="400"/>
      <c r="Q272" s="91">
        <f t="shared" si="35"/>
        <v>276000</v>
      </c>
      <c r="R272" s="91">
        <f t="shared" si="36"/>
        <v>303600</v>
      </c>
    </row>
    <row r="273" spans="2:18">
      <c r="P273" s="4" t="s">
        <v>4997</v>
      </c>
      <c r="Q273" s="14">
        <f>SUM(Q267:Q272)</f>
        <v>2997000</v>
      </c>
      <c r="R273" s="14">
        <f>SUM(R267:R272)</f>
        <v>3296700</v>
      </c>
    </row>
    <row r="275" spans="2:18" ht="15.75" customHeight="1">
      <c r="B275" s="103">
        <v>45862</v>
      </c>
    </row>
    <row r="276" spans="2:18">
      <c r="B276" s="54" t="s">
        <v>48</v>
      </c>
      <c r="C276" s="54" t="s">
        <v>2392</v>
      </c>
      <c r="D276" s="54" t="s">
        <v>12</v>
      </c>
      <c r="E276" s="54" t="s">
        <v>5</v>
      </c>
      <c r="F276" s="54" t="s">
        <v>22</v>
      </c>
      <c r="G276" s="54" t="s">
        <v>2</v>
      </c>
      <c r="H276" s="54" t="s">
        <v>3166</v>
      </c>
      <c r="I276" s="54" t="s">
        <v>3167</v>
      </c>
      <c r="J276" s="54" t="s">
        <v>6</v>
      </c>
      <c r="K276" s="54" t="s">
        <v>3169</v>
      </c>
      <c r="L276" s="54" t="s">
        <v>3170</v>
      </c>
      <c r="M276" s="54" t="s">
        <v>3097</v>
      </c>
      <c r="N276" s="54" t="s">
        <v>58</v>
      </c>
      <c r="O276" s="54" t="s">
        <v>121</v>
      </c>
      <c r="P276" s="54" t="s">
        <v>73</v>
      </c>
      <c r="Q276" s="54" t="s">
        <v>122</v>
      </c>
      <c r="R276" s="54" t="s">
        <v>337</v>
      </c>
    </row>
    <row r="277" spans="2:18">
      <c r="B277" s="106">
        <v>1</v>
      </c>
      <c r="C277" s="452">
        <v>45862</v>
      </c>
      <c r="D277" s="106" t="s">
        <v>97</v>
      </c>
      <c r="E277" s="75" t="s">
        <v>5112</v>
      </c>
      <c r="F277" s="669" t="s">
        <v>508</v>
      </c>
      <c r="G277" s="75" t="s">
        <v>118</v>
      </c>
      <c r="H277" s="670" t="s">
        <v>5062</v>
      </c>
      <c r="I277" s="75" t="s">
        <v>1114</v>
      </c>
      <c r="J277" s="75">
        <v>1</v>
      </c>
      <c r="K277" s="75" t="s">
        <v>1603</v>
      </c>
      <c r="L277" s="106" t="s">
        <v>5067</v>
      </c>
      <c r="M277" s="108">
        <v>172800</v>
      </c>
      <c r="N277" s="75">
        <v>20250724</v>
      </c>
      <c r="O277" s="75"/>
      <c r="P277" s="591" t="s">
        <v>5068</v>
      </c>
      <c r="Q277" s="108">
        <f t="shared" ref="Q277" si="37">J277*M277</f>
        <v>172800</v>
      </c>
      <c r="R277" s="295">
        <f t="shared" ref="R277" si="38">Q277*1.1</f>
        <v>190080.00000000003</v>
      </c>
    </row>
    <row r="278" spans="2:18">
      <c r="P278" s="4" t="s">
        <v>123</v>
      </c>
      <c r="Q278" s="14">
        <f>SUM(Q277:Q277)</f>
        <v>172800</v>
      </c>
      <c r="R278" s="14">
        <f>SUM(R277:R277)</f>
        <v>190080.00000000003</v>
      </c>
    </row>
    <row r="1048536" spans="10:10">
      <c r="J1048536" s="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47986"/>
  <sheetViews>
    <sheetView zoomScale="85" zoomScaleNormal="85" workbookViewId="0">
      <selection activeCell="D12" sqref="D12"/>
    </sheetView>
  </sheetViews>
  <sheetFormatPr defaultColWidth="9" defaultRowHeight="14.25"/>
  <cols>
    <col min="1" max="1" width="9" style="2"/>
    <col min="2" max="2" width="11.75" style="348" bestFit="1" customWidth="1"/>
    <col min="3" max="3" width="10.75" style="2" bestFit="1" customWidth="1"/>
    <col min="4" max="4" width="9" style="2"/>
    <col min="5" max="5" width="45.75" style="2" customWidth="1"/>
    <col min="6" max="6" width="13.375" style="2" bestFit="1" customWidth="1"/>
    <col min="7" max="7" width="9" style="2"/>
    <col min="8" max="8" width="8.125" style="2" customWidth="1"/>
    <col min="9" max="9" width="22.5" style="2" bestFit="1" customWidth="1"/>
    <col min="10" max="10" width="9.125" style="2" bestFit="1" customWidth="1"/>
    <col min="11" max="11" width="9" style="2"/>
    <col min="12" max="12" width="17.125" style="348" customWidth="1"/>
    <col min="13" max="13" width="13.25" style="2" customWidth="1"/>
    <col min="14" max="14" width="10.875" style="348" bestFit="1" customWidth="1"/>
    <col min="15" max="15" width="15.375" style="2" customWidth="1"/>
    <col min="16" max="16" width="36.625" style="348" bestFit="1" customWidth="1"/>
    <col min="17" max="18" width="14.5" style="348" bestFit="1" customWidth="1"/>
    <col min="19" max="19" width="47.875" style="348" bestFit="1" customWidth="1"/>
    <col min="20" max="20" width="10.375" style="348" bestFit="1" customWidth="1"/>
    <col min="21" max="16384" width="9" style="348"/>
  </cols>
  <sheetData>
    <row r="1" spans="2:20">
      <c r="B1" s="37" t="s">
        <v>4007</v>
      </c>
      <c r="L1" s="37"/>
      <c r="N1" s="37"/>
      <c r="P1" s="37"/>
      <c r="Q1" s="37"/>
      <c r="R1" s="37"/>
      <c r="S1" s="37"/>
      <c r="T1" s="37"/>
    </row>
    <row r="2" spans="2:20">
      <c r="B2" s="78" t="s">
        <v>4008</v>
      </c>
      <c r="L2" s="37"/>
      <c r="N2" s="37"/>
      <c r="P2" s="37"/>
      <c r="Q2" s="37"/>
      <c r="R2" s="37"/>
      <c r="S2" s="37"/>
      <c r="T2" s="37"/>
    </row>
    <row r="3" spans="2:20">
      <c r="B3" s="4" t="s">
        <v>48</v>
      </c>
      <c r="C3" s="4" t="s">
        <v>13</v>
      </c>
      <c r="D3" s="4" t="s">
        <v>12</v>
      </c>
      <c r="E3" s="4" t="s">
        <v>5</v>
      </c>
      <c r="F3" s="4" t="s">
        <v>22</v>
      </c>
      <c r="G3" s="4" t="s">
        <v>2</v>
      </c>
      <c r="H3" s="4" t="s">
        <v>18</v>
      </c>
      <c r="I3" s="4" t="s">
        <v>4009</v>
      </c>
      <c r="J3" s="4" t="s">
        <v>6</v>
      </c>
      <c r="K3" s="4" t="s">
        <v>35</v>
      </c>
      <c r="L3" s="4" t="s">
        <v>21</v>
      </c>
      <c r="M3" s="4" t="s">
        <v>59</v>
      </c>
      <c r="N3" s="4" t="s">
        <v>3873</v>
      </c>
      <c r="O3" s="4" t="s">
        <v>3872</v>
      </c>
      <c r="P3" s="4" t="s">
        <v>73</v>
      </c>
      <c r="Q3" s="4" t="s">
        <v>122</v>
      </c>
      <c r="R3" s="4" t="s">
        <v>337</v>
      </c>
      <c r="S3" s="76" t="s">
        <v>4010</v>
      </c>
      <c r="T3" s="37"/>
    </row>
    <row r="4" spans="2:20">
      <c r="B4" s="5">
        <v>1</v>
      </c>
      <c r="C4" s="137">
        <v>45665</v>
      </c>
      <c r="D4" s="5" t="s">
        <v>97</v>
      </c>
      <c r="E4" s="496" t="s">
        <v>4011</v>
      </c>
      <c r="F4" s="5" t="s">
        <v>1302</v>
      </c>
      <c r="G4" s="496"/>
      <c r="H4" s="5"/>
      <c r="I4" s="496" t="s">
        <v>4012</v>
      </c>
      <c r="J4" s="496">
        <v>1</v>
      </c>
      <c r="K4" s="5"/>
      <c r="L4" s="5" t="s">
        <v>1302</v>
      </c>
      <c r="M4" s="497">
        <v>150000</v>
      </c>
      <c r="N4" s="5">
        <v>20250108</v>
      </c>
      <c r="O4" s="5">
        <v>20250212</v>
      </c>
      <c r="P4" s="76"/>
      <c r="Q4" s="7">
        <f t="shared" ref="Q4" si="0">J4*M4</f>
        <v>150000</v>
      </c>
      <c r="R4" s="7">
        <f t="shared" ref="R4:R6" si="1">Q4*1.1</f>
        <v>165000</v>
      </c>
      <c r="S4" s="76" t="s">
        <v>4089</v>
      </c>
      <c r="T4" s="37" t="s">
        <v>4013</v>
      </c>
    </row>
    <row r="5" spans="2:20">
      <c r="B5" s="24">
        <v>2</v>
      </c>
      <c r="C5" s="137">
        <v>45665</v>
      </c>
      <c r="D5" s="5" t="s">
        <v>97</v>
      </c>
      <c r="E5" s="496" t="s">
        <v>4011</v>
      </c>
      <c r="F5" s="5" t="s">
        <v>1302</v>
      </c>
      <c r="G5" s="496"/>
      <c r="H5" s="24"/>
      <c r="I5" s="496" t="s">
        <v>4014</v>
      </c>
      <c r="J5" s="496">
        <v>1</v>
      </c>
      <c r="K5" s="5"/>
      <c r="L5" s="5" t="s">
        <v>1302</v>
      </c>
      <c r="M5" s="497" t="s">
        <v>118</v>
      </c>
      <c r="N5" s="5">
        <v>20250108</v>
      </c>
      <c r="O5" s="5">
        <v>20250212</v>
      </c>
      <c r="P5" s="45"/>
      <c r="Q5" s="7"/>
      <c r="R5" s="7"/>
      <c r="S5" s="76"/>
      <c r="T5" s="37" t="s">
        <v>4015</v>
      </c>
    </row>
    <row r="6" spans="2:20">
      <c r="B6" s="5">
        <v>3</v>
      </c>
      <c r="C6" s="137">
        <v>45700</v>
      </c>
      <c r="D6" s="5" t="s">
        <v>4016</v>
      </c>
      <c r="E6" s="496" t="s">
        <v>4017</v>
      </c>
      <c r="F6" s="5" t="s">
        <v>4018</v>
      </c>
      <c r="G6" s="496"/>
      <c r="H6" s="5"/>
      <c r="I6" s="496" t="s">
        <v>4019</v>
      </c>
      <c r="J6" s="496">
        <v>1</v>
      </c>
      <c r="K6" s="5"/>
      <c r="L6" s="5" t="s">
        <v>4020</v>
      </c>
      <c r="M6" s="497"/>
      <c r="N6" s="5">
        <v>20250212</v>
      </c>
      <c r="O6" s="5">
        <v>20250306</v>
      </c>
      <c r="P6" s="76"/>
      <c r="Q6" s="7">
        <v>50000</v>
      </c>
      <c r="R6" s="7">
        <f t="shared" si="1"/>
        <v>55000.000000000007</v>
      </c>
      <c r="S6" s="76"/>
      <c r="T6" s="37" t="s">
        <v>4015</v>
      </c>
    </row>
    <row r="7" spans="2:20">
      <c r="B7" s="37"/>
      <c r="L7" s="37"/>
      <c r="N7" s="37"/>
      <c r="P7" s="37"/>
      <c r="Q7" s="37"/>
      <c r="R7" s="37"/>
      <c r="S7" s="37"/>
      <c r="T7" s="37"/>
    </row>
    <row r="8" spans="2:20">
      <c r="B8" s="37"/>
      <c r="L8" s="37"/>
      <c r="N8" s="37"/>
      <c r="P8" s="37"/>
      <c r="Q8" s="37"/>
      <c r="R8" s="37"/>
      <c r="S8" s="37"/>
      <c r="T8" s="37"/>
    </row>
    <row r="9" spans="2:20">
      <c r="B9" s="78" t="s">
        <v>4008</v>
      </c>
      <c r="L9" s="37"/>
      <c r="N9" s="37"/>
      <c r="P9" s="37"/>
      <c r="Q9" s="37"/>
      <c r="R9" s="37"/>
      <c r="S9" s="37"/>
      <c r="T9" s="37"/>
    </row>
    <row r="10" spans="2:20">
      <c r="B10" s="4" t="s">
        <v>48</v>
      </c>
      <c r="C10" s="4" t="s">
        <v>13</v>
      </c>
      <c r="D10" s="4" t="s">
        <v>12</v>
      </c>
      <c r="E10" s="4" t="s">
        <v>5</v>
      </c>
      <c r="F10" s="4" t="s">
        <v>22</v>
      </c>
      <c r="G10" s="4" t="s">
        <v>2</v>
      </c>
      <c r="H10" s="4" t="s">
        <v>18</v>
      </c>
      <c r="I10" s="4" t="s">
        <v>4009</v>
      </c>
      <c r="J10" s="4" t="s">
        <v>6</v>
      </c>
      <c r="K10" s="4" t="s">
        <v>35</v>
      </c>
      <c r="L10" s="4" t="s">
        <v>21</v>
      </c>
      <c r="M10" s="4" t="s">
        <v>59</v>
      </c>
      <c r="N10" s="4" t="s">
        <v>3873</v>
      </c>
      <c r="O10" s="4" t="s">
        <v>3872</v>
      </c>
      <c r="P10" s="4" t="s">
        <v>73</v>
      </c>
      <c r="Q10" s="4" t="s">
        <v>122</v>
      </c>
      <c r="R10" s="4" t="s">
        <v>337</v>
      </c>
      <c r="S10" s="76" t="s">
        <v>4010</v>
      </c>
      <c r="T10" s="37"/>
    </row>
    <row r="11" spans="2:20">
      <c r="B11" s="5">
        <v>1</v>
      </c>
      <c r="C11" s="137">
        <v>45856</v>
      </c>
      <c r="D11" s="5" t="s">
        <v>97</v>
      </c>
      <c r="E11" s="496" t="s">
        <v>4011</v>
      </c>
      <c r="F11" s="5" t="s">
        <v>1302</v>
      </c>
      <c r="G11" s="496"/>
      <c r="H11" s="5"/>
      <c r="I11" s="496" t="s">
        <v>4012</v>
      </c>
      <c r="J11" s="496">
        <v>1</v>
      </c>
      <c r="K11" s="5"/>
      <c r="L11" s="5" t="s">
        <v>1302</v>
      </c>
      <c r="M11" s="497"/>
      <c r="N11" s="5">
        <v>20250723</v>
      </c>
      <c r="O11" s="5">
        <v>20250814</v>
      </c>
      <c r="P11" s="76"/>
      <c r="Q11" s="7"/>
      <c r="R11" s="7"/>
      <c r="S11" s="76"/>
      <c r="T11" s="37"/>
    </row>
    <row r="12" spans="2:20">
      <c r="B12" s="5">
        <v>3</v>
      </c>
      <c r="C12" s="137">
        <v>45856</v>
      </c>
      <c r="D12" s="5" t="s">
        <v>4016</v>
      </c>
      <c r="E12" s="496" t="s">
        <v>4011</v>
      </c>
      <c r="F12" s="5" t="s">
        <v>4018</v>
      </c>
      <c r="G12" s="496"/>
      <c r="H12" s="5"/>
      <c r="I12" s="496" t="s">
        <v>4019</v>
      </c>
      <c r="J12" s="496">
        <v>1</v>
      </c>
      <c r="K12" s="5"/>
      <c r="L12" s="5" t="s">
        <v>1302</v>
      </c>
      <c r="M12" s="497"/>
      <c r="N12" s="5">
        <v>20250814</v>
      </c>
      <c r="O12" s="5"/>
      <c r="P12" s="76"/>
      <c r="Q12" s="7"/>
      <c r="R12" s="7"/>
      <c r="S12" s="76"/>
      <c r="T12" s="37"/>
    </row>
    <row r="13" spans="2:20">
      <c r="B13" s="37"/>
      <c r="L13" s="37"/>
      <c r="N13" s="37"/>
      <c r="P13" s="37"/>
      <c r="Q13" s="37"/>
      <c r="R13" s="37"/>
      <c r="S13" s="37"/>
      <c r="T13" s="37"/>
    </row>
    <row r="14" spans="2:20">
      <c r="B14" s="37"/>
      <c r="L14" s="37"/>
      <c r="N14" s="37"/>
      <c r="P14" s="37"/>
      <c r="Q14" s="37"/>
      <c r="R14" s="37"/>
      <c r="S14" s="37"/>
      <c r="T14" s="37"/>
    </row>
    <row r="15" spans="2:20">
      <c r="B15" s="37"/>
      <c r="I15" s="515"/>
      <c r="L15" s="37"/>
      <c r="N15" s="37"/>
      <c r="P15" s="37"/>
      <c r="Q15" s="37"/>
      <c r="R15" s="37"/>
      <c r="S15" s="37"/>
      <c r="T15" s="37"/>
    </row>
    <row r="16" spans="2:20">
      <c r="B16" s="37"/>
      <c r="L16" s="37"/>
      <c r="N16" s="37"/>
      <c r="P16" s="37"/>
      <c r="Q16" s="37"/>
      <c r="R16" s="37"/>
      <c r="S16" s="37"/>
      <c r="T16" s="37"/>
    </row>
    <row r="17" spans="2:20">
      <c r="B17" s="37"/>
      <c r="L17" s="37"/>
      <c r="N17" s="37"/>
      <c r="P17" s="37"/>
      <c r="Q17" s="37"/>
      <c r="R17" s="37"/>
      <c r="S17" s="37"/>
      <c r="T17" s="37"/>
    </row>
    <row r="18" spans="2:20">
      <c r="B18" s="37" t="s">
        <v>4021</v>
      </c>
      <c r="L18" s="37"/>
      <c r="N18" s="37"/>
      <c r="P18" s="37"/>
      <c r="Q18" s="37"/>
      <c r="R18" s="37"/>
      <c r="S18" s="37"/>
      <c r="T18" s="37"/>
    </row>
    <row r="19" spans="2:20">
      <c r="B19" s="78" t="s">
        <v>4022</v>
      </c>
      <c r="L19" s="37"/>
      <c r="N19" s="37"/>
      <c r="P19" s="37"/>
      <c r="Q19" s="37"/>
      <c r="R19" s="37"/>
      <c r="S19" s="37"/>
      <c r="T19" s="37"/>
    </row>
    <row r="20" spans="2:20">
      <c r="B20" s="4" t="s">
        <v>4023</v>
      </c>
      <c r="C20" s="4" t="s">
        <v>4024</v>
      </c>
      <c r="D20" s="4" t="s">
        <v>4025</v>
      </c>
      <c r="E20" s="4" t="s">
        <v>4026</v>
      </c>
      <c r="F20" s="4" t="s">
        <v>4027</v>
      </c>
      <c r="G20" s="4" t="s">
        <v>4028</v>
      </c>
      <c r="H20" s="4" t="s">
        <v>4029</v>
      </c>
      <c r="I20" s="4" t="s">
        <v>4030</v>
      </c>
      <c r="J20" s="4" t="s">
        <v>6</v>
      </c>
      <c r="K20" s="4" t="s">
        <v>4031</v>
      </c>
      <c r="L20" s="4" t="s">
        <v>4032</v>
      </c>
      <c r="M20" s="4" t="s">
        <v>4033</v>
      </c>
      <c r="N20" s="4" t="s">
        <v>3873</v>
      </c>
      <c r="O20" s="4" t="s">
        <v>4034</v>
      </c>
      <c r="P20" s="4" t="s">
        <v>4035</v>
      </c>
      <c r="Q20" s="4" t="s">
        <v>4036</v>
      </c>
      <c r="R20" s="4" t="s">
        <v>337</v>
      </c>
      <c r="S20" s="76" t="s">
        <v>4037</v>
      </c>
      <c r="T20" s="37"/>
    </row>
    <row r="21" spans="2:20">
      <c r="B21" s="5">
        <v>1</v>
      </c>
      <c r="C21" s="137">
        <v>45700</v>
      </c>
      <c r="D21" s="5" t="s">
        <v>97</v>
      </c>
      <c r="E21" s="496" t="s">
        <v>4039</v>
      </c>
      <c r="F21" s="5"/>
      <c r="G21" s="496"/>
      <c r="H21" s="5"/>
      <c r="I21" s="496">
        <v>441002</v>
      </c>
      <c r="J21" s="496">
        <v>1</v>
      </c>
      <c r="K21" s="5" t="s">
        <v>4040</v>
      </c>
      <c r="L21" s="5" t="s">
        <v>4041</v>
      </c>
      <c r="M21" s="497"/>
      <c r="N21" s="5">
        <v>20250212</v>
      </c>
      <c r="O21" s="5">
        <v>20250306</v>
      </c>
      <c r="P21" s="76"/>
      <c r="Q21" s="7">
        <v>194000</v>
      </c>
      <c r="R21" s="7">
        <f t="shared" ref="R21:R22" si="2">Q21*1.1</f>
        <v>213400.00000000003</v>
      </c>
      <c r="S21" s="76" t="s">
        <v>4088</v>
      </c>
      <c r="T21" s="37" t="s">
        <v>4013</v>
      </c>
    </row>
    <row r="22" spans="2:20">
      <c r="B22" s="5">
        <v>2</v>
      </c>
      <c r="C22" s="137">
        <v>45700</v>
      </c>
      <c r="D22" s="5" t="s">
        <v>97</v>
      </c>
      <c r="E22" s="496" t="s">
        <v>4038</v>
      </c>
      <c r="F22" s="5"/>
      <c r="G22" s="496"/>
      <c r="H22" s="5"/>
      <c r="I22" s="496">
        <v>461059</v>
      </c>
      <c r="J22" s="496">
        <v>1</v>
      </c>
      <c r="K22" s="5" t="s">
        <v>1862</v>
      </c>
      <c r="L22" s="5" t="s">
        <v>334</v>
      </c>
      <c r="M22" s="497"/>
      <c r="N22" s="5">
        <v>20250212</v>
      </c>
      <c r="O22" s="5">
        <v>20250306</v>
      </c>
      <c r="P22" s="76"/>
      <c r="Q22" s="7">
        <v>194000</v>
      </c>
      <c r="R22" s="7">
        <f t="shared" si="2"/>
        <v>213400.00000000003</v>
      </c>
      <c r="S22" s="76" t="s">
        <v>4088</v>
      </c>
      <c r="T22" s="37" t="s">
        <v>4013</v>
      </c>
    </row>
    <row r="23" spans="2:20">
      <c r="B23" s="37"/>
      <c r="L23" s="37"/>
      <c r="N23" s="37"/>
      <c r="P23" s="37"/>
      <c r="Q23" s="37"/>
      <c r="R23" s="37"/>
      <c r="S23" s="37"/>
      <c r="T23" s="37"/>
    </row>
    <row r="24" spans="2:20">
      <c r="B24" s="4" t="s">
        <v>48</v>
      </c>
      <c r="C24" s="4" t="s">
        <v>13</v>
      </c>
      <c r="D24" s="4" t="s">
        <v>12</v>
      </c>
      <c r="E24" s="4" t="s">
        <v>5</v>
      </c>
      <c r="F24" s="4" t="s">
        <v>22</v>
      </c>
      <c r="G24" s="4" t="s">
        <v>2</v>
      </c>
      <c r="H24" s="4" t="s">
        <v>18</v>
      </c>
      <c r="I24" s="4" t="s">
        <v>3</v>
      </c>
      <c r="J24" s="4" t="s">
        <v>6</v>
      </c>
      <c r="K24" s="4" t="s">
        <v>35</v>
      </c>
      <c r="L24" s="4" t="s">
        <v>21</v>
      </c>
      <c r="M24" s="4" t="s">
        <v>59</v>
      </c>
      <c r="N24" s="4" t="s">
        <v>3873</v>
      </c>
      <c r="O24" s="4" t="s">
        <v>3872</v>
      </c>
      <c r="P24" s="4" t="s">
        <v>73</v>
      </c>
      <c r="Q24" s="4" t="s">
        <v>122</v>
      </c>
      <c r="R24" s="4" t="s">
        <v>337</v>
      </c>
      <c r="S24" s="76" t="s">
        <v>2776</v>
      </c>
      <c r="T24" s="37"/>
    </row>
    <row r="25" spans="2:20">
      <c r="B25" s="5">
        <v>1</v>
      </c>
      <c r="C25" s="137">
        <v>45722</v>
      </c>
      <c r="D25" s="5" t="s">
        <v>97</v>
      </c>
      <c r="E25" s="496" t="s">
        <v>4042</v>
      </c>
      <c r="F25" s="5"/>
      <c r="G25" s="496"/>
      <c r="H25" s="5"/>
      <c r="I25" s="496">
        <v>770656</v>
      </c>
      <c r="J25" s="496">
        <v>1</v>
      </c>
      <c r="K25" s="5" t="s">
        <v>1862</v>
      </c>
      <c r="L25" s="5" t="s">
        <v>334</v>
      </c>
      <c r="M25" s="497"/>
      <c r="N25" s="5">
        <v>20250306</v>
      </c>
      <c r="O25" s="5">
        <v>20250324</v>
      </c>
      <c r="P25" s="76"/>
      <c r="Q25" s="7">
        <v>194000</v>
      </c>
      <c r="R25" s="7">
        <f t="shared" ref="R25:R28" si="3">Q25*1.1</f>
        <v>213400.00000000003</v>
      </c>
      <c r="S25" s="76" t="s">
        <v>4088</v>
      </c>
      <c r="T25" s="37" t="s">
        <v>4013</v>
      </c>
    </row>
    <row r="26" spans="2:20">
      <c r="B26" s="5">
        <v>2</v>
      </c>
      <c r="C26" s="137">
        <v>45722</v>
      </c>
      <c r="D26" s="5" t="s">
        <v>4043</v>
      </c>
      <c r="E26" s="496" t="s">
        <v>4042</v>
      </c>
      <c r="F26" s="5"/>
      <c r="G26" s="496"/>
      <c r="H26" s="24"/>
      <c r="I26" s="496">
        <v>770659</v>
      </c>
      <c r="J26" s="496">
        <v>1</v>
      </c>
      <c r="K26" s="5" t="s">
        <v>4044</v>
      </c>
      <c r="L26" s="5" t="s">
        <v>4045</v>
      </c>
      <c r="M26" s="497"/>
      <c r="N26" s="5">
        <v>20250306</v>
      </c>
      <c r="O26" s="5">
        <v>20250324</v>
      </c>
      <c r="P26" s="45"/>
      <c r="Q26" s="7">
        <v>194000</v>
      </c>
      <c r="R26" s="7">
        <f t="shared" si="3"/>
        <v>213400.00000000003</v>
      </c>
      <c r="S26" s="76" t="s">
        <v>4088</v>
      </c>
      <c r="T26" s="37" t="s">
        <v>4013</v>
      </c>
    </row>
    <row r="27" spans="2:20">
      <c r="B27" s="5">
        <v>3</v>
      </c>
      <c r="C27" s="137">
        <v>45722</v>
      </c>
      <c r="D27" s="5" t="s">
        <v>4043</v>
      </c>
      <c r="E27" s="496" t="s">
        <v>4046</v>
      </c>
      <c r="F27" s="5"/>
      <c r="G27" s="496"/>
      <c r="H27" s="5"/>
      <c r="I27" s="496">
        <v>442388</v>
      </c>
      <c r="J27" s="496">
        <v>1</v>
      </c>
      <c r="K27" s="5" t="s">
        <v>4044</v>
      </c>
      <c r="L27" s="5" t="s">
        <v>4041</v>
      </c>
      <c r="M27" s="497"/>
      <c r="N27" s="5">
        <v>20250306</v>
      </c>
      <c r="O27" s="5">
        <v>20250324</v>
      </c>
      <c r="P27" s="76"/>
      <c r="Q27" s="7">
        <v>194000</v>
      </c>
      <c r="R27" s="7">
        <f t="shared" si="3"/>
        <v>213400.00000000003</v>
      </c>
      <c r="S27" s="76" t="s">
        <v>4088</v>
      </c>
      <c r="T27" s="37" t="s">
        <v>4013</v>
      </c>
    </row>
    <row r="28" spans="2:20">
      <c r="B28" s="5">
        <v>4</v>
      </c>
      <c r="C28" s="137">
        <v>45722</v>
      </c>
      <c r="D28" s="5" t="s">
        <v>4043</v>
      </c>
      <c r="E28" s="496" t="s">
        <v>4046</v>
      </c>
      <c r="F28" s="5"/>
      <c r="G28" s="496"/>
      <c r="H28" s="24"/>
      <c r="I28" s="496">
        <v>532930</v>
      </c>
      <c r="J28" s="496">
        <v>1</v>
      </c>
      <c r="K28" s="5" t="s">
        <v>1862</v>
      </c>
      <c r="L28" s="5" t="s">
        <v>4045</v>
      </c>
      <c r="M28" s="497"/>
      <c r="N28" s="5">
        <v>20250306</v>
      </c>
      <c r="O28" s="5">
        <v>20250324</v>
      </c>
      <c r="P28" s="45"/>
      <c r="Q28" s="7">
        <v>194000</v>
      </c>
      <c r="R28" s="7">
        <f t="shared" si="3"/>
        <v>213400.00000000003</v>
      </c>
      <c r="S28" s="76" t="s">
        <v>4088</v>
      </c>
      <c r="T28" s="37" t="s">
        <v>4013</v>
      </c>
    </row>
    <row r="30" spans="2:20">
      <c r="B30" s="4" t="s">
        <v>48</v>
      </c>
      <c r="C30" s="4" t="s">
        <v>13</v>
      </c>
      <c r="D30" s="4" t="s">
        <v>12</v>
      </c>
      <c r="E30" s="4" t="s">
        <v>5</v>
      </c>
      <c r="F30" s="4" t="s">
        <v>22</v>
      </c>
      <c r="G30" s="4" t="s">
        <v>2</v>
      </c>
      <c r="H30" s="4" t="s">
        <v>2244</v>
      </c>
      <c r="I30" s="4" t="s">
        <v>2576</v>
      </c>
      <c r="J30" s="4" t="s">
        <v>6</v>
      </c>
      <c r="K30" s="4" t="s">
        <v>2247</v>
      </c>
      <c r="L30" s="4" t="s">
        <v>2248</v>
      </c>
      <c r="M30" s="4" t="s">
        <v>2249</v>
      </c>
      <c r="N30" s="4" t="s">
        <v>3873</v>
      </c>
      <c r="O30" s="4" t="s">
        <v>3872</v>
      </c>
      <c r="P30" s="4" t="s">
        <v>73</v>
      </c>
      <c r="Q30" s="4" t="s">
        <v>122</v>
      </c>
      <c r="R30" s="4" t="s">
        <v>337</v>
      </c>
      <c r="S30" s="76" t="s">
        <v>4010</v>
      </c>
      <c r="T30" s="37"/>
    </row>
    <row r="31" spans="2:20">
      <c r="B31" s="5">
        <v>1</v>
      </c>
      <c r="C31" s="137">
        <v>45810</v>
      </c>
      <c r="D31" s="5" t="s">
        <v>97</v>
      </c>
      <c r="E31" s="496" t="s">
        <v>5126</v>
      </c>
      <c r="F31" s="5"/>
      <c r="G31" s="496"/>
      <c r="H31" s="5"/>
      <c r="I31" s="496">
        <v>950575</v>
      </c>
      <c r="J31" s="496">
        <v>1</v>
      </c>
      <c r="K31" s="5" t="s">
        <v>2545</v>
      </c>
      <c r="L31" s="5" t="s">
        <v>334</v>
      </c>
      <c r="M31" s="497"/>
      <c r="N31" s="5">
        <v>20250611</v>
      </c>
      <c r="O31" s="5">
        <v>20250617</v>
      </c>
      <c r="P31" s="76"/>
      <c r="Q31" s="7">
        <v>194000</v>
      </c>
      <c r="R31" s="7">
        <f t="shared" ref="R31" si="4">Q31*1.1</f>
        <v>213400.00000000003</v>
      </c>
      <c r="S31" s="76" t="s">
        <v>4088</v>
      </c>
      <c r="T31" s="37" t="s">
        <v>4013</v>
      </c>
    </row>
    <row r="33" spans="2:20">
      <c r="B33" s="4" t="s">
        <v>48</v>
      </c>
      <c r="C33" s="4" t="s">
        <v>13</v>
      </c>
      <c r="D33" s="4" t="s">
        <v>12</v>
      </c>
      <c r="E33" s="4" t="s">
        <v>5</v>
      </c>
      <c r="F33" s="4" t="s">
        <v>22</v>
      </c>
      <c r="G33" s="4" t="s">
        <v>2</v>
      </c>
      <c r="H33" s="4" t="s">
        <v>2244</v>
      </c>
      <c r="I33" s="4" t="s">
        <v>2576</v>
      </c>
      <c r="J33" s="4" t="s">
        <v>6</v>
      </c>
      <c r="K33" s="4" t="s">
        <v>2247</v>
      </c>
      <c r="L33" s="4" t="s">
        <v>2248</v>
      </c>
      <c r="M33" s="4" t="s">
        <v>2249</v>
      </c>
      <c r="N33" s="4" t="s">
        <v>3873</v>
      </c>
      <c r="O33" s="4" t="s">
        <v>3872</v>
      </c>
      <c r="P33" s="4" t="s">
        <v>73</v>
      </c>
      <c r="Q33" s="4" t="s">
        <v>122</v>
      </c>
      <c r="R33" s="4" t="s">
        <v>337</v>
      </c>
      <c r="S33" s="76" t="s">
        <v>4010</v>
      </c>
      <c r="T33" s="37"/>
    </row>
    <row r="34" spans="2:20">
      <c r="B34" s="5">
        <v>1</v>
      </c>
      <c r="C34" s="137">
        <v>45810</v>
      </c>
      <c r="D34" s="5" t="s">
        <v>97</v>
      </c>
      <c r="E34" s="496" t="s">
        <v>4042</v>
      </c>
      <c r="F34" s="5"/>
      <c r="G34" s="496"/>
      <c r="H34" s="5"/>
      <c r="I34" s="496">
        <v>770657</v>
      </c>
      <c r="J34" s="496">
        <v>1</v>
      </c>
      <c r="K34" s="5" t="s">
        <v>2545</v>
      </c>
      <c r="L34" s="5" t="s">
        <v>334</v>
      </c>
      <c r="M34" s="497"/>
      <c r="N34" s="5"/>
      <c r="O34" s="5">
        <v>20250721</v>
      </c>
      <c r="P34" s="76"/>
      <c r="Q34" s="7">
        <v>194000</v>
      </c>
      <c r="R34" s="7">
        <f t="shared" ref="R34" si="5">Q34*1.1</f>
        <v>213400.00000000003</v>
      </c>
      <c r="S34" s="76" t="s">
        <v>4088</v>
      </c>
      <c r="T34" s="37" t="s">
        <v>4013</v>
      </c>
    </row>
    <row r="1047979" spans="2:22" s="2" customFormat="1">
      <c r="B1047979" s="348"/>
      <c r="J1047979" s="2" t="s">
        <v>8</v>
      </c>
      <c r="L1047979" s="348"/>
      <c r="N1047979" s="348"/>
      <c r="P1047979" s="348"/>
      <c r="Q1047979" s="348"/>
      <c r="R1047979" s="348"/>
      <c r="S1047979" s="348"/>
      <c r="T1047979" s="348"/>
      <c r="U1047979" s="348"/>
      <c r="V1047979" s="348"/>
    </row>
    <row r="1047986" spans="2:22" s="2" customFormat="1">
      <c r="B1047986" s="348"/>
      <c r="L1047986" s="348"/>
      <c r="N1047986" s="348"/>
      <c r="P1047986" s="348"/>
      <c r="Q1047986" s="348"/>
      <c r="R1047986" s="348"/>
      <c r="S1047986" s="348"/>
      <c r="T1047986" s="348"/>
      <c r="U1047986" s="348"/>
      <c r="V1047986" s="34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479"/>
  <sheetViews>
    <sheetView topLeftCell="H1436" zoomScale="85" zoomScaleNormal="85" workbookViewId="0">
      <selection activeCell="R1459" sqref="R1459"/>
    </sheetView>
  </sheetViews>
  <sheetFormatPr defaultColWidth="9" defaultRowHeight="14.25"/>
  <cols>
    <col min="1" max="2" width="11.75" style="2" bestFit="1" customWidth="1"/>
    <col min="3" max="3" width="10.5" style="2" bestFit="1" customWidth="1"/>
    <col min="4" max="4" width="10" style="2" bestFit="1" customWidth="1"/>
    <col min="5" max="5" width="115.25" style="2" bestFit="1" customWidth="1"/>
    <col min="6" max="6" width="32" style="2" customWidth="1"/>
    <col min="7" max="7" width="15.125" style="2" customWidth="1"/>
    <col min="8" max="8" width="31.875" style="2" customWidth="1"/>
    <col min="9" max="9" width="62" style="2" customWidth="1"/>
    <col min="10" max="10" width="9.125" style="2" customWidth="1"/>
    <col min="11" max="11" width="9" style="2" customWidth="1"/>
    <col min="12" max="12" width="17.125" style="2" bestFit="1" customWidth="1"/>
    <col min="13" max="13" width="17.875" style="2" customWidth="1"/>
    <col min="14" max="14" width="11" style="2" customWidth="1"/>
    <col min="15" max="15" width="15.5" style="2" bestFit="1" customWidth="1"/>
    <col min="16" max="16" width="66.25" style="2" bestFit="1" customWidth="1"/>
    <col min="17" max="18" width="14.5" style="2" bestFit="1" customWidth="1"/>
    <col min="19" max="19" width="52.125" style="2" customWidth="1"/>
    <col min="20" max="16384" width="9" style="2"/>
  </cols>
  <sheetData>
    <row r="1" spans="2:18">
      <c r="B1" s="1"/>
    </row>
    <row r="2" spans="2:18">
      <c r="B2" s="3" t="s">
        <v>204</v>
      </c>
    </row>
    <row r="3" spans="2:18">
      <c r="B3" s="4" t="s">
        <v>48</v>
      </c>
      <c r="C3" s="4" t="s">
        <v>13</v>
      </c>
      <c r="D3" s="4" t="s">
        <v>12</v>
      </c>
      <c r="E3" s="4" t="s">
        <v>5</v>
      </c>
      <c r="F3" s="4" t="s">
        <v>22</v>
      </c>
      <c r="G3" s="4" t="s">
        <v>2</v>
      </c>
      <c r="H3" s="4" t="s">
        <v>18</v>
      </c>
      <c r="I3" s="4" t="s">
        <v>3</v>
      </c>
      <c r="J3" s="4" t="s">
        <v>6</v>
      </c>
      <c r="K3" s="4" t="s">
        <v>35</v>
      </c>
      <c r="L3" s="4" t="s">
        <v>21</v>
      </c>
      <c r="M3" s="4" t="s">
        <v>59</v>
      </c>
      <c r="N3" s="4" t="s">
        <v>58</v>
      </c>
      <c r="O3" s="4" t="s">
        <v>121</v>
      </c>
      <c r="P3" s="4" t="s">
        <v>73</v>
      </c>
      <c r="Q3" s="4" t="s">
        <v>122</v>
      </c>
      <c r="R3" s="4" t="s">
        <v>337</v>
      </c>
    </row>
    <row r="4" spans="2:18">
      <c r="B4" s="5">
        <v>1</v>
      </c>
      <c r="C4" s="5" t="s">
        <v>278</v>
      </c>
      <c r="D4" s="5" t="s">
        <v>14</v>
      </c>
      <c r="E4" s="5" t="s">
        <v>224</v>
      </c>
      <c r="F4" s="5" t="s">
        <v>88</v>
      </c>
      <c r="G4" s="6" t="s">
        <v>281</v>
      </c>
      <c r="H4" s="5" t="s">
        <v>1473</v>
      </c>
      <c r="I4" s="5" t="s">
        <v>279</v>
      </c>
      <c r="J4" s="5">
        <v>3</v>
      </c>
      <c r="K4" s="5" t="s">
        <v>38</v>
      </c>
      <c r="L4" s="5" t="s">
        <v>57</v>
      </c>
      <c r="M4" s="7">
        <v>59000</v>
      </c>
      <c r="N4" s="5">
        <v>20230626</v>
      </c>
      <c r="O4" s="5">
        <v>20230725</v>
      </c>
      <c r="P4" s="5"/>
      <c r="Q4" s="7">
        <f t="shared" ref="Q4:Q15" si="0">J4*M4</f>
        <v>177000</v>
      </c>
      <c r="R4" s="8">
        <f>Q4*1.1</f>
        <v>194700.00000000003</v>
      </c>
    </row>
    <row r="5" spans="2:18">
      <c r="B5" s="5">
        <v>2</v>
      </c>
      <c r="C5" s="5" t="s">
        <v>278</v>
      </c>
      <c r="D5" s="5" t="s">
        <v>14</v>
      </c>
      <c r="E5" s="5" t="s">
        <v>205</v>
      </c>
      <c r="F5" s="5" t="s">
        <v>88</v>
      </c>
      <c r="G5" s="6" t="s">
        <v>281</v>
      </c>
      <c r="H5" s="5" t="s">
        <v>1474</v>
      </c>
      <c r="I5" s="5" t="s">
        <v>279</v>
      </c>
      <c r="J5" s="5">
        <v>3</v>
      </c>
      <c r="K5" s="5" t="s">
        <v>38</v>
      </c>
      <c r="L5" s="5" t="s">
        <v>57</v>
      </c>
      <c r="M5" s="7">
        <v>30000</v>
      </c>
      <c r="N5" s="5">
        <v>20230626</v>
      </c>
      <c r="O5" s="5">
        <v>20230725</v>
      </c>
      <c r="P5" s="5"/>
      <c r="Q5" s="7">
        <f t="shared" si="0"/>
        <v>90000</v>
      </c>
      <c r="R5" s="8">
        <f t="shared" ref="R5:R25" si="1">Q5*1.1</f>
        <v>99000.000000000015</v>
      </c>
    </row>
    <row r="6" spans="2:18">
      <c r="B6" s="5">
        <v>3</v>
      </c>
      <c r="C6" s="5" t="s">
        <v>278</v>
      </c>
      <c r="D6" s="5" t="s">
        <v>14</v>
      </c>
      <c r="E6" s="5" t="s">
        <v>206</v>
      </c>
      <c r="F6" s="5" t="s">
        <v>88</v>
      </c>
      <c r="G6" s="6" t="s">
        <v>281</v>
      </c>
      <c r="H6" s="5" t="s">
        <v>1475</v>
      </c>
      <c r="I6" s="5" t="s">
        <v>279</v>
      </c>
      <c r="J6" s="5">
        <v>3</v>
      </c>
      <c r="K6" s="5" t="s">
        <v>38</v>
      </c>
      <c r="L6" s="5" t="s">
        <v>57</v>
      </c>
      <c r="M6" s="7">
        <v>59000</v>
      </c>
      <c r="N6" s="5">
        <v>20230626</v>
      </c>
      <c r="O6" s="5">
        <v>20230725</v>
      </c>
      <c r="P6" s="5"/>
      <c r="Q6" s="7">
        <f t="shared" si="0"/>
        <v>177000</v>
      </c>
      <c r="R6" s="8">
        <f t="shared" si="1"/>
        <v>194700.00000000003</v>
      </c>
    </row>
    <row r="7" spans="2:18">
      <c r="B7" s="5">
        <v>4</v>
      </c>
      <c r="C7" s="5" t="s">
        <v>278</v>
      </c>
      <c r="D7" s="5" t="s">
        <v>14</v>
      </c>
      <c r="E7" s="5" t="s">
        <v>207</v>
      </c>
      <c r="F7" s="5" t="s">
        <v>88</v>
      </c>
      <c r="G7" s="6" t="s">
        <v>281</v>
      </c>
      <c r="H7" s="5" t="s">
        <v>1476</v>
      </c>
      <c r="I7" s="5" t="s">
        <v>279</v>
      </c>
      <c r="J7" s="5">
        <v>3</v>
      </c>
      <c r="K7" s="5" t="s">
        <v>38</v>
      </c>
      <c r="L7" s="5" t="s">
        <v>57</v>
      </c>
      <c r="M7" s="7">
        <v>30000</v>
      </c>
      <c r="N7" s="5">
        <v>20230626</v>
      </c>
      <c r="O7" s="5">
        <v>20230725</v>
      </c>
      <c r="P7" s="5"/>
      <c r="Q7" s="7">
        <f t="shared" si="0"/>
        <v>90000</v>
      </c>
      <c r="R7" s="8">
        <f t="shared" si="1"/>
        <v>99000.000000000015</v>
      </c>
    </row>
    <row r="8" spans="2:18">
      <c r="B8" s="5">
        <v>5</v>
      </c>
      <c r="C8" s="5" t="s">
        <v>278</v>
      </c>
      <c r="D8" s="5" t="s">
        <v>14</v>
      </c>
      <c r="E8" s="5" t="s">
        <v>223</v>
      </c>
      <c r="F8" s="5" t="s">
        <v>88</v>
      </c>
      <c r="G8" s="6" t="s">
        <v>281</v>
      </c>
      <c r="H8" s="5" t="s">
        <v>1477</v>
      </c>
      <c r="I8" s="5" t="s">
        <v>279</v>
      </c>
      <c r="J8" s="5">
        <v>3</v>
      </c>
      <c r="K8" s="5" t="s">
        <v>38</v>
      </c>
      <c r="L8" s="5" t="s">
        <v>57</v>
      </c>
      <c r="M8" s="7">
        <v>30000</v>
      </c>
      <c r="N8" s="5">
        <v>20230626</v>
      </c>
      <c r="O8" s="5">
        <v>20230725</v>
      </c>
      <c r="P8" s="5"/>
      <c r="Q8" s="7">
        <f t="shared" si="0"/>
        <v>90000</v>
      </c>
      <c r="R8" s="8">
        <f t="shared" si="1"/>
        <v>99000.000000000015</v>
      </c>
    </row>
    <row r="9" spans="2:18">
      <c r="B9" s="5">
        <v>6</v>
      </c>
      <c r="C9" s="5" t="s">
        <v>278</v>
      </c>
      <c r="D9" s="5" t="s">
        <v>14</v>
      </c>
      <c r="E9" s="5" t="s">
        <v>222</v>
      </c>
      <c r="F9" s="5" t="s">
        <v>88</v>
      </c>
      <c r="G9" s="6" t="s">
        <v>281</v>
      </c>
      <c r="H9" s="5" t="s">
        <v>1478</v>
      </c>
      <c r="I9" s="5" t="s">
        <v>279</v>
      </c>
      <c r="J9" s="5">
        <v>3</v>
      </c>
      <c r="K9" s="5" t="s">
        <v>38</v>
      </c>
      <c r="L9" s="5" t="s">
        <v>57</v>
      </c>
      <c r="M9" s="7">
        <v>30000</v>
      </c>
      <c r="N9" s="5">
        <v>20230626</v>
      </c>
      <c r="O9" s="5">
        <v>20230725</v>
      </c>
      <c r="P9" s="5"/>
      <c r="Q9" s="7">
        <f t="shared" si="0"/>
        <v>90000</v>
      </c>
      <c r="R9" s="8">
        <f t="shared" si="1"/>
        <v>99000.000000000015</v>
      </c>
    </row>
    <row r="10" spans="2:18">
      <c r="B10" s="5">
        <v>7</v>
      </c>
      <c r="C10" s="5" t="s">
        <v>278</v>
      </c>
      <c r="D10" s="5" t="s">
        <v>14</v>
      </c>
      <c r="E10" s="5" t="s">
        <v>221</v>
      </c>
      <c r="F10" s="5" t="s">
        <v>88</v>
      </c>
      <c r="G10" s="6" t="s">
        <v>281</v>
      </c>
      <c r="H10" s="5" t="s">
        <v>1479</v>
      </c>
      <c r="I10" s="5" t="s">
        <v>279</v>
      </c>
      <c r="J10" s="5">
        <v>3</v>
      </c>
      <c r="K10" s="5" t="s">
        <v>38</v>
      </c>
      <c r="L10" s="5" t="s">
        <v>57</v>
      </c>
      <c r="M10" s="7">
        <v>59000</v>
      </c>
      <c r="N10" s="5">
        <v>20230626</v>
      </c>
      <c r="O10" s="5">
        <v>20230725</v>
      </c>
      <c r="P10" s="5"/>
      <c r="Q10" s="7">
        <f t="shared" si="0"/>
        <v>177000</v>
      </c>
      <c r="R10" s="8">
        <f t="shared" si="1"/>
        <v>194700.00000000003</v>
      </c>
    </row>
    <row r="11" spans="2:18">
      <c r="B11" s="5">
        <v>8</v>
      </c>
      <c r="C11" s="5" t="s">
        <v>278</v>
      </c>
      <c r="D11" s="5" t="s">
        <v>14</v>
      </c>
      <c r="E11" s="5" t="s">
        <v>220</v>
      </c>
      <c r="F11" s="5" t="s">
        <v>88</v>
      </c>
      <c r="G11" s="6" t="s">
        <v>281</v>
      </c>
      <c r="H11" s="5" t="s">
        <v>1480</v>
      </c>
      <c r="I11" s="5" t="s">
        <v>279</v>
      </c>
      <c r="J11" s="5">
        <v>3</v>
      </c>
      <c r="K11" s="5" t="s">
        <v>38</v>
      </c>
      <c r="L11" s="5" t="s">
        <v>57</v>
      </c>
      <c r="M11" s="7">
        <v>59000</v>
      </c>
      <c r="N11" s="5">
        <v>20230626</v>
      </c>
      <c r="O11" s="5">
        <v>20230725</v>
      </c>
      <c r="P11" s="5"/>
      <c r="Q11" s="7">
        <f t="shared" si="0"/>
        <v>177000</v>
      </c>
      <c r="R11" s="8">
        <f t="shared" si="1"/>
        <v>194700.00000000003</v>
      </c>
    </row>
    <row r="12" spans="2:18">
      <c r="B12" s="5">
        <v>9</v>
      </c>
      <c r="C12" s="5" t="s">
        <v>278</v>
      </c>
      <c r="D12" s="5" t="s">
        <v>14</v>
      </c>
      <c r="E12" s="5" t="s">
        <v>219</v>
      </c>
      <c r="F12" s="5" t="s">
        <v>88</v>
      </c>
      <c r="G12" s="6" t="s">
        <v>281</v>
      </c>
      <c r="H12" s="5" t="s">
        <v>1481</v>
      </c>
      <c r="I12" s="5" t="s">
        <v>279</v>
      </c>
      <c r="J12" s="5">
        <v>3</v>
      </c>
      <c r="K12" s="5" t="s">
        <v>38</v>
      </c>
      <c r="L12" s="5" t="s">
        <v>57</v>
      </c>
      <c r="M12" s="7">
        <v>30000</v>
      </c>
      <c r="N12" s="5">
        <v>20230626</v>
      </c>
      <c r="O12" s="5">
        <v>20230725</v>
      </c>
      <c r="P12" s="5"/>
      <c r="Q12" s="7">
        <f t="shared" si="0"/>
        <v>90000</v>
      </c>
      <c r="R12" s="8">
        <f t="shared" si="1"/>
        <v>99000.000000000015</v>
      </c>
    </row>
    <row r="13" spans="2:18">
      <c r="B13" s="5">
        <v>10</v>
      </c>
      <c r="C13" s="5" t="s">
        <v>278</v>
      </c>
      <c r="D13" s="5" t="s">
        <v>14</v>
      </c>
      <c r="E13" s="5" t="s">
        <v>218</v>
      </c>
      <c r="F13" s="5" t="s">
        <v>88</v>
      </c>
      <c r="G13" s="6" t="s">
        <v>281</v>
      </c>
      <c r="H13" s="5" t="s">
        <v>1482</v>
      </c>
      <c r="I13" s="5" t="s">
        <v>279</v>
      </c>
      <c r="J13" s="5">
        <v>3</v>
      </c>
      <c r="K13" s="5" t="s">
        <v>38</v>
      </c>
      <c r="L13" s="5" t="s">
        <v>57</v>
      </c>
      <c r="M13" s="7">
        <v>59000</v>
      </c>
      <c r="N13" s="5">
        <v>20230626</v>
      </c>
      <c r="O13" s="5">
        <v>20230725</v>
      </c>
      <c r="P13" s="5"/>
      <c r="Q13" s="7">
        <f t="shared" si="0"/>
        <v>177000</v>
      </c>
      <c r="R13" s="8">
        <f t="shared" si="1"/>
        <v>194700.00000000003</v>
      </c>
    </row>
    <row r="14" spans="2:18">
      <c r="B14" s="5">
        <v>11</v>
      </c>
      <c r="C14" s="5" t="s">
        <v>278</v>
      </c>
      <c r="D14" s="5" t="s">
        <v>14</v>
      </c>
      <c r="E14" s="5" t="s">
        <v>217</v>
      </c>
      <c r="F14" s="5" t="s">
        <v>88</v>
      </c>
      <c r="G14" s="6" t="s">
        <v>281</v>
      </c>
      <c r="H14" s="5" t="s">
        <v>1483</v>
      </c>
      <c r="I14" s="5" t="s">
        <v>279</v>
      </c>
      <c r="J14" s="5">
        <v>3</v>
      </c>
      <c r="K14" s="5" t="s">
        <v>38</v>
      </c>
      <c r="L14" s="5" t="s">
        <v>57</v>
      </c>
      <c r="M14" s="7">
        <v>30000</v>
      </c>
      <c r="N14" s="5">
        <v>20230626</v>
      </c>
      <c r="O14" s="5">
        <v>20230725</v>
      </c>
      <c r="P14" s="5"/>
      <c r="Q14" s="7">
        <f t="shared" si="0"/>
        <v>90000</v>
      </c>
      <c r="R14" s="8">
        <f t="shared" si="1"/>
        <v>99000.000000000015</v>
      </c>
    </row>
    <row r="15" spans="2:18">
      <c r="B15" s="5">
        <v>12</v>
      </c>
      <c r="C15" s="5" t="s">
        <v>278</v>
      </c>
      <c r="D15" s="5" t="s">
        <v>14</v>
      </c>
      <c r="E15" s="5" t="s">
        <v>216</v>
      </c>
      <c r="F15" s="5" t="s">
        <v>88</v>
      </c>
      <c r="G15" s="6" t="s">
        <v>281</v>
      </c>
      <c r="H15" s="5" t="s">
        <v>1484</v>
      </c>
      <c r="I15" s="5" t="s">
        <v>279</v>
      </c>
      <c r="J15" s="5">
        <v>3</v>
      </c>
      <c r="K15" s="5" t="s">
        <v>38</v>
      </c>
      <c r="L15" s="5" t="s">
        <v>57</v>
      </c>
      <c r="M15" s="7">
        <v>59000</v>
      </c>
      <c r="N15" s="5">
        <v>20230626</v>
      </c>
      <c r="O15" s="5">
        <v>20230725</v>
      </c>
      <c r="P15" s="5"/>
      <c r="Q15" s="7">
        <f t="shared" si="0"/>
        <v>177000</v>
      </c>
      <c r="R15" s="8">
        <f t="shared" si="1"/>
        <v>194700.00000000003</v>
      </c>
    </row>
    <row r="16" spans="2:18">
      <c r="B16" s="5">
        <v>13</v>
      </c>
      <c r="C16" s="5" t="s">
        <v>278</v>
      </c>
      <c r="D16" s="5" t="s">
        <v>14</v>
      </c>
      <c r="E16" s="5" t="s">
        <v>208</v>
      </c>
      <c r="F16" s="5" t="s">
        <v>88</v>
      </c>
      <c r="G16" s="6" t="s">
        <v>281</v>
      </c>
      <c r="H16" s="5" t="s">
        <v>1485</v>
      </c>
      <c r="I16" s="5" t="s">
        <v>279</v>
      </c>
      <c r="J16" s="5">
        <v>3</v>
      </c>
      <c r="K16" s="5" t="s">
        <v>38</v>
      </c>
      <c r="L16" s="5" t="s">
        <v>57</v>
      </c>
      <c r="M16" s="7">
        <v>59000</v>
      </c>
      <c r="N16" s="5">
        <v>20230626</v>
      </c>
      <c r="O16" s="5">
        <v>20230725</v>
      </c>
      <c r="P16" s="5"/>
      <c r="Q16" s="7">
        <f t="shared" ref="Q16:Q25" si="2">J16*M16</f>
        <v>177000</v>
      </c>
      <c r="R16" s="8">
        <f t="shared" si="1"/>
        <v>194700.00000000003</v>
      </c>
    </row>
    <row r="17" spans="2:19">
      <c r="B17" s="5">
        <v>14</v>
      </c>
      <c r="C17" s="5" t="s">
        <v>278</v>
      </c>
      <c r="D17" s="5" t="s">
        <v>14</v>
      </c>
      <c r="E17" s="5" t="s">
        <v>215</v>
      </c>
      <c r="F17" s="5" t="s">
        <v>88</v>
      </c>
      <c r="G17" s="6" t="s">
        <v>281</v>
      </c>
      <c r="H17" s="5" t="s">
        <v>1486</v>
      </c>
      <c r="I17" s="5" t="s">
        <v>279</v>
      </c>
      <c r="J17" s="5">
        <v>3</v>
      </c>
      <c r="K17" s="5" t="s">
        <v>38</v>
      </c>
      <c r="L17" s="5" t="s">
        <v>57</v>
      </c>
      <c r="M17" s="7">
        <v>59000</v>
      </c>
      <c r="N17" s="5">
        <v>20230626</v>
      </c>
      <c r="O17" s="5">
        <v>20230725</v>
      </c>
      <c r="P17" s="5"/>
      <c r="Q17" s="7">
        <f t="shared" si="2"/>
        <v>177000</v>
      </c>
      <c r="R17" s="8">
        <f t="shared" si="1"/>
        <v>194700.00000000003</v>
      </c>
    </row>
    <row r="18" spans="2:19">
      <c r="B18" s="5">
        <v>15</v>
      </c>
      <c r="C18" s="5" t="s">
        <v>278</v>
      </c>
      <c r="D18" s="5" t="s">
        <v>14</v>
      </c>
      <c r="E18" s="5" t="s">
        <v>209</v>
      </c>
      <c r="F18" s="5" t="s">
        <v>88</v>
      </c>
      <c r="G18" s="6" t="s">
        <v>281</v>
      </c>
      <c r="H18" s="5" t="s">
        <v>1487</v>
      </c>
      <c r="I18" s="5" t="s">
        <v>279</v>
      </c>
      <c r="J18" s="5">
        <v>3</v>
      </c>
      <c r="K18" s="5" t="s">
        <v>38</v>
      </c>
      <c r="L18" s="5" t="s">
        <v>57</v>
      </c>
      <c r="M18" s="7">
        <v>59000</v>
      </c>
      <c r="N18" s="5">
        <v>20230626</v>
      </c>
      <c r="O18" s="5">
        <v>20230725</v>
      </c>
      <c r="P18" s="5"/>
      <c r="Q18" s="7">
        <f t="shared" si="2"/>
        <v>177000</v>
      </c>
      <c r="R18" s="8">
        <f t="shared" si="1"/>
        <v>194700.00000000003</v>
      </c>
    </row>
    <row r="19" spans="2:19">
      <c r="B19" s="5">
        <v>16</v>
      </c>
      <c r="C19" s="5" t="s">
        <v>278</v>
      </c>
      <c r="D19" s="5" t="s">
        <v>14</v>
      </c>
      <c r="E19" s="5" t="s">
        <v>210</v>
      </c>
      <c r="F19" s="5" t="s">
        <v>88</v>
      </c>
      <c r="G19" s="6" t="s">
        <v>281</v>
      </c>
      <c r="H19" s="5" t="s">
        <v>1488</v>
      </c>
      <c r="I19" s="5" t="s">
        <v>279</v>
      </c>
      <c r="J19" s="5">
        <v>3</v>
      </c>
      <c r="K19" s="5" t="s">
        <v>38</v>
      </c>
      <c r="L19" s="5" t="s">
        <v>57</v>
      </c>
      <c r="M19" s="7">
        <v>59000</v>
      </c>
      <c r="N19" s="5">
        <v>20230626</v>
      </c>
      <c r="O19" s="5">
        <v>20230725</v>
      </c>
      <c r="P19" s="5"/>
      <c r="Q19" s="7">
        <f t="shared" si="2"/>
        <v>177000</v>
      </c>
      <c r="R19" s="8">
        <f t="shared" si="1"/>
        <v>194700.00000000003</v>
      </c>
    </row>
    <row r="20" spans="2:19">
      <c r="B20" s="5">
        <v>17</v>
      </c>
      <c r="C20" s="5" t="s">
        <v>278</v>
      </c>
      <c r="D20" s="5" t="s">
        <v>14</v>
      </c>
      <c r="E20" s="5" t="s">
        <v>211</v>
      </c>
      <c r="F20" s="5" t="s">
        <v>88</v>
      </c>
      <c r="G20" s="6" t="s">
        <v>281</v>
      </c>
      <c r="H20" s="5" t="s">
        <v>1489</v>
      </c>
      <c r="I20" s="5" t="s">
        <v>279</v>
      </c>
      <c r="J20" s="5">
        <v>3</v>
      </c>
      <c r="K20" s="5" t="s">
        <v>38</v>
      </c>
      <c r="L20" s="5" t="s">
        <v>57</v>
      </c>
      <c r="M20" s="7">
        <v>59000</v>
      </c>
      <c r="N20" s="5">
        <v>20230626</v>
      </c>
      <c r="O20" s="5">
        <v>20230725</v>
      </c>
      <c r="P20" s="5"/>
      <c r="Q20" s="7">
        <f t="shared" si="2"/>
        <v>177000</v>
      </c>
      <c r="R20" s="8">
        <f t="shared" si="1"/>
        <v>194700.00000000003</v>
      </c>
    </row>
    <row r="21" spans="2:19">
      <c r="B21" s="5">
        <v>18</v>
      </c>
      <c r="C21" s="5" t="s">
        <v>278</v>
      </c>
      <c r="D21" s="5" t="s">
        <v>14</v>
      </c>
      <c r="E21" s="5" t="s">
        <v>212</v>
      </c>
      <c r="F21" s="5" t="s">
        <v>88</v>
      </c>
      <c r="G21" s="6" t="s">
        <v>281</v>
      </c>
      <c r="H21" s="5" t="s">
        <v>1490</v>
      </c>
      <c r="I21" s="5" t="s">
        <v>279</v>
      </c>
      <c r="J21" s="5">
        <v>3</v>
      </c>
      <c r="K21" s="5" t="s">
        <v>38</v>
      </c>
      <c r="L21" s="5" t="s">
        <v>57</v>
      </c>
      <c r="M21" s="7">
        <v>59000</v>
      </c>
      <c r="N21" s="5">
        <v>20230626</v>
      </c>
      <c r="O21" s="5">
        <v>20230725</v>
      </c>
      <c r="P21" s="5"/>
      <c r="Q21" s="7">
        <f t="shared" si="2"/>
        <v>177000</v>
      </c>
      <c r="R21" s="8">
        <f t="shared" si="1"/>
        <v>194700.00000000003</v>
      </c>
    </row>
    <row r="22" spans="2:19">
      <c r="B22" s="5">
        <v>19</v>
      </c>
      <c r="C22" s="5" t="s">
        <v>278</v>
      </c>
      <c r="D22" s="5" t="s">
        <v>14</v>
      </c>
      <c r="E22" s="5" t="s">
        <v>214</v>
      </c>
      <c r="F22" s="5" t="s">
        <v>88</v>
      </c>
      <c r="G22" s="6" t="s">
        <v>281</v>
      </c>
      <c r="H22" s="5" t="s">
        <v>1491</v>
      </c>
      <c r="I22" s="5" t="s">
        <v>279</v>
      </c>
      <c r="J22" s="5">
        <v>3</v>
      </c>
      <c r="K22" s="5" t="s">
        <v>38</v>
      </c>
      <c r="L22" s="5" t="s">
        <v>57</v>
      </c>
      <c r="M22" s="7">
        <v>59000</v>
      </c>
      <c r="N22" s="5">
        <v>20230626</v>
      </c>
      <c r="O22" s="5">
        <v>20230725</v>
      </c>
      <c r="P22" s="5"/>
      <c r="Q22" s="7">
        <f t="shared" si="2"/>
        <v>177000</v>
      </c>
      <c r="R22" s="8">
        <f t="shared" si="1"/>
        <v>194700.00000000003</v>
      </c>
    </row>
    <row r="23" spans="2:19">
      <c r="B23" s="5">
        <v>20</v>
      </c>
      <c r="C23" s="5" t="s">
        <v>278</v>
      </c>
      <c r="D23" s="5" t="s">
        <v>14</v>
      </c>
      <c r="E23" s="5" t="s">
        <v>213</v>
      </c>
      <c r="F23" s="5" t="s">
        <v>88</v>
      </c>
      <c r="G23" s="6" t="s">
        <v>281</v>
      </c>
      <c r="H23" s="5" t="s">
        <v>1492</v>
      </c>
      <c r="I23" s="5" t="s">
        <v>279</v>
      </c>
      <c r="J23" s="5">
        <v>3</v>
      </c>
      <c r="K23" s="5" t="s">
        <v>38</v>
      </c>
      <c r="L23" s="5" t="s">
        <v>57</v>
      </c>
      <c r="M23" s="7">
        <v>59000</v>
      </c>
      <c r="N23" s="5">
        <v>20230626</v>
      </c>
      <c r="O23" s="5">
        <v>20230725</v>
      </c>
      <c r="P23" s="5"/>
      <c r="Q23" s="7">
        <f t="shared" si="2"/>
        <v>177000</v>
      </c>
      <c r="R23" s="8">
        <f t="shared" si="1"/>
        <v>194700.00000000003</v>
      </c>
    </row>
    <row r="24" spans="2:19">
      <c r="B24" s="5">
        <v>21</v>
      </c>
      <c r="C24" s="5" t="s">
        <v>278</v>
      </c>
      <c r="D24" s="5" t="s">
        <v>14</v>
      </c>
      <c r="E24" s="5" t="s">
        <v>225</v>
      </c>
      <c r="F24" s="5" t="s">
        <v>88</v>
      </c>
      <c r="G24" s="6" t="s">
        <v>281</v>
      </c>
      <c r="H24" s="5" t="s">
        <v>1493</v>
      </c>
      <c r="I24" s="5" t="s">
        <v>279</v>
      </c>
      <c r="J24" s="5">
        <v>3</v>
      </c>
      <c r="K24" s="5" t="s">
        <v>38</v>
      </c>
      <c r="L24" s="5" t="s">
        <v>57</v>
      </c>
      <c r="M24" s="7">
        <v>59000</v>
      </c>
      <c r="N24" s="5">
        <v>20230626</v>
      </c>
      <c r="O24" s="5">
        <v>20230725</v>
      </c>
      <c r="P24" s="5"/>
      <c r="Q24" s="7">
        <f t="shared" si="2"/>
        <v>177000</v>
      </c>
      <c r="R24" s="8">
        <f t="shared" si="1"/>
        <v>194700.00000000003</v>
      </c>
    </row>
    <row r="25" spans="2:19" ht="15.75" customHeight="1">
      <c r="B25" s="5">
        <v>22</v>
      </c>
      <c r="C25" s="5" t="s">
        <v>278</v>
      </c>
      <c r="D25" s="5" t="s">
        <v>14</v>
      </c>
      <c r="E25" s="5" t="s">
        <v>226</v>
      </c>
      <c r="F25" s="5" t="s">
        <v>88</v>
      </c>
      <c r="G25" s="6" t="s">
        <v>281</v>
      </c>
      <c r="H25" s="5" t="s">
        <v>1494</v>
      </c>
      <c r="I25" s="5" t="s">
        <v>279</v>
      </c>
      <c r="J25" s="5">
        <v>3</v>
      </c>
      <c r="K25" s="5" t="s">
        <v>38</v>
      </c>
      <c r="L25" s="5" t="s">
        <v>57</v>
      </c>
      <c r="M25" s="7">
        <v>30000</v>
      </c>
      <c r="N25" s="5">
        <v>20230626</v>
      </c>
      <c r="O25" s="5">
        <v>20230725</v>
      </c>
      <c r="P25" s="5"/>
      <c r="Q25" s="7">
        <f t="shared" si="2"/>
        <v>90000</v>
      </c>
      <c r="R25" s="8">
        <f t="shared" si="1"/>
        <v>99000.000000000015</v>
      </c>
      <c r="S25" s="9"/>
    </row>
    <row r="26" spans="2:19">
      <c r="E26" s="10"/>
      <c r="F26" s="10"/>
      <c r="G26" s="11"/>
      <c r="H26" s="10"/>
      <c r="M26" s="12"/>
      <c r="N26" s="13"/>
      <c r="P26" s="4" t="s">
        <v>123</v>
      </c>
      <c r="Q26" s="14">
        <f>SUM(Q4:Q25)</f>
        <v>3285000</v>
      </c>
      <c r="R26" s="14">
        <f>SUM(R4:R25)</f>
        <v>3613500.0000000005</v>
      </c>
    </row>
    <row r="28" spans="2:19">
      <c r="B28" s="3" t="s">
        <v>47</v>
      </c>
    </row>
    <row r="29" spans="2:19">
      <c r="B29" s="4" t="s">
        <v>48</v>
      </c>
      <c r="C29" s="4" t="s">
        <v>13</v>
      </c>
      <c r="D29" s="4" t="s">
        <v>12</v>
      </c>
      <c r="E29" s="4" t="s">
        <v>5</v>
      </c>
      <c r="F29" s="4" t="s">
        <v>22</v>
      </c>
      <c r="G29" s="4" t="s">
        <v>2</v>
      </c>
      <c r="H29" s="4" t="s">
        <v>18</v>
      </c>
      <c r="I29" s="4" t="s">
        <v>3</v>
      </c>
      <c r="J29" s="4" t="s">
        <v>6</v>
      </c>
      <c r="K29" s="4" t="s">
        <v>35</v>
      </c>
      <c r="L29" s="4" t="s">
        <v>21</v>
      </c>
      <c r="M29" s="4" t="s">
        <v>59</v>
      </c>
      <c r="N29" s="4" t="s">
        <v>58</v>
      </c>
      <c r="O29" s="4" t="s">
        <v>121</v>
      </c>
      <c r="P29" s="4" t="s">
        <v>73</v>
      </c>
      <c r="Q29" s="4" t="s">
        <v>122</v>
      </c>
      <c r="R29" s="4" t="s">
        <v>337</v>
      </c>
    </row>
    <row r="30" spans="2:19">
      <c r="B30" s="5">
        <v>1</v>
      </c>
      <c r="C30" s="5" t="s">
        <v>47</v>
      </c>
      <c r="D30" s="5" t="s">
        <v>14</v>
      </c>
      <c r="E30" s="5" t="s">
        <v>0</v>
      </c>
      <c r="F30" s="5" t="s">
        <v>26</v>
      </c>
      <c r="G30" s="5" t="s">
        <v>1</v>
      </c>
      <c r="H30" s="5" t="s">
        <v>27</v>
      </c>
      <c r="I30" s="5" t="s">
        <v>4</v>
      </c>
      <c r="J30" s="5">
        <v>10</v>
      </c>
      <c r="K30" s="5"/>
      <c r="L30" s="5" t="s">
        <v>115</v>
      </c>
      <c r="M30" s="15">
        <v>10800</v>
      </c>
      <c r="N30" s="5">
        <v>20230704</v>
      </c>
      <c r="O30" s="5">
        <v>2030705</v>
      </c>
      <c r="P30" s="5"/>
      <c r="Q30" s="15">
        <f t="shared" ref="Q30:Q40" si="3">J30*M30</f>
        <v>108000</v>
      </c>
      <c r="R30" s="15">
        <f>Q30*1.1</f>
        <v>118800.00000000001</v>
      </c>
    </row>
    <row r="31" spans="2:19">
      <c r="B31" s="5">
        <v>2</v>
      </c>
      <c r="C31" s="5" t="s">
        <v>47</v>
      </c>
      <c r="D31" s="5" t="s">
        <v>14</v>
      </c>
      <c r="E31" s="5" t="s">
        <v>71</v>
      </c>
      <c r="F31" s="5" t="s">
        <v>76</v>
      </c>
      <c r="G31" s="16" t="s">
        <v>118</v>
      </c>
      <c r="H31" s="5" t="s">
        <v>72</v>
      </c>
      <c r="I31" s="5" t="s">
        <v>7</v>
      </c>
      <c r="J31" s="5">
        <v>1</v>
      </c>
      <c r="K31" s="5" t="s">
        <v>36</v>
      </c>
      <c r="L31" s="5" t="s">
        <v>70</v>
      </c>
      <c r="M31" s="7">
        <v>22500</v>
      </c>
      <c r="N31" s="5">
        <v>20230705</v>
      </c>
      <c r="O31" s="5">
        <v>20230711</v>
      </c>
      <c r="P31" s="5"/>
      <c r="Q31" s="7">
        <f t="shared" si="3"/>
        <v>22500</v>
      </c>
      <c r="R31" s="15">
        <f t="shared" ref="R31:R45" si="4">Q31*1.1</f>
        <v>24750.000000000004</v>
      </c>
    </row>
    <row r="32" spans="2:19">
      <c r="B32" s="5">
        <v>3</v>
      </c>
      <c r="C32" s="5" t="s">
        <v>47</v>
      </c>
      <c r="D32" s="5" t="s">
        <v>14</v>
      </c>
      <c r="E32" s="5" t="s">
        <v>9</v>
      </c>
      <c r="F32" s="5" t="s">
        <v>283</v>
      </c>
      <c r="G32" s="5" t="s">
        <v>10</v>
      </c>
      <c r="H32" s="5" t="s">
        <v>28</v>
      </c>
      <c r="I32" s="5" t="s">
        <v>11</v>
      </c>
      <c r="J32" s="5">
        <v>20</v>
      </c>
      <c r="K32" s="5" t="s">
        <v>38</v>
      </c>
      <c r="L32" s="5" t="s">
        <v>115</v>
      </c>
      <c r="M32" s="7">
        <v>11200</v>
      </c>
      <c r="N32" s="5">
        <v>20230704</v>
      </c>
      <c r="O32" s="7">
        <v>20230712</v>
      </c>
      <c r="P32" s="5"/>
      <c r="Q32" s="7">
        <f t="shared" si="3"/>
        <v>224000</v>
      </c>
      <c r="R32" s="15">
        <f t="shared" si="4"/>
        <v>246400.00000000003</v>
      </c>
    </row>
    <row r="33" spans="2:19" s="19" customFormat="1">
      <c r="B33" s="17">
        <v>4</v>
      </c>
      <c r="C33" s="17" t="s">
        <v>47</v>
      </c>
      <c r="D33" s="17" t="s">
        <v>14</v>
      </c>
      <c r="E33" s="17" t="s">
        <v>74</v>
      </c>
      <c r="F33" s="17" t="s">
        <v>67</v>
      </c>
      <c r="G33" s="17" t="s">
        <v>118</v>
      </c>
      <c r="H33" s="17" t="s">
        <v>75</v>
      </c>
      <c r="I33" s="17" t="s">
        <v>15</v>
      </c>
      <c r="J33" s="17">
        <v>3</v>
      </c>
      <c r="K33" s="17" t="s">
        <v>36</v>
      </c>
      <c r="L33" s="17" t="s">
        <v>119</v>
      </c>
      <c r="M33" s="18">
        <v>30700</v>
      </c>
      <c r="N33" s="17">
        <v>20230920</v>
      </c>
      <c r="O33" s="17">
        <v>20230926</v>
      </c>
      <c r="P33" s="17" t="s">
        <v>614</v>
      </c>
      <c r="Q33" s="18">
        <f t="shared" si="3"/>
        <v>92100</v>
      </c>
      <c r="R33" s="18">
        <f t="shared" si="4"/>
        <v>101310.00000000001</v>
      </c>
    </row>
    <row r="34" spans="2:19">
      <c r="B34" s="5">
        <v>5</v>
      </c>
      <c r="C34" s="5" t="s">
        <v>47</v>
      </c>
      <c r="D34" s="5" t="s">
        <v>14</v>
      </c>
      <c r="E34" s="5" t="s">
        <v>16</v>
      </c>
      <c r="F34" s="16" t="s">
        <v>118</v>
      </c>
      <c r="G34" s="5">
        <v>95</v>
      </c>
      <c r="H34" s="5" t="s">
        <v>66</v>
      </c>
      <c r="I34" s="16" t="s">
        <v>118</v>
      </c>
      <c r="J34" s="5">
        <v>1</v>
      </c>
      <c r="K34" s="5" t="s">
        <v>38</v>
      </c>
      <c r="L34" s="5" t="s">
        <v>119</v>
      </c>
      <c r="M34" s="15">
        <v>27600</v>
      </c>
      <c r="N34" s="5">
        <v>20230704</v>
      </c>
      <c r="O34" s="5">
        <v>20230710</v>
      </c>
      <c r="P34" s="5"/>
      <c r="Q34" s="15">
        <f t="shared" si="3"/>
        <v>27600</v>
      </c>
      <c r="R34" s="15">
        <f t="shared" si="4"/>
        <v>30360.000000000004</v>
      </c>
    </row>
    <row r="35" spans="2:19">
      <c r="B35" s="5">
        <v>6</v>
      </c>
      <c r="C35" s="5" t="s">
        <v>47</v>
      </c>
      <c r="D35" s="5" t="s">
        <v>14</v>
      </c>
      <c r="E35" s="5" t="s">
        <v>20</v>
      </c>
      <c r="F35" s="5" t="s">
        <v>25</v>
      </c>
      <c r="G35" s="16" t="s">
        <v>118</v>
      </c>
      <c r="H35" s="5" t="s">
        <v>17</v>
      </c>
      <c r="I35" s="16" t="s">
        <v>118</v>
      </c>
      <c r="J35" s="5">
        <v>10</v>
      </c>
      <c r="K35" s="5" t="s">
        <v>39</v>
      </c>
      <c r="L35" s="5" t="s">
        <v>119</v>
      </c>
      <c r="M35" s="15">
        <v>20900</v>
      </c>
      <c r="N35" s="5">
        <v>20230705</v>
      </c>
      <c r="O35" s="5">
        <v>20230710</v>
      </c>
      <c r="P35" s="5"/>
      <c r="Q35" s="15">
        <f t="shared" si="3"/>
        <v>209000</v>
      </c>
      <c r="R35" s="15">
        <f t="shared" si="4"/>
        <v>229900.00000000003</v>
      </c>
    </row>
    <row r="36" spans="2:19">
      <c r="B36" s="5">
        <v>7</v>
      </c>
      <c r="C36" s="5" t="s">
        <v>47</v>
      </c>
      <c r="D36" s="5" t="s">
        <v>14</v>
      </c>
      <c r="E36" s="5" t="s">
        <v>19</v>
      </c>
      <c r="F36" s="5" t="s">
        <v>25</v>
      </c>
      <c r="G36" s="16" t="s">
        <v>118</v>
      </c>
      <c r="H36" s="5" t="s">
        <v>51</v>
      </c>
      <c r="I36" s="16" t="s">
        <v>118</v>
      </c>
      <c r="J36" s="5">
        <v>20</v>
      </c>
      <c r="K36" s="5" t="s">
        <v>39</v>
      </c>
      <c r="L36" s="5" t="s">
        <v>119</v>
      </c>
      <c r="M36" s="15">
        <v>20900</v>
      </c>
      <c r="N36" s="5">
        <v>20230705</v>
      </c>
      <c r="O36" s="5">
        <v>20230710</v>
      </c>
      <c r="P36" s="5"/>
      <c r="Q36" s="15">
        <f t="shared" si="3"/>
        <v>418000</v>
      </c>
      <c r="R36" s="15">
        <f t="shared" si="4"/>
        <v>459800.00000000006</v>
      </c>
    </row>
    <row r="37" spans="2:19">
      <c r="B37" s="5">
        <v>8</v>
      </c>
      <c r="C37" s="5" t="s">
        <v>47</v>
      </c>
      <c r="D37" s="5" t="s">
        <v>14</v>
      </c>
      <c r="E37" s="5" t="s">
        <v>24</v>
      </c>
      <c r="F37" s="5" t="s">
        <v>23</v>
      </c>
      <c r="G37" s="5" t="s">
        <v>1</v>
      </c>
      <c r="H37" s="5" t="s">
        <v>40</v>
      </c>
      <c r="I37" s="16" t="s">
        <v>118</v>
      </c>
      <c r="J37" s="5">
        <v>16</v>
      </c>
      <c r="K37" s="5" t="s">
        <v>38</v>
      </c>
      <c r="L37" s="5" t="s">
        <v>54</v>
      </c>
      <c r="M37" s="15">
        <v>33000</v>
      </c>
      <c r="N37" s="5">
        <v>20230704</v>
      </c>
      <c r="O37" s="5">
        <v>20230710</v>
      </c>
      <c r="P37" s="5" t="s">
        <v>126</v>
      </c>
      <c r="Q37" s="15">
        <f t="shared" si="3"/>
        <v>528000</v>
      </c>
      <c r="R37" s="15">
        <f t="shared" si="4"/>
        <v>580800</v>
      </c>
    </row>
    <row r="38" spans="2:19">
      <c r="B38" s="5">
        <v>9</v>
      </c>
      <c r="C38" s="5" t="s">
        <v>47</v>
      </c>
      <c r="D38" s="5" t="s">
        <v>14</v>
      </c>
      <c r="E38" s="5" t="s">
        <v>31</v>
      </c>
      <c r="F38" s="5" t="s">
        <v>29</v>
      </c>
      <c r="G38" s="16" t="s">
        <v>118</v>
      </c>
      <c r="H38" s="5" t="s">
        <v>294</v>
      </c>
      <c r="I38" s="5" t="s">
        <v>30</v>
      </c>
      <c r="J38" s="5">
        <v>10</v>
      </c>
      <c r="K38" s="5" t="s">
        <v>38</v>
      </c>
      <c r="L38" s="5" t="s">
        <v>119</v>
      </c>
      <c r="M38" s="15">
        <v>81000</v>
      </c>
      <c r="N38" s="5">
        <v>20230705</v>
      </c>
      <c r="O38" s="5">
        <v>20230710</v>
      </c>
      <c r="P38" s="5"/>
      <c r="Q38" s="15">
        <f t="shared" si="3"/>
        <v>810000</v>
      </c>
      <c r="R38" s="15">
        <f t="shared" si="4"/>
        <v>891000.00000000012</v>
      </c>
    </row>
    <row r="39" spans="2:19">
      <c r="B39" s="5">
        <v>10</v>
      </c>
      <c r="C39" s="5" t="s">
        <v>47</v>
      </c>
      <c r="D39" s="5" t="s">
        <v>14</v>
      </c>
      <c r="E39" s="5" t="s">
        <v>32</v>
      </c>
      <c r="F39" s="5" t="s">
        <v>41</v>
      </c>
      <c r="G39" s="16" t="s">
        <v>118</v>
      </c>
      <c r="H39" s="5">
        <v>1000661000</v>
      </c>
      <c r="I39" s="5" t="s">
        <v>42</v>
      </c>
      <c r="J39" s="5">
        <v>1</v>
      </c>
      <c r="K39" s="5" t="s">
        <v>38</v>
      </c>
      <c r="L39" s="5" t="s">
        <v>119</v>
      </c>
      <c r="M39" s="15">
        <v>452000</v>
      </c>
      <c r="N39" s="5">
        <v>20230704</v>
      </c>
      <c r="O39" s="5">
        <v>20230710</v>
      </c>
      <c r="P39" s="15"/>
      <c r="Q39" s="15">
        <f t="shared" si="3"/>
        <v>452000</v>
      </c>
      <c r="R39" s="15">
        <f t="shared" si="4"/>
        <v>497200.00000000006</v>
      </c>
    </row>
    <row r="40" spans="2:19">
      <c r="B40" s="5">
        <v>11</v>
      </c>
      <c r="C40" s="5" t="s">
        <v>47</v>
      </c>
      <c r="D40" s="5" t="s">
        <v>14</v>
      </c>
      <c r="E40" s="5" t="s">
        <v>33</v>
      </c>
      <c r="F40" s="5" t="s">
        <v>41</v>
      </c>
      <c r="G40" s="16" t="s">
        <v>118</v>
      </c>
      <c r="H40" s="5">
        <v>311421</v>
      </c>
      <c r="I40" s="5" t="s">
        <v>34</v>
      </c>
      <c r="J40" s="5">
        <v>1</v>
      </c>
      <c r="K40" s="5" t="s">
        <v>38</v>
      </c>
      <c r="L40" s="5" t="s">
        <v>119</v>
      </c>
      <c r="M40" s="15">
        <v>660000</v>
      </c>
      <c r="N40" s="5">
        <v>20230704</v>
      </c>
      <c r="O40" s="5">
        <v>20230710</v>
      </c>
      <c r="P40" s="15"/>
      <c r="Q40" s="15">
        <f t="shared" si="3"/>
        <v>660000</v>
      </c>
      <c r="R40" s="15">
        <f t="shared" si="4"/>
        <v>726000.00000000012</v>
      </c>
    </row>
    <row r="41" spans="2:19">
      <c r="B41" s="5">
        <v>12</v>
      </c>
      <c r="C41" s="5" t="s">
        <v>47</v>
      </c>
      <c r="D41" s="5" t="s">
        <v>14</v>
      </c>
      <c r="E41" s="5" t="s">
        <v>43</v>
      </c>
      <c r="F41" s="5"/>
      <c r="G41" s="16" t="s">
        <v>118</v>
      </c>
      <c r="H41" s="16" t="s">
        <v>118</v>
      </c>
      <c r="I41" s="5" t="s">
        <v>44</v>
      </c>
      <c r="J41" s="5">
        <v>1</v>
      </c>
      <c r="K41" s="5" t="s">
        <v>38</v>
      </c>
      <c r="L41" s="16" t="s">
        <v>338</v>
      </c>
      <c r="M41" s="15">
        <v>33960</v>
      </c>
      <c r="N41" s="5">
        <v>20230703</v>
      </c>
      <c r="O41" s="5" t="s">
        <v>55</v>
      </c>
      <c r="P41" s="5"/>
      <c r="Q41" s="15">
        <f>R41/1.1</f>
        <v>30872.727272727268</v>
      </c>
      <c r="R41" s="15">
        <v>33960</v>
      </c>
    </row>
    <row r="42" spans="2:19">
      <c r="B42" s="5">
        <v>13</v>
      </c>
      <c r="C42" s="5" t="s">
        <v>47</v>
      </c>
      <c r="D42" s="5" t="s">
        <v>14</v>
      </c>
      <c r="E42" s="5" t="s">
        <v>45</v>
      </c>
      <c r="F42" s="5" t="s">
        <v>63</v>
      </c>
      <c r="G42" s="16" t="s">
        <v>118</v>
      </c>
      <c r="H42" s="5">
        <v>9402151</v>
      </c>
      <c r="I42" s="5"/>
      <c r="J42" s="5">
        <v>3</v>
      </c>
      <c r="K42" s="5" t="s">
        <v>36</v>
      </c>
      <c r="L42" s="3" t="s">
        <v>70</v>
      </c>
      <c r="M42" s="7">
        <v>31500</v>
      </c>
      <c r="N42" s="5">
        <v>20230706</v>
      </c>
      <c r="O42" s="5">
        <v>20230711</v>
      </c>
      <c r="P42" s="3"/>
      <c r="Q42" s="7">
        <f>J42*M42</f>
        <v>94500</v>
      </c>
      <c r="R42" s="15">
        <f t="shared" si="4"/>
        <v>103950.00000000001</v>
      </c>
    </row>
    <row r="43" spans="2:19">
      <c r="B43" s="5">
        <v>14</v>
      </c>
      <c r="C43" s="5" t="s">
        <v>47</v>
      </c>
      <c r="D43" s="5" t="s">
        <v>14</v>
      </c>
      <c r="E43" s="5" t="s">
        <v>61</v>
      </c>
      <c r="F43" s="5" t="s">
        <v>62</v>
      </c>
      <c r="G43" s="16" t="s">
        <v>118</v>
      </c>
      <c r="H43" s="5" t="s">
        <v>64</v>
      </c>
      <c r="I43" s="5" t="s">
        <v>191</v>
      </c>
      <c r="J43" s="5">
        <v>5</v>
      </c>
      <c r="K43" s="5" t="s">
        <v>37</v>
      </c>
      <c r="L43" s="5" t="s">
        <v>119</v>
      </c>
      <c r="M43" s="15">
        <v>11800</v>
      </c>
      <c r="N43" s="5">
        <v>20230704</v>
      </c>
      <c r="O43" s="5">
        <v>20230710</v>
      </c>
      <c r="P43" s="5"/>
      <c r="Q43" s="15">
        <f>J43*M43</f>
        <v>59000</v>
      </c>
      <c r="R43" s="15">
        <f t="shared" si="4"/>
        <v>64900.000000000007</v>
      </c>
    </row>
    <row r="44" spans="2:19">
      <c r="B44" s="5">
        <v>15</v>
      </c>
      <c r="C44" s="5" t="s">
        <v>47</v>
      </c>
      <c r="D44" s="5" t="s">
        <v>14</v>
      </c>
      <c r="E44" s="5" t="s">
        <v>60</v>
      </c>
      <c r="F44" s="5" t="s">
        <v>62</v>
      </c>
      <c r="G44" s="16" t="s">
        <v>118</v>
      </c>
      <c r="H44" s="5" t="s">
        <v>65</v>
      </c>
      <c r="I44" s="5" t="s">
        <v>46</v>
      </c>
      <c r="J44" s="5">
        <v>15</v>
      </c>
      <c r="K44" s="5" t="s">
        <v>37</v>
      </c>
      <c r="L44" s="5" t="s">
        <v>119</v>
      </c>
      <c r="M44" s="15">
        <v>11800</v>
      </c>
      <c r="N44" s="5">
        <v>20230704</v>
      </c>
      <c r="O44" s="5">
        <v>20230710</v>
      </c>
      <c r="P44" s="5"/>
      <c r="Q44" s="15">
        <f>J44*M44</f>
        <v>177000</v>
      </c>
      <c r="R44" s="15">
        <f t="shared" si="4"/>
        <v>194700.00000000003</v>
      </c>
    </row>
    <row r="45" spans="2:19">
      <c r="B45" s="5">
        <v>16</v>
      </c>
      <c r="C45" s="5" t="s">
        <v>47</v>
      </c>
      <c r="D45" s="5" t="s">
        <v>14</v>
      </c>
      <c r="E45" s="5" t="s">
        <v>53</v>
      </c>
      <c r="F45" s="16" t="s">
        <v>118</v>
      </c>
      <c r="G45" s="16" t="s">
        <v>118</v>
      </c>
      <c r="H45" s="16" t="s">
        <v>118</v>
      </c>
      <c r="I45" s="5" t="s">
        <v>52</v>
      </c>
      <c r="J45" s="5">
        <v>1</v>
      </c>
      <c r="K45" s="5" t="s">
        <v>38</v>
      </c>
      <c r="L45" s="5" t="s">
        <v>77</v>
      </c>
      <c r="M45" s="15">
        <v>613000</v>
      </c>
      <c r="N45" s="5">
        <v>20230706</v>
      </c>
      <c r="O45" s="5">
        <v>20230711</v>
      </c>
      <c r="P45" s="5"/>
      <c r="Q45" s="15">
        <f>J45*M45</f>
        <v>613000</v>
      </c>
      <c r="R45" s="15">
        <f t="shared" si="4"/>
        <v>674300</v>
      </c>
    </row>
    <row r="46" spans="2:19">
      <c r="L46" s="1"/>
      <c r="M46" s="9"/>
      <c r="P46" s="4" t="s">
        <v>123</v>
      </c>
      <c r="Q46" s="14">
        <f>SUM(Q30:Q45)</f>
        <v>4525572.7272727266</v>
      </c>
      <c r="R46" s="14">
        <f>SUM(R30:R45)</f>
        <v>4978130.0000000009</v>
      </c>
      <c r="S46" s="9"/>
    </row>
    <row r="47" spans="2:19">
      <c r="B47" s="3" t="s">
        <v>100</v>
      </c>
      <c r="L47" s="1"/>
    </row>
    <row r="48" spans="2:19">
      <c r="B48" s="4" t="s">
        <v>48</v>
      </c>
      <c r="C48" s="4" t="s">
        <v>13</v>
      </c>
      <c r="D48" s="4" t="s">
        <v>12</v>
      </c>
      <c r="E48" s="4" t="s">
        <v>5</v>
      </c>
      <c r="F48" s="4" t="s">
        <v>22</v>
      </c>
      <c r="G48" s="4" t="s">
        <v>2</v>
      </c>
      <c r="H48" s="4" t="s">
        <v>18</v>
      </c>
      <c r="I48" s="4" t="s">
        <v>3</v>
      </c>
      <c r="J48" s="4" t="s">
        <v>6</v>
      </c>
      <c r="K48" s="4" t="s">
        <v>35</v>
      </c>
      <c r="L48" s="4" t="s">
        <v>21</v>
      </c>
      <c r="M48" s="4" t="s">
        <v>59</v>
      </c>
      <c r="N48" s="4" t="s">
        <v>58</v>
      </c>
      <c r="O48" s="4" t="s">
        <v>121</v>
      </c>
      <c r="P48" s="4" t="s">
        <v>73</v>
      </c>
      <c r="Q48" s="4" t="s">
        <v>122</v>
      </c>
      <c r="R48" s="4" t="s">
        <v>337</v>
      </c>
    </row>
    <row r="49" spans="2:18">
      <c r="B49" s="5">
        <v>1</v>
      </c>
      <c r="C49" s="5" t="s">
        <v>100</v>
      </c>
      <c r="D49" s="5" t="s">
        <v>14</v>
      </c>
      <c r="E49" s="5" t="s">
        <v>99</v>
      </c>
      <c r="F49" s="5" t="s">
        <v>792</v>
      </c>
      <c r="G49" s="5" t="s">
        <v>1</v>
      </c>
      <c r="H49" s="5" t="s">
        <v>69</v>
      </c>
      <c r="I49" s="5" t="s">
        <v>78</v>
      </c>
      <c r="J49" s="5">
        <v>8</v>
      </c>
      <c r="K49" s="5" t="s">
        <v>38</v>
      </c>
      <c r="L49" s="5" t="s">
        <v>119</v>
      </c>
      <c r="M49" s="15">
        <v>46000</v>
      </c>
      <c r="N49" s="5">
        <v>20230706</v>
      </c>
      <c r="O49" s="5">
        <v>20230710</v>
      </c>
      <c r="P49" s="5" t="s">
        <v>127</v>
      </c>
      <c r="Q49" s="15">
        <f>J49*M49</f>
        <v>368000</v>
      </c>
      <c r="R49" s="8">
        <f>Q49*1.1</f>
        <v>404800.00000000006</v>
      </c>
    </row>
    <row r="50" spans="2:18">
      <c r="B50" s="5">
        <v>2</v>
      </c>
      <c r="C50" s="5" t="s">
        <v>100</v>
      </c>
      <c r="D50" s="5" t="s">
        <v>14</v>
      </c>
      <c r="E50" s="5" t="s">
        <v>79</v>
      </c>
      <c r="F50" s="5" t="s">
        <v>98</v>
      </c>
      <c r="G50" s="5" t="s">
        <v>1</v>
      </c>
      <c r="H50" s="5" t="s">
        <v>102</v>
      </c>
      <c r="I50" s="5" t="s">
        <v>78</v>
      </c>
      <c r="J50" s="5">
        <v>8</v>
      </c>
      <c r="K50" s="5" t="s">
        <v>38</v>
      </c>
      <c r="L50" s="5" t="s">
        <v>54</v>
      </c>
      <c r="M50" s="7">
        <v>46500</v>
      </c>
      <c r="N50" s="5">
        <v>20230706</v>
      </c>
      <c r="O50" s="5">
        <v>20230710</v>
      </c>
      <c r="P50" s="5" t="s">
        <v>127</v>
      </c>
      <c r="Q50" s="7">
        <f t="shared" ref="Q50:Q55" si="5">J50*M50</f>
        <v>372000</v>
      </c>
      <c r="R50" s="8">
        <f t="shared" ref="R50:R55" si="6">Q50*1.1</f>
        <v>409200.00000000006</v>
      </c>
    </row>
    <row r="51" spans="2:18">
      <c r="B51" s="5">
        <v>3</v>
      </c>
      <c r="C51" s="5" t="s">
        <v>100</v>
      </c>
      <c r="D51" s="5" t="s">
        <v>14</v>
      </c>
      <c r="E51" s="5" t="s">
        <v>16</v>
      </c>
      <c r="F51" s="16" t="s">
        <v>118</v>
      </c>
      <c r="G51" s="16" t="s">
        <v>118</v>
      </c>
      <c r="H51" s="16" t="s">
        <v>118</v>
      </c>
      <c r="I51" s="5" t="s">
        <v>89</v>
      </c>
      <c r="J51" s="5">
        <v>3</v>
      </c>
      <c r="K51" s="5" t="s">
        <v>38</v>
      </c>
      <c r="L51" s="5" t="s">
        <v>119</v>
      </c>
      <c r="M51" s="15">
        <v>26500</v>
      </c>
      <c r="N51" s="5">
        <v>20230706</v>
      </c>
      <c r="O51" s="5">
        <v>20230710</v>
      </c>
      <c r="P51" s="5"/>
      <c r="Q51" s="15">
        <f t="shared" si="5"/>
        <v>79500</v>
      </c>
      <c r="R51" s="8">
        <f t="shared" si="6"/>
        <v>87450</v>
      </c>
    </row>
    <row r="52" spans="2:18">
      <c r="B52" s="5">
        <v>4</v>
      </c>
      <c r="C52" s="5" t="s">
        <v>100</v>
      </c>
      <c r="D52" s="5" t="s">
        <v>14</v>
      </c>
      <c r="E52" s="5" t="s">
        <v>101</v>
      </c>
      <c r="F52" s="5" t="s">
        <v>68</v>
      </c>
      <c r="G52" s="5" t="s">
        <v>10</v>
      </c>
      <c r="H52" s="5" t="s">
        <v>103</v>
      </c>
      <c r="I52" s="5" t="s">
        <v>4</v>
      </c>
      <c r="J52" s="5">
        <v>1</v>
      </c>
      <c r="K52" s="5" t="s">
        <v>38</v>
      </c>
      <c r="L52" s="5" t="s">
        <v>119</v>
      </c>
      <c r="M52" s="15">
        <v>42800</v>
      </c>
      <c r="N52" s="5">
        <v>20230706</v>
      </c>
      <c r="O52" s="5">
        <v>20230710</v>
      </c>
      <c r="P52" s="5"/>
      <c r="Q52" s="15">
        <f t="shared" si="5"/>
        <v>42800</v>
      </c>
      <c r="R52" s="8">
        <f t="shared" si="6"/>
        <v>47080.000000000007</v>
      </c>
    </row>
    <row r="53" spans="2:18">
      <c r="B53" s="5">
        <v>5</v>
      </c>
      <c r="C53" s="5" t="s">
        <v>100</v>
      </c>
      <c r="D53" s="5" t="s">
        <v>14</v>
      </c>
      <c r="E53" s="5" t="s">
        <v>95</v>
      </c>
      <c r="F53" s="5" t="s">
        <v>82</v>
      </c>
      <c r="G53" s="5" t="s">
        <v>10</v>
      </c>
      <c r="H53" s="5" t="s">
        <v>104</v>
      </c>
      <c r="I53" s="5" t="s">
        <v>4</v>
      </c>
      <c r="J53" s="5">
        <v>1</v>
      </c>
      <c r="K53" s="5" t="s">
        <v>38</v>
      </c>
      <c r="L53" s="5" t="s">
        <v>119</v>
      </c>
      <c r="M53" s="15">
        <v>195800</v>
      </c>
      <c r="N53" s="5">
        <v>20230706</v>
      </c>
      <c r="O53" s="5">
        <v>20230710</v>
      </c>
      <c r="P53" s="5"/>
      <c r="Q53" s="15">
        <f t="shared" si="5"/>
        <v>195800</v>
      </c>
      <c r="R53" s="8">
        <f t="shared" si="6"/>
        <v>215380.00000000003</v>
      </c>
    </row>
    <row r="54" spans="2:18">
      <c r="B54" s="5">
        <v>6</v>
      </c>
      <c r="C54" s="5" t="s">
        <v>100</v>
      </c>
      <c r="D54" s="5" t="s">
        <v>14</v>
      </c>
      <c r="E54" s="5" t="s">
        <v>24</v>
      </c>
      <c r="F54" s="5" t="s">
        <v>23</v>
      </c>
      <c r="G54" s="5" t="s">
        <v>1</v>
      </c>
      <c r="H54" s="5" t="s">
        <v>105</v>
      </c>
      <c r="I54" s="5" t="s">
        <v>78</v>
      </c>
      <c r="J54" s="5">
        <v>20</v>
      </c>
      <c r="K54" s="5" t="s">
        <v>38</v>
      </c>
      <c r="L54" s="5" t="s">
        <v>54</v>
      </c>
      <c r="M54" s="7">
        <v>33000</v>
      </c>
      <c r="N54" s="5">
        <v>20230706</v>
      </c>
      <c r="O54" s="5">
        <v>20230710</v>
      </c>
      <c r="P54" s="5" t="s">
        <v>128</v>
      </c>
      <c r="Q54" s="7">
        <f t="shared" si="5"/>
        <v>660000</v>
      </c>
      <c r="R54" s="8">
        <f t="shared" si="6"/>
        <v>726000.00000000012</v>
      </c>
    </row>
    <row r="55" spans="2:18">
      <c r="B55" s="5">
        <v>7</v>
      </c>
      <c r="C55" s="5" t="s">
        <v>100</v>
      </c>
      <c r="D55" s="5" t="s">
        <v>14</v>
      </c>
      <c r="E55" s="5" t="s">
        <v>113</v>
      </c>
      <c r="F55" s="5" t="s">
        <v>68</v>
      </c>
      <c r="G55" s="5" t="s">
        <v>10</v>
      </c>
      <c r="H55" s="5" t="s">
        <v>114</v>
      </c>
      <c r="I55" s="5" t="s">
        <v>4</v>
      </c>
      <c r="J55" s="5">
        <v>5</v>
      </c>
      <c r="K55" s="5" t="s">
        <v>38</v>
      </c>
      <c r="L55" s="5" t="s">
        <v>119</v>
      </c>
      <c r="M55" s="15">
        <v>72000</v>
      </c>
      <c r="N55" s="5">
        <v>20230706</v>
      </c>
      <c r="O55" s="5">
        <v>20230710</v>
      </c>
      <c r="P55" s="5"/>
      <c r="Q55" s="15">
        <f t="shared" si="5"/>
        <v>360000</v>
      </c>
      <c r="R55" s="8">
        <f t="shared" si="6"/>
        <v>396000.00000000006</v>
      </c>
    </row>
    <row r="56" spans="2:18">
      <c r="M56" s="9"/>
      <c r="P56" s="4" t="s">
        <v>123</v>
      </c>
      <c r="Q56" s="14">
        <f>SUM(Q49:Q55)</f>
        <v>2078100</v>
      </c>
      <c r="R56" s="14">
        <f>SUM(R49:R55)</f>
        <v>2285910.0000000005</v>
      </c>
    </row>
    <row r="58" spans="2:18">
      <c r="B58" s="3" t="s">
        <v>145</v>
      </c>
      <c r="L58" s="1"/>
    </row>
    <row r="59" spans="2:18">
      <c r="B59" s="21" t="s">
        <v>48</v>
      </c>
      <c r="C59" s="4" t="s">
        <v>13</v>
      </c>
      <c r="D59" s="4" t="s">
        <v>12</v>
      </c>
      <c r="E59" s="4" t="s">
        <v>5</v>
      </c>
      <c r="F59" s="4" t="s">
        <v>22</v>
      </c>
      <c r="G59" s="4" t="s">
        <v>2</v>
      </c>
      <c r="H59" s="4" t="s">
        <v>18</v>
      </c>
      <c r="I59" s="4" t="s">
        <v>3</v>
      </c>
      <c r="J59" s="4" t="s">
        <v>6</v>
      </c>
      <c r="K59" s="4" t="s">
        <v>35</v>
      </c>
      <c r="L59" s="4" t="s">
        <v>21</v>
      </c>
      <c r="M59" s="4" t="s">
        <v>59</v>
      </c>
      <c r="N59" s="4" t="s">
        <v>58</v>
      </c>
      <c r="O59" s="4" t="s">
        <v>121</v>
      </c>
      <c r="P59" s="4" t="s">
        <v>73</v>
      </c>
      <c r="Q59" s="4" t="s">
        <v>122</v>
      </c>
      <c r="R59" s="4" t="s">
        <v>337</v>
      </c>
    </row>
    <row r="60" spans="2:18">
      <c r="B60" s="22">
        <v>1</v>
      </c>
      <c r="C60" s="22" t="s">
        <v>145</v>
      </c>
      <c r="D60" s="22" t="s">
        <v>14</v>
      </c>
      <c r="E60" s="22" t="s">
        <v>146</v>
      </c>
      <c r="F60" s="22" t="s">
        <v>147</v>
      </c>
      <c r="G60" s="22" t="s">
        <v>118</v>
      </c>
      <c r="H60" s="22" t="s">
        <v>148</v>
      </c>
      <c r="I60" s="22" t="s">
        <v>118</v>
      </c>
      <c r="J60" s="22">
        <v>6</v>
      </c>
      <c r="K60" s="22" t="s">
        <v>38</v>
      </c>
      <c r="L60" s="22" t="s">
        <v>119</v>
      </c>
      <c r="M60" s="7">
        <v>55000</v>
      </c>
      <c r="N60" s="5">
        <v>20230719</v>
      </c>
      <c r="O60" s="5">
        <v>20230725</v>
      </c>
      <c r="P60" s="22"/>
      <c r="Q60" s="15">
        <f t="shared" ref="Q60:Q70" si="7">J60*M60</f>
        <v>330000</v>
      </c>
      <c r="R60" s="8">
        <f>Q60*1.1</f>
        <v>363000.00000000006</v>
      </c>
    </row>
    <row r="61" spans="2:18">
      <c r="B61" s="22">
        <v>2</v>
      </c>
      <c r="C61" s="22" t="s">
        <v>145</v>
      </c>
      <c r="D61" s="22" t="s">
        <v>14</v>
      </c>
      <c r="E61" s="22" t="s">
        <v>149</v>
      </c>
      <c r="F61" s="22" t="s">
        <v>147</v>
      </c>
      <c r="G61" s="22" t="s">
        <v>118</v>
      </c>
      <c r="H61" s="22" t="s">
        <v>150</v>
      </c>
      <c r="I61" s="22" t="s">
        <v>118</v>
      </c>
      <c r="J61" s="22">
        <v>6</v>
      </c>
      <c r="K61" s="22" t="s">
        <v>38</v>
      </c>
      <c r="L61" s="22" t="s">
        <v>119</v>
      </c>
      <c r="M61" s="7">
        <v>57000</v>
      </c>
      <c r="N61" s="5">
        <v>20230719</v>
      </c>
      <c r="O61" s="5">
        <v>20230721</v>
      </c>
      <c r="P61" s="22"/>
      <c r="Q61" s="15">
        <f t="shared" si="7"/>
        <v>342000</v>
      </c>
      <c r="R61" s="8">
        <f t="shared" ref="R61:R70" si="8">Q61*1.1</f>
        <v>376200.00000000006</v>
      </c>
    </row>
    <row r="62" spans="2:18">
      <c r="B62" s="22">
        <v>3</v>
      </c>
      <c r="C62" s="22" t="s">
        <v>145</v>
      </c>
      <c r="D62" s="22" t="s">
        <v>14</v>
      </c>
      <c r="E62" s="22" t="s">
        <v>339</v>
      </c>
      <c r="F62" s="22" t="s">
        <v>151</v>
      </c>
      <c r="G62" s="22" t="s">
        <v>118</v>
      </c>
      <c r="H62" s="22">
        <v>1711301</v>
      </c>
      <c r="I62" s="22" t="s">
        <v>15</v>
      </c>
      <c r="J62" s="22">
        <v>1</v>
      </c>
      <c r="K62" s="22" t="s">
        <v>36</v>
      </c>
      <c r="L62" s="22" t="s">
        <v>70</v>
      </c>
      <c r="M62" s="7">
        <v>20000</v>
      </c>
      <c r="N62" s="5">
        <v>20230719</v>
      </c>
      <c r="O62" s="5">
        <v>20230725</v>
      </c>
      <c r="P62" s="22" t="s">
        <v>193</v>
      </c>
      <c r="Q62" s="15">
        <f t="shared" si="7"/>
        <v>20000</v>
      </c>
      <c r="R62" s="8">
        <f t="shared" si="8"/>
        <v>22000</v>
      </c>
    </row>
    <row r="63" spans="2:18">
      <c r="B63" s="22">
        <v>4</v>
      </c>
      <c r="C63" s="22" t="s">
        <v>145</v>
      </c>
      <c r="D63" s="22" t="s">
        <v>14</v>
      </c>
      <c r="E63" s="22" t="s">
        <v>189</v>
      </c>
      <c r="F63" s="22" t="s">
        <v>154</v>
      </c>
      <c r="G63" s="22" t="s">
        <v>10</v>
      </c>
      <c r="H63" s="22" t="s">
        <v>153</v>
      </c>
      <c r="I63" s="22" t="s">
        <v>94</v>
      </c>
      <c r="J63" s="22">
        <v>10</v>
      </c>
      <c r="K63" s="22" t="s">
        <v>38</v>
      </c>
      <c r="L63" s="22" t="s">
        <v>119</v>
      </c>
      <c r="M63" s="7">
        <v>13000</v>
      </c>
      <c r="N63" s="5">
        <v>20230719</v>
      </c>
      <c r="O63" s="5">
        <v>20230721</v>
      </c>
      <c r="P63" s="22"/>
      <c r="Q63" s="15">
        <f t="shared" si="7"/>
        <v>130000</v>
      </c>
      <c r="R63" s="8">
        <f t="shared" si="8"/>
        <v>143000</v>
      </c>
    </row>
    <row r="64" spans="2:18">
      <c r="B64" s="22">
        <v>5</v>
      </c>
      <c r="C64" s="22" t="s">
        <v>145</v>
      </c>
      <c r="D64" s="22" t="s">
        <v>14</v>
      </c>
      <c r="E64" s="22" t="s">
        <v>155</v>
      </c>
      <c r="F64" s="22" t="s">
        <v>157</v>
      </c>
      <c r="G64" s="22" t="s">
        <v>118</v>
      </c>
      <c r="H64" s="22" t="s">
        <v>156</v>
      </c>
      <c r="I64" s="22" t="s">
        <v>120</v>
      </c>
      <c r="J64" s="22">
        <v>1</v>
      </c>
      <c r="K64" s="22" t="s">
        <v>36</v>
      </c>
      <c r="L64" s="22" t="s">
        <v>119</v>
      </c>
      <c r="M64" s="7">
        <v>187000</v>
      </c>
      <c r="N64" s="5">
        <v>20230719</v>
      </c>
      <c r="O64" s="5">
        <v>20230721</v>
      </c>
      <c r="P64" s="22"/>
      <c r="Q64" s="15">
        <f t="shared" si="7"/>
        <v>187000</v>
      </c>
      <c r="R64" s="8">
        <f t="shared" si="8"/>
        <v>205700.00000000003</v>
      </c>
    </row>
    <row r="65" spans="1:18">
      <c r="B65" s="22">
        <v>6</v>
      </c>
      <c r="C65" s="22" t="s">
        <v>145</v>
      </c>
      <c r="D65" s="22" t="s">
        <v>14</v>
      </c>
      <c r="E65" s="22" t="s">
        <v>158</v>
      </c>
      <c r="F65" s="22" t="s">
        <v>160</v>
      </c>
      <c r="G65" s="22" t="s">
        <v>118</v>
      </c>
      <c r="H65" s="22" t="s">
        <v>161</v>
      </c>
      <c r="I65" s="22" t="s">
        <v>159</v>
      </c>
      <c r="J65" s="22">
        <v>1</v>
      </c>
      <c r="K65" s="22" t="s">
        <v>38</v>
      </c>
      <c r="L65" s="22" t="s">
        <v>119</v>
      </c>
      <c r="M65" s="7">
        <v>13600</v>
      </c>
      <c r="N65" s="5">
        <v>20230719</v>
      </c>
      <c r="O65" s="5">
        <v>20230721</v>
      </c>
      <c r="P65" s="22"/>
      <c r="Q65" s="15">
        <f t="shared" si="7"/>
        <v>13600</v>
      </c>
      <c r="R65" s="8">
        <f t="shared" si="8"/>
        <v>14960.000000000002</v>
      </c>
    </row>
    <row r="66" spans="1:18">
      <c r="B66" s="22">
        <v>7</v>
      </c>
      <c r="C66" s="22" t="s">
        <v>145</v>
      </c>
      <c r="D66" s="22" t="s">
        <v>14</v>
      </c>
      <c r="E66" s="22" t="s">
        <v>163</v>
      </c>
      <c r="F66" s="22" t="s">
        <v>166</v>
      </c>
      <c r="G66" s="22" t="s">
        <v>118</v>
      </c>
      <c r="H66" s="22" t="s">
        <v>130</v>
      </c>
      <c r="I66" s="22" t="s">
        <v>167</v>
      </c>
      <c r="J66" s="22">
        <v>20</v>
      </c>
      <c r="K66" s="22" t="s">
        <v>38</v>
      </c>
      <c r="L66" s="22" t="s">
        <v>119</v>
      </c>
      <c r="M66" s="7">
        <v>66000</v>
      </c>
      <c r="N66" s="5">
        <v>20230719</v>
      </c>
      <c r="O66" s="5">
        <v>20230825</v>
      </c>
      <c r="P66" s="22"/>
      <c r="Q66" s="7">
        <f t="shared" si="7"/>
        <v>1320000</v>
      </c>
      <c r="R66" s="8">
        <f t="shared" si="8"/>
        <v>1452000.0000000002</v>
      </c>
    </row>
    <row r="67" spans="1:18">
      <c r="B67" s="22">
        <v>8</v>
      </c>
      <c r="C67" s="22" t="s">
        <v>145</v>
      </c>
      <c r="D67" s="22" t="s">
        <v>14</v>
      </c>
      <c r="E67" s="22" t="s">
        <v>168</v>
      </c>
      <c r="F67" s="22" t="s">
        <v>166</v>
      </c>
      <c r="G67" s="22" t="s">
        <v>118</v>
      </c>
      <c r="H67" s="22" t="s">
        <v>133</v>
      </c>
      <c r="I67" s="22" t="s">
        <v>165</v>
      </c>
      <c r="J67" s="22">
        <v>3</v>
      </c>
      <c r="K67" s="22" t="s">
        <v>38</v>
      </c>
      <c r="L67" s="22" t="s">
        <v>119</v>
      </c>
      <c r="M67" s="7">
        <v>107000</v>
      </c>
      <c r="N67" s="5">
        <v>20230719</v>
      </c>
      <c r="O67" s="5">
        <v>20230825</v>
      </c>
      <c r="P67" s="22"/>
      <c r="Q67" s="7">
        <f t="shared" si="7"/>
        <v>321000</v>
      </c>
      <c r="R67" s="8">
        <f>Q67*1.1</f>
        <v>353100</v>
      </c>
    </row>
    <row r="68" spans="1:18">
      <c r="B68" s="22">
        <v>9</v>
      </c>
      <c r="C68" s="22" t="s">
        <v>145</v>
      </c>
      <c r="D68" s="22" t="s">
        <v>14</v>
      </c>
      <c r="E68" s="22" t="s">
        <v>164</v>
      </c>
      <c r="F68" s="22" t="s">
        <v>166</v>
      </c>
      <c r="G68" s="22" t="s">
        <v>118</v>
      </c>
      <c r="H68" s="22" t="s">
        <v>131</v>
      </c>
      <c r="I68" s="22" t="s">
        <v>165</v>
      </c>
      <c r="J68" s="22">
        <v>5</v>
      </c>
      <c r="K68" s="22" t="s">
        <v>38</v>
      </c>
      <c r="L68" s="22" t="s">
        <v>119</v>
      </c>
      <c r="M68" s="7">
        <v>645000</v>
      </c>
      <c r="N68" s="5">
        <v>20230719</v>
      </c>
      <c r="O68" s="5">
        <v>20230825</v>
      </c>
      <c r="P68" s="22"/>
      <c r="Q68" s="7">
        <f t="shared" si="7"/>
        <v>3225000</v>
      </c>
      <c r="R68" s="8">
        <f t="shared" si="8"/>
        <v>3547500.0000000005</v>
      </c>
    </row>
    <row r="69" spans="1:18">
      <c r="B69" s="22">
        <v>10</v>
      </c>
      <c r="C69" s="22" t="s">
        <v>145</v>
      </c>
      <c r="D69" s="22" t="s">
        <v>14</v>
      </c>
      <c r="E69" s="22" t="s">
        <v>169</v>
      </c>
      <c r="F69" s="22" t="s">
        <v>166</v>
      </c>
      <c r="G69" s="22" t="s">
        <v>118</v>
      </c>
      <c r="H69" s="22" t="s">
        <v>132</v>
      </c>
      <c r="I69" s="22" t="s">
        <v>165</v>
      </c>
      <c r="J69" s="22">
        <v>5</v>
      </c>
      <c r="K69" s="22" t="s">
        <v>38</v>
      </c>
      <c r="L69" s="22" t="s">
        <v>119</v>
      </c>
      <c r="M69" s="7">
        <v>842000</v>
      </c>
      <c r="N69" s="5">
        <v>20230719</v>
      </c>
      <c r="O69" s="5">
        <v>20230825</v>
      </c>
      <c r="P69" s="22"/>
      <c r="Q69" s="7">
        <f t="shared" si="7"/>
        <v>4210000</v>
      </c>
      <c r="R69" s="8">
        <f t="shared" si="8"/>
        <v>4631000</v>
      </c>
    </row>
    <row r="70" spans="1:18">
      <c r="B70" s="22">
        <v>11</v>
      </c>
      <c r="C70" s="22" t="s">
        <v>145</v>
      </c>
      <c r="D70" s="22" t="s">
        <v>14</v>
      </c>
      <c r="E70" s="22" t="s">
        <v>170</v>
      </c>
      <c r="F70" s="22" t="s">
        <v>166</v>
      </c>
      <c r="G70" s="22" t="s">
        <v>118</v>
      </c>
      <c r="H70" s="23" t="s">
        <v>188</v>
      </c>
      <c r="I70" s="22" t="s">
        <v>152</v>
      </c>
      <c r="J70" s="22">
        <v>1</v>
      </c>
      <c r="K70" s="22" t="s">
        <v>38</v>
      </c>
      <c r="L70" s="22" t="s">
        <v>119</v>
      </c>
      <c r="M70" s="7">
        <v>380000</v>
      </c>
      <c r="N70" s="5">
        <v>20230719</v>
      </c>
      <c r="O70" s="5">
        <v>20230825</v>
      </c>
      <c r="P70" s="22"/>
      <c r="Q70" s="7">
        <f t="shared" si="7"/>
        <v>380000</v>
      </c>
      <c r="R70" s="8">
        <f t="shared" si="8"/>
        <v>418000.00000000006</v>
      </c>
    </row>
    <row r="71" spans="1:18">
      <c r="P71" s="4" t="s">
        <v>123</v>
      </c>
      <c r="Q71" s="14">
        <f>SUM(Q60:Q70)</f>
        <v>10478600</v>
      </c>
      <c r="R71" s="14">
        <f>SUM(R60:R70)</f>
        <v>11526460</v>
      </c>
    </row>
    <row r="73" spans="1:18">
      <c r="B73" s="3" t="s">
        <v>197</v>
      </c>
    </row>
    <row r="74" spans="1:18">
      <c r="B74" s="4" t="s">
        <v>48</v>
      </c>
      <c r="C74" s="4" t="s">
        <v>13</v>
      </c>
      <c r="D74" s="4" t="s">
        <v>12</v>
      </c>
      <c r="E74" s="4" t="s">
        <v>5</v>
      </c>
      <c r="F74" s="4" t="s">
        <v>22</v>
      </c>
      <c r="G74" s="4" t="s">
        <v>2</v>
      </c>
      <c r="H74" s="4" t="s">
        <v>18</v>
      </c>
      <c r="I74" s="4" t="s">
        <v>3</v>
      </c>
      <c r="J74" s="4" t="s">
        <v>6</v>
      </c>
      <c r="K74" s="4" t="s">
        <v>35</v>
      </c>
      <c r="L74" s="4" t="s">
        <v>21</v>
      </c>
      <c r="M74" s="4" t="s">
        <v>59</v>
      </c>
      <c r="N74" s="4" t="s">
        <v>58</v>
      </c>
      <c r="O74" s="4" t="s">
        <v>121</v>
      </c>
      <c r="P74" s="4" t="s">
        <v>73</v>
      </c>
      <c r="Q74" s="4" t="s">
        <v>122</v>
      </c>
      <c r="R74" s="4" t="s">
        <v>337</v>
      </c>
    </row>
    <row r="75" spans="1:18">
      <c r="B75" s="5">
        <v>1</v>
      </c>
      <c r="C75" s="5" t="s">
        <v>197</v>
      </c>
      <c r="D75" s="5" t="s">
        <v>14</v>
      </c>
      <c r="E75" s="5" t="s">
        <v>195</v>
      </c>
      <c r="F75" s="5" t="s">
        <v>136</v>
      </c>
      <c r="G75" s="16" t="s">
        <v>118</v>
      </c>
      <c r="H75" s="5" t="s">
        <v>194</v>
      </c>
      <c r="I75" s="5" t="s">
        <v>196</v>
      </c>
      <c r="J75" s="5">
        <v>1</v>
      </c>
      <c r="K75" s="5" t="s">
        <v>38</v>
      </c>
      <c r="L75" s="22" t="s">
        <v>119</v>
      </c>
      <c r="M75" s="7">
        <v>89000</v>
      </c>
      <c r="N75" s="5">
        <v>20230720</v>
      </c>
      <c r="O75" s="5">
        <v>20230725</v>
      </c>
      <c r="P75" s="5"/>
      <c r="Q75" s="15">
        <f t="shared" ref="Q75:Q77" si="9">J75*M75</f>
        <v>89000</v>
      </c>
      <c r="R75" s="8">
        <f>Q75*1.1</f>
        <v>97900.000000000015</v>
      </c>
    </row>
    <row r="76" spans="1:18">
      <c r="A76" s="728"/>
      <c r="B76" s="5">
        <v>2</v>
      </c>
      <c r="C76" s="5" t="s">
        <v>197</v>
      </c>
      <c r="D76" s="5" t="s">
        <v>14</v>
      </c>
      <c r="E76" s="5" t="s">
        <v>200</v>
      </c>
      <c r="F76" s="5" t="s">
        <v>88</v>
      </c>
      <c r="G76" s="6" t="s">
        <v>281</v>
      </c>
      <c r="H76" s="5" t="s">
        <v>198</v>
      </c>
      <c r="I76" s="5" t="s">
        <v>199</v>
      </c>
      <c r="J76" s="5">
        <v>3</v>
      </c>
      <c r="K76" s="5" t="s">
        <v>38</v>
      </c>
      <c r="L76" s="5" t="s">
        <v>57</v>
      </c>
      <c r="M76" s="7">
        <v>59000</v>
      </c>
      <c r="N76" s="5">
        <v>20230720</v>
      </c>
      <c r="O76" s="5">
        <v>20230725</v>
      </c>
      <c r="P76" s="5"/>
      <c r="Q76" s="7">
        <f t="shared" si="9"/>
        <v>177000</v>
      </c>
      <c r="R76" s="8">
        <f t="shared" ref="R76:R77" si="10">Q76*1.1</f>
        <v>194700.00000000003</v>
      </c>
    </row>
    <row r="77" spans="1:18">
      <c r="A77" s="728"/>
      <c r="B77" s="5">
        <v>3</v>
      </c>
      <c r="C77" s="5" t="s">
        <v>197</v>
      </c>
      <c r="D77" s="5" t="s">
        <v>14</v>
      </c>
      <c r="E77" s="5" t="s">
        <v>201</v>
      </c>
      <c r="F77" s="5" t="s">
        <v>88</v>
      </c>
      <c r="G77" s="6" t="s">
        <v>281</v>
      </c>
      <c r="H77" s="5" t="s">
        <v>203</v>
      </c>
      <c r="I77" s="5" t="s">
        <v>202</v>
      </c>
      <c r="J77" s="5">
        <v>2</v>
      </c>
      <c r="K77" s="5" t="s">
        <v>38</v>
      </c>
      <c r="L77" s="5" t="s">
        <v>57</v>
      </c>
      <c r="M77" s="7">
        <v>39000</v>
      </c>
      <c r="N77" s="5">
        <v>20230720</v>
      </c>
      <c r="O77" s="5">
        <v>20230725</v>
      </c>
      <c r="P77" s="5"/>
      <c r="Q77" s="7">
        <f t="shared" si="9"/>
        <v>78000</v>
      </c>
      <c r="R77" s="8">
        <f t="shared" si="10"/>
        <v>85800</v>
      </c>
    </row>
    <row r="78" spans="1:18">
      <c r="P78" s="4" t="s">
        <v>123</v>
      </c>
      <c r="Q78" s="14">
        <f>SUM(Q75:Q77)</f>
        <v>344000</v>
      </c>
      <c r="R78" s="14">
        <f>SUM(R75:R77)</f>
        <v>378400.00000000006</v>
      </c>
    </row>
    <row r="80" spans="1:18">
      <c r="B80" s="3" t="s">
        <v>289</v>
      </c>
    </row>
    <row r="81" spans="2:18">
      <c r="B81" s="4" t="s">
        <v>48</v>
      </c>
      <c r="C81" s="4" t="s">
        <v>13</v>
      </c>
      <c r="D81" s="4" t="s">
        <v>12</v>
      </c>
      <c r="E81" s="4" t="s">
        <v>5</v>
      </c>
      <c r="F81" s="4" t="s">
        <v>22</v>
      </c>
      <c r="G81" s="4" t="s">
        <v>2</v>
      </c>
      <c r="H81" s="4" t="s">
        <v>18</v>
      </c>
      <c r="I81" s="4" t="s">
        <v>3</v>
      </c>
      <c r="J81" s="4" t="s">
        <v>6</v>
      </c>
      <c r="K81" s="4" t="s">
        <v>35</v>
      </c>
      <c r="L81" s="4" t="s">
        <v>21</v>
      </c>
      <c r="M81" s="4" t="s">
        <v>59</v>
      </c>
      <c r="N81" s="4" t="s">
        <v>58</v>
      </c>
      <c r="O81" s="4" t="s">
        <v>121</v>
      </c>
      <c r="P81" s="4" t="s">
        <v>73</v>
      </c>
      <c r="Q81" s="4" t="s">
        <v>122</v>
      </c>
      <c r="R81" s="4" t="s">
        <v>337</v>
      </c>
    </row>
    <row r="82" spans="2:18" s="27" customFormat="1">
      <c r="B82" s="24">
        <v>1</v>
      </c>
      <c r="C82" s="24" t="s">
        <v>289</v>
      </c>
      <c r="D82" s="24" t="s">
        <v>14</v>
      </c>
      <c r="E82" s="24" t="s">
        <v>256</v>
      </c>
      <c r="F82" s="24" t="s">
        <v>259</v>
      </c>
      <c r="G82" s="24"/>
      <c r="H82" s="24" t="s">
        <v>257</v>
      </c>
      <c r="I82" s="24" t="s">
        <v>258</v>
      </c>
      <c r="J82" s="24">
        <v>5</v>
      </c>
      <c r="K82" s="24" t="s">
        <v>38</v>
      </c>
      <c r="L82" s="24" t="s">
        <v>290</v>
      </c>
      <c r="M82" s="25">
        <v>72000</v>
      </c>
      <c r="N82" s="24">
        <v>20230801</v>
      </c>
      <c r="O82" s="24">
        <v>20230807</v>
      </c>
      <c r="P82" s="24"/>
      <c r="Q82" s="25">
        <f t="shared" ref="Q82:Q86" si="11">J82*M82</f>
        <v>360000</v>
      </c>
      <c r="R82" s="26">
        <f>Q82*1.1</f>
        <v>396000.00000000006</v>
      </c>
    </row>
    <row r="83" spans="2:18" s="27" customFormat="1">
      <c r="B83" s="24">
        <v>2</v>
      </c>
      <c r="C83" s="24" t="s">
        <v>289</v>
      </c>
      <c r="D83" s="24" t="s">
        <v>14</v>
      </c>
      <c r="E83" s="24" t="s">
        <v>260</v>
      </c>
      <c r="F83" s="24" t="s">
        <v>259</v>
      </c>
      <c r="G83" s="24"/>
      <c r="H83" s="24" t="s">
        <v>261</v>
      </c>
      <c r="I83" s="24" t="s">
        <v>258</v>
      </c>
      <c r="J83" s="24">
        <v>3</v>
      </c>
      <c r="K83" s="24" t="s">
        <v>38</v>
      </c>
      <c r="L83" s="24" t="s">
        <v>290</v>
      </c>
      <c r="M83" s="25">
        <v>45000</v>
      </c>
      <c r="N83" s="24">
        <v>20230801</v>
      </c>
      <c r="O83" s="24">
        <v>20230807</v>
      </c>
      <c r="P83" s="24"/>
      <c r="Q83" s="25">
        <f t="shared" si="11"/>
        <v>135000</v>
      </c>
      <c r="R83" s="26">
        <f t="shared" ref="R83:R86" si="12">Q83*1.1</f>
        <v>148500</v>
      </c>
    </row>
    <row r="84" spans="2:18" s="27" customFormat="1">
      <c r="B84" s="24">
        <v>3</v>
      </c>
      <c r="C84" s="24" t="s">
        <v>289</v>
      </c>
      <c r="D84" s="24" t="s">
        <v>14</v>
      </c>
      <c r="E84" s="24" t="s">
        <v>270</v>
      </c>
      <c r="F84" s="24" t="s">
        <v>259</v>
      </c>
      <c r="G84" s="24"/>
      <c r="H84" s="24" t="s">
        <v>263</v>
      </c>
      <c r="I84" s="24" t="s">
        <v>262</v>
      </c>
      <c r="J84" s="24">
        <v>5</v>
      </c>
      <c r="K84" s="24" t="s">
        <v>38</v>
      </c>
      <c r="L84" s="24" t="s">
        <v>290</v>
      </c>
      <c r="M84" s="25">
        <v>126000</v>
      </c>
      <c r="N84" s="24">
        <v>20230801</v>
      </c>
      <c r="O84" s="24">
        <v>20230807</v>
      </c>
      <c r="P84" s="24"/>
      <c r="Q84" s="25">
        <f t="shared" si="11"/>
        <v>630000</v>
      </c>
      <c r="R84" s="26">
        <f t="shared" si="12"/>
        <v>693000</v>
      </c>
    </row>
    <row r="85" spans="2:18" s="27" customFormat="1">
      <c r="B85" s="24">
        <v>4</v>
      </c>
      <c r="C85" s="24" t="s">
        <v>289</v>
      </c>
      <c r="D85" s="24" t="s">
        <v>14</v>
      </c>
      <c r="E85" s="24" t="s">
        <v>266</v>
      </c>
      <c r="F85" s="24" t="s">
        <v>259</v>
      </c>
      <c r="G85" s="24"/>
      <c r="H85" s="24" t="s">
        <v>265</v>
      </c>
      <c r="I85" s="24" t="s">
        <v>264</v>
      </c>
      <c r="J85" s="24">
        <v>5</v>
      </c>
      <c r="K85" s="24" t="s">
        <v>38</v>
      </c>
      <c r="L85" s="24" t="s">
        <v>290</v>
      </c>
      <c r="M85" s="25">
        <v>22000</v>
      </c>
      <c r="N85" s="24">
        <v>20230801</v>
      </c>
      <c r="O85" s="24">
        <v>20230807</v>
      </c>
      <c r="P85" s="24"/>
      <c r="Q85" s="25">
        <f t="shared" si="11"/>
        <v>110000</v>
      </c>
      <c r="R85" s="26">
        <f t="shared" si="12"/>
        <v>121000.00000000001</v>
      </c>
    </row>
    <row r="86" spans="2:18" s="27" customFormat="1">
      <c r="B86" s="24">
        <v>5</v>
      </c>
      <c r="C86" s="24" t="s">
        <v>289</v>
      </c>
      <c r="D86" s="24" t="s">
        <v>14</v>
      </c>
      <c r="E86" s="24" t="s">
        <v>269</v>
      </c>
      <c r="F86" s="24" t="s">
        <v>259</v>
      </c>
      <c r="G86" s="24"/>
      <c r="H86" s="24" t="s">
        <v>267</v>
      </c>
      <c r="I86" s="24" t="s">
        <v>268</v>
      </c>
      <c r="J86" s="24">
        <v>3</v>
      </c>
      <c r="K86" s="24" t="s">
        <v>38</v>
      </c>
      <c r="L86" s="24" t="s">
        <v>290</v>
      </c>
      <c r="M86" s="25">
        <v>27000</v>
      </c>
      <c r="N86" s="24">
        <v>20230801</v>
      </c>
      <c r="O86" s="24">
        <v>20230807</v>
      </c>
      <c r="P86" s="24"/>
      <c r="Q86" s="25">
        <f t="shared" si="11"/>
        <v>81000</v>
      </c>
      <c r="R86" s="26">
        <f t="shared" si="12"/>
        <v>89100</v>
      </c>
    </row>
    <row r="87" spans="2:18">
      <c r="P87" s="4" t="s">
        <v>123</v>
      </c>
      <c r="Q87" s="14">
        <f>SUM(Q82:Q86)</f>
        <v>1316000</v>
      </c>
      <c r="R87" s="14">
        <f>SUM(R82:R86)</f>
        <v>1447600</v>
      </c>
    </row>
    <row r="90" spans="2:18">
      <c r="B90" s="3" t="s">
        <v>295</v>
      </c>
    </row>
    <row r="91" spans="2:18">
      <c r="B91" s="4" t="s">
        <v>48</v>
      </c>
      <c r="C91" s="4" t="s">
        <v>13</v>
      </c>
      <c r="D91" s="4" t="s">
        <v>12</v>
      </c>
      <c r="E91" s="4" t="s">
        <v>5</v>
      </c>
      <c r="F91" s="4" t="s">
        <v>22</v>
      </c>
      <c r="G91" s="4" t="s">
        <v>2</v>
      </c>
      <c r="H91" s="4" t="s">
        <v>18</v>
      </c>
      <c r="I91" s="4" t="s">
        <v>3</v>
      </c>
      <c r="J91" s="4" t="s">
        <v>6</v>
      </c>
      <c r="K91" s="4" t="s">
        <v>35</v>
      </c>
      <c r="L91" s="4" t="s">
        <v>21</v>
      </c>
      <c r="M91" s="4" t="s">
        <v>59</v>
      </c>
      <c r="N91" s="4" t="s">
        <v>58</v>
      </c>
      <c r="O91" s="4" t="s">
        <v>121</v>
      </c>
      <c r="P91" s="4" t="s">
        <v>73</v>
      </c>
      <c r="Q91" s="4" t="s">
        <v>122</v>
      </c>
      <c r="R91" s="4" t="s">
        <v>337</v>
      </c>
    </row>
    <row r="92" spans="2:18">
      <c r="B92" s="5">
        <v>1</v>
      </c>
      <c r="C92" s="5" t="s">
        <v>295</v>
      </c>
      <c r="D92" s="5" t="s">
        <v>14</v>
      </c>
      <c r="E92" s="5" t="s">
        <v>20</v>
      </c>
      <c r="F92" s="5" t="s">
        <v>25</v>
      </c>
      <c r="G92" s="16" t="s">
        <v>118</v>
      </c>
      <c r="H92" s="5" t="s">
        <v>17</v>
      </c>
      <c r="I92" s="16" t="s">
        <v>118</v>
      </c>
      <c r="J92" s="5">
        <v>30</v>
      </c>
      <c r="K92" s="5" t="s">
        <v>39</v>
      </c>
      <c r="L92" s="5" t="s">
        <v>119</v>
      </c>
      <c r="M92" s="7">
        <v>20500</v>
      </c>
      <c r="N92" s="5">
        <v>20230817</v>
      </c>
      <c r="O92" s="5">
        <v>20230821</v>
      </c>
      <c r="P92" s="5"/>
      <c r="Q92" s="7">
        <f t="shared" ref="Q92:Q94" si="13">J92*M92</f>
        <v>615000</v>
      </c>
      <c r="R92" s="8">
        <f>Q92*1.1</f>
        <v>676500</v>
      </c>
    </row>
    <row r="93" spans="2:18">
      <c r="B93" s="5">
        <v>2</v>
      </c>
      <c r="C93" s="5" t="s">
        <v>295</v>
      </c>
      <c r="D93" s="5" t="s">
        <v>14</v>
      </c>
      <c r="E93" s="5" t="s">
        <v>296</v>
      </c>
      <c r="F93" s="5" t="s">
        <v>67</v>
      </c>
      <c r="G93" s="5"/>
      <c r="H93" s="5" t="s">
        <v>297</v>
      </c>
      <c r="I93" s="5" t="s">
        <v>298</v>
      </c>
      <c r="J93" s="5">
        <v>1</v>
      </c>
      <c r="K93" s="5" t="s">
        <v>36</v>
      </c>
      <c r="L93" s="5" t="s">
        <v>119</v>
      </c>
      <c r="M93" s="7">
        <v>19000</v>
      </c>
      <c r="N93" s="5">
        <v>20230817</v>
      </c>
      <c r="O93" s="5">
        <v>20230821</v>
      </c>
      <c r="P93" s="5"/>
      <c r="Q93" s="7">
        <f t="shared" si="13"/>
        <v>19000</v>
      </c>
      <c r="R93" s="8">
        <f t="shared" ref="R93:R94" si="14">Q93*1.1</f>
        <v>20900</v>
      </c>
    </row>
    <row r="94" spans="2:18">
      <c r="B94" s="5">
        <v>3</v>
      </c>
      <c r="C94" s="5" t="s">
        <v>295</v>
      </c>
      <c r="D94" s="5" t="s">
        <v>14</v>
      </c>
      <c r="E94" s="5" t="s">
        <v>299</v>
      </c>
      <c r="F94" s="5" t="s">
        <v>300</v>
      </c>
      <c r="G94" s="5" t="s">
        <v>10</v>
      </c>
      <c r="H94" s="5" t="s">
        <v>1211</v>
      </c>
      <c r="I94" s="5" t="s">
        <v>38</v>
      </c>
      <c r="J94" s="5">
        <v>5</v>
      </c>
      <c r="K94" s="5" t="s">
        <v>38</v>
      </c>
      <c r="L94" s="5" t="s">
        <v>119</v>
      </c>
      <c r="M94" s="7">
        <v>7300</v>
      </c>
      <c r="N94" s="5">
        <v>20230817</v>
      </c>
      <c r="O94" s="5">
        <v>20230821</v>
      </c>
      <c r="P94" s="5"/>
      <c r="Q94" s="7">
        <f t="shared" si="13"/>
        <v>36500</v>
      </c>
      <c r="R94" s="8">
        <f t="shared" si="14"/>
        <v>40150</v>
      </c>
    </row>
    <row r="95" spans="2:18">
      <c r="P95" s="4" t="s">
        <v>123</v>
      </c>
      <c r="Q95" s="14">
        <f>SUM(Q92:Q94)</f>
        <v>670500</v>
      </c>
      <c r="R95" s="14">
        <f>SUM(R92:R94)</f>
        <v>737550</v>
      </c>
    </row>
    <row r="97" spans="2:32">
      <c r="B97" s="3" t="s">
        <v>404</v>
      </c>
    </row>
    <row r="98" spans="2:32">
      <c r="B98" s="4" t="s">
        <v>48</v>
      </c>
      <c r="C98" s="4" t="s">
        <v>13</v>
      </c>
      <c r="D98" s="4" t="s">
        <v>12</v>
      </c>
      <c r="E98" s="4" t="s">
        <v>5</v>
      </c>
      <c r="F98" s="4" t="s">
        <v>22</v>
      </c>
      <c r="G98" s="4" t="s">
        <v>2</v>
      </c>
      <c r="H98" s="4" t="s">
        <v>18</v>
      </c>
      <c r="I98" s="4" t="s">
        <v>3</v>
      </c>
      <c r="J98" s="4" t="s">
        <v>6</v>
      </c>
      <c r="K98" s="4" t="s">
        <v>35</v>
      </c>
      <c r="L98" s="4" t="s">
        <v>21</v>
      </c>
      <c r="M98" s="4" t="s">
        <v>59</v>
      </c>
      <c r="N98" s="4" t="s">
        <v>58</v>
      </c>
      <c r="O98" s="4" t="s">
        <v>121</v>
      </c>
      <c r="P98" s="4" t="s">
        <v>73</v>
      </c>
      <c r="Q98" s="4" t="s">
        <v>122</v>
      </c>
      <c r="R98" s="4" t="s">
        <v>337</v>
      </c>
    </row>
    <row r="99" spans="2:32">
      <c r="B99" s="5">
        <v>1</v>
      </c>
      <c r="C99" s="5" t="s">
        <v>404</v>
      </c>
      <c r="D99" s="5" t="s">
        <v>14</v>
      </c>
      <c r="E99" s="5" t="s">
        <v>418</v>
      </c>
      <c r="F99" s="5" t="s">
        <v>419</v>
      </c>
      <c r="G99" s="5"/>
      <c r="H99" s="5" t="s">
        <v>452</v>
      </c>
      <c r="I99" s="5"/>
      <c r="J99" s="5">
        <v>3</v>
      </c>
      <c r="K99" s="5" t="s">
        <v>37</v>
      </c>
      <c r="L99" s="5" t="s">
        <v>119</v>
      </c>
      <c r="M99" s="7">
        <v>67000</v>
      </c>
      <c r="N99" s="5">
        <v>20230823</v>
      </c>
      <c r="O99" s="5">
        <v>20230825</v>
      </c>
      <c r="P99" s="5"/>
      <c r="Q99" s="7">
        <f t="shared" ref="Q99:Q101" si="15">J99*M99</f>
        <v>201000</v>
      </c>
      <c r="R99" s="8">
        <f>Q99*1.1</f>
        <v>221100.00000000003</v>
      </c>
    </row>
    <row r="100" spans="2:32" s="19" customFormat="1">
      <c r="B100" s="17">
        <v>2</v>
      </c>
      <c r="C100" s="17" t="s">
        <v>404</v>
      </c>
      <c r="D100" s="17" t="s">
        <v>14</v>
      </c>
      <c r="E100" s="28" t="s">
        <v>422</v>
      </c>
      <c r="F100" s="17" t="s">
        <v>314</v>
      </c>
      <c r="G100" s="17"/>
      <c r="H100" s="28" t="s">
        <v>440</v>
      </c>
      <c r="I100" s="17"/>
      <c r="J100" s="17">
        <v>1</v>
      </c>
      <c r="K100" s="17" t="s">
        <v>38</v>
      </c>
      <c r="L100" s="17" t="s">
        <v>331</v>
      </c>
      <c r="M100" s="18">
        <v>270000</v>
      </c>
      <c r="N100" s="17">
        <v>20230823</v>
      </c>
      <c r="O100" s="17">
        <v>20240117</v>
      </c>
      <c r="P100" s="29"/>
      <c r="Q100" s="18">
        <f t="shared" si="15"/>
        <v>270000</v>
      </c>
      <c r="R100" s="30">
        <f t="shared" ref="R100:R102" si="16">Q100*1.1</f>
        <v>297000</v>
      </c>
    </row>
    <row r="101" spans="2:32" s="27" customFormat="1">
      <c r="B101" s="24">
        <v>3</v>
      </c>
      <c r="C101" s="24" t="s">
        <v>404</v>
      </c>
      <c r="D101" s="24" t="s">
        <v>14</v>
      </c>
      <c r="E101" s="31" t="s">
        <v>421</v>
      </c>
      <c r="F101" s="24" t="s">
        <v>88</v>
      </c>
      <c r="G101" s="24"/>
      <c r="H101" s="31" t="s">
        <v>420</v>
      </c>
      <c r="I101" s="24" t="s">
        <v>277</v>
      </c>
      <c r="J101" s="24">
        <v>3</v>
      </c>
      <c r="K101" s="24" t="s">
        <v>38</v>
      </c>
      <c r="L101" s="24" t="s">
        <v>57</v>
      </c>
      <c r="M101" s="25">
        <v>40000</v>
      </c>
      <c r="N101" s="24">
        <v>20230824</v>
      </c>
      <c r="O101" s="24">
        <v>20231027</v>
      </c>
      <c r="P101" s="24"/>
      <c r="Q101" s="25">
        <f t="shared" si="15"/>
        <v>120000</v>
      </c>
      <c r="R101" s="26">
        <f t="shared" si="16"/>
        <v>132000</v>
      </c>
    </row>
    <row r="102" spans="2:32" s="27" customFormat="1">
      <c r="B102" s="24">
        <v>4</v>
      </c>
      <c r="C102" s="24" t="s">
        <v>404</v>
      </c>
      <c r="D102" s="24" t="s">
        <v>14</v>
      </c>
      <c r="E102" s="31" t="s">
        <v>423</v>
      </c>
      <c r="F102" s="24" t="s">
        <v>88</v>
      </c>
      <c r="G102" s="24"/>
      <c r="H102" s="31" t="s">
        <v>424</v>
      </c>
      <c r="I102" s="24"/>
      <c r="J102" s="24">
        <v>3</v>
      </c>
      <c r="K102" s="24" t="s">
        <v>38</v>
      </c>
      <c r="L102" s="24" t="s">
        <v>57</v>
      </c>
      <c r="M102" s="25">
        <v>48000</v>
      </c>
      <c r="N102" s="24">
        <v>20230824</v>
      </c>
      <c r="O102" s="24">
        <v>20231027</v>
      </c>
      <c r="P102" s="24"/>
      <c r="Q102" s="25">
        <f t="shared" ref="Q102:Q114" si="17">J102*M102</f>
        <v>144000</v>
      </c>
      <c r="R102" s="26">
        <f t="shared" si="16"/>
        <v>158400</v>
      </c>
    </row>
    <row r="103" spans="2:32" s="27" customFormat="1">
      <c r="B103" s="24">
        <v>5</v>
      </c>
      <c r="C103" s="24" t="s">
        <v>447</v>
      </c>
      <c r="D103" s="24" t="s">
        <v>14</v>
      </c>
      <c r="E103" s="31" t="s">
        <v>443</v>
      </c>
      <c r="F103" s="24" t="s">
        <v>300</v>
      </c>
      <c r="G103" s="24" t="s">
        <v>306</v>
      </c>
      <c r="H103" s="24" t="s">
        <v>1212</v>
      </c>
      <c r="I103" s="24"/>
      <c r="J103" s="24">
        <v>10</v>
      </c>
      <c r="K103" s="24" t="s">
        <v>38</v>
      </c>
      <c r="L103" s="24" t="s">
        <v>119</v>
      </c>
      <c r="M103" s="25">
        <v>7000</v>
      </c>
      <c r="N103" s="24">
        <v>20230825</v>
      </c>
      <c r="O103" s="24">
        <v>20230830</v>
      </c>
      <c r="P103" s="24"/>
      <c r="Q103" s="25">
        <f t="shared" si="17"/>
        <v>70000</v>
      </c>
      <c r="R103" s="26">
        <f t="shared" ref="R103:R114" si="18">Q103*1.1</f>
        <v>77000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2:32">
      <c r="B104" s="5">
        <v>6</v>
      </c>
      <c r="C104" s="5" t="s">
        <v>448</v>
      </c>
      <c r="D104" s="5" t="s">
        <v>14</v>
      </c>
      <c r="E104" s="32" t="s">
        <v>428</v>
      </c>
      <c r="F104" s="5" t="s">
        <v>426</v>
      </c>
      <c r="G104" s="5"/>
      <c r="H104" s="32"/>
      <c r="I104" s="5" t="s">
        <v>427</v>
      </c>
      <c r="J104" s="5">
        <v>1</v>
      </c>
      <c r="K104" s="5" t="s">
        <v>36</v>
      </c>
      <c r="L104" s="5" t="s">
        <v>119</v>
      </c>
      <c r="M104" s="7">
        <v>340000</v>
      </c>
      <c r="N104" s="5">
        <v>20230824</v>
      </c>
      <c r="O104" s="5">
        <v>20230825</v>
      </c>
      <c r="P104" s="5"/>
      <c r="Q104" s="7">
        <f t="shared" si="17"/>
        <v>340000</v>
      </c>
      <c r="R104" s="8">
        <f t="shared" si="18"/>
        <v>374000.00000000006</v>
      </c>
    </row>
    <row r="105" spans="2:32" s="27" customFormat="1">
      <c r="B105" s="24">
        <v>7</v>
      </c>
      <c r="C105" s="24" t="s">
        <v>349</v>
      </c>
      <c r="D105" s="24" t="s">
        <v>14</v>
      </c>
      <c r="E105" s="31" t="s">
        <v>455</v>
      </c>
      <c r="F105" s="24" t="s">
        <v>429</v>
      </c>
      <c r="G105" s="24"/>
      <c r="H105" s="31" t="s">
        <v>454</v>
      </c>
      <c r="I105" s="24" t="s">
        <v>453</v>
      </c>
      <c r="J105" s="24">
        <v>5</v>
      </c>
      <c r="K105" s="24" t="s">
        <v>37</v>
      </c>
      <c r="L105" s="24" t="s">
        <v>331</v>
      </c>
      <c r="M105" s="25">
        <v>27000</v>
      </c>
      <c r="N105" s="24">
        <v>20230823</v>
      </c>
      <c r="O105" s="24">
        <v>20230829</v>
      </c>
      <c r="P105" s="24"/>
      <c r="Q105" s="25">
        <f t="shared" si="17"/>
        <v>135000</v>
      </c>
      <c r="R105" s="26">
        <f t="shared" si="18"/>
        <v>148500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2:32">
      <c r="B106" s="5">
        <v>8</v>
      </c>
      <c r="C106" s="5" t="s">
        <v>350</v>
      </c>
      <c r="D106" s="5" t="s">
        <v>14</v>
      </c>
      <c r="E106" s="32" t="s">
        <v>425</v>
      </c>
      <c r="F106" s="5" t="s">
        <v>68</v>
      </c>
      <c r="G106" s="5" t="s">
        <v>10</v>
      </c>
      <c r="H106" s="32" t="s">
        <v>107</v>
      </c>
      <c r="I106" s="5" t="s">
        <v>152</v>
      </c>
      <c r="J106" s="5">
        <v>10</v>
      </c>
      <c r="K106" s="5" t="s">
        <v>38</v>
      </c>
      <c r="L106" s="5" t="s">
        <v>119</v>
      </c>
      <c r="M106" s="7">
        <v>13000</v>
      </c>
      <c r="N106" s="5">
        <v>20230823</v>
      </c>
      <c r="O106" s="5">
        <v>20230825</v>
      </c>
      <c r="P106" s="3" t="s">
        <v>458</v>
      </c>
      <c r="Q106" s="7">
        <f t="shared" si="17"/>
        <v>130000</v>
      </c>
      <c r="R106" s="8">
        <f t="shared" si="18"/>
        <v>143000</v>
      </c>
    </row>
    <row r="107" spans="2:32" s="27" customFormat="1">
      <c r="B107" s="24">
        <v>9</v>
      </c>
      <c r="C107" s="24" t="s">
        <v>395</v>
      </c>
      <c r="D107" s="24" t="s">
        <v>14</v>
      </c>
      <c r="E107" s="24" t="s">
        <v>430</v>
      </c>
      <c r="F107" s="24"/>
      <c r="G107" s="24"/>
      <c r="H107" s="31"/>
      <c r="I107" s="24"/>
      <c r="J107" s="24">
        <v>3</v>
      </c>
      <c r="K107" s="24" t="s">
        <v>38</v>
      </c>
      <c r="L107" s="709" t="s">
        <v>456</v>
      </c>
      <c r="M107" s="720">
        <v>712000</v>
      </c>
      <c r="N107" s="24">
        <v>20230823</v>
      </c>
      <c r="O107" s="24">
        <v>20230908</v>
      </c>
      <c r="P107" s="709" t="s">
        <v>457</v>
      </c>
      <c r="Q107" s="709">
        <f>M107</f>
        <v>712000</v>
      </c>
      <c r="R107" s="717">
        <f t="shared" si="18"/>
        <v>783200.00000000012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2:32" s="27" customFormat="1">
      <c r="B108" s="24">
        <v>10</v>
      </c>
      <c r="C108" s="24" t="s">
        <v>396</v>
      </c>
      <c r="D108" s="24" t="s">
        <v>14</v>
      </c>
      <c r="E108" s="24" t="s">
        <v>431</v>
      </c>
      <c r="F108" s="24"/>
      <c r="G108" s="24"/>
      <c r="H108" s="31"/>
      <c r="I108" s="24"/>
      <c r="J108" s="24">
        <v>3</v>
      </c>
      <c r="K108" s="24" t="s">
        <v>38</v>
      </c>
      <c r="L108" s="723"/>
      <c r="M108" s="721"/>
      <c r="N108" s="24">
        <v>20230823</v>
      </c>
      <c r="O108" s="24">
        <v>20230908</v>
      </c>
      <c r="P108" s="723"/>
      <c r="Q108" s="723"/>
      <c r="R108" s="718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2:32" s="27" customFormat="1">
      <c r="B109" s="24">
        <v>11</v>
      </c>
      <c r="C109" s="24" t="s">
        <v>397</v>
      </c>
      <c r="D109" s="24" t="s">
        <v>14</v>
      </c>
      <c r="E109" s="24" t="s">
        <v>432</v>
      </c>
      <c r="F109" s="24"/>
      <c r="G109" s="24"/>
      <c r="H109" s="24"/>
      <c r="I109" s="24"/>
      <c r="J109" s="24">
        <v>1</v>
      </c>
      <c r="K109" s="24" t="s">
        <v>38</v>
      </c>
      <c r="L109" s="723"/>
      <c r="M109" s="721"/>
      <c r="N109" s="24">
        <v>20230823</v>
      </c>
      <c r="O109" s="24">
        <v>20230908</v>
      </c>
      <c r="P109" s="723"/>
      <c r="Q109" s="723"/>
      <c r="R109" s="718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2:32" s="27" customFormat="1">
      <c r="B110" s="24">
        <v>12</v>
      </c>
      <c r="C110" s="24" t="s">
        <v>398</v>
      </c>
      <c r="D110" s="24" t="s">
        <v>14</v>
      </c>
      <c r="E110" s="24" t="s">
        <v>433</v>
      </c>
      <c r="F110" s="24"/>
      <c r="G110" s="24"/>
      <c r="H110" s="24"/>
      <c r="I110" s="24"/>
      <c r="J110" s="24">
        <v>5</v>
      </c>
      <c r="K110" s="24" t="s">
        <v>38</v>
      </c>
      <c r="L110" s="723"/>
      <c r="M110" s="721"/>
      <c r="N110" s="24">
        <v>20230823</v>
      </c>
      <c r="O110" s="24">
        <v>20230908</v>
      </c>
      <c r="P110" s="723"/>
      <c r="Q110" s="723"/>
      <c r="R110" s="718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2:32" s="27" customFormat="1">
      <c r="B111" s="24">
        <v>13</v>
      </c>
      <c r="C111" s="24" t="s">
        <v>399</v>
      </c>
      <c r="D111" s="24" t="s">
        <v>14</v>
      </c>
      <c r="E111" s="24" t="s">
        <v>434</v>
      </c>
      <c r="F111" s="24"/>
      <c r="G111" s="24"/>
      <c r="H111" s="24"/>
      <c r="I111" s="24"/>
      <c r="J111" s="24">
        <v>1</v>
      </c>
      <c r="K111" s="24" t="s">
        <v>38</v>
      </c>
      <c r="L111" s="710"/>
      <c r="M111" s="722"/>
      <c r="N111" s="24">
        <v>20230823</v>
      </c>
      <c r="O111" s="24">
        <v>20230908</v>
      </c>
      <c r="P111" s="710"/>
      <c r="Q111" s="710"/>
      <c r="R111" s="719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2:32" s="19" customFormat="1">
      <c r="B112" s="17">
        <v>14</v>
      </c>
      <c r="C112" s="17" t="s">
        <v>400</v>
      </c>
      <c r="D112" s="17" t="s">
        <v>481</v>
      </c>
      <c r="E112" s="17" t="s">
        <v>436</v>
      </c>
      <c r="F112" s="17"/>
      <c r="G112" s="17"/>
      <c r="H112" s="17" t="s">
        <v>435</v>
      </c>
      <c r="I112" s="17"/>
      <c r="J112" s="17">
        <v>1</v>
      </c>
      <c r="K112" s="17" t="s">
        <v>38</v>
      </c>
      <c r="L112" s="17" t="s">
        <v>119</v>
      </c>
      <c r="M112" s="18">
        <v>425000</v>
      </c>
      <c r="N112" s="17">
        <v>20230824</v>
      </c>
      <c r="O112" s="17">
        <v>20230920</v>
      </c>
      <c r="P112" s="36"/>
      <c r="Q112" s="18">
        <f t="shared" si="17"/>
        <v>425000</v>
      </c>
      <c r="R112" s="30">
        <f t="shared" si="18"/>
        <v>467500.00000000006</v>
      </c>
    </row>
    <row r="113" spans="2:32" s="19" customFormat="1">
      <c r="B113" s="17">
        <v>15</v>
      </c>
      <c r="C113" s="17" t="s">
        <v>348</v>
      </c>
      <c r="D113" s="17" t="s">
        <v>14</v>
      </c>
      <c r="E113" s="17" t="s">
        <v>437</v>
      </c>
      <c r="F113" s="17" t="s">
        <v>438</v>
      </c>
      <c r="G113" s="17"/>
      <c r="H113" s="17" t="s">
        <v>439</v>
      </c>
      <c r="I113" s="17"/>
      <c r="J113" s="17">
        <v>1</v>
      </c>
      <c r="K113" s="17" t="s">
        <v>38</v>
      </c>
      <c r="L113" s="17" t="s">
        <v>119</v>
      </c>
      <c r="M113" s="18">
        <v>1210000</v>
      </c>
      <c r="N113" s="17">
        <v>20230824</v>
      </c>
      <c r="O113" s="17">
        <v>20230920</v>
      </c>
      <c r="P113" s="17" t="s">
        <v>461</v>
      </c>
      <c r="Q113" s="18">
        <f t="shared" si="17"/>
        <v>1210000</v>
      </c>
      <c r="R113" s="30">
        <f t="shared" si="18"/>
        <v>1331000</v>
      </c>
    </row>
    <row r="114" spans="2:32">
      <c r="B114" s="5">
        <v>16</v>
      </c>
      <c r="C114" s="5" t="s">
        <v>401</v>
      </c>
      <c r="D114" s="5" t="s">
        <v>14</v>
      </c>
      <c r="E114" s="5" t="s">
        <v>441</v>
      </c>
      <c r="F114" s="5" t="s">
        <v>442</v>
      </c>
      <c r="G114" s="5"/>
      <c r="H114" s="5" t="s">
        <v>790</v>
      </c>
      <c r="I114" s="5" t="s">
        <v>42</v>
      </c>
      <c r="J114" s="5">
        <v>10</v>
      </c>
      <c r="K114" s="5" t="s">
        <v>38</v>
      </c>
      <c r="L114" s="5" t="s">
        <v>119</v>
      </c>
      <c r="M114" s="7">
        <v>7500</v>
      </c>
      <c r="N114" s="5">
        <v>20230824</v>
      </c>
      <c r="O114" s="5"/>
      <c r="P114" s="5"/>
      <c r="Q114" s="7">
        <f t="shared" si="17"/>
        <v>75000</v>
      </c>
      <c r="R114" s="8">
        <f t="shared" si="18"/>
        <v>82500</v>
      </c>
    </row>
    <row r="115" spans="2:32">
      <c r="P115" s="4" t="s">
        <v>123</v>
      </c>
      <c r="Q115" s="14">
        <f>SUM(Q99:Q114)</f>
        <v>3832000</v>
      </c>
      <c r="R115" s="14">
        <f>SUM(R99:R114)</f>
        <v>4215200</v>
      </c>
    </row>
    <row r="117" spans="2:32">
      <c r="B117" s="1" t="s">
        <v>472</v>
      </c>
      <c r="L117" s="37"/>
      <c r="M117" s="38"/>
      <c r="N117" s="37"/>
      <c r="P117" s="37"/>
      <c r="Q117" s="37"/>
      <c r="R117" s="37"/>
    </row>
    <row r="118" spans="2:32">
      <c r="B118" s="4" t="s">
        <v>48</v>
      </c>
      <c r="C118" s="4" t="s">
        <v>13</v>
      </c>
      <c r="D118" s="4" t="s">
        <v>12</v>
      </c>
      <c r="E118" s="4" t="s">
        <v>5</v>
      </c>
      <c r="F118" s="4" t="s">
        <v>22</v>
      </c>
      <c r="G118" s="4" t="s">
        <v>2</v>
      </c>
      <c r="H118" s="4" t="s">
        <v>18</v>
      </c>
      <c r="I118" s="4" t="s">
        <v>3</v>
      </c>
      <c r="J118" s="4" t="s">
        <v>6</v>
      </c>
      <c r="K118" s="4" t="s">
        <v>35</v>
      </c>
      <c r="L118" s="4" t="s">
        <v>21</v>
      </c>
      <c r="M118" s="39" t="s">
        <v>59</v>
      </c>
      <c r="N118" s="4" t="s">
        <v>58</v>
      </c>
      <c r="O118" s="4" t="s">
        <v>121</v>
      </c>
      <c r="P118" s="4" t="s">
        <v>73</v>
      </c>
      <c r="Q118" s="4" t="s">
        <v>122</v>
      </c>
      <c r="R118" s="4" t="s">
        <v>337</v>
      </c>
    </row>
    <row r="119" spans="2:32" s="27" customFormat="1">
      <c r="B119" s="24">
        <v>1</v>
      </c>
      <c r="C119" s="24" t="s">
        <v>472</v>
      </c>
      <c r="D119" s="24" t="s">
        <v>14</v>
      </c>
      <c r="E119" s="24" t="s">
        <v>467</v>
      </c>
      <c r="F119" s="24" t="s">
        <v>468</v>
      </c>
      <c r="G119" s="24"/>
      <c r="H119" s="24">
        <v>2105569</v>
      </c>
      <c r="I119" s="24"/>
      <c r="J119" s="24">
        <v>7</v>
      </c>
      <c r="K119" s="24" t="s">
        <v>38</v>
      </c>
      <c r="L119" s="24" t="s">
        <v>119</v>
      </c>
      <c r="M119" s="25">
        <v>40500</v>
      </c>
      <c r="N119" s="24">
        <v>20230830</v>
      </c>
      <c r="O119" s="24">
        <v>20230906</v>
      </c>
      <c r="P119" s="24"/>
      <c r="Q119" s="25">
        <f t="shared" ref="Q119" si="19">J119*M119</f>
        <v>283500</v>
      </c>
      <c r="R119" s="26">
        <f t="shared" ref="R119" si="20">Q119*1.1</f>
        <v>311850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2:32">
      <c r="P120" s="4" t="s">
        <v>123</v>
      </c>
      <c r="Q120" s="14">
        <f>SUM(Q119)</f>
        <v>283500</v>
      </c>
      <c r="R120" s="14">
        <f>SUM(R119)</f>
        <v>311850</v>
      </c>
    </row>
    <row r="122" spans="2:32">
      <c r="B122" s="1" t="s">
        <v>505</v>
      </c>
      <c r="L122" s="37"/>
      <c r="M122" s="38"/>
      <c r="N122" s="37"/>
      <c r="P122" s="37"/>
      <c r="Q122" s="37"/>
      <c r="R122" s="37"/>
    </row>
    <row r="123" spans="2:32">
      <c r="B123" s="4" t="s">
        <v>48</v>
      </c>
      <c r="C123" s="4" t="s">
        <v>13</v>
      </c>
      <c r="D123" s="4" t="s">
        <v>12</v>
      </c>
      <c r="E123" s="4" t="s">
        <v>5</v>
      </c>
      <c r="F123" s="4" t="s">
        <v>22</v>
      </c>
      <c r="G123" s="4" t="s">
        <v>2</v>
      </c>
      <c r="H123" s="4" t="s">
        <v>18</v>
      </c>
      <c r="I123" s="4" t="s">
        <v>3</v>
      </c>
      <c r="J123" s="4" t="s">
        <v>6</v>
      </c>
      <c r="K123" s="4" t="s">
        <v>35</v>
      </c>
      <c r="L123" s="4" t="s">
        <v>21</v>
      </c>
      <c r="M123" s="39" t="s">
        <v>59</v>
      </c>
      <c r="N123" s="4" t="s">
        <v>58</v>
      </c>
      <c r="O123" s="4" t="s">
        <v>121</v>
      </c>
      <c r="P123" s="4" t="s">
        <v>73</v>
      </c>
      <c r="Q123" s="4" t="s">
        <v>122</v>
      </c>
      <c r="R123" s="4" t="s">
        <v>337</v>
      </c>
    </row>
    <row r="124" spans="2:32" s="27" customFormat="1" ht="13.5" customHeight="1">
      <c r="B124" s="24">
        <v>1</v>
      </c>
      <c r="C124" s="24" t="s">
        <v>505</v>
      </c>
      <c r="D124" s="24" t="s">
        <v>14</v>
      </c>
      <c r="E124" s="31" t="s">
        <v>486</v>
      </c>
      <c r="F124" s="31" t="s">
        <v>487</v>
      </c>
      <c r="G124" s="31"/>
      <c r="H124" s="31" t="s">
        <v>488</v>
      </c>
      <c r="I124" s="31" t="s">
        <v>489</v>
      </c>
      <c r="J124" s="31">
        <v>1</v>
      </c>
      <c r="K124" s="31" t="s">
        <v>38</v>
      </c>
      <c r="L124" s="31" t="s">
        <v>504</v>
      </c>
      <c r="M124" s="25">
        <v>874000</v>
      </c>
      <c r="N124" s="31">
        <v>20230904</v>
      </c>
      <c r="O124" s="31">
        <v>20230925</v>
      </c>
      <c r="P124" s="31"/>
      <c r="Q124" s="25">
        <f t="shared" ref="Q124" si="21">J124*M124</f>
        <v>874000</v>
      </c>
      <c r="R124" s="26">
        <f t="shared" ref="R124" si="22">Q124*1.1</f>
        <v>961400.00000000012</v>
      </c>
    </row>
    <row r="125" spans="2:32" s="27" customFormat="1">
      <c r="B125" s="24">
        <v>2</v>
      </c>
      <c r="C125" s="24" t="s">
        <v>505</v>
      </c>
      <c r="D125" s="24" t="s">
        <v>14</v>
      </c>
      <c r="E125" s="31" t="s">
        <v>498</v>
      </c>
      <c r="F125" s="31" t="s">
        <v>492</v>
      </c>
      <c r="G125" s="31"/>
      <c r="H125" s="31" t="s">
        <v>493</v>
      </c>
      <c r="I125" s="31"/>
      <c r="J125" s="31">
        <v>1</v>
      </c>
      <c r="K125" s="31" t="s">
        <v>38</v>
      </c>
      <c r="L125" s="31" t="s">
        <v>504</v>
      </c>
      <c r="M125" s="25">
        <v>9000</v>
      </c>
      <c r="N125" s="31">
        <v>20230904</v>
      </c>
      <c r="O125" s="31">
        <v>20230925</v>
      </c>
      <c r="P125" s="31"/>
      <c r="Q125" s="25">
        <f t="shared" ref="Q125:Q128" si="23">J125*M125</f>
        <v>9000</v>
      </c>
      <c r="R125" s="26">
        <f t="shared" ref="R125:R128" si="24">Q125*1.1</f>
        <v>9900</v>
      </c>
    </row>
    <row r="126" spans="2:32" s="27" customFormat="1">
      <c r="B126" s="24">
        <v>3</v>
      </c>
      <c r="C126" s="24" t="s">
        <v>505</v>
      </c>
      <c r="D126" s="24" t="s">
        <v>14</v>
      </c>
      <c r="E126" s="31" t="s">
        <v>494</v>
      </c>
      <c r="F126" s="31" t="s">
        <v>492</v>
      </c>
      <c r="G126" s="31"/>
      <c r="H126" s="31" t="s">
        <v>495</v>
      </c>
      <c r="I126" s="31"/>
      <c r="J126" s="31">
        <v>1</v>
      </c>
      <c r="K126" s="31" t="s">
        <v>38</v>
      </c>
      <c r="L126" s="31" t="s">
        <v>504</v>
      </c>
      <c r="M126" s="25">
        <v>5000</v>
      </c>
      <c r="N126" s="31">
        <v>20230904</v>
      </c>
      <c r="O126" s="31">
        <v>20230925</v>
      </c>
      <c r="P126" s="31"/>
      <c r="Q126" s="25">
        <f t="shared" si="23"/>
        <v>5000</v>
      </c>
      <c r="R126" s="26">
        <f t="shared" si="24"/>
        <v>5500</v>
      </c>
    </row>
    <row r="127" spans="2:32" s="27" customFormat="1">
      <c r="B127" s="24">
        <v>4</v>
      </c>
      <c r="C127" s="24" t="s">
        <v>505</v>
      </c>
      <c r="D127" s="24" t="s">
        <v>14</v>
      </c>
      <c r="E127" s="31" t="s">
        <v>496</v>
      </c>
      <c r="F127" s="31" t="s">
        <v>492</v>
      </c>
      <c r="G127" s="31"/>
      <c r="H127" s="31" t="s">
        <v>497</v>
      </c>
      <c r="I127" s="31"/>
      <c r="J127" s="31">
        <v>3</v>
      </c>
      <c r="K127" s="31" t="s">
        <v>38</v>
      </c>
      <c r="L127" s="31" t="s">
        <v>504</v>
      </c>
      <c r="M127" s="25">
        <v>7000</v>
      </c>
      <c r="N127" s="31">
        <v>20230904</v>
      </c>
      <c r="O127" s="31">
        <v>20230925</v>
      </c>
      <c r="P127" s="31"/>
      <c r="Q127" s="25">
        <f t="shared" si="23"/>
        <v>21000</v>
      </c>
      <c r="R127" s="26">
        <f t="shared" si="24"/>
        <v>23100.000000000004</v>
      </c>
    </row>
    <row r="128" spans="2:32" s="27" customFormat="1">
      <c r="B128" s="24">
        <v>5</v>
      </c>
      <c r="C128" s="24" t="s">
        <v>505</v>
      </c>
      <c r="D128" s="24" t="s">
        <v>14</v>
      </c>
      <c r="E128" s="31" t="s">
        <v>491</v>
      </c>
      <c r="F128" s="31"/>
      <c r="G128" s="31"/>
      <c r="H128" s="31" t="s">
        <v>490</v>
      </c>
      <c r="I128" s="31" t="s">
        <v>1495</v>
      </c>
      <c r="J128" s="31">
        <v>1</v>
      </c>
      <c r="K128" s="31" t="s">
        <v>38</v>
      </c>
      <c r="L128" s="31" t="s">
        <v>504</v>
      </c>
      <c r="M128" s="25">
        <v>176000</v>
      </c>
      <c r="N128" s="31">
        <v>20230904</v>
      </c>
      <c r="O128" s="31">
        <v>20230925</v>
      </c>
      <c r="P128" s="31"/>
      <c r="Q128" s="25">
        <f t="shared" si="23"/>
        <v>176000</v>
      </c>
      <c r="R128" s="26">
        <f t="shared" si="24"/>
        <v>193600.00000000003</v>
      </c>
    </row>
    <row r="129" spans="2:36">
      <c r="P129" s="4" t="s">
        <v>123</v>
      </c>
      <c r="Q129" s="14">
        <f>SUM(Q124:Q128)</f>
        <v>1085000</v>
      </c>
      <c r="R129" s="14">
        <f>SUM(R124:R128)</f>
        <v>1193500.0000000002</v>
      </c>
    </row>
    <row r="132" spans="2:36">
      <c r="B132" s="1" t="s">
        <v>531</v>
      </c>
      <c r="L132" s="37"/>
      <c r="N132" s="37"/>
      <c r="P132" s="40"/>
      <c r="Q132" s="40"/>
      <c r="R132" s="37"/>
    </row>
    <row r="133" spans="2:36">
      <c r="B133" s="4" t="s">
        <v>48</v>
      </c>
      <c r="C133" s="4" t="s">
        <v>13</v>
      </c>
      <c r="D133" s="4" t="s">
        <v>12</v>
      </c>
      <c r="E133" s="4" t="s">
        <v>5</v>
      </c>
      <c r="F133" s="4" t="s">
        <v>22</v>
      </c>
      <c r="G133" s="4" t="s">
        <v>2</v>
      </c>
      <c r="H133" s="4" t="s">
        <v>18</v>
      </c>
      <c r="I133" s="4" t="s">
        <v>3</v>
      </c>
      <c r="J133" s="4" t="s">
        <v>6</v>
      </c>
      <c r="K133" s="4" t="s">
        <v>35</v>
      </c>
      <c r="L133" s="4" t="s">
        <v>21</v>
      </c>
      <c r="M133" s="4" t="s">
        <v>59</v>
      </c>
      <c r="N133" s="4" t="s">
        <v>58</v>
      </c>
      <c r="O133" s="4" t="s">
        <v>121</v>
      </c>
      <c r="P133" s="4" t="s">
        <v>73</v>
      </c>
      <c r="Q133" s="4" t="s">
        <v>122</v>
      </c>
      <c r="R133" s="4" t="s">
        <v>337</v>
      </c>
    </row>
    <row r="134" spans="2:36" s="27" customFormat="1">
      <c r="B134" s="24">
        <v>1</v>
      </c>
      <c r="C134" s="24" t="s">
        <v>532</v>
      </c>
      <c r="D134" s="24" t="s">
        <v>14</v>
      </c>
      <c r="E134" s="31" t="s">
        <v>1496</v>
      </c>
      <c r="F134" s="31" t="s">
        <v>508</v>
      </c>
      <c r="G134" s="31"/>
      <c r="H134" s="31" t="s">
        <v>509</v>
      </c>
      <c r="I134" s="31" t="s">
        <v>506</v>
      </c>
      <c r="J134" s="24">
        <v>3</v>
      </c>
      <c r="K134" s="24" t="s">
        <v>37</v>
      </c>
      <c r="L134" s="24" t="s">
        <v>57</v>
      </c>
      <c r="M134" s="25">
        <v>58000</v>
      </c>
      <c r="N134" s="24">
        <v>20230906</v>
      </c>
      <c r="O134" s="24">
        <v>20231027</v>
      </c>
      <c r="P134" s="24"/>
      <c r="Q134" s="25">
        <f t="shared" ref="Q134:Q142" si="25">J134*M134</f>
        <v>174000</v>
      </c>
      <c r="R134" s="26">
        <f t="shared" ref="R134:R142" si="26">Q134*1.1</f>
        <v>191400.00000000003</v>
      </c>
    </row>
    <row r="135" spans="2:36" s="27" customFormat="1">
      <c r="B135" s="24">
        <v>2</v>
      </c>
      <c r="C135" s="24" t="s">
        <v>532</v>
      </c>
      <c r="D135" s="24" t="s">
        <v>14</v>
      </c>
      <c r="E135" s="31" t="s">
        <v>1497</v>
      </c>
      <c r="F135" s="31" t="s">
        <v>508</v>
      </c>
      <c r="G135" s="31"/>
      <c r="H135" s="31" t="s">
        <v>510</v>
      </c>
      <c r="I135" s="31" t="s">
        <v>507</v>
      </c>
      <c r="J135" s="24">
        <v>3</v>
      </c>
      <c r="K135" s="24" t="s">
        <v>37</v>
      </c>
      <c r="L135" s="24" t="s">
        <v>57</v>
      </c>
      <c r="M135" s="25">
        <v>40000</v>
      </c>
      <c r="N135" s="24">
        <v>20230906</v>
      </c>
      <c r="O135" s="24">
        <v>20231027</v>
      </c>
      <c r="P135" s="24"/>
      <c r="Q135" s="25">
        <f t="shared" si="25"/>
        <v>120000</v>
      </c>
      <c r="R135" s="26">
        <f t="shared" si="26"/>
        <v>132000</v>
      </c>
    </row>
    <row r="136" spans="2:36" s="27" customFormat="1">
      <c r="B136" s="24">
        <v>3</v>
      </c>
      <c r="C136" s="24" t="s">
        <v>532</v>
      </c>
      <c r="D136" s="24" t="s">
        <v>14</v>
      </c>
      <c r="E136" s="31" t="s">
        <v>530</v>
      </c>
      <c r="F136" s="31" t="s">
        <v>508</v>
      </c>
      <c r="G136" s="31"/>
      <c r="H136" s="31" t="s">
        <v>511</v>
      </c>
      <c r="I136" s="31" t="s">
        <v>1498</v>
      </c>
      <c r="J136" s="24">
        <v>3</v>
      </c>
      <c r="K136" s="24" t="s">
        <v>38</v>
      </c>
      <c r="L136" s="24" t="s">
        <v>57</v>
      </c>
      <c r="M136" s="25">
        <v>40000</v>
      </c>
      <c r="N136" s="24">
        <v>20230906</v>
      </c>
      <c r="O136" s="24">
        <v>20231027</v>
      </c>
      <c r="P136" s="24"/>
      <c r="Q136" s="25">
        <f t="shared" si="25"/>
        <v>120000</v>
      </c>
      <c r="R136" s="26">
        <f t="shared" si="26"/>
        <v>132000</v>
      </c>
    </row>
    <row r="137" spans="2:36" s="27" customFormat="1">
      <c r="B137" s="24">
        <v>4</v>
      </c>
      <c r="C137" s="24" t="s">
        <v>532</v>
      </c>
      <c r="D137" s="24" t="s">
        <v>14</v>
      </c>
      <c r="E137" s="31" t="s">
        <v>545</v>
      </c>
      <c r="F137" s="31" t="s">
        <v>1499</v>
      </c>
      <c r="G137" s="24"/>
      <c r="H137" s="24">
        <v>189990010</v>
      </c>
      <c r="I137" s="24" t="s">
        <v>152</v>
      </c>
      <c r="J137" s="24">
        <v>8</v>
      </c>
      <c r="K137" s="24" t="s">
        <v>38</v>
      </c>
      <c r="L137" s="24" t="s">
        <v>119</v>
      </c>
      <c r="M137" s="25">
        <v>143000</v>
      </c>
      <c r="N137" s="24">
        <v>20230906</v>
      </c>
      <c r="O137" s="24">
        <v>20230908</v>
      </c>
      <c r="P137" s="24"/>
      <c r="Q137" s="25">
        <f t="shared" si="25"/>
        <v>1144000</v>
      </c>
      <c r="R137" s="26">
        <f t="shared" si="26"/>
        <v>1258400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2:36" s="27" customFormat="1">
      <c r="B138" s="24">
        <v>5</v>
      </c>
      <c r="C138" s="24" t="s">
        <v>532</v>
      </c>
      <c r="D138" s="24" t="s">
        <v>14</v>
      </c>
      <c r="E138" s="31" t="s">
        <v>546</v>
      </c>
      <c r="F138" s="31" t="s">
        <v>29</v>
      </c>
      <c r="G138" s="24"/>
      <c r="H138" s="31" t="s">
        <v>513</v>
      </c>
      <c r="I138" s="24" t="s">
        <v>543</v>
      </c>
      <c r="J138" s="24">
        <v>10</v>
      </c>
      <c r="K138" s="24" t="s">
        <v>38</v>
      </c>
      <c r="L138" s="24" t="s">
        <v>331</v>
      </c>
      <c r="M138" s="25">
        <v>73500</v>
      </c>
      <c r="N138" s="24">
        <v>20230906</v>
      </c>
      <c r="O138" s="24">
        <v>20230918</v>
      </c>
      <c r="P138" s="24"/>
      <c r="Q138" s="25">
        <f t="shared" si="25"/>
        <v>735000</v>
      </c>
      <c r="R138" s="26">
        <f t="shared" si="26"/>
        <v>808500.00000000012</v>
      </c>
    </row>
    <row r="139" spans="2:36" s="27" customFormat="1">
      <c r="B139" s="24">
        <v>6</v>
      </c>
      <c r="C139" s="24" t="s">
        <v>532</v>
      </c>
      <c r="D139" s="24" t="s">
        <v>14</v>
      </c>
      <c r="E139" s="31" t="s">
        <v>514</v>
      </c>
      <c r="F139" s="31" t="s">
        <v>68</v>
      </c>
      <c r="G139" s="31" t="s">
        <v>10</v>
      </c>
      <c r="H139" s="31" t="s">
        <v>544</v>
      </c>
      <c r="I139" s="31" t="s">
        <v>42</v>
      </c>
      <c r="J139" s="31">
        <v>5</v>
      </c>
      <c r="K139" s="31" t="s">
        <v>38</v>
      </c>
      <c r="L139" s="24" t="s">
        <v>119</v>
      </c>
      <c r="M139" s="25">
        <v>17000</v>
      </c>
      <c r="N139" s="24">
        <v>20230906</v>
      </c>
      <c r="O139" s="24">
        <v>20230908</v>
      </c>
      <c r="P139" s="24"/>
      <c r="Q139" s="25">
        <f t="shared" si="25"/>
        <v>85000</v>
      </c>
      <c r="R139" s="26">
        <f t="shared" si="26"/>
        <v>93500.000000000015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2:36">
      <c r="B140" s="24">
        <v>7</v>
      </c>
      <c r="C140" s="24" t="s">
        <v>532</v>
      </c>
      <c r="D140" s="24" t="s">
        <v>14</v>
      </c>
      <c r="E140" s="31" t="s">
        <v>550</v>
      </c>
      <c r="F140" s="31" t="s">
        <v>115</v>
      </c>
      <c r="G140" s="31" t="s">
        <v>10</v>
      </c>
      <c r="H140" s="31" t="s">
        <v>551</v>
      </c>
      <c r="I140" s="31" t="s">
        <v>42</v>
      </c>
      <c r="J140" s="31">
        <v>2</v>
      </c>
      <c r="K140" s="31" t="s">
        <v>38</v>
      </c>
      <c r="L140" s="31" t="s">
        <v>119</v>
      </c>
      <c r="M140" s="25">
        <v>9000</v>
      </c>
      <c r="N140" s="24">
        <v>20230906</v>
      </c>
      <c r="O140" s="24">
        <v>20230908</v>
      </c>
      <c r="P140" s="41" t="s">
        <v>733</v>
      </c>
      <c r="Q140" s="25">
        <f t="shared" si="25"/>
        <v>18000</v>
      </c>
      <c r="R140" s="26">
        <f t="shared" si="26"/>
        <v>19800</v>
      </c>
    </row>
    <row r="141" spans="2:36" s="27" customFormat="1">
      <c r="B141" s="24">
        <v>8</v>
      </c>
      <c r="C141" s="24" t="s">
        <v>532</v>
      </c>
      <c r="D141" s="24" t="s">
        <v>14</v>
      </c>
      <c r="E141" s="31" t="s">
        <v>516</v>
      </c>
      <c r="F141" s="31" t="s">
        <v>82</v>
      </c>
      <c r="G141" s="31" t="s">
        <v>306</v>
      </c>
      <c r="H141" s="31" t="s">
        <v>515</v>
      </c>
      <c r="I141" s="31" t="s">
        <v>92</v>
      </c>
      <c r="J141" s="31">
        <v>5</v>
      </c>
      <c r="K141" s="31" t="s">
        <v>38</v>
      </c>
      <c r="L141" s="31" t="s">
        <v>331</v>
      </c>
      <c r="M141" s="25">
        <v>28500</v>
      </c>
      <c r="N141" s="24">
        <v>20230906</v>
      </c>
      <c r="O141" s="24">
        <v>20231016</v>
      </c>
      <c r="P141" s="24"/>
      <c r="Q141" s="25">
        <f t="shared" si="25"/>
        <v>142500</v>
      </c>
      <c r="R141" s="26">
        <f t="shared" si="26"/>
        <v>156750</v>
      </c>
    </row>
    <row r="142" spans="2:36" s="27" customFormat="1">
      <c r="B142" s="24">
        <v>9</v>
      </c>
      <c r="C142" s="24" t="s">
        <v>532</v>
      </c>
      <c r="D142" s="24" t="s">
        <v>14</v>
      </c>
      <c r="E142" s="31" t="s">
        <v>548</v>
      </c>
      <c r="F142" s="31" t="s">
        <v>115</v>
      </c>
      <c r="G142" s="31" t="s">
        <v>306</v>
      </c>
      <c r="H142" s="31" t="s">
        <v>549</v>
      </c>
      <c r="I142" s="31" t="s">
        <v>42</v>
      </c>
      <c r="J142" s="31">
        <v>3</v>
      </c>
      <c r="K142" s="31" t="s">
        <v>38</v>
      </c>
      <c r="L142" s="31" t="s">
        <v>119</v>
      </c>
      <c r="M142" s="25">
        <v>10000</v>
      </c>
      <c r="N142" s="24">
        <v>20230906</v>
      </c>
      <c r="O142" s="24">
        <v>20230908</v>
      </c>
      <c r="P142" s="41" t="s">
        <v>734</v>
      </c>
      <c r="Q142" s="25">
        <f t="shared" si="25"/>
        <v>30000</v>
      </c>
      <c r="R142" s="26">
        <f t="shared" si="26"/>
        <v>33000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2:36">
      <c r="P143" s="4" t="s">
        <v>123</v>
      </c>
      <c r="Q143" s="42">
        <f>SUM(Q134:Q142)</f>
        <v>2568500</v>
      </c>
      <c r="R143" s="42">
        <f>SUM(R134:R142)</f>
        <v>2825350</v>
      </c>
    </row>
    <row r="144" spans="2:36">
      <c r="B144" s="1" t="s">
        <v>617</v>
      </c>
    </row>
    <row r="145" spans="2:18">
      <c r="B145" s="4" t="s">
        <v>48</v>
      </c>
      <c r="C145" s="4" t="s">
        <v>13</v>
      </c>
      <c r="D145" s="4" t="s">
        <v>12</v>
      </c>
      <c r="E145" s="4" t="s">
        <v>5</v>
      </c>
      <c r="F145" s="4" t="s">
        <v>22</v>
      </c>
      <c r="G145" s="4" t="s">
        <v>2</v>
      </c>
      <c r="H145" s="4" t="s">
        <v>18</v>
      </c>
      <c r="I145" s="4" t="s">
        <v>3</v>
      </c>
      <c r="J145" s="4" t="s">
        <v>6</v>
      </c>
      <c r="K145" s="4" t="s">
        <v>35</v>
      </c>
      <c r="L145" s="4" t="s">
        <v>21</v>
      </c>
      <c r="M145" s="39" t="s">
        <v>59</v>
      </c>
      <c r="N145" s="4" t="s">
        <v>58</v>
      </c>
      <c r="O145" s="4" t="s">
        <v>121</v>
      </c>
      <c r="P145" s="4" t="s">
        <v>73</v>
      </c>
      <c r="Q145" s="4" t="s">
        <v>122</v>
      </c>
      <c r="R145" s="4" t="s">
        <v>337</v>
      </c>
    </row>
    <row r="146" spans="2:18" s="27" customFormat="1">
      <c r="B146" s="24">
        <v>1</v>
      </c>
      <c r="C146" s="24" t="s">
        <v>591</v>
      </c>
      <c r="D146" s="24" t="s">
        <v>14</v>
      </c>
      <c r="E146" s="24" t="s">
        <v>594</v>
      </c>
      <c r="F146" s="24" t="s">
        <v>593</v>
      </c>
      <c r="G146" s="24"/>
      <c r="H146" s="24" t="s">
        <v>592</v>
      </c>
      <c r="I146" s="24" t="s">
        <v>595</v>
      </c>
      <c r="J146" s="24">
        <v>1</v>
      </c>
      <c r="K146" s="24" t="s">
        <v>38</v>
      </c>
      <c r="L146" s="24" t="s">
        <v>504</v>
      </c>
      <c r="M146" s="25">
        <v>714000</v>
      </c>
      <c r="N146" s="24">
        <v>20230911</v>
      </c>
      <c r="O146" s="24">
        <v>20231010</v>
      </c>
      <c r="P146" s="24"/>
      <c r="Q146" s="25">
        <f>J146*M146</f>
        <v>714000</v>
      </c>
      <c r="R146" s="25">
        <f>Q146*1.1</f>
        <v>785400.00000000012</v>
      </c>
    </row>
    <row r="147" spans="2:18">
      <c r="B147" s="37"/>
      <c r="L147" s="37"/>
      <c r="N147" s="37"/>
      <c r="P147" s="4" t="s">
        <v>123</v>
      </c>
      <c r="Q147" s="42">
        <f>SUM(Q146)</f>
        <v>714000</v>
      </c>
      <c r="R147" s="42">
        <f>SUM(R146)</f>
        <v>785400.00000000012</v>
      </c>
    </row>
    <row r="148" spans="2:18">
      <c r="B148" s="1" t="s">
        <v>621</v>
      </c>
    </row>
    <row r="149" spans="2:18">
      <c r="B149" s="4" t="s">
        <v>48</v>
      </c>
      <c r="C149" s="4" t="s">
        <v>13</v>
      </c>
      <c r="D149" s="4" t="s">
        <v>12</v>
      </c>
      <c r="E149" s="4" t="s">
        <v>5</v>
      </c>
      <c r="F149" s="4" t="s">
        <v>22</v>
      </c>
      <c r="G149" s="4" t="s">
        <v>2</v>
      </c>
      <c r="H149" s="4" t="s">
        <v>18</v>
      </c>
      <c r="I149" s="4" t="s">
        <v>3</v>
      </c>
      <c r="J149" s="4" t="s">
        <v>6</v>
      </c>
      <c r="K149" s="4" t="s">
        <v>35</v>
      </c>
      <c r="L149" s="4" t="s">
        <v>21</v>
      </c>
      <c r="M149" s="39" t="s">
        <v>59</v>
      </c>
      <c r="N149" s="4" t="s">
        <v>58</v>
      </c>
      <c r="O149" s="4" t="s">
        <v>121</v>
      </c>
      <c r="P149" s="4" t="s">
        <v>73</v>
      </c>
      <c r="Q149" s="4" t="s">
        <v>122</v>
      </c>
      <c r="R149" s="4" t="s">
        <v>337</v>
      </c>
    </row>
    <row r="150" spans="2:18" s="27" customFormat="1">
      <c r="B150" s="24">
        <v>1</v>
      </c>
      <c r="C150" s="24" t="s">
        <v>621</v>
      </c>
      <c r="D150" s="24" t="s">
        <v>14</v>
      </c>
      <c r="E150" s="24" t="s">
        <v>622</v>
      </c>
      <c r="F150" s="24" t="s">
        <v>630</v>
      </c>
      <c r="G150" s="24"/>
      <c r="H150" s="24" t="s">
        <v>628</v>
      </c>
      <c r="I150" s="24" t="s">
        <v>628</v>
      </c>
      <c r="J150" s="24">
        <v>1</v>
      </c>
      <c r="K150" s="24" t="s">
        <v>38</v>
      </c>
      <c r="L150" s="24" t="s">
        <v>631</v>
      </c>
      <c r="M150" s="25">
        <v>393300</v>
      </c>
      <c r="N150" s="24">
        <v>20230922</v>
      </c>
      <c r="O150" s="24">
        <v>20240925</v>
      </c>
      <c r="P150" s="24"/>
      <c r="Q150" s="25">
        <f t="shared" ref="Q150:Q153" si="27">J150*M150</f>
        <v>393300</v>
      </c>
      <c r="R150" s="26">
        <f t="shared" ref="R150:R153" si="28">Q150*1.1</f>
        <v>432630.00000000006</v>
      </c>
    </row>
    <row r="151" spans="2:18" s="27" customFormat="1">
      <c r="B151" s="24">
        <v>2</v>
      </c>
      <c r="C151" s="24" t="s">
        <v>621</v>
      </c>
      <c r="D151" s="24" t="s">
        <v>14</v>
      </c>
      <c r="E151" s="24" t="s">
        <v>623</v>
      </c>
      <c r="F151" s="24" t="s">
        <v>630</v>
      </c>
      <c r="G151" s="24"/>
      <c r="H151" s="24" t="s">
        <v>629</v>
      </c>
      <c r="I151" s="24" t="s">
        <v>629</v>
      </c>
      <c r="J151" s="24">
        <v>2</v>
      </c>
      <c r="K151" s="24" t="s">
        <v>38</v>
      </c>
      <c r="L151" s="24" t="s">
        <v>631</v>
      </c>
      <c r="M151" s="25">
        <v>61200</v>
      </c>
      <c r="N151" s="24">
        <v>20230922</v>
      </c>
      <c r="O151" s="24">
        <v>20240925</v>
      </c>
      <c r="P151" s="24"/>
      <c r="Q151" s="25">
        <f t="shared" si="27"/>
        <v>122400</v>
      </c>
      <c r="R151" s="26">
        <f t="shared" si="28"/>
        <v>134640</v>
      </c>
    </row>
    <row r="152" spans="2:18" s="27" customFormat="1">
      <c r="B152" s="24">
        <v>3</v>
      </c>
      <c r="C152" s="24" t="s">
        <v>621</v>
      </c>
      <c r="D152" s="24" t="s">
        <v>14</v>
      </c>
      <c r="E152" s="24" t="s">
        <v>624</v>
      </c>
      <c r="F152" s="24" t="s">
        <v>630</v>
      </c>
      <c r="G152" s="24"/>
      <c r="H152" s="24" t="s">
        <v>626</v>
      </c>
      <c r="I152" s="24" t="s">
        <v>626</v>
      </c>
      <c r="J152" s="24">
        <v>5</v>
      </c>
      <c r="K152" s="24" t="s">
        <v>38</v>
      </c>
      <c r="L152" s="24" t="s">
        <v>631</v>
      </c>
      <c r="M152" s="25">
        <v>12600</v>
      </c>
      <c r="N152" s="24">
        <v>20230922</v>
      </c>
      <c r="O152" s="24">
        <v>20240925</v>
      </c>
      <c r="P152" s="24"/>
      <c r="Q152" s="25">
        <f t="shared" si="27"/>
        <v>63000</v>
      </c>
      <c r="R152" s="26">
        <f t="shared" si="28"/>
        <v>69300</v>
      </c>
    </row>
    <row r="153" spans="2:18" s="27" customFormat="1">
      <c r="B153" s="24">
        <v>4</v>
      </c>
      <c r="C153" s="24" t="s">
        <v>621</v>
      </c>
      <c r="D153" s="24" t="s">
        <v>14</v>
      </c>
      <c r="E153" s="24" t="s">
        <v>625</v>
      </c>
      <c r="F153" s="24" t="s">
        <v>630</v>
      </c>
      <c r="G153" s="24"/>
      <c r="H153" s="24" t="s">
        <v>627</v>
      </c>
      <c r="I153" s="24" t="s">
        <v>627</v>
      </c>
      <c r="J153" s="24">
        <v>5</v>
      </c>
      <c r="K153" s="24" t="s">
        <v>38</v>
      </c>
      <c r="L153" s="24" t="s">
        <v>631</v>
      </c>
      <c r="M153" s="25">
        <v>12600</v>
      </c>
      <c r="N153" s="24">
        <v>20230922</v>
      </c>
      <c r="O153" s="24">
        <v>20240925</v>
      </c>
      <c r="P153" s="24"/>
      <c r="Q153" s="25">
        <f t="shared" si="27"/>
        <v>63000</v>
      </c>
      <c r="R153" s="26">
        <f t="shared" si="28"/>
        <v>69300</v>
      </c>
    </row>
    <row r="154" spans="2:18">
      <c r="L154" s="37"/>
      <c r="M154" s="37"/>
      <c r="P154" s="43" t="s">
        <v>123</v>
      </c>
      <c r="Q154" s="42">
        <f>SUM(Q150:Q153)</f>
        <v>641700</v>
      </c>
      <c r="R154" s="42">
        <f>SUM(R150:R153)</f>
        <v>705870</v>
      </c>
    </row>
    <row r="155" spans="2:18">
      <c r="I155" s="37"/>
      <c r="J155" s="37"/>
      <c r="K155" s="37"/>
      <c r="L155" s="37"/>
      <c r="M155" s="37"/>
    </row>
    <row r="156" spans="2:18">
      <c r="B156" s="1" t="s">
        <v>642</v>
      </c>
    </row>
    <row r="157" spans="2:18">
      <c r="B157" s="4" t="s">
        <v>48</v>
      </c>
      <c r="C157" s="4" t="s">
        <v>13</v>
      </c>
      <c r="D157" s="4" t="s">
        <v>12</v>
      </c>
      <c r="E157" s="4" t="s">
        <v>5</v>
      </c>
      <c r="F157" s="4" t="s">
        <v>22</v>
      </c>
      <c r="G157" s="4" t="s">
        <v>2</v>
      </c>
      <c r="H157" s="4" t="s">
        <v>18</v>
      </c>
      <c r="I157" s="4" t="s">
        <v>3</v>
      </c>
      <c r="J157" s="4" t="s">
        <v>6</v>
      </c>
      <c r="K157" s="4" t="s">
        <v>35</v>
      </c>
      <c r="L157" s="4" t="s">
        <v>21</v>
      </c>
      <c r="M157" s="39" t="s">
        <v>59</v>
      </c>
      <c r="N157" s="4" t="s">
        <v>58</v>
      </c>
      <c r="O157" s="4" t="s">
        <v>121</v>
      </c>
      <c r="P157" s="4" t="s">
        <v>73</v>
      </c>
      <c r="Q157" s="4" t="s">
        <v>122</v>
      </c>
      <c r="R157" s="4" t="s">
        <v>337</v>
      </c>
    </row>
    <row r="158" spans="2:18" s="27" customFormat="1">
      <c r="B158" s="24">
        <v>1</v>
      </c>
      <c r="C158" s="24" t="s">
        <v>621</v>
      </c>
      <c r="D158" s="24" t="s">
        <v>14</v>
      </c>
      <c r="E158" s="24" t="s">
        <v>654</v>
      </c>
      <c r="F158" s="24"/>
      <c r="G158" s="24"/>
      <c r="H158" s="24" t="s">
        <v>656</v>
      </c>
      <c r="I158" s="24" t="s">
        <v>658</v>
      </c>
      <c r="J158" s="24">
        <v>2</v>
      </c>
      <c r="K158" s="24" t="s">
        <v>36</v>
      </c>
      <c r="L158" s="17" t="s">
        <v>649</v>
      </c>
      <c r="M158" s="25">
        <v>290000</v>
      </c>
      <c r="N158" s="24">
        <v>20231004</v>
      </c>
      <c r="O158" s="24">
        <v>20231020</v>
      </c>
      <c r="P158" s="24" t="s">
        <v>760</v>
      </c>
      <c r="Q158" s="25">
        <f t="shared" ref="Q158:Q159" si="29">J158*M158</f>
        <v>580000</v>
      </c>
      <c r="R158" s="26">
        <f t="shared" ref="R158:R159" si="30">Q158*1.1</f>
        <v>638000</v>
      </c>
    </row>
    <row r="159" spans="2:18" s="27" customFormat="1">
      <c r="B159" s="24">
        <v>2</v>
      </c>
      <c r="C159" s="24" t="s">
        <v>621</v>
      </c>
      <c r="D159" s="24" t="s">
        <v>14</v>
      </c>
      <c r="E159" s="24" t="s">
        <v>655</v>
      </c>
      <c r="F159" s="24"/>
      <c r="G159" s="24"/>
      <c r="H159" s="24" t="s">
        <v>657</v>
      </c>
      <c r="I159" s="24" t="s">
        <v>658</v>
      </c>
      <c r="J159" s="24">
        <v>2</v>
      </c>
      <c r="K159" s="24" t="s">
        <v>36</v>
      </c>
      <c r="L159" s="17" t="s">
        <v>649</v>
      </c>
      <c r="M159" s="25">
        <v>290000</v>
      </c>
      <c r="N159" s="24">
        <v>20231004</v>
      </c>
      <c r="O159" s="24">
        <v>20231020</v>
      </c>
      <c r="P159" s="24" t="s">
        <v>760</v>
      </c>
      <c r="Q159" s="25">
        <f t="shared" si="29"/>
        <v>580000</v>
      </c>
      <c r="R159" s="26">
        <f t="shared" si="30"/>
        <v>638000</v>
      </c>
    </row>
    <row r="160" spans="2:18">
      <c r="L160" s="37"/>
      <c r="M160" s="37"/>
      <c r="P160" s="43" t="s">
        <v>123</v>
      </c>
      <c r="Q160" s="42">
        <f>SUM(Q158:Q159)</f>
        <v>1160000</v>
      </c>
      <c r="R160" s="42">
        <f>SUM(R158:R159)</f>
        <v>1276000</v>
      </c>
    </row>
    <row r="162" spans="2:18">
      <c r="B162" s="1" t="s">
        <v>650</v>
      </c>
      <c r="L162" s="37"/>
      <c r="N162" s="37"/>
      <c r="P162" s="40"/>
      <c r="Q162" s="40"/>
      <c r="R162" s="37"/>
    </row>
    <row r="163" spans="2:18">
      <c r="B163" s="4" t="s">
        <v>48</v>
      </c>
      <c r="C163" s="4" t="s">
        <v>13</v>
      </c>
      <c r="D163" s="4" t="s">
        <v>12</v>
      </c>
      <c r="E163" s="4" t="s">
        <v>5</v>
      </c>
      <c r="F163" s="4" t="s">
        <v>22</v>
      </c>
      <c r="G163" s="4" t="s">
        <v>2</v>
      </c>
      <c r="H163" s="4" t="s">
        <v>18</v>
      </c>
      <c r="I163" s="4" t="s">
        <v>3</v>
      </c>
      <c r="J163" s="4" t="s">
        <v>6</v>
      </c>
      <c r="K163" s="4" t="s">
        <v>35</v>
      </c>
      <c r="L163" s="4" t="s">
        <v>21</v>
      </c>
      <c r="M163" s="4" t="s">
        <v>59</v>
      </c>
      <c r="N163" s="4" t="s">
        <v>58</v>
      </c>
      <c r="O163" s="4" t="s">
        <v>121</v>
      </c>
      <c r="P163" s="4" t="s">
        <v>73</v>
      </c>
      <c r="Q163" s="4" t="s">
        <v>122</v>
      </c>
      <c r="R163" s="4" t="s">
        <v>337</v>
      </c>
    </row>
    <row r="164" spans="2:18" s="27" customFormat="1">
      <c r="B164" s="17">
        <v>1</v>
      </c>
      <c r="C164" s="17" t="s">
        <v>665</v>
      </c>
      <c r="D164" s="17" t="s">
        <v>14</v>
      </c>
      <c r="E164" s="31" t="s">
        <v>696</v>
      </c>
      <c r="F164" s="31" t="s">
        <v>41</v>
      </c>
      <c r="G164" s="31"/>
      <c r="H164" s="31" t="s">
        <v>697</v>
      </c>
      <c r="I164" s="31" t="s">
        <v>92</v>
      </c>
      <c r="J164" s="31">
        <v>1</v>
      </c>
      <c r="K164" s="31" t="s">
        <v>38</v>
      </c>
      <c r="L164" s="25" t="s">
        <v>119</v>
      </c>
      <c r="M164" s="18">
        <v>238000</v>
      </c>
      <c r="N164" s="17">
        <v>20230927</v>
      </c>
      <c r="O164" s="17">
        <v>20231006</v>
      </c>
      <c r="P164" s="24"/>
      <c r="Q164" s="25">
        <f>J164*M164</f>
        <v>238000</v>
      </c>
      <c r="R164" s="25">
        <f>Q164*1.1</f>
        <v>261800.00000000003</v>
      </c>
    </row>
    <row r="165" spans="2:18" s="27" customFormat="1">
      <c r="B165" s="17">
        <v>2</v>
      </c>
      <c r="C165" s="17" t="s">
        <v>665</v>
      </c>
      <c r="D165" s="17" t="s">
        <v>14</v>
      </c>
      <c r="E165" s="31" t="s">
        <v>698</v>
      </c>
      <c r="F165" s="31" t="s">
        <v>23</v>
      </c>
      <c r="G165" s="31" t="s">
        <v>1</v>
      </c>
      <c r="H165" s="31" t="s">
        <v>699</v>
      </c>
      <c r="I165" s="31" t="s">
        <v>78</v>
      </c>
      <c r="J165" s="31">
        <v>12</v>
      </c>
      <c r="K165" s="31" t="s">
        <v>38</v>
      </c>
      <c r="L165" s="25" t="s">
        <v>54</v>
      </c>
      <c r="M165" s="18">
        <v>33000</v>
      </c>
      <c r="N165" s="17">
        <v>20230927</v>
      </c>
      <c r="O165" s="17">
        <v>20231005</v>
      </c>
      <c r="P165" s="24" t="s">
        <v>738</v>
      </c>
      <c r="Q165" s="25">
        <f t="shared" ref="Q165:Q177" si="31">J165*M165</f>
        <v>396000</v>
      </c>
      <c r="R165" s="25">
        <f t="shared" ref="R165:R177" si="32">Q165*1.1</f>
        <v>435600.00000000006</v>
      </c>
    </row>
    <row r="166" spans="2:18" s="27" customFormat="1">
      <c r="B166" s="17">
        <v>3</v>
      </c>
      <c r="C166" s="17" t="s">
        <v>665</v>
      </c>
      <c r="D166" s="17" t="s">
        <v>14</v>
      </c>
      <c r="E166" s="31" t="s">
        <v>705</v>
      </c>
      <c r="F166" s="31" t="s">
        <v>68</v>
      </c>
      <c r="G166" s="31" t="s">
        <v>10</v>
      </c>
      <c r="H166" s="31" t="s">
        <v>153</v>
      </c>
      <c r="I166" s="31" t="s">
        <v>42</v>
      </c>
      <c r="J166" s="31">
        <v>10</v>
      </c>
      <c r="K166" s="31" t="s">
        <v>38</v>
      </c>
      <c r="L166" s="25" t="s">
        <v>119</v>
      </c>
      <c r="M166" s="18">
        <v>13000</v>
      </c>
      <c r="N166" s="17">
        <v>20230927</v>
      </c>
      <c r="O166" s="17">
        <v>20231006</v>
      </c>
      <c r="P166" s="45"/>
      <c r="Q166" s="25">
        <f t="shared" si="31"/>
        <v>130000</v>
      </c>
      <c r="R166" s="25">
        <f t="shared" si="32"/>
        <v>143000</v>
      </c>
    </row>
    <row r="167" spans="2:18" s="27" customFormat="1">
      <c r="B167" s="17">
        <v>4</v>
      </c>
      <c r="C167" s="17" t="s">
        <v>665</v>
      </c>
      <c r="D167" s="17" t="s">
        <v>14</v>
      </c>
      <c r="E167" s="31" t="s">
        <v>1500</v>
      </c>
      <c r="F167" s="31" t="s">
        <v>706</v>
      </c>
      <c r="G167" s="31"/>
      <c r="H167" s="31" t="s">
        <v>707</v>
      </c>
      <c r="I167" s="31"/>
      <c r="J167" s="31">
        <v>3</v>
      </c>
      <c r="K167" s="31" t="s">
        <v>708</v>
      </c>
      <c r="L167" s="25" t="s">
        <v>119</v>
      </c>
      <c r="M167" s="18">
        <v>48000</v>
      </c>
      <c r="N167" s="17">
        <v>20230927</v>
      </c>
      <c r="O167" s="17">
        <v>20231006</v>
      </c>
      <c r="P167" s="24"/>
      <c r="Q167" s="25">
        <f t="shared" si="31"/>
        <v>144000</v>
      </c>
      <c r="R167" s="25">
        <f t="shared" si="32"/>
        <v>158400</v>
      </c>
    </row>
    <row r="168" spans="2:18" s="27" customFormat="1">
      <c r="B168" s="17">
        <v>5</v>
      </c>
      <c r="C168" s="17" t="s">
        <v>665</v>
      </c>
      <c r="D168" s="17" t="s">
        <v>14</v>
      </c>
      <c r="E168" s="31" t="s">
        <v>709</v>
      </c>
      <c r="F168" s="31"/>
      <c r="G168" s="31"/>
      <c r="H168" s="31">
        <v>41705</v>
      </c>
      <c r="I168" s="31"/>
      <c r="J168" s="31">
        <v>2</v>
      </c>
      <c r="K168" s="31" t="s">
        <v>708</v>
      </c>
      <c r="L168" s="25" t="s">
        <v>119</v>
      </c>
      <c r="M168" s="18">
        <v>59000</v>
      </c>
      <c r="N168" s="17">
        <v>20230927</v>
      </c>
      <c r="O168" s="24">
        <v>20231006</v>
      </c>
      <c r="P168" s="45"/>
      <c r="Q168" s="25">
        <f t="shared" si="31"/>
        <v>118000</v>
      </c>
      <c r="R168" s="25">
        <f t="shared" si="32"/>
        <v>129800.00000000001</v>
      </c>
    </row>
    <row r="169" spans="2:18" s="27" customFormat="1">
      <c r="B169" s="17">
        <v>6</v>
      </c>
      <c r="C169" s="17" t="s">
        <v>665</v>
      </c>
      <c r="D169" s="17" t="s">
        <v>14</v>
      </c>
      <c r="E169" s="31" t="s">
        <v>710</v>
      </c>
      <c r="F169" s="31"/>
      <c r="G169" s="31"/>
      <c r="H169" s="31"/>
      <c r="I169" s="31" t="s">
        <v>711</v>
      </c>
      <c r="J169" s="31">
        <v>1</v>
      </c>
      <c r="K169" s="31" t="s">
        <v>38</v>
      </c>
      <c r="L169" s="25" t="s">
        <v>119</v>
      </c>
      <c r="M169" s="18">
        <v>23000</v>
      </c>
      <c r="N169" s="17">
        <v>20230927</v>
      </c>
      <c r="O169" s="24">
        <v>20231006</v>
      </c>
      <c r="P169" s="45"/>
      <c r="Q169" s="25">
        <f t="shared" si="31"/>
        <v>23000</v>
      </c>
      <c r="R169" s="25">
        <f t="shared" si="32"/>
        <v>25300.000000000004</v>
      </c>
    </row>
    <row r="170" spans="2:18" s="27" customFormat="1">
      <c r="B170" s="17">
        <v>7</v>
      </c>
      <c r="C170" s="17" t="s">
        <v>665</v>
      </c>
      <c r="D170" s="17" t="s">
        <v>14</v>
      </c>
      <c r="E170" s="31" t="s">
        <v>730</v>
      </c>
      <c r="F170" s="31" t="s">
        <v>722</v>
      </c>
      <c r="G170" s="31"/>
      <c r="H170" s="31" t="s">
        <v>791</v>
      </c>
      <c r="I170" s="31"/>
      <c r="J170" s="31">
        <v>1</v>
      </c>
      <c r="K170" s="31" t="s">
        <v>38</v>
      </c>
      <c r="L170" s="25" t="s">
        <v>331</v>
      </c>
      <c r="M170" s="18">
        <v>90000</v>
      </c>
      <c r="N170" s="17">
        <v>20230927</v>
      </c>
      <c r="O170" s="24">
        <v>20231016</v>
      </c>
      <c r="P170" s="46"/>
      <c r="Q170" s="25">
        <f t="shared" si="31"/>
        <v>90000</v>
      </c>
      <c r="R170" s="25">
        <f t="shared" si="32"/>
        <v>99000.000000000015</v>
      </c>
    </row>
    <row r="171" spans="2:18" s="27" customFormat="1">
      <c r="B171" s="17">
        <v>8</v>
      </c>
      <c r="C171" s="17" t="s">
        <v>665</v>
      </c>
      <c r="D171" s="17" t="s">
        <v>14</v>
      </c>
      <c r="E171" s="31" t="s">
        <v>712</v>
      </c>
      <c r="F171" s="31" t="s">
        <v>82</v>
      </c>
      <c r="G171" s="31" t="s">
        <v>713</v>
      </c>
      <c r="H171" s="31" t="s">
        <v>104</v>
      </c>
      <c r="I171" s="31"/>
      <c r="J171" s="31">
        <v>1</v>
      </c>
      <c r="K171" s="31" t="s">
        <v>38</v>
      </c>
      <c r="L171" s="25" t="s">
        <v>119</v>
      </c>
      <c r="M171" s="18">
        <v>190000</v>
      </c>
      <c r="N171" s="17">
        <v>20230927</v>
      </c>
      <c r="O171" s="24">
        <v>20231006</v>
      </c>
      <c r="P171" s="45"/>
      <c r="Q171" s="25">
        <f t="shared" si="31"/>
        <v>190000</v>
      </c>
      <c r="R171" s="25">
        <f t="shared" si="32"/>
        <v>209000.00000000003</v>
      </c>
    </row>
    <row r="172" spans="2:18" s="27" customFormat="1">
      <c r="B172" s="17">
        <v>9</v>
      </c>
      <c r="C172" s="17" t="s">
        <v>665</v>
      </c>
      <c r="D172" s="17" t="s">
        <v>14</v>
      </c>
      <c r="E172" s="31" t="s">
        <v>714</v>
      </c>
      <c r="F172" s="31" t="s">
        <v>88</v>
      </c>
      <c r="G172" s="31"/>
      <c r="H172" s="31" t="s">
        <v>715</v>
      </c>
      <c r="I172" s="31" t="s">
        <v>716</v>
      </c>
      <c r="J172" s="31">
        <v>1</v>
      </c>
      <c r="K172" s="31" t="s">
        <v>38</v>
      </c>
      <c r="L172" s="25" t="s">
        <v>57</v>
      </c>
      <c r="M172" s="18">
        <v>30000</v>
      </c>
      <c r="N172" s="17">
        <v>20231004</v>
      </c>
      <c r="O172" s="24">
        <v>20231122</v>
      </c>
      <c r="P172" s="24"/>
      <c r="Q172" s="25">
        <f t="shared" si="31"/>
        <v>30000</v>
      </c>
      <c r="R172" s="25">
        <f t="shared" si="32"/>
        <v>33000</v>
      </c>
    </row>
    <row r="173" spans="2:18" s="27" customFormat="1">
      <c r="B173" s="17">
        <v>10</v>
      </c>
      <c r="C173" s="17" t="s">
        <v>665</v>
      </c>
      <c r="D173" s="17" t="s">
        <v>14</v>
      </c>
      <c r="E173" s="31" t="s">
        <v>717</v>
      </c>
      <c r="F173" s="31" t="s">
        <v>718</v>
      </c>
      <c r="G173" s="31"/>
      <c r="H173" s="31" t="s">
        <v>719</v>
      </c>
      <c r="I173" s="31"/>
      <c r="J173" s="31">
        <v>1</v>
      </c>
      <c r="K173" s="31" t="s">
        <v>38</v>
      </c>
      <c r="L173" s="25" t="s">
        <v>331</v>
      </c>
      <c r="M173" s="18">
        <v>60000</v>
      </c>
      <c r="N173" s="17">
        <v>20230927</v>
      </c>
      <c r="O173" s="24">
        <v>20231016</v>
      </c>
      <c r="P173" s="45"/>
      <c r="Q173" s="25">
        <f t="shared" si="31"/>
        <v>60000</v>
      </c>
      <c r="R173" s="25">
        <f t="shared" si="32"/>
        <v>66000</v>
      </c>
    </row>
    <row r="174" spans="2:18" s="27" customFormat="1">
      <c r="B174" s="17">
        <v>11</v>
      </c>
      <c r="C174" s="17" t="s">
        <v>665</v>
      </c>
      <c r="D174" s="17" t="s">
        <v>14</v>
      </c>
      <c r="E174" s="31" t="s">
        <v>720</v>
      </c>
      <c r="F174" s="31" t="s">
        <v>572</v>
      </c>
      <c r="G174" s="31"/>
      <c r="H174" s="31"/>
      <c r="I174" s="31"/>
      <c r="J174" s="31">
        <v>2</v>
      </c>
      <c r="K174" s="31" t="s">
        <v>37</v>
      </c>
      <c r="L174" s="25" t="s">
        <v>331</v>
      </c>
      <c r="M174" s="18">
        <v>25500</v>
      </c>
      <c r="N174" s="17">
        <v>20230927</v>
      </c>
      <c r="O174" s="24">
        <v>20231016</v>
      </c>
      <c r="P174" s="45"/>
      <c r="Q174" s="25">
        <f t="shared" si="31"/>
        <v>51000</v>
      </c>
      <c r="R174" s="25">
        <f t="shared" si="32"/>
        <v>56100.000000000007</v>
      </c>
    </row>
    <row r="175" spans="2:18" s="27" customFormat="1">
      <c r="B175" s="17">
        <v>12</v>
      </c>
      <c r="C175" s="17" t="s">
        <v>665</v>
      </c>
      <c r="D175" s="17" t="s">
        <v>14</v>
      </c>
      <c r="E175" s="31" t="s">
        <v>721</v>
      </c>
      <c r="F175" s="31" t="s">
        <v>722</v>
      </c>
      <c r="G175" s="31"/>
      <c r="H175" s="31" t="s">
        <v>723</v>
      </c>
      <c r="I175" s="31"/>
      <c r="J175" s="31">
        <v>5</v>
      </c>
      <c r="K175" s="31" t="s">
        <v>37</v>
      </c>
      <c r="L175" s="25" t="s">
        <v>331</v>
      </c>
      <c r="M175" s="18">
        <v>26500</v>
      </c>
      <c r="N175" s="17">
        <v>20230927</v>
      </c>
      <c r="O175" s="24">
        <v>20231016</v>
      </c>
      <c r="P175" s="45"/>
      <c r="Q175" s="25">
        <f t="shared" si="31"/>
        <v>132500</v>
      </c>
      <c r="R175" s="25">
        <f t="shared" si="32"/>
        <v>145750</v>
      </c>
    </row>
    <row r="176" spans="2:18" s="27" customFormat="1">
      <c r="B176" s="17">
        <v>13</v>
      </c>
      <c r="C176" s="17" t="s">
        <v>665</v>
      </c>
      <c r="D176" s="17" t="s">
        <v>14</v>
      </c>
      <c r="E176" s="31" t="s">
        <v>724</v>
      </c>
      <c r="F176" s="31" t="s">
        <v>722</v>
      </c>
      <c r="G176" s="31"/>
      <c r="H176" s="31" t="s">
        <v>725</v>
      </c>
      <c r="I176" s="31"/>
      <c r="J176" s="31">
        <v>5</v>
      </c>
      <c r="K176" s="31" t="s">
        <v>37</v>
      </c>
      <c r="L176" s="25" t="s">
        <v>331</v>
      </c>
      <c r="M176" s="18">
        <v>26500</v>
      </c>
      <c r="N176" s="17">
        <v>20230927</v>
      </c>
      <c r="O176" s="24">
        <v>20231016</v>
      </c>
      <c r="P176" s="45"/>
      <c r="Q176" s="25">
        <f t="shared" si="31"/>
        <v>132500</v>
      </c>
      <c r="R176" s="25">
        <f t="shared" si="32"/>
        <v>145750</v>
      </c>
    </row>
    <row r="177" spans="2:18" s="27" customFormat="1">
      <c r="B177" s="17">
        <v>14</v>
      </c>
      <c r="C177" s="17" t="s">
        <v>665</v>
      </c>
      <c r="D177" s="17" t="s">
        <v>14</v>
      </c>
      <c r="E177" s="31" t="s">
        <v>728</v>
      </c>
      <c r="F177" s="31" t="s">
        <v>729</v>
      </c>
      <c r="G177" s="31"/>
      <c r="H177" s="31" t="s">
        <v>727</v>
      </c>
      <c r="I177" s="31" t="s">
        <v>700</v>
      </c>
      <c r="J177" s="47">
        <v>10</v>
      </c>
      <c r="K177" s="17" t="s">
        <v>38</v>
      </c>
      <c r="L177" s="25" t="s">
        <v>331</v>
      </c>
      <c r="M177" s="18">
        <v>101000</v>
      </c>
      <c r="N177" s="17">
        <v>20230927</v>
      </c>
      <c r="O177" s="24">
        <v>20231016</v>
      </c>
      <c r="P177" s="45"/>
      <c r="Q177" s="25">
        <f t="shared" si="31"/>
        <v>1010000</v>
      </c>
      <c r="R177" s="25">
        <f t="shared" si="32"/>
        <v>1111000</v>
      </c>
    </row>
    <row r="178" spans="2:18">
      <c r="P178" s="43" t="s">
        <v>123</v>
      </c>
      <c r="Q178" s="42">
        <f>SUM(Q164:Q177)</f>
        <v>2745000</v>
      </c>
      <c r="R178" s="42">
        <f>SUM(R164:R177)</f>
        <v>3019500</v>
      </c>
    </row>
    <row r="180" spans="2:18">
      <c r="B180" s="1" t="s">
        <v>771</v>
      </c>
      <c r="L180" s="37"/>
      <c r="N180" s="37"/>
      <c r="P180" s="40"/>
      <c r="Q180" s="40"/>
      <c r="R180" s="37"/>
    </row>
    <row r="181" spans="2:18">
      <c r="B181" s="4" t="s">
        <v>48</v>
      </c>
      <c r="C181" s="4" t="s">
        <v>13</v>
      </c>
      <c r="D181" s="4" t="s">
        <v>12</v>
      </c>
      <c r="E181" s="4" t="s">
        <v>5</v>
      </c>
      <c r="F181" s="4" t="s">
        <v>22</v>
      </c>
      <c r="G181" s="4" t="s">
        <v>2</v>
      </c>
      <c r="H181" s="4" t="s">
        <v>18</v>
      </c>
      <c r="I181" s="4" t="s">
        <v>3</v>
      </c>
      <c r="J181" s="4" t="s">
        <v>6</v>
      </c>
      <c r="K181" s="4" t="s">
        <v>35</v>
      </c>
      <c r="L181" s="4" t="s">
        <v>21</v>
      </c>
      <c r="M181" s="4" t="s">
        <v>59</v>
      </c>
      <c r="N181" s="4" t="s">
        <v>58</v>
      </c>
      <c r="O181" s="4" t="s">
        <v>121</v>
      </c>
      <c r="P181" s="4" t="s">
        <v>73</v>
      </c>
      <c r="Q181" s="4" t="s">
        <v>122</v>
      </c>
      <c r="R181" s="4" t="s">
        <v>337</v>
      </c>
    </row>
    <row r="182" spans="2:18" s="27" customFormat="1">
      <c r="B182" s="24">
        <v>1</v>
      </c>
      <c r="C182" s="24" t="s">
        <v>762</v>
      </c>
      <c r="D182" s="24" t="s">
        <v>14</v>
      </c>
      <c r="E182" s="31" t="s">
        <v>772</v>
      </c>
      <c r="F182" s="48"/>
      <c r="G182" s="31"/>
      <c r="H182" s="48">
        <v>842312051841</v>
      </c>
      <c r="I182" s="31"/>
      <c r="J182" s="24">
        <v>1</v>
      </c>
      <c r="K182" s="24" t="s">
        <v>38</v>
      </c>
      <c r="L182" s="24" t="s">
        <v>119</v>
      </c>
      <c r="M182" s="25">
        <v>640000</v>
      </c>
      <c r="N182" s="24">
        <v>20231030</v>
      </c>
      <c r="O182" s="24">
        <v>20240104</v>
      </c>
      <c r="P182" s="24"/>
      <c r="Q182" s="25">
        <f t="shared" ref="Q182:Q190" si="33">J182*M182</f>
        <v>640000</v>
      </c>
      <c r="R182" s="26">
        <f t="shared" ref="R182:R190" si="34">Q182*1.1</f>
        <v>704000</v>
      </c>
    </row>
    <row r="183" spans="2:18" s="27" customFormat="1">
      <c r="B183" s="24">
        <v>2</v>
      </c>
      <c r="C183" s="24" t="s">
        <v>762</v>
      </c>
      <c r="D183" s="24" t="s">
        <v>14</v>
      </c>
      <c r="E183" s="31" t="s">
        <v>773</v>
      </c>
      <c r="F183" s="48"/>
      <c r="G183" s="31"/>
      <c r="H183" s="48">
        <v>842312051591</v>
      </c>
      <c r="I183" s="31"/>
      <c r="J183" s="24">
        <v>1</v>
      </c>
      <c r="K183" s="24" t="s">
        <v>38</v>
      </c>
      <c r="L183" s="24" t="s">
        <v>119</v>
      </c>
      <c r="M183" s="25">
        <v>485000</v>
      </c>
      <c r="N183" s="24">
        <v>20231030</v>
      </c>
      <c r="O183" s="24">
        <v>20240104</v>
      </c>
      <c r="P183" s="24"/>
      <c r="Q183" s="25">
        <f t="shared" si="33"/>
        <v>485000</v>
      </c>
      <c r="R183" s="26">
        <f t="shared" si="34"/>
        <v>533500</v>
      </c>
    </row>
    <row r="184" spans="2:18" s="27" customFormat="1">
      <c r="B184" s="24">
        <v>3</v>
      </c>
      <c r="C184" s="24" t="s">
        <v>762</v>
      </c>
      <c r="D184" s="24" t="s">
        <v>14</v>
      </c>
      <c r="E184" s="31" t="s">
        <v>774</v>
      </c>
      <c r="F184" s="48"/>
      <c r="G184" s="31"/>
      <c r="H184" s="48">
        <v>842312051521</v>
      </c>
      <c r="I184" s="31"/>
      <c r="J184" s="24">
        <v>3</v>
      </c>
      <c r="K184" s="24" t="s">
        <v>38</v>
      </c>
      <c r="L184" s="24" t="s">
        <v>119</v>
      </c>
      <c r="M184" s="25">
        <v>87000</v>
      </c>
      <c r="N184" s="24">
        <v>20231030</v>
      </c>
      <c r="O184" s="24">
        <v>20240104</v>
      </c>
      <c r="P184" s="24"/>
      <c r="Q184" s="25">
        <f t="shared" si="33"/>
        <v>261000</v>
      </c>
      <c r="R184" s="26">
        <f t="shared" si="34"/>
        <v>287100</v>
      </c>
    </row>
    <row r="185" spans="2:18" s="27" customFormat="1">
      <c r="B185" s="24">
        <v>4</v>
      </c>
      <c r="C185" s="24" t="s">
        <v>762</v>
      </c>
      <c r="D185" s="24" t="s">
        <v>14</v>
      </c>
      <c r="E185" s="31" t="s">
        <v>775</v>
      </c>
      <c r="F185" s="48"/>
      <c r="G185" s="24"/>
      <c r="H185" s="48">
        <v>842312051511</v>
      </c>
      <c r="I185" s="24"/>
      <c r="J185" s="24">
        <v>3</v>
      </c>
      <c r="K185" s="24" t="s">
        <v>38</v>
      </c>
      <c r="L185" s="24" t="s">
        <v>119</v>
      </c>
      <c r="M185" s="25">
        <v>87000</v>
      </c>
      <c r="N185" s="24">
        <v>20231030</v>
      </c>
      <c r="O185" s="24">
        <v>20240104</v>
      </c>
      <c r="P185" s="24"/>
      <c r="Q185" s="25">
        <f t="shared" si="33"/>
        <v>261000</v>
      </c>
      <c r="R185" s="26">
        <f t="shared" si="34"/>
        <v>287100</v>
      </c>
    </row>
    <row r="186" spans="2:18" s="27" customFormat="1">
      <c r="B186" s="24">
        <v>5</v>
      </c>
      <c r="C186" s="24" t="s">
        <v>762</v>
      </c>
      <c r="D186" s="24" t="s">
        <v>14</v>
      </c>
      <c r="E186" s="31" t="s">
        <v>776</v>
      </c>
      <c r="F186" s="31"/>
      <c r="G186" s="24"/>
      <c r="H186" s="48" t="s">
        <v>777</v>
      </c>
      <c r="I186" s="24" t="s">
        <v>779</v>
      </c>
      <c r="J186" s="24">
        <v>1</v>
      </c>
      <c r="K186" s="24" t="s">
        <v>38</v>
      </c>
      <c r="L186" s="24" t="s">
        <v>119</v>
      </c>
      <c r="M186" s="25">
        <v>124000</v>
      </c>
      <c r="N186" s="24">
        <v>20231030</v>
      </c>
      <c r="O186" s="24">
        <v>20231124</v>
      </c>
      <c r="P186" s="24"/>
      <c r="Q186" s="25">
        <f t="shared" si="33"/>
        <v>124000</v>
      </c>
      <c r="R186" s="26">
        <f t="shared" si="34"/>
        <v>136400</v>
      </c>
    </row>
    <row r="187" spans="2:18" s="27" customFormat="1">
      <c r="B187" s="24">
        <v>6</v>
      </c>
      <c r="C187" s="24" t="s">
        <v>762</v>
      </c>
      <c r="D187" s="24" t="s">
        <v>14</v>
      </c>
      <c r="E187" s="31" t="s">
        <v>784</v>
      </c>
      <c r="F187" s="31"/>
      <c r="G187" s="31"/>
      <c r="H187" s="48" t="s">
        <v>778</v>
      </c>
      <c r="I187" s="31"/>
      <c r="J187" s="31">
        <v>1</v>
      </c>
      <c r="K187" s="31" t="s">
        <v>38</v>
      </c>
      <c r="L187" s="24" t="s">
        <v>119</v>
      </c>
      <c r="M187" s="25">
        <v>860000</v>
      </c>
      <c r="N187" s="24">
        <v>20231030</v>
      </c>
      <c r="O187" s="24">
        <v>20231124</v>
      </c>
      <c r="P187" s="24"/>
      <c r="Q187" s="25">
        <f t="shared" si="33"/>
        <v>860000</v>
      </c>
      <c r="R187" s="26">
        <f t="shared" si="34"/>
        <v>946000.00000000012</v>
      </c>
    </row>
    <row r="188" spans="2:18" s="27" customFormat="1">
      <c r="B188" s="24">
        <v>7</v>
      </c>
      <c r="C188" s="24" t="s">
        <v>762</v>
      </c>
      <c r="D188" s="24" t="s">
        <v>14</v>
      </c>
      <c r="E188" s="31" t="s">
        <v>782</v>
      </c>
      <c r="F188" s="31"/>
      <c r="G188" s="31"/>
      <c r="H188" s="48" t="s">
        <v>780</v>
      </c>
      <c r="I188" s="31" t="s">
        <v>785</v>
      </c>
      <c r="J188" s="31">
        <v>1</v>
      </c>
      <c r="K188" s="31" t="s">
        <v>36</v>
      </c>
      <c r="L188" s="31" t="s">
        <v>504</v>
      </c>
      <c r="M188" s="25">
        <v>346000</v>
      </c>
      <c r="N188" s="24">
        <v>20231030</v>
      </c>
      <c r="O188" s="24">
        <v>20231121</v>
      </c>
      <c r="P188" s="49"/>
      <c r="Q188" s="25">
        <f t="shared" si="33"/>
        <v>346000</v>
      </c>
      <c r="R188" s="26">
        <f t="shared" si="34"/>
        <v>380600.00000000006</v>
      </c>
    </row>
    <row r="189" spans="2:18" s="27" customFormat="1">
      <c r="B189" s="24">
        <v>8</v>
      </c>
      <c r="C189" s="24" t="s">
        <v>762</v>
      </c>
      <c r="D189" s="24" t="s">
        <v>14</v>
      </c>
      <c r="E189" s="31" t="s">
        <v>958</v>
      </c>
      <c r="F189" s="31"/>
      <c r="G189" s="31"/>
      <c r="H189" s="48" t="s">
        <v>781</v>
      </c>
      <c r="I189" s="31" t="s">
        <v>786</v>
      </c>
      <c r="J189" s="31">
        <v>1</v>
      </c>
      <c r="K189" s="31" t="s">
        <v>36</v>
      </c>
      <c r="L189" s="31" t="s">
        <v>504</v>
      </c>
      <c r="M189" s="25">
        <v>1135000</v>
      </c>
      <c r="N189" s="24">
        <v>20231030</v>
      </c>
      <c r="O189" s="24">
        <v>20231121</v>
      </c>
      <c r="P189" s="24"/>
      <c r="Q189" s="25">
        <f t="shared" si="33"/>
        <v>1135000</v>
      </c>
      <c r="R189" s="26">
        <f t="shared" si="34"/>
        <v>1248500</v>
      </c>
    </row>
    <row r="190" spans="2:18" s="27" customFormat="1">
      <c r="B190" s="24">
        <v>9</v>
      </c>
      <c r="C190" s="24" t="s">
        <v>762</v>
      </c>
      <c r="D190" s="24" t="s">
        <v>14</v>
      </c>
      <c r="E190" s="31" t="s">
        <v>783</v>
      </c>
      <c r="F190" s="31"/>
      <c r="G190" s="31"/>
      <c r="H190" s="31">
        <v>9902247</v>
      </c>
      <c r="I190" s="31" t="s">
        <v>787</v>
      </c>
      <c r="J190" s="31">
        <v>4</v>
      </c>
      <c r="K190" s="31" t="s">
        <v>36</v>
      </c>
      <c r="L190" s="31" t="s">
        <v>504</v>
      </c>
      <c r="M190" s="25">
        <v>2000</v>
      </c>
      <c r="N190" s="24">
        <v>20231030</v>
      </c>
      <c r="O190" s="24">
        <v>20231121</v>
      </c>
      <c r="P190" s="49"/>
      <c r="Q190" s="25">
        <f t="shared" si="33"/>
        <v>8000</v>
      </c>
      <c r="R190" s="26">
        <f t="shared" si="34"/>
        <v>8800</v>
      </c>
    </row>
    <row r="191" spans="2:18">
      <c r="P191" s="4" t="s">
        <v>123</v>
      </c>
      <c r="Q191" s="42">
        <f>SUM(Q182:Q190)</f>
        <v>4120000</v>
      </c>
      <c r="R191" s="42">
        <f>SUM(R182:R190)</f>
        <v>4532000</v>
      </c>
    </row>
    <row r="193" spans="2:18">
      <c r="B193" s="1" t="s">
        <v>793</v>
      </c>
      <c r="L193" s="37"/>
      <c r="N193" s="37"/>
      <c r="P193" s="40"/>
      <c r="Q193" s="40"/>
      <c r="R193" s="37"/>
    </row>
    <row r="194" spans="2:18">
      <c r="B194" s="4" t="s">
        <v>48</v>
      </c>
      <c r="C194" s="4" t="s">
        <v>13</v>
      </c>
      <c r="D194" s="4" t="s">
        <v>12</v>
      </c>
      <c r="E194" s="4" t="s">
        <v>5</v>
      </c>
      <c r="F194" s="4" t="s">
        <v>22</v>
      </c>
      <c r="G194" s="4" t="s">
        <v>2</v>
      </c>
      <c r="H194" s="4" t="s">
        <v>18</v>
      </c>
      <c r="I194" s="4" t="s">
        <v>3</v>
      </c>
      <c r="J194" s="4" t="s">
        <v>6</v>
      </c>
      <c r="K194" s="4" t="s">
        <v>35</v>
      </c>
      <c r="L194" s="4" t="s">
        <v>21</v>
      </c>
      <c r="M194" s="4" t="s">
        <v>59</v>
      </c>
      <c r="N194" s="4" t="s">
        <v>58</v>
      </c>
      <c r="O194" s="4" t="s">
        <v>121</v>
      </c>
      <c r="P194" s="4" t="s">
        <v>73</v>
      </c>
      <c r="Q194" s="4" t="s">
        <v>122</v>
      </c>
      <c r="R194" s="4" t="s">
        <v>337</v>
      </c>
    </row>
    <row r="195" spans="2:18" s="27" customFormat="1">
      <c r="B195" s="24">
        <v>1</v>
      </c>
      <c r="C195" s="24" t="s">
        <v>836</v>
      </c>
      <c r="D195" s="24" t="s">
        <v>14</v>
      </c>
      <c r="E195" s="50" t="s">
        <v>794</v>
      </c>
      <c r="F195" s="24" t="s">
        <v>817</v>
      </c>
      <c r="G195" s="24"/>
      <c r="H195" s="50" t="s">
        <v>878</v>
      </c>
      <c r="I195" s="50" t="s">
        <v>580</v>
      </c>
      <c r="J195" s="31">
        <v>10</v>
      </c>
      <c r="K195" s="51" t="s">
        <v>38</v>
      </c>
      <c r="L195" s="24" t="s">
        <v>119</v>
      </c>
      <c r="M195" s="25">
        <v>7000</v>
      </c>
      <c r="N195" s="24">
        <v>20231102</v>
      </c>
      <c r="O195" s="24">
        <v>20231103</v>
      </c>
      <c r="P195" s="24"/>
      <c r="Q195" s="25">
        <f t="shared" ref="Q195:Q201" si="35">J195*M195</f>
        <v>70000</v>
      </c>
      <c r="R195" s="26">
        <f t="shared" ref="R195:R201" si="36">Q195*1.1</f>
        <v>77000</v>
      </c>
    </row>
    <row r="196" spans="2:18" s="27" customFormat="1">
      <c r="B196" s="24">
        <v>2</v>
      </c>
      <c r="C196" s="24" t="s">
        <v>836</v>
      </c>
      <c r="D196" s="24" t="s">
        <v>14</v>
      </c>
      <c r="E196" s="50" t="s">
        <v>818</v>
      </c>
      <c r="F196" s="50"/>
      <c r="G196" s="24"/>
      <c r="H196" s="50"/>
      <c r="I196" s="50" t="s">
        <v>833</v>
      </c>
      <c r="J196" s="31">
        <v>5</v>
      </c>
      <c r="K196" s="50" t="s">
        <v>38</v>
      </c>
      <c r="L196" s="24" t="s">
        <v>119</v>
      </c>
      <c r="M196" s="25">
        <v>2300</v>
      </c>
      <c r="N196" s="24">
        <v>20231102</v>
      </c>
      <c r="O196" s="24">
        <v>20231103</v>
      </c>
      <c r="P196" s="24"/>
      <c r="Q196" s="25">
        <f t="shared" si="35"/>
        <v>11500</v>
      </c>
      <c r="R196" s="26">
        <f t="shared" si="36"/>
        <v>12650.000000000002</v>
      </c>
    </row>
    <row r="197" spans="2:18" s="27" customFormat="1">
      <c r="B197" s="24">
        <v>3</v>
      </c>
      <c r="C197" s="24" t="s">
        <v>836</v>
      </c>
      <c r="D197" s="24" t="s">
        <v>14</v>
      </c>
      <c r="E197" s="50" t="s">
        <v>795</v>
      </c>
      <c r="F197" s="50"/>
      <c r="G197" s="24"/>
      <c r="H197" s="50"/>
      <c r="I197" s="50" t="s">
        <v>834</v>
      </c>
      <c r="J197" s="31">
        <v>2</v>
      </c>
      <c r="K197" s="50" t="s">
        <v>38</v>
      </c>
      <c r="L197" s="24" t="s">
        <v>119</v>
      </c>
      <c r="M197" s="25">
        <v>800</v>
      </c>
      <c r="N197" s="24">
        <v>20231102</v>
      </c>
      <c r="O197" s="24">
        <v>20231103</v>
      </c>
      <c r="P197" s="24"/>
      <c r="Q197" s="25">
        <f t="shared" si="35"/>
        <v>1600</v>
      </c>
      <c r="R197" s="26">
        <f t="shared" si="36"/>
        <v>1760.0000000000002</v>
      </c>
    </row>
    <row r="198" spans="2:18" s="27" customFormat="1">
      <c r="B198" s="24">
        <v>4</v>
      </c>
      <c r="C198" s="24" t="s">
        <v>836</v>
      </c>
      <c r="D198" s="24" t="s">
        <v>14</v>
      </c>
      <c r="E198" s="50" t="s">
        <v>796</v>
      </c>
      <c r="F198" s="50"/>
      <c r="G198" s="24"/>
      <c r="H198" s="50"/>
      <c r="I198" s="50" t="s">
        <v>835</v>
      </c>
      <c r="J198" s="31">
        <v>2</v>
      </c>
      <c r="K198" s="50" t="s">
        <v>38</v>
      </c>
      <c r="L198" s="24" t="s">
        <v>119</v>
      </c>
      <c r="M198" s="25">
        <v>4900</v>
      </c>
      <c r="N198" s="24">
        <v>20231102</v>
      </c>
      <c r="O198" s="24">
        <v>20231103</v>
      </c>
      <c r="P198" s="24"/>
      <c r="Q198" s="25">
        <f t="shared" si="35"/>
        <v>9800</v>
      </c>
      <c r="R198" s="26">
        <f t="shared" si="36"/>
        <v>10780</v>
      </c>
    </row>
    <row r="199" spans="2:18" s="27" customFormat="1">
      <c r="B199" s="24">
        <v>5</v>
      </c>
      <c r="C199" s="24" t="s">
        <v>836</v>
      </c>
      <c r="D199" s="24" t="s">
        <v>14</v>
      </c>
      <c r="E199" s="50" t="s">
        <v>797</v>
      </c>
      <c r="F199" s="50" t="s">
        <v>819</v>
      </c>
      <c r="G199" s="24"/>
      <c r="H199" s="50" t="s">
        <v>803</v>
      </c>
      <c r="I199" s="50" t="s">
        <v>811</v>
      </c>
      <c r="J199" s="24">
        <v>2</v>
      </c>
      <c r="K199" s="50" t="s">
        <v>38</v>
      </c>
      <c r="L199" s="24" t="s">
        <v>119</v>
      </c>
      <c r="M199" s="25">
        <v>120000</v>
      </c>
      <c r="N199" s="24">
        <v>20231102</v>
      </c>
      <c r="O199" s="24">
        <v>20231215</v>
      </c>
      <c r="P199" s="24"/>
      <c r="Q199" s="25">
        <f t="shared" si="35"/>
        <v>240000</v>
      </c>
      <c r="R199" s="26">
        <f t="shared" si="36"/>
        <v>264000</v>
      </c>
    </row>
    <row r="200" spans="2:18" s="27" customFormat="1">
      <c r="B200" s="24">
        <v>6</v>
      </c>
      <c r="C200" s="24" t="s">
        <v>836</v>
      </c>
      <c r="D200" s="24" t="s">
        <v>14</v>
      </c>
      <c r="E200" s="50" t="s">
        <v>798</v>
      </c>
      <c r="F200" s="50" t="s">
        <v>820</v>
      </c>
      <c r="G200" s="24"/>
      <c r="H200" s="50" t="s">
        <v>804</v>
      </c>
      <c r="I200" s="50" t="s">
        <v>812</v>
      </c>
      <c r="J200" s="24">
        <v>2</v>
      </c>
      <c r="K200" s="50" t="s">
        <v>38</v>
      </c>
      <c r="L200" s="24" t="s">
        <v>119</v>
      </c>
      <c r="M200" s="25">
        <v>40100</v>
      </c>
      <c r="N200" s="24">
        <v>20231102</v>
      </c>
      <c r="O200" s="24">
        <v>20231215</v>
      </c>
      <c r="P200" s="24"/>
      <c r="Q200" s="25">
        <f t="shared" si="35"/>
        <v>80200</v>
      </c>
      <c r="R200" s="26">
        <f t="shared" si="36"/>
        <v>88220</v>
      </c>
    </row>
    <row r="201" spans="2:18" s="27" customFormat="1">
      <c r="B201" s="24">
        <v>7</v>
      </c>
      <c r="C201" s="24" t="s">
        <v>836</v>
      </c>
      <c r="D201" s="24" t="s">
        <v>14</v>
      </c>
      <c r="E201" s="50" t="s">
        <v>837</v>
      </c>
      <c r="F201" s="50" t="s">
        <v>29</v>
      </c>
      <c r="G201" s="24"/>
      <c r="H201" s="50" t="s">
        <v>513</v>
      </c>
      <c r="I201" s="50" t="s">
        <v>838</v>
      </c>
      <c r="J201" s="24">
        <v>10</v>
      </c>
      <c r="K201" s="50" t="s">
        <v>38</v>
      </c>
      <c r="L201" s="24" t="s">
        <v>331</v>
      </c>
      <c r="M201" s="25">
        <v>73500</v>
      </c>
      <c r="N201" s="24">
        <v>20231101</v>
      </c>
      <c r="O201" s="24">
        <v>20231103</v>
      </c>
      <c r="P201" s="24"/>
      <c r="Q201" s="25">
        <f t="shared" si="35"/>
        <v>735000</v>
      </c>
      <c r="R201" s="26">
        <f t="shared" si="36"/>
        <v>808500.00000000012</v>
      </c>
    </row>
    <row r="202" spans="2:18" s="27" customFormat="1">
      <c r="B202" s="24">
        <v>8</v>
      </c>
      <c r="C202" s="24" t="s">
        <v>836</v>
      </c>
      <c r="D202" s="24" t="s">
        <v>14</v>
      </c>
      <c r="E202" s="50" t="s">
        <v>799</v>
      </c>
      <c r="F202" s="50" t="s">
        <v>68</v>
      </c>
      <c r="G202" s="24"/>
      <c r="H202" s="50" t="s">
        <v>805</v>
      </c>
      <c r="I202" s="50" t="s">
        <v>813</v>
      </c>
      <c r="J202" s="24">
        <v>20</v>
      </c>
      <c r="K202" s="50" t="s">
        <v>38</v>
      </c>
      <c r="L202" s="24" t="s">
        <v>119</v>
      </c>
      <c r="M202" s="25">
        <v>19000</v>
      </c>
      <c r="N202" s="24">
        <v>20231102</v>
      </c>
      <c r="O202" s="24">
        <v>20231103</v>
      </c>
      <c r="P202" s="24"/>
      <c r="Q202" s="25">
        <f t="shared" ref="Q202:Q215" si="37">J202*M202</f>
        <v>380000</v>
      </c>
      <c r="R202" s="26">
        <f t="shared" ref="R202:R215" si="38">Q202*1.1</f>
        <v>418000.00000000006</v>
      </c>
    </row>
    <row r="203" spans="2:18" s="27" customFormat="1">
      <c r="B203" s="24">
        <v>9</v>
      </c>
      <c r="C203" s="24" t="s">
        <v>836</v>
      </c>
      <c r="D203" s="24" t="s">
        <v>14</v>
      </c>
      <c r="E203" s="50" t="s">
        <v>841</v>
      </c>
      <c r="F203" s="50" t="s">
        <v>25</v>
      </c>
      <c r="G203" s="24"/>
      <c r="H203" s="50" t="s">
        <v>842</v>
      </c>
      <c r="I203" s="50" t="s">
        <v>167</v>
      </c>
      <c r="J203" s="24">
        <v>15</v>
      </c>
      <c r="K203" s="50" t="s">
        <v>38</v>
      </c>
      <c r="L203" s="24" t="s">
        <v>331</v>
      </c>
      <c r="M203" s="25">
        <v>19500</v>
      </c>
      <c r="N203" s="24">
        <v>20231101</v>
      </c>
      <c r="O203" s="24">
        <v>20231107</v>
      </c>
      <c r="P203" s="24"/>
      <c r="Q203" s="25">
        <f t="shared" si="37"/>
        <v>292500</v>
      </c>
      <c r="R203" s="26">
        <f t="shared" si="38"/>
        <v>321750</v>
      </c>
    </row>
    <row r="204" spans="2:18" s="27" customFormat="1">
      <c r="B204" s="24">
        <v>10</v>
      </c>
      <c r="C204" s="24" t="s">
        <v>836</v>
      </c>
      <c r="D204" s="24" t="s">
        <v>14</v>
      </c>
      <c r="E204" s="50" t="s">
        <v>1208</v>
      </c>
      <c r="F204" s="50" t="s">
        <v>821</v>
      </c>
      <c r="G204" s="24"/>
      <c r="H204" s="50" t="s">
        <v>806</v>
      </c>
      <c r="I204" s="50" t="s">
        <v>152</v>
      </c>
      <c r="J204" s="24">
        <v>6</v>
      </c>
      <c r="K204" s="50" t="s">
        <v>38</v>
      </c>
      <c r="L204" s="24" t="s">
        <v>119</v>
      </c>
      <c r="M204" s="25">
        <v>22000</v>
      </c>
      <c r="N204" s="24">
        <v>20231102</v>
      </c>
      <c r="O204" s="24">
        <v>20231103</v>
      </c>
      <c r="P204" s="24"/>
      <c r="Q204" s="25">
        <f t="shared" si="37"/>
        <v>132000</v>
      </c>
      <c r="R204" s="26">
        <f t="shared" si="38"/>
        <v>145200</v>
      </c>
    </row>
    <row r="205" spans="2:18" s="27" customFormat="1">
      <c r="B205" s="24">
        <v>11</v>
      </c>
      <c r="C205" s="24" t="s">
        <v>836</v>
      </c>
      <c r="D205" s="24" t="s">
        <v>14</v>
      </c>
      <c r="E205" s="50" t="s">
        <v>843</v>
      </c>
      <c r="F205" s="50"/>
      <c r="G205" s="24"/>
      <c r="H205" s="50">
        <v>6610000900</v>
      </c>
      <c r="I205" s="50"/>
      <c r="J205" s="52">
        <v>1</v>
      </c>
      <c r="K205" s="50" t="s">
        <v>38</v>
      </c>
      <c r="L205" s="24" t="s">
        <v>119</v>
      </c>
      <c r="M205" s="25">
        <v>480000</v>
      </c>
      <c r="N205" s="24">
        <v>20231102</v>
      </c>
      <c r="O205" s="24">
        <v>20231206</v>
      </c>
      <c r="P205" s="24"/>
      <c r="Q205" s="25">
        <f t="shared" si="37"/>
        <v>480000</v>
      </c>
      <c r="R205" s="26">
        <f t="shared" si="38"/>
        <v>528000</v>
      </c>
    </row>
    <row r="206" spans="2:18" s="27" customFormat="1">
      <c r="B206" s="24">
        <v>12</v>
      </c>
      <c r="C206" s="24" t="s">
        <v>836</v>
      </c>
      <c r="D206" s="24" t="s">
        <v>14</v>
      </c>
      <c r="E206" s="50" t="s">
        <v>879</v>
      </c>
      <c r="F206" s="50" t="s">
        <v>822</v>
      </c>
      <c r="G206" s="24"/>
      <c r="H206" s="50" t="s">
        <v>807</v>
      </c>
      <c r="I206" s="50" t="s">
        <v>814</v>
      </c>
      <c r="J206" s="24">
        <v>2</v>
      </c>
      <c r="K206" s="50" t="s">
        <v>38</v>
      </c>
      <c r="L206" s="24" t="s">
        <v>119</v>
      </c>
      <c r="M206" s="25">
        <v>200000</v>
      </c>
      <c r="N206" s="24">
        <v>20231102</v>
      </c>
      <c r="O206" s="24">
        <v>20231103</v>
      </c>
      <c r="P206" s="24"/>
      <c r="Q206" s="25">
        <f t="shared" si="37"/>
        <v>400000</v>
      </c>
      <c r="R206" s="26">
        <f t="shared" si="38"/>
        <v>440000.00000000006</v>
      </c>
    </row>
    <row r="207" spans="2:18" s="27" customFormat="1">
      <c r="B207" s="24">
        <v>13</v>
      </c>
      <c r="C207" s="24" t="s">
        <v>836</v>
      </c>
      <c r="D207" s="24" t="s">
        <v>14</v>
      </c>
      <c r="E207" s="50" t="s">
        <v>800</v>
      </c>
      <c r="F207" s="50" t="s">
        <v>820</v>
      </c>
      <c r="G207" s="24"/>
      <c r="H207" s="50" t="s">
        <v>808</v>
      </c>
      <c r="I207" s="50" t="s">
        <v>811</v>
      </c>
      <c r="J207" s="24">
        <v>3</v>
      </c>
      <c r="K207" s="50" t="s">
        <v>38</v>
      </c>
      <c r="L207" s="24" t="s">
        <v>119</v>
      </c>
      <c r="M207" s="25">
        <v>24300</v>
      </c>
      <c r="N207" s="24">
        <v>20231102</v>
      </c>
      <c r="O207" s="24">
        <v>20231215</v>
      </c>
      <c r="P207" s="24"/>
      <c r="Q207" s="25">
        <f t="shared" si="37"/>
        <v>72900</v>
      </c>
      <c r="R207" s="26">
        <f t="shared" si="38"/>
        <v>80190</v>
      </c>
    </row>
    <row r="208" spans="2:18" s="27" customFormat="1">
      <c r="B208" s="24">
        <v>14</v>
      </c>
      <c r="C208" s="24" t="s">
        <v>836</v>
      </c>
      <c r="D208" s="24" t="s">
        <v>14</v>
      </c>
      <c r="E208" s="50" t="s">
        <v>801</v>
      </c>
      <c r="F208" s="50" t="s">
        <v>816</v>
      </c>
      <c r="G208" s="24"/>
      <c r="H208" s="50" t="s">
        <v>809</v>
      </c>
      <c r="I208" s="50" t="s">
        <v>152</v>
      </c>
      <c r="J208" s="24">
        <v>5</v>
      </c>
      <c r="K208" s="50" t="s">
        <v>38</v>
      </c>
      <c r="L208" s="24" t="s">
        <v>119</v>
      </c>
      <c r="M208" s="25">
        <v>48000</v>
      </c>
      <c r="N208" s="24">
        <v>20231102</v>
      </c>
      <c r="O208" s="24">
        <v>20231107</v>
      </c>
      <c r="P208" s="24"/>
      <c r="Q208" s="25">
        <f t="shared" si="37"/>
        <v>240000</v>
      </c>
      <c r="R208" s="26">
        <f t="shared" si="38"/>
        <v>264000</v>
      </c>
    </row>
    <row r="209" spans="2:18" s="27" customFormat="1">
      <c r="B209" s="24">
        <v>15</v>
      </c>
      <c r="C209" s="24" t="s">
        <v>836</v>
      </c>
      <c r="D209" s="24" t="s">
        <v>14</v>
      </c>
      <c r="E209" s="50" t="s">
        <v>802</v>
      </c>
      <c r="F209" s="50" t="s">
        <v>821</v>
      </c>
      <c r="G209" s="24"/>
      <c r="H209" s="50" t="s">
        <v>810</v>
      </c>
      <c r="I209" s="50" t="s">
        <v>580</v>
      </c>
      <c r="J209" s="24">
        <v>3</v>
      </c>
      <c r="K209" s="50" t="s">
        <v>38</v>
      </c>
      <c r="L209" s="33" t="s">
        <v>119</v>
      </c>
      <c r="M209" s="34">
        <v>51000</v>
      </c>
      <c r="N209" s="24">
        <v>20231102</v>
      </c>
      <c r="O209" s="33">
        <v>20231103</v>
      </c>
      <c r="P209" s="33"/>
      <c r="Q209" s="34">
        <f t="shared" si="37"/>
        <v>153000</v>
      </c>
      <c r="R209" s="35">
        <f t="shared" si="38"/>
        <v>168300</v>
      </c>
    </row>
    <row r="210" spans="2:18" s="27" customFormat="1">
      <c r="B210" s="24">
        <v>16</v>
      </c>
      <c r="C210" s="24" t="s">
        <v>836</v>
      </c>
      <c r="D210" s="24" t="s">
        <v>14</v>
      </c>
      <c r="E210" s="50" t="s">
        <v>443</v>
      </c>
      <c r="F210" s="50" t="s">
        <v>816</v>
      </c>
      <c r="G210" s="24"/>
      <c r="H210" s="50" t="s">
        <v>444</v>
      </c>
      <c r="I210" s="50" t="s">
        <v>152</v>
      </c>
      <c r="J210" s="31">
        <v>10</v>
      </c>
      <c r="K210" s="50" t="s">
        <v>38</v>
      </c>
      <c r="L210" s="24" t="s">
        <v>119</v>
      </c>
      <c r="M210" s="25">
        <v>6500</v>
      </c>
      <c r="N210" s="24">
        <v>20231102</v>
      </c>
      <c r="O210" s="24">
        <v>202311.24</v>
      </c>
      <c r="P210" s="24"/>
      <c r="Q210" s="25">
        <f t="shared" si="37"/>
        <v>65000</v>
      </c>
      <c r="R210" s="26">
        <f t="shared" si="38"/>
        <v>71500</v>
      </c>
    </row>
    <row r="211" spans="2:18" s="27" customFormat="1">
      <c r="B211" s="24">
        <v>17</v>
      </c>
      <c r="C211" s="24" t="s">
        <v>836</v>
      </c>
      <c r="D211" s="24" t="s">
        <v>14</v>
      </c>
      <c r="E211" s="50" t="s">
        <v>839</v>
      </c>
      <c r="F211" s="50"/>
      <c r="G211" s="24"/>
      <c r="H211" s="50" t="s">
        <v>840</v>
      </c>
      <c r="I211" s="50"/>
      <c r="J211" s="24">
        <v>10</v>
      </c>
      <c r="K211" s="50" t="s">
        <v>38</v>
      </c>
      <c r="L211" s="24" t="s">
        <v>331</v>
      </c>
      <c r="M211" s="25">
        <v>90000</v>
      </c>
      <c r="N211" s="24">
        <v>20231101</v>
      </c>
      <c r="O211" s="24">
        <v>20231103</v>
      </c>
      <c r="P211" s="24"/>
      <c r="Q211" s="25">
        <f>J211*M211</f>
        <v>900000</v>
      </c>
      <c r="R211" s="26">
        <f>Q211*1.1</f>
        <v>990000.00000000012</v>
      </c>
    </row>
    <row r="212" spans="2:18" s="27" customFormat="1">
      <c r="B212" s="24">
        <v>18</v>
      </c>
      <c r="C212" s="24" t="s">
        <v>836</v>
      </c>
      <c r="D212" s="24" t="s">
        <v>14</v>
      </c>
      <c r="E212" s="50" t="s">
        <v>815</v>
      </c>
      <c r="F212" s="50" t="s">
        <v>816</v>
      </c>
      <c r="G212" s="31"/>
      <c r="H212" s="50" t="s">
        <v>1209</v>
      </c>
      <c r="I212" s="50" t="s">
        <v>580</v>
      </c>
      <c r="J212" s="31">
        <v>10</v>
      </c>
      <c r="K212" s="31" t="s">
        <v>38</v>
      </c>
      <c r="L212" s="24" t="s">
        <v>115</v>
      </c>
      <c r="M212" s="25">
        <v>8000</v>
      </c>
      <c r="N212" s="24">
        <v>20231103</v>
      </c>
      <c r="O212" s="24">
        <v>20231107</v>
      </c>
      <c r="P212" s="24" t="s">
        <v>851</v>
      </c>
      <c r="Q212" s="25">
        <f>J212*M212+5500</f>
        <v>85500</v>
      </c>
      <c r="R212" s="26">
        <f t="shared" si="38"/>
        <v>94050.000000000015</v>
      </c>
    </row>
    <row r="213" spans="2:18" s="27" customFormat="1">
      <c r="B213" s="24">
        <v>19</v>
      </c>
      <c r="C213" s="24" t="s">
        <v>836</v>
      </c>
      <c r="D213" s="24" t="s">
        <v>14</v>
      </c>
      <c r="E213" s="50" t="s">
        <v>823</v>
      </c>
      <c r="F213" s="50" t="s">
        <v>824</v>
      </c>
      <c r="G213" s="24"/>
      <c r="H213" s="50" t="s">
        <v>825</v>
      </c>
      <c r="I213" s="50" t="s">
        <v>767</v>
      </c>
      <c r="J213" s="31">
        <v>16</v>
      </c>
      <c r="K213" s="31" t="s">
        <v>38</v>
      </c>
      <c r="L213" s="24" t="s">
        <v>54</v>
      </c>
      <c r="M213" s="25">
        <v>33000</v>
      </c>
      <c r="N213" s="24">
        <v>20231106</v>
      </c>
      <c r="O213" s="24">
        <v>20231107</v>
      </c>
      <c r="P213" s="24"/>
      <c r="Q213" s="25">
        <f t="shared" si="37"/>
        <v>528000</v>
      </c>
      <c r="R213" s="26">
        <f t="shared" si="38"/>
        <v>580800</v>
      </c>
    </row>
    <row r="214" spans="2:18" s="27" customFormat="1">
      <c r="B214" s="24">
        <v>20</v>
      </c>
      <c r="C214" s="24" t="s">
        <v>836</v>
      </c>
      <c r="D214" s="24" t="s">
        <v>14</v>
      </c>
      <c r="E214" s="50" t="s">
        <v>826</v>
      </c>
      <c r="F214" s="50" t="s">
        <v>824</v>
      </c>
      <c r="G214" s="24"/>
      <c r="H214" s="50" t="s">
        <v>827</v>
      </c>
      <c r="I214" s="50" t="s">
        <v>767</v>
      </c>
      <c r="J214" s="31">
        <v>12</v>
      </c>
      <c r="K214" s="31" t="s">
        <v>38</v>
      </c>
      <c r="L214" s="24" t="s">
        <v>54</v>
      </c>
      <c r="M214" s="25">
        <v>46500</v>
      </c>
      <c r="N214" s="24">
        <v>20231106</v>
      </c>
      <c r="O214" s="24">
        <v>20231107</v>
      </c>
      <c r="P214" s="24"/>
      <c r="Q214" s="25">
        <f t="shared" si="37"/>
        <v>558000</v>
      </c>
      <c r="R214" s="26">
        <f t="shared" si="38"/>
        <v>613800</v>
      </c>
    </row>
    <row r="215" spans="2:18" s="27" customFormat="1">
      <c r="B215" s="24">
        <v>21</v>
      </c>
      <c r="C215" s="24" t="s">
        <v>836</v>
      </c>
      <c r="D215" s="24" t="s">
        <v>14</v>
      </c>
      <c r="E215" s="50" t="s">
        <v>828</v>
      </c>
      <c r="F215" s="50" t="s">
        <v>832</v>
      </c>
      <c r="G215" s="24"/>
      <c r="H215" s="50" t="s">
        <v>829</v>
      </c>
      <c r="I215" s="50" t="s">
        <v>767</v>
      </c>
      <c r="J215" s="31">
        <v>16</v>
      </c>
      <c r="K215" s="31" t="s">
        <v>38</v>
      </c>
      <c r="L215" s="24" t="s">
        <v>119</v>
      </c>
      <c r="M215" s="25">
        <v>42500</v>
      </c>
      <c r="N215" s="24">
        <v>20231102</v>
      </c>
      <c r="O215" s="24">
        <v>20231107</v>
      </c>
      <c r="P215" s="24"/>
      <c r="Q215" s="25">
        <f t="shared" si="37"/>
        <v>680000</v>
      </c>
      <c r="R215" s="26">
        <f t="shared" si="38"/>
        <v>748000.00000000012</v>
      </c>
    </row>
    <row r="216" spans="2:18" s="27" customFormat="1">
      <c r="B216" s="24">
        <v>22</v>
      </c>
      <c r="C216" s="24" t="s">
        <v>836</v>
      </c>
      <c r="D216" s="24" t="s">
        <v>14</v>
      </c>
      <c r="E216" s="50" t="s">
        <v>830</v>
      </c>
      <c r="F216" s="24"/>
      <c r="G216" s="24"/>
      <c r="H216" s="50"/>
      <c r="I216" s="50" t="s">
        <v>831</v>
      </c>
      <c r="J216" s="24">
        <v>1</v>
      </c>
      <c r="K216" s="31" t="s">
        <v>38</v>
      </c>
      <c r="L216" s="24" t="s">
        <v>119</v>
      </c>
      <c r="M216" s="25">
        <v>43000</v>
      </c>
      <c r="N216" s="24">
        <v>20231102</v>
      </c>
      <c r="O216" s="24">
        <v>20231107</v>
      </c>
      <c r="P216" s="24"/>
      <c r="Q216" s="25">
        <f t="shared" ref="Q216" si="39">J216*M216</f>
        <v>43000</v>
      </c>
      <c r="R216" s="26">
        <f t="shared" ref="R216" si="40">Q216*1.1</f>
        <v>47300.000000000007</v>
      </c>
    </row>
    <row r="217" spans="2:18">
      <c r="P217" s="43" t="s">
        <v>123</v>
      </c>
      <c r="Q217" s="42">
        <f>SUM(Q208:Q216)</f>
        <v>3252500</v>
      </c>
      <c r="R217" s="42">
        <f>SUM(R208:R216)</f>
        <v>3577750</v>
      </c>
    </row>
    <row r="218" spans="2:18">
      <c r="B218" s="1" t="s">
        <v>881</v>
      </c>
      <c r="L218" s="37"/>
      <c r="N218" s="37"/>
      <c r="P218" s="40"/>
      <c r="Q218" s="40"/>
    </row>
    <row r="219" spans="2:18">
      <c r="B219" s="4" t="s">
        <v>48</v>
      </c>
      <c r="C219" s="4" t="s">
        <v>13</v>
      </c>
      <c r="D219" s="4" t="s">
        <v>12</v>
      </c>
      <c r="E219" s="4" t="s">
        <v>5</v>
      </c>
      <c r="F219" s="4" t="s">
        <v>22</v>
      </c>
      <c r="G219" s="4" t="s">
        <v>2</v>
      </c>
      <c r="H219" s="4" t="s">
        <v>18</v>
      </c>
      <c r="I219" s="4" t="s">
        <v>3</v>
      </c>
      <c r="J219" s="4" t="s">
        <v>6</v>
      </c>
      <c r="K219" s="4" t="s">
        <v>35</v>
      </c>
      <c r="L219" s="4" t="s">
        <v>21</v>
      </c>
      <c r="M219" s="4" t="s">
        <v>59</v>
      </c>
      <c r="N219" s="4" t="s">
        <v>58</v>
      </c>
      <c r="O219" s="4" t="s">
        <v>121</v>
      </c>
      <c r="P219" s="4" t="s">
        <v>73</v>
      </c>
      <c r="Q219" s="4" t="s">
        <v>122</v>
      </c>
      <c r="R219" s="4" t="s">
        <v>337</v>
      </c>
    </row>
    <row r="220" spans="2:18" s="27" customFormat="1">
      <c r="B220" s="24">
        <v>1</v>
      </c>
      <c r="C220" s="24" t="s">
        <v>882</v>
      </c>
      <c r="D220" s="24" t="s">
        <v>14</v>
      </c>
      <c r="E220" s="50" t="s">
        <v>883</v>
      </c>
      <c r="F220" s="50" t="s">
        <v>166</v>
      </c>
      <c r="G220" s="24"/>
      <c r="H220" s="50" t="s">
        <v>886</v>
      </c>
      <c r="I220" s="50" t="s">
        <v>258</v>
      </c>
      <c r="J220" s="31">
        <v>3</v>
      </c>
      <c r="K220" s="31" t="s">
        <v>38</v>
      </c>
      <c r="L220" s="24" t="s">
        <v>890</v>
      </c>
      <c r="M220" s="25">
        <v>72000</v>
      </c>
      <c r="N220" s="24">
        <v>20231109</v>
      </c>
      <c r="O220" s="24">
        <v>20231114</v>
      </c>
      <c r="P220" s="24"/>
      <c r="Q220" s="25">
        <f t="shared" ref="Q220:Q223" si="41">J220*M220</f>
        <v>216000</v>
      </c>
      <c r="R220" s="26">
        <f t="shared" ref="R220:R223" si="42">Q220*1.1</f>
        <v>237600.00000000003</v>
      </c>
    </row>
    <row r="221" spans="2:18" s="27" customFormat="1">
      <c r="B221" s="24">
        <v>2</v>
      </c>
      <c r="C221" s="24" t="s">
        <v>836</v>
      </c>
      <c r="D221" s="24" t="s">
        <v>14</v>
      </c>
      <c r="E221" s="50" t="s">
        <v>884</v>
      </c>
      <c r="F221" s="50" t="s">
        <v>166</v>
      </c>
      <c r="G221" s="24"/>
      <c r="H221" s="50" t="s">
        <v>887</v>
      </c>
      <c r="I221" s="50" t="s">
        <v>81</v>
      </c>
      <c r="J221" s="31">
        <v>3</v>
      </c>
      <c r="K221" s="31" t="s">
        <v>38</v>
      </c>
      <c r="L221" s="24" t="s">
        <v>890</v>
      </c>
      <c r="M221" s="25">
        <v>110000</v>
      </c>
      <c r="N221" s="24">
        <v>20231109</v>
      </c>
      <c r="O221" s="24">
        <v>20231114</v>
      </c>
      <c r="P221" s="24"/>
      <c r="Q221" s="25">
        <f t="shared" si="41"/>
        <v>330000</v>
      </c>
      <c r="R221" s="26">
        <f t="shared" si="42"/>
        <v>363000.00000000006</v>
      </c>
    </row>
    <row r="222" spans="2:18" s="27" customFormat="1">
      <c r="B222" s="24">
        <v>3</v>
      </c>
      <c r="C222" s="24" t="s">
        <v>836</v>
      </c>
      <c r="D222" s="24" t="s">
        <v>14</v>
      </c>
      <c r="E222" s="50" t="s">
        <v>885</v>
      </c>
      <c r="F222" s="50" t="s">
        <v>166</v>
      </c>
      <c r="G222" s="24"/>
      <c r="H222" s="50" t="s">
        <v>891</v>
      </c>
      <c r="I222" s="50" t="s">
        <v>268</v>
      </c>
      <c r="J222" s="31">
        <v>3</v>
      </c>
      <c r="K222" s="31" t="s">
        <v>38</v>
      </c>
      <c r="L222" s="24" t="s">
        <v>890</v>
      </c>
      <c r="M222" s="25">
        <v>27000</v>
      </c>
      <c r="N222" s="24">
        <v>20231109</v>
      </c>
      <c r="O222" s="24">
        <v>20231114</v>
      </c>
      <c r="P222" s="24"/>
      <c r="Q222" s="25">
        <f t="shared" si="41"/>
        <v>81000</v>
      </c>
      <c r="R222" s="26">
        <f t="shared" si="42"/>
        <v>89100</v>
      </c>
    </row>
    <row r="223" spans="2:18" s="27" customFormat="1">
      <c r="B223" s="24">
        <v>4</v>
      </c>
      <c r="C223" s="24" t="s">
        <v>836</v>
      </c>
      <c r="D223" s="24" t="s">
        <v>14</v>
      </c>
      <c r="E223" s="50" t="s">
        <v>892</v>
      </c>
      <c r="F223" s="24" t="s">
        <v>166</v>
      </c>
      <c r="G223" s="24"/>
      <c r="H223" s="50" t="s">
        <v>888</v>
      </c>
      <c r="I223" s="50" t="s">
        <v>889</v>
      </c>
      <c r="J223" s="24">
        <v>2</v>
      </c>
      <c r="K223" s="31" t="s">
        <v>38</v>
      </c>
      <c r="L223" s="24" t="s">
        <v>890</v>
      </c>
      <c r="M223" s="25">
        <v>24000</v>
      </c>
      <c r="N223" s="24">
        <v>20231109</v>
      </c>
      <c r="O223" s="24">
        <v>20231114</v>
      </c>
      <c r="P223" s="24"/>
      <c r="Q223" s="25">
        <f t="shared" si="41"/>
        <v>48000</v>
      </c>
      <c r="R223" s="26">
        <f t="shared" si="42"/>
        <v>52800.000000000007</v>
      </c>
    </row>
    <row r="224" spans="2:18">
      <c r="P224" s="43" t="s">
        <v>123</v>
      </c>
      <c r="Q224" s="42">
        <f>SUM(Q220:Q223)</f>
        <v>675000</v>
      </c>
      <c r="R224" s="42">
        <f>SUM(R220:R223)</f>
        <v>742500.00000000012</v>
      </c>
    </row>
    <row r="225" spans="2:18">
      <c r="B225" s="1" t="s">
        <v>956</v>
      </c>
      <c r="L225" s="37"/>
      <c r="N225" s="37"/>
      <c r="P225" s="40"/>
      <c r="Q225" s="40"/>
    </row>
    <row r="226" spans="2:18">
      <c r="B226" s="4" t="s">
        <v>48</v>
      </c>
      <c r="C226" s="4" t="s">
        <v>13</v>
      </c>
      <c r="D226" s="4" t="s">
        <v>12</v>
      </c>
      <c r="E226" s="4" t="s">
        <v>5</v>
      </c>
      <c r="F226" s="4" t="s">
        <v>22</v>
      </c>
      <c r="G226" s="4" t="s">
        <v>2</v>
      </c>
      <c r="H226" s="4" t="s">
        <v>18</v>
      </c>
      <c r="I226" s="4" t="s">
        <v>3</v>
      </c>
      <c r="J226" s="4" t="s">
        <v>6</v>
      </c>
      <c r="K226" s="4" t="s">
        <v>35</v>
      </c>
      <c r="L226" s="4" t="s">
        <v>21</v>
      </c>
      <c r="M226" s="4" t="s">
        <v>59</v>
      </c>
      <c r="N226" s="4" t="s">
        <v>58</v>
      </c>
      <c r="O226" s="4" t="s">
        <v>121</v>
      </c>
      <c r="P226" s="4" t="s">
        <v>73</v>
      </c>
      <c r="Q226" s="4" t="s">
        <v>122</v>
      </c>
      <c r="R226" s="4" t="s">
        <v>337</v>
      </c>
    </row>
    <row r="227" spans="2:18" s="27" customFormat="1">
      <c r="B227" s="17">
        <v>1</v>
      </c>
      <c r="C227" s="17" t="s">
        <v>957</v>
      </c>
      <c r="D227" s="17" t="s">
        <v>14</v>
      </c>
      <c r="E227" s="17" t="s">
        <v>953</v>
      </c>
      <c r="F227" s="28" t="s">
        <v>955</v>
      </c>
      <c r="G227" s="17"/>
      <c r="H227" s="17" t="s">
        <v>954</v>
      </c>
      <c r="I227" s="28" t="s">
        <v>258</v>
      </c>
      <c r="J227" s="28">
        <v>1</v>
      </c>
      <c r="K227" s="28" t="s">
        <v>38</v>
      </c>
      <c r="L227" s="17" t="s">
        <v>504</v>
      </c>
      <c r="M227" s="53">
        <v>798000</v>
      </c>
      <c r="N227" s="17">
        <v>20231120</v>
      </c>
      <c r="O227" s="17">
        <v>20231122</v>
      </c>
      <c r="P227" s="17"/>
      <c r="Q227" s="18">
        <f t="shared" ref="Q227" si="43">J227*M227</f>
        <v>798000</v>
      </c>
      <c r="R227" s="30">
        <f t="shared" ref="R227" si="44">Q227*1.1</f>
        <v>877800.00000000012</v>
      </c>
    </row>
    <row r="228" spans="2:18">
      <c r="P228" s="43" t="s">
        <v>123</v>
      </c>
      <c r="Q228" s="42">
        <f>SUM(Q227:Q227)</f>
        <v>798000</v>
      </c>
      <c r="R228" s="42">
        <f>SUM(R227:R227)</f>
        <v>877800.00000000012</v>
      </c>
    </row>
    <row r="229" spans="2:18">
      <c r="B229" s="1" t="s">
        <v>960</v>
      </c>
    </row>
    <row r="230" spans="2:18">
      <c r="B230" s="54" t="s">
        <v>48</v>
      </c>
      <c r="C230" s="54" t="s">
        <v>13</v>
      </c>
      <c r="D230" s="54" t="s">
        <v>12</v>
      </c>
      <c r="E230" s="54" t="s">
        <v>5</v>
      </c>
      <c r="F230" s="54" t="s">
        <v>22</v>
      </c>
      <c r="G230" s="54" t="s">
        <v>2</v>
      </c>
      <c r="H230" s="54" t="s">
        <v>18</v>
      </c>
      <c r="I230" s="54" t="s">
        <v>3</v>
      </c>
      <c r="J230" s="54" t="s">
        <v>6</v>
      </c>
      <c r="K230" s="54" t="s">
        <v>35</v>
      </c>
      <c r="L230" s="54" t="s">
        <v>21</v>
      </c>
      <c r="M230" s="54" t="s">
        <v>59</v>
      </c>
      <c r="N230" s="54" t="s">
        <v>58</v>
      </c>
      <c r="O230" s="54" t="s">
        <v>121</v>
      </c>
      <c r="P230" s="54" t="s">
        <v>73</v>
      </c>
      <c r="Q230" s="54" t="s">
        <v>122</v>
      </c>
      <c r="R230" s="54" t="s">
        <v>337</v>
      </c>
    </row>
    <row r="231" spans="2:18" s="27" customFormat="1">
      <c r="B231" s="24">
        <v>1</v>
      </c>
      <c r="C231" s="24" t="s">
        <v>895</v>
      </c>
      <c r="D231" s="24" t="s">
        <v>14</v>
      </c>
      <c r="E231" s="24" t="s">
        <v>940</v>
      </c>
      <c r="F231" s="24" t="s">
        <v>88</v>
      </c>
      <c r="G231" s="24"/>
      <c r="H231" s="24" t="s">
        <v>941</v>
      </c>
      <c r="I231" s="24" t="s">
        <v>942</v>
      </c>
      <c r="J231" s="31">
        <v>2</v>
      </c>
      <c r="K231" s="24" t="s">
        <v>38</v>
      </c>
      <c r="L231" s="24" t="s">
        <v>119</v>
      </c>
      <c r="M231" s="25">
        <v>70000</v>
      </c>
      <c r="N231" s="24" t="s">
        <v>899</v>
      </c>
      <c r="O231" s="24">
        <v>20240110</v>
      </c>
      <c r="P231" s="24"/>
      <c r="Q231" s="25">
        <f t="shared" ref="Q231:Q237" si="45">J231*M231</f>
        <v>140000</v>
      </c>
      <c r="R231" s="26">
        <f t="shared" ref="R231:R237" si="46">Q231*1.1</f>
        <v>154000</v>
      </c>
    </row>
    <row r="232" spans="2:18" s="27" customFormat="1">
      <c r="B232" s="24">
        <v>2</v>
      </c>
      <c r="C232" s="24" t="s">
        <v>895</v>
      </c>
      <c r="D232" s="24" t="s">
        <v>14</v>
      </c>
      <c r="E232" s="24" t="s">
        <v>1501</v>
      </c>
      <c r="F232" s="24" t="s">
        <v>915</v>
      </c>
      <c r="G232" s="24"/>
      <c r="H232" s="24">
        <v>1521110</v>
      </c>
      <c r="I232" s="24" t="s">
        <v>758</v>
      </c>
      <c r="J232" s="31">
        <v>5</v>
      </c>
      <c r="K232" s="24" t="s">
        <v>38</v>
      </c>
      <c r="L232" s="24" t="s">
        <v>331</v>
      </c>
      <c r="M232" s="25">
        <v>19000</v>
      </c>
      <c r="N232" s="24" t="s">
        <v>899</v>
      </c>
      <c r="O232" s="24">
        <v>20231129</v>
      </c>
      <c r="P232" s="24"/>
      <c r="Q232" s="25">
        <f t="shared" si="45"/>
        <v>95000</v>
      </c>
      <c r="R232" s="26">
        <f t="shared" si="46"/>
        <v>104500.00000000001</v>
      </c>
    </row>
    <row r="233" spans="2:18" s="27" customFormat="1">
      <c r="B233" s="24">
        <v>3</v>
      </c>
      <c r="C233" s="24" t="s">
        <v>895</v>
      </c>
      <c r="D233" s="24" t="s">
        <v>14</v>
      </c>
      <c r="E233" s="24" t="s">
        <v>943</v>
      </c>
      <c r="F233" s="24"/>
      <c r="G233" s="24"/>
      <c r="H233" s="24" t="s">
        <v>944</v>
      </c>
      <c r="I233" s="24" t="s">
        <v>758</v>
      </c>
      <c r="J233" s="31">
        <v>3</v>
      </c>
      <c r="K233" s="24" t="s">
        <v>38</v>
      </c>
      <c r="L233" s="24" t="s">
        <v>119</v>
      </c>
      <c r="M233" s="25">
        <v>2300</v>
      </c>
      <c r="N233" s="24" t="s">
        <v>899</v>
      </c>
      <c r="O233" s="24">
        <v>202311.24</v>
      </c>
      <c r="P233" s="24"/>
      <c r="Q233" s="25">
        <f t="shared" si="45"/>
        <v>6900</v>
      </c>
      <c r="R233" s="26">
        <f t="shared" si="46"/>
        <v>7590.0000000000009</v>
      </c>
    </row>
    <row r="234" spans="2:18" s="27" customFormat="1">
      <c r="B234" s="24">
        <v>4</v>
      </c>
      <c r="C234" s="24" t="s">
        <v>895</v>
      </c>
      <c r="D234" s="24" t="s">
        <v>14</v>
      </c>
      <c r="E234" s="24" t="s">
        <v>945</v>
      </c>
      <c r="F234" s="24" t="s">
        <v>946</v>
      </c>
      <c r="G234" s="24"/>
      <c r="H234" s="24"/>
      <c r="I234" s="24" t="s">
        <v>46</v>
      </c>
      <c r="J234" s="31">
        <v>10</v>
      </c>
      <c r="K234" s="24" t="s">
        <v>38</v>
      </c>
      <c r="L234" s="24" t="s">
        <v>331</v>
      </c>
      <c r="M234" s="25">
        <v>8500</v>
      </c>
      <c r="N234" s="24" t="s">
        <v>899</v>
      </c>
      <c r="O234" s="24">
        <v>20231129</v>
      </c>
      <c r="P234" s="24"/>
      <c r="Q234" s="25">
        <f t="shared" si="45"/>
        <v>85000</v>
      </c>
      <c r="R234" s="26">
        <f t="shared" si="46"/>
        <v>93500.000000000015</v>
      </c>
    </row>
    <row r="235" spans="2:18" s="27" customFormat="1">
      <c r="B235" s="24">
        <v>5</v>
      </c>
      <c r="C235" s="24" t="s">
        <v>895</v>
      </c>
      <c r="D235" s="24" t="s">
        <v>14</v>
      </c>
      <c r="E235" s="24" t="s">
        <v>947</v>
      </c>
      <c r="F235" s="24" t="s">
        <v>68</v>
      </c>
      <c r="G235" s="24"/>
      <c r="H235" s="24" t="s">
        <v>948</v>
      </c>
      <c r="I235" s="24" t="s">
        <v>4</v>
      </c>
      <c r="J235" s="31">
        <v>1</v>
      </c>
      <c r="K235" s="24" t="s">
        <v>38</v>
      </c>
      <c r="L235" s="24" t="s">
        <v>119</v>
      </c>
      <c r="M235" s="25">
        <v>16000</v>
      </c>
      <c r="N235" s="24" t="s">
        <v>899</v>
      </c>
      <c r="O235" s="24">
        <v>20231124</v>
      </c>
      <c r="P235" s="24"/>
      <c r="Q235" s="25">
        <f t="shared" si="45"/>
        <v>16000</v>
      </c>
      <c r="R235" s="26">
        <f t="shared" si="46"/>
        <v>17600</v>
      </c>
    </row>
    <row r="236" spans="2:18" s="27" customFormat="1">
      <c r="B236" s="24">
        <v>6</v>
      </c>
      <c r="C236" s="24" t="s">
        <v>895</v>
      </c>
      <c r="D236" s="24" t="s">
        <v>14</v>
      </c>
      <c r="E236" s="24" t="s">
        <v>949</v>
      </c>
      <c r="F236" s="24" t="s">
        <v>950</v>
      </c>
      <c r="G236" s="24"/>
      <c r="H236" s="24" t="s">
        <v>454</v>
      </c>
      <c r="I236" s="24" t="s">
        <v>951</v>
      </c>
      <c r="J236" s="31">
        <v>5</v>
      </c>
      <c r="K236" s="24" t="s">
        <v>36</v>
      </c>
      <c r="L236" s="24" t="s">
        <v>119</v>
      </c>
      <c r="M236" s="25">
        <v>24200</v>
      </c>
      <c r="N236" s="24" t="s">
        <v>899</v>
      </c>
      <c r="O236" s="24">
        <v>20231124</v>
      </c>
      <c r="P236" s="24"/>
      <c r="Q236" s="25">
        <f t="shared" si="45"/>
        <v>121000</v>
      </c>
      <c r="R236" s="26">
        <f t="shared" si="46"/>
        <v>133100</v>
      </c>
    </row>
    <row r="237" spans="2:18" s="27" customFormat="1">
      <c r="B237" s="24">
        <v>7</v>
      </c>
      <c r="C237" s="24" t="s">
        <v>895</v>
      </c>
      <c r="D237" s="24" t="s">
        <v>14</v>
      </c>
      <c r="E237" s="24" t="s">
        <v>952</v>
      </c>
      <c r="F237" s="24" t="s">
        <v>950</v>
      </c>
      <c r="G237" s="24"/>
      <c r="H237" s="24" t="s">
        <v>725</v>
      </c>
      <c r="I237" s="24" t="s">
        <v>951</v>
      </c>
      <c r="J237" s="31">
        <v>5</v>
      </c>
      <c r="K237" s="24" t="s">
        <v>36</v>
      </c>
      <c r="L237" s="24" t="s">
        <v>119</v>
      </c>
      <c r="M237" s="25">
        <v>24200</v>
      </c>
      <c r="N237" s="24" t="s">
        <v>899</v>
      </c>
      <c r="O237" s="24">
        <v>20231124</v>
      </c>
      <c r="P237" s="24"/>
      <c r="Q237" s="25">
        <f t="shared" si="45"/>
        <v>121000</v>
      </c>
      <c r="R237" s="26">
        <f t="shared" si="46"/>
        <v>133100</v>
      </c>
    </row>
    <row r="238" spans="2:18">
      <c r="P238" s="43" t="s">
        <v>123</v>
      </c>
      <c r="Q238" s="55">
        <f>SUM(Q231:Q237)</f>
        <v>584900</v>
      </c>
      <c r="R238" s="55">
        <f>SUM(R231:R237)</f>
        <v>643390</v>
      </c>
    </row>
    <row r="240" spans="2:18">
      <c r="B240" s="1" t="s">
        <v>1047</v>
      </c>
    </row>
    <row r="241" spans="2:18" s="27" customFormat="1">
      <c r="B241" s="54" t="s">
        <v>48</v>
      </c>
      <c r="C241" s="54" t="s">
        <v>13</v>
      </c>
      <c r="D241" s="54" t="s">
        <v>12</v>
      </c>
      <c r="E241" s="54" t="s">
        <v>5</v>
      </c>
      <c r="F241" s="54" t="s">
        <v>22</v>
      </c>
      <c r="G241" s="54" t="s">
        <v>2</v>
      </c>
      <c r="H241" s="54" t="s">
        <v>18</v>
      </c>
      <c r="I241" s="54" t="s">
        <v>3</v>
      </c>
      <c r="J241" s="54" t="s">
        <v>6</v>
      </c>
      <c r="K241" s="54" t="s">
        <v>35</v>
      </c>
      <c r="L241" s="54" t="s">
        <v>21</v>
      </c>
      <c r="M241" s="54" t="s">
        <v>59</v>
      </c>
      <c r="N241" s="54" t="s">
        <v>58</v>
      </c>
      <c r="O241" s="54" t="s">
        <v>121</v>
      </c>
      <c r="P241" s="54" t="s">
        <v>73</v>
      </c>
      <c r="Q241" s="54" t="s">
        <v>122</v>
      </c>
      <c r="R241" s="54" t="s">
        <v>337</v>
      </c>
    </row>
    <row r="242" spans="2:18" s="27" customFormat="1">
      <c r="B242" s="724">
        <v>1</v>
      </c>
      <c r="C242" s="724" t="s">
        <v>1050</v>
      </c>
      <c r="D242" s="724" t="s">
        <v>14</v>
      </c>
      <c r="E242" s="724" t="s">
        <v>963</v>
      </c>
      <c r="F242" s="724" t="s">
        <v>964</v>
      </c>
      <c r="G242" s="724"/>
      <c r="H242" s="724" t="s">
        <v>965</v>
      </c>
      <c r="I242" s="724" t="s">
        <v>280</v>
      </c>
      <c r="J242" s="24">
        <v>1</v>
      </c>
      <c r="K242" s="24" t="s">
        <v>38</v>
      </c>
      <c r="L242" s="24" t="s">
        <v>1049</v>
      </c>
      <c r="M242" s="25">
        <v>120000</v>
      </c>
      <c r="N242" s="24">
        <v>20231208</v>
      </c>
      <c r="O242" s="24">
        <v>20231213</v>
      </c>
      <c r="P242" s="24" t="s">
        <v>1051</v>
      </c>
      <c r="Q242" s="25">
        <f t="shared" ref="Q242" si="47">J242*M242</f>
        <v>120000</v>
      </c>
      <c r="R242" s="26">
        <f t="shared" ref="R242:R243" si="48">Q242*1.1</f>
        <v>132000</v>
      </c>
    </row>
    <row r="243" spans="2:18" s="27" customFormat="1">
      <c r="B243" s="724"/>
      <c r="C243" s="724"/>
      <c r="D243" s="724"/>
      <c r="E243" s="724"/>
      <c r="F243" s="724"/>
      <c r="G243" s="724"/>
      <c r="H243" s="724"/>
      <c r="I243" s="724"/>
      <c r="J243" s="24">
        <v>4</v>
      </c>
      <c r="K243" s="24" t="s">
        <v>38</v>
      </c>
      <c r="L243" s="24" t="s">
        <v>1048</v>
      </c>
      <c r="M243" s="25">
        <v>110000</v>
      </c>
      <c r="N243" s="24">
        <v>20231211</v>
      </c>
      <c r="O243" s="24">
        <v>20231220</v>
      </c>
      <c r="P243" s="24"/>
      <c r="Q243" s="25">
        <f t="shared" ref="Q243" si="49">J243*M243</f>
        <v>440000</v>
      </c>
      <c r="R243" s="26">
        <f t="shared" si="48"/>
        <v>484000.00000000006</v>
      </c>
    </row>
    <row r="244" spans="2:18" s="27" customFormat="1">
      <c r="P244" s="43" t="s">
        <v>123</v>
      </c>
      <c r="Q244" s="55">
        <f>SUM(Q242:Q243)</f>
        <v>560000</v>
      </c>
      <c r="R244" s="55">
        <f>SUM(R242:R243)</f>
        <v>616000</v>
      </c>
    </row>
    <row r="245" spans="2:18">
      <c r="B245" s="1" t="s">
        <v>961</v>
      </c>
    </row>
    <row r="246" spans="2:18">
      <c r="B246" s="54" t="s">
        <v>48</v>
      </c>
      <c r="C246" s="54" t="s">
        <v>13</v>
      </c>
      <c r="D246" s="54" t="s">
        <v>12</v>
      </c>
      <c r="E246" s="54" t="s">
        <v>5</v>
      </c>
      <c r="F246" s="54" t="s">
        <v>22</v>
      </c>
      <c r="G246" s="54" t="s">
        <v>2</v>
      </c>
      <c r="H246" s="54" t="s">
        <v>18</v>
      </c>
      <c r="I246" s="54" t="s">
        <v>3</v>
      </c>
      <c r="J246" s="54" t="s">
        <v>6</v>
      </c>
      <c r="K246" s="54" t="s">
        <v>35</v>
      </c>
      <c r="L246" s="54" t="s">
        <v>21</v>
      </c>
      <c r="M246" s="54" t="s">
        <v>59</v>
      </c>
      <c r="N246" s="54" t="s">
        <v>58</v>
      </c>
      <c r="O246" s="54" t="s">
        <v>121</v>
      </c>
      <c r="P246" s="54" t="s">
        <v>73</v>
      </c>
      <c r="Q246" s="54" t="s">
        <v>122</v>
      </c>
      <c r="R246" s="54" t="s">
        <v>337</v>
      </c>
    </row>
    <row r="247" spans="2:18" s="27" customFormat="1">
      <c r="B247" s="24">
        <v>1</v>
      </c>
      <c r="C247" s="24" t="s">
        <v>962</v>
      </c>
      <c r="D247" s="24" t="s">
        <v>14</v>
      </c>
      <c r="E247" s="24" t="s">
        <v>963</v>
      </c>
      <c r="F247" s="24" t="s">
        <v>964</v>
      </c>
      <c r="G247" s="24"/>
      <c r="H247" s="24" t="s">
        <v>965</v>
      </c>
      <c r="I247" s="24" t="s">
        <v>280</v>
      </c>
      <c r="J247" s="24">
        <v>1</v>
      </c>
      <c r="K247" s="24" t="s">
        <v>38</v>
      </c>
      <c r="L247" s="24" t="s">
        <v>57</v>
      </c>
      <c r="M247" s="25">
        <v>90000</v>
      </c>
      <c r="N247" s="24">
        <v>20231130</v>
      </c>
      <c r="O247" s="24">
        <v>20231228</v>
      </c>
      <c r="P247" s="24"/>
      <c r="Q247" s="25">
        <f t="shared" ref="Q247:Q252" si="50">J247*M247</f>
        <v>90000</v>
      </c>
      <c r="R247" s="26">
        <f t="shared" ref="R247:R252" si="51">Q247*1.1</f>
        <v>99000.000000000015</v>
      </c>
    </row>
    <row r="248" spans="2:18">
      <c r="B248" s="24">
        <v>2</v>
      </c>
      <c r="C248" s="24" t="s">
        <v>962</v>
      </c>
      <c r="D248" s="24" t="s">
        <v>14</v>
      </c>
      <c r="E248" s="24" t="s">
        <v>966</v>
      </c>
      <c r="F248" s="24" t="s">
        <v>967</v>
      </c>
      <c r="G248" s="24"/>
      <c r="H248" s="24" t="s">
        <v>968</v>
      </c>
      <c r="I248" s="24" t="s">
        <v>1502</v>
      </c>
      <c r="J248" s="24">
        <v>4</v>
      </c>
      <c r="K248" s="24" t="s">
        <v>518</v>
      </c>
      <c r="L248" s="24" t="s">
        <v>119</v>
      </c>
      <c r="M248" s="25">
        <v>55000</v>
      </c>
      <c r="N248" s="24">
        <v>20231130</v>
      </c>
      <c r="O248" s="24">
        <v>20231206</v>
      </c>
      <c r="P248" s="24"/>
      <c r="Q248" s="25">
        <f t="shared" si="50"/>
        <v>220000</v>
      </c>
      <c r="R248" s="26">
        <f t="shared" si="51"/>
        <v>242000.00000000003</v>
      </c>
    </row>
    <row r="249" spans="2:18">
      <c r="B249" s="24">
        <v>3</v>
      </c>
      <c r="C249" s="24" t="s">
        <v>962</v>
      </c>
      <c r="D249" s="24" t="s">
        <v>14</v>
      </c>
      <c r="E249" s="24" t="s">
        <v>794</v>
      </c>
      <c r="F249" s="24" t="s">
        <v>969</v>
      </c>
      <c r="G249" s="24"/>
      <c r="H249" s="24" t="s">
        <v>984</v>
      </c>
      <c r="I249" s="24" t="s">
        <v>42</v>
      </c>
      <c r="J249" s="24">
        <v>10</v>
      </c>
      <c r="K249" s="24" t="s">
        <v>38</v>
      </c>
      <c r="L249" s="24" t="s">
        <v>119</v>
      </c>
      <c r="M249" s="25">
        <v>6900</v>
      </c>
      <c r="N249" s="24">
        <v>20231130</v>
      </c>
      <c r="O249" s="24">
        <v>20231206</v>
      </c>
      <c r="P249" s="24"/>
      <c r="Q249" s="25">
        <f t="shared" si="50"/>
        <v>69000</v>
      </c>
      <c r="R249" s="26">
        <f t="shared" si="51"/>
        <v>75900</v>
      </c>
    </row>
    <row r="250" spans="2:18">
      <c r="B250" s="24">
        <v>4</v>
      </c>
      <c r="C250" s="24" t="s">
        <v>962</v>
      </c>
      <c r="D250" s="24" t="s">
        <v>14</v>
      </c>
      <c r="E250" s="24" t="s">
        <v>1503</v>
      </c>
      <c r="F250" s="24" t="s">
        <v>970</v>
      </c>
      <c r="G250" s="24"/>
      <c r="H250" s="24">
        <v>311421</v>
      </c>
      <c r="I250" s="24" t="s">
        <v>34</v>
      </c>
      <c r="J250" s="24">
        <v>1</v>
      </c>
      <c r="K250" s="24" t="s">
        <v>38</v>
      </c>
      <c r="L250" s="24" t="s">
        <v>119</v>
      </c>
      <c r="M250" s="25">
        <v>692000</v>
      </c>
      <c r="N250" s="24">
        <v>20231130</v>
      </c>
      <c r="O250" s="24">
        <v>20231130</v>
      </c>
      <c r="P250" s="24" t="s">
        <v>1037</v>
      </c>
      <c r="Q250" s="25">
        <f t="shared" si="50"/>
        <v>692000</v>
      </c>
      <c r="R250" s="26">
        <f t="shared" si="51"/>
        <v>761200.00000000012</v>
      </c>
    </row>
    <row r="251" spans="2:18">
      <c r="B251" s="24">
        <v>5</v>
      </c>
      <c r="C251" s="24" t="s">
        <v>962</v>
      </c>
      <c r="D251" s="24" t="s">
        <v>14</v>
      </c>
      <c r="E251" s="24" t="s">
        <v>971</v>
      </c>
      <c r="F251" s="24" t="s">
        <v>972</v>
      </c>
      <c r="G251" s="24"/>
      <c r="H251" s="24" t="s">
        <v>973</v>
      </c>
      <c r="I251" s="24" t="s">
        <v>974</v>
      </c>
      <c r="J251" s="24">
        <v>10</v>
      </c>
      <c r="K251" s="24" t="s">
        <v>518</v>
      </c>
      <c r="L251" s="24" t="s">
        <v>119</v>
      </c>
      <c r="M251" s="25">
        <v>36000</v>
      </c>
      <c r="N251" s="24">
        <v>20231130</v>
      </c>
      <c r="O251" s="24">
        <v>20231205</v>
      </c>
      <c r="P251" s="24" t="s">
        <v>1037</v>
      </c>
      <c r="Q251" s="25">
        <f t="shared" si="50"/>
        <v>360000</v>
      </c>
      <c r="R251" s="26">
        <f t="shared" si="51"/>
        <v>396000.00000000006</v>
      </c>
    </row>
    <row r="252" spans="2:18">
      <c r="B252" s="24">
        <v>6</v>
      </c>
      <c r="C252" s="24" t="s">
        <v>962</v>
      </c>
      <c r="D252" s="24" t="s">
        <v>14</v>
      </c>
      <c r="E252" s="24" t="s">
        <v>975</v>
      </c>
      <c r="F252" s="24" t="s">
        <v>976</v>
      </c>
      <c r="G252" s="24"/>
      <c r="H252" s="24" t="s">
        <v>977</v>
      </c>
      <c r="I252" s="24" t="s">
        <v>978</v>
      </c>
      <c r="J252" s="24">
        <v>5</v>
      </c>
      <c r="K252" s="24" t="s">
        <v>518</v>
      </c>
      <c r="L252" s="24" t="s">
        <v>119</v>
      </c>
      <c r="M252" s="25">
        <v>24200</v>
      </c>
      <c r="N252" s="24">
        <v>20231130</v>
      </c>
      <c r="O252" s="24">
        <v>20231206</v>
      </c>
      <c r="P252" s="24"/>
      <c r="Q252" s="25">
        <f t="shared" si="50"/>
        <v>121000</v>
      </c>
      <c r="R252" s="26">
        <f t="shared" si="51"/>
        <v>133100</v>
      </c>
    </row>
    <row r="253" spans="2:18">
      <c r="B253" s="24">
        <v>7</v>
      </c>
      <c r="C253" s="24" t="s">
        <v>962</v>
      </c>
      <c r="D253" s="24" t="s">
        <v>14</v>
      </c>
      <c r="E253" s="24" t="s">
        <v>975</v>
      </c>
      <c r="F253" s="24" t="s">
        <v>976</v>
      </c>
      <c r="G253" s="24"/>
      <c r="H253" s="24" t="s">
        <v>979</v>
      </c>
      <c r="I253" s="24" t="s">
        <v>980</v>
      </c>
      <c r="J253" s="24">
        <v>5</v>
      </c>
      <c r="K253" s="24" t="s">
        <v>518</v>
      </c>
      <c r="L253" s="24" t="s">
        <v>119</v>
      </c>
      <c r="M253" s="25">
        <v>24200</v>
      </c>
      <c r="N253" s="24">
        <v>20231130</v>
      </c>
      <c r="O253" s="24">
        <v>20231206</v>
      </c>
      <c r="P253" s="24"/>
      <c r="Q253" s="25">
        <f t="shared" ref="Q253" si="52">J253*M253</f>
        <v>121000</v>
      </c>
      <c r="R253" s="26">
        <f t="shared" ref="R253" si="53">Q253*1.1</f>
        <v>133100</v>
      </c>
    </row>
    <row r="254" spans="2:18">
      <c r="B254" s="24">
        <v>8</v>
      </c>
      <c r="C254" s="24" t="s">
        <v>962</v>
      </c>
      <c r="D254" s="24" t="s">
        <v>14</v>
      </c>
      <c r="E254" s="24" t="s">
        <v>443</v>
      </c>
      <c r="F254" s="24" t="s">
        <v>862</v>
      </c>
      <c r="G254" s="24"/>
      <c r="H254" s="24" t="s">
        <v>1213</v>
      </c>
      <c r="I254" s="24" t="s">
        <v>94</v>
      </c>
      <c r="J254" s="24">
        <v>20</v>
      </c>
      <c r="K254" s="24" t="s">
        <v>38</v>
      </c>
      <c r="L254" s="24" t="s">
        <v>119</v>
      </c>
      <c r="M254" s="25">
        <v>6500</v>
      </c>
      <c r="N254" s="24">
        <v>20231130</v>
      </c>
      <c r="O254" s="24">
        <v>20231206</v>
      </c>
      <c r="P254" s="24"/>
      <c r="Q254" s="25">
        <f t="shared" ref="Q254:Q255" si="54">J254*M254</f>
        <v>130000</v>
      </c>
      <c r="R254" s="26">
        <f t="shared" ref="R254:R255" si="55">Q254*1.1</f>
        <v>143000</v>
      </c>
    </row>
    <row r="255" spans="2:18">
      <c r="B255" s="24">
        <v>9</v>
      </c>
      <c r="C255" s="24" t="s">
        <v>983</v>
      </c>
      <c r="D255" s="24" t="s">
        <v>14</v>
      </c>
      <c r="E255" s="24" t="s">
        <v>512</v>
      </c>
      <c r="F255" s="24" t="s">
        <v>872</v>
      </c>
      <c r="G255" s="24"/>
      <c r="H255" s="24" t="s">
        <v>981</v>
      </c>
      <c r="I255" s="24" t="s">
        <v>982</v>
      </c>
      <c r="J255" s="24">
        <v>20</v>
      </c>
      <c r="K255" s="24" t="s">
        <v>38</v>
      </c>
      <c r="L255" s="24" t="s">
        <v>331</v>
      </c>
      <c r="M255" s="25">
        <v>73500</v>
      </c>
      <c r="N255" s="24">
        <v>20231130</v>
      </c>
      <c r="O255" s="24">
        <v>20231207</v>
      </c>
      <c r="P255" s="24"/>
      <c r="Q255" s="25">
        <f t="shared" si="54"/>
        <v>1470000</v>
      </c>
      <c r="R255" s="26">
        <f t="shared" si="55"/>
        <v>1617000.0000000002</v>
      </c>
    </row>
    <row r="256" spans="2:18">
      <c r="P256" s="43" t="s">
        <v>123</v>
      </c>
      <c r="Q256" s="55">
        <f>SUM(Q249:Q255)</f>
        <v>2963000</v>
      </c>
      <c r="R256" s="55">
        <f>SUM(R249:R255)</f>
        <v>3259300.0000000005</v>
      </c>
    </row>
    <row r="257" spans="2:18">
      <c r="B257" s="1" t="s">
        <v>1074</v>
      </c>
    </row>
    <row r="258" spans="2:18">
      <c r="B258" s="4" t="s">
        <v>48</v>
      </c>
      <c r="C258" s="4" t="s">
        <v>13</v>
      </c>
      <c r="D258" s="4" t="s">
        <v>12</v>
      </c>
      <c r="E258" s="4" t="s">
        <v>5</v>
      </c>
      <c r="F258" s="4" t="s">
        <v>22</v>
      </c>
      <c r="G258" s="4" t="s">
        <v>2</v>
      </c>
      <c r="H258" s="4" t="s">
        <v>18</v>
      </c>
      <c r="I258" s="4" t="s">
        <v>3</v>
      </c>
      <c r="J258" s="4" t="s">
        <v>6</v>
      </c>
      <c r="K258" s="4" t="s">
        <v>35</v>
      </c>
      <c r="L258" s="4" t="s">
        <v>21</v>
      </c>
      <c r="M258" s="4" t="s">
        <v>59</v>
      </c>
      <c r="N258" s="4" t="s">
        <v>58</v>
      </c>
      <c r="O258" s="4" t="s">
        <v>121</v>
      </c>
      <c r="P258" s="4" t="s">
        <v>73</v>
      </c>
      <c r="Q258" s="4" t="s">
        <v>122</v>
      </c>
      <c r="R258" s="4" t="s">
        <v>337</v>
      </c>
    </row>
    <row r="259" spans="2:18" s="27" customFormat="1">
      <c r="B259" s="24">
        <v>1</v>
      </c>
      <c r="C259" s="24" t="s">
        <v>1074</v>
      </c>
      <c r="D259" s="24" t="s">
        <v>14</v>
      </c>
      <c r="E259" s="24" t="s">
        <v>1073</v>
      </c>
      <c r="F259" s="24" t="s">
        <v>1057</v>
      </c>
      <c r="G259" s="24"/>
      <c r="H259" s="24">
        <v>189990010</v>
      </c>
      <c r="I259" s="24" t="s">
        <v>94</v>
      </c>
      <c r="J259" s="24">
        <v>8</v>
      </c>
      <c r="K259" s="24" t="s">
        <v>38</v>
      </c>
      <c r="L259" s="24" t="s">
        <v>115</v>
      </c>
      <c r="M259" s="25">
        <v>113500</v>
      </c>
      <c r="N259" s="24">
        <v>20231221</v>
      </c>
      <c r="O259" s="24">
        <v>20240110</v>
      </c>
      <c r="P259" s="24" t="s">
        <v>1207</v>
      </c>
      <c r="Q259" s="25">
        <f t="shared" ref="Q259:Q266" si="56">J259*M259</f>
        <v>908000</v>
      </c>
      <c r="R259" s="26">
        <f t="shared" ref="R259:R266" si="57">Q259*1.1</f>
        <v>998800.00000000012</v>
      </c>
    </row>
    <row r="260" spans="2:18" s="19" customFormat="1">
      <c r="B260" s="17">
        <v>2</v>
      </c>
      <c r="C260" s="17" t="s">
        <v>1074</v>
      </c>
      <c r="D260" s="17" t="s">
        <v>14</v>
      </c>
      <c r="E260" s="17" t="s">
        <v>1060</v>
      </c>
      <c r="F260" s="17" t="s">
        <v>87</v>
      </c>
      <c r="G260" s="17"/>
      <c r="H260" s="17" t="s">
        <v>1504</v>
      </c>
      <c r="I260" s="17" t="s">
        <v>280</v>
      </c>
      <c r="J260" s="17">
        <v>1</v>
      </c>
      <c r="K260" s="17" t="s">
        <v>38</v>
      </c>
      <c r="L260" s="17" t="s">
        <v>119</v>
      </c>
      <c r="M260" s="18">
        <v>21000</v>
      </c>
      <c r="N260" s="17">
        <v>20231221</v>
      </c>
      <c r="O260" s="17">
        <v>20231228</v>
      </c>
      <c r="P260" s="17" t="s">
        <v>1126</v>
      </c>
      <c r="Q260" s="18">
        <f t="shared" si="56"/>
        <v>21000</v>
      </c>
      <c r="R260" s="30">
        <f t="shared" si="57"/>
        <v>23100.000000000004</v>
      </c>
    </row>
    <row r="261" spans="2:18" s="19" customFormat="1">
      <c r="B261" s="17">
        <v>3</v>
      </c>
      <c r="C261" s="17" t="s">
        <v>1074</v>
      </c>
      <c r="D261" s="17" t="s">
        <v>14</v>
      </c>
      <c r="E261" s="17" t="s">
        <v>1061</v>
      </c>
      <c r="F261" s="17" t="s">
        <v>1058</v>
      </c>
      <c r="G261" s="17"/>
      <c r="H261" s="17"/>
      <c r="I261" s="17" t="s">
        <v>52</v>
      </c>
      <c r="J261" s="17">
        <v>1</v>
      </c>
      <c r="K261" s="17" t="s">
        <v>38</v>
      </c>
      <c r="L261" s="17" t="s">
        <v>331</v>
      </c>
      <c r="M261" s="18">
        <v>610000</v>
      </c>
      <c r="N261" s="17">
        <v>20231221</v>
      </c>
      <c r="O261" s="17">
        <v>20240110</v>
      </c>
      <c r="P261" s="17" t="s">
        <v>1127</v>
      </c>
      <c r="Q261" s="18">
        <f t="shared" si="56"/>
        <v>610000</v>
      </c>
      <c r="R261" s="30">
        <f t="shared" si="57"/>
        <v>671000</v>
      </c>
    </row>
    <row r="262" spans="2:18" s="27" customFormat="1">
      <c r="B262" s="24">
        <v>4</v>
      </c>
      <c r="C262" s="24" t="s">
        <v>1074</v>
      </c>
      <c r="D262" s="24" t="s">
        <v>14</v>
      </c>
      <c r="E262" s="24" t="s">
        <v>1062</v>
      </c>
      <c r="F262" s="24" t="s">
        <v>87</v>
      </c>
      <c r="G262" s="24"/>
      <c r="H262" s="24" t="s">
        <v>905</v>
      </c>
      <c r="I262" s="24" t="s">
        <v>92</v>
      </c>
      <c r="J262" s="24">
        <v>3</v>
      </c>
      <c r="K262" s="24" t="s">
        <v>38</v>
      </c>
      <c r="L262" s="24" t="s">
        <v>115</v>
      </c>
      <c r="M262" s="25">
        <v>90000</v>
      </c>
      <c r="N262" s="24">
        <v>20231221</v>
      </c>
      <c r="O262" s="24">
        <v>20241226</v>
      </c>
      <c r="P262" s="24"/>
      <c r="Q262" s="25">
        <f t="shared" si="56"/>
        <v>270000</v>
      </c>
      <c r="R262" s="26">
        <f t="shared" si="57"/>
        <v>297000</v>
      </c>
    </row>
    <row r="263" spans="2:18" s="27" customFormat="1">
      <c r="B263" s="24">
        <v>5</v>
      </c>
      <c r="C263" s="24" t="s">
        <v>1074</v>
      </c>
      <c r="D263" s="24" t="s">
        <v>14</v>
      </c>
      <c r="E263" s="24" t="s">
        <v>1063</v>
      </c>
      <c r="F263" s="24" t="s">
        <v>1064</v>
      </c>
      <c r="G263" s="24"/>
      <c r="H263" s="24" t="s">
        <v>1059</v>
      </c>
      <c r="I263" s="24" t="s">
        <v>92</v>
      </c>
      <c r="J263" s="24">
        <v>10</v>
      </c>
      <c r="K263" s="24" t="s">
        <v>38</v>
      </c>
      <c r="L263" s="24" t="s">
        <v>119</v>
      </c>
      <c r="M263" s="25">
        <v>18000</v>
      </c>
      <c r="N263" s="24">
        <v>20231221</v>
      </c>
      <c r="O263" s="24">
        <v>20231228</v>
      </c>
      <c r="P263" s="24"/>
      <c r="Q263" s="25">
        <f t="shared" si="56"/>
        <v>180000</v>
      </c>
      <c r="R263" s="26">
        <f t="shared" si="57"/>
        <v>198000.00000000003</v>
      </c>
    </row>
    <row r="264" spans="2:18" s="27" customFormat="1">
      <c r="B264" s="24">
        <v>6</v>
      </c>
      <c r="C264" s="24" t="s">
        <v>1074</v>
      </c>
      <c r="D264" s="24" t="s">
        <v>14</v>
      </c>
      <c r="E264" s="24" t="s">
        <v>1065</v>
      </c>
      <c r="F264" s="24"/>
      <c r="G264" s="24"/>
      <c r="H264" s="24"/>
      <c r="I264" s="24"/>
      <c r="J264" s="24">
        <v>1</v>
      </c>
      <c r="K264" s="24" t="s">
        <v>38</v>
      </c>
      <c r="L264" s="24" t="s">
        <v>331</v>
      </c>
      <c r="M264" s="25">
        <v>5500</v>
      </c>
      <c r="N264" s="24">
        <v>20231221</v>
      </c>
      <c r="O264" s="24">
        <v>20240103</v>
      </c>
      <c r="P264" s="24"/>
      <c r="Q264" s="25">
        <f t="shared" si="56"/>
        <v>5500</v>
      </c>
      <c r="R264" s="26">
        <f t="shared" si="57"/>
        <v>6050.0000000000009</v>
      </c>
    </row>
    <row r="265" spans="2:18" s="27" customFormat="1">
      <c r="B265" s="24">
        <v>7</v>
      </c>
      <c r="C265" s="24" t="s">
        <v>1074</v>
      </c>
      <c r="D265" s="24" t="s">
        <v>14</v>
      </c>
      <c r="E265" s="24" t="s">
        <v>1066</v>
      </c>
      <c r="F265" s="24" t="s">
        <v>1067</v>
      </c>
      <c r="G265" s="24"/>
      <c r="H265" s="24" t="s">
        <v>105</v>
      </c>
      <c r="I265" s="24" t="s">
        <v>78</v>
      </c>
      <c r="J265" s="24">
        <v>16</v>
      </c>
      <c r="K265" s="24" t="s">
        <v>38</v>
      </c>
      <c r="L265" s="24" t="s">
        <v>54</v>
      </c>
      <c r="M265" s="25">
        <v>33000</v>
      </c>
      <c r="N265" s="24">
        <v>20231221</v>
      </c>
      <c r="O265" s="24">
        <v>20231222</v>
      </c>
      <c r="P265" s="24"/>
      <c r="Q265" s="25">
        <f t="shared" si="56"/>
        <v>528000</v>
      </c>
      <c r="R265" s="26">
        <f t="shared" si="57"/>
        <v>580800</v>
      </c>
    </row>
    <row r="266" spans="2:18" s="27" customFormat="1">
      <c r="B266" s="24">
        <v>8</v>
      </c>
      <c r="C266" s="24" t="s">
        <v>1074</v>
      </c>
      <c r="D266" s="24" t="s">
        <v>14</v>
      </c>
      <c r="E266" s="24" t="s">
        <v>1068</v>
      </c>
      <c r="F266" s="24" t="s">
        <v>1069</v>
      </c>
      <c r="G266" s="24"/>
      <c r="H266" s="24" t="s">
        <v>1070</v>
      </c>
      <c r="I266" s="24" t="s">
        <v>42</v>
      </c>
      <c r="J266" s="24">
        <v>5</v>
      </c>
      <c r="K266" s="24" t="s">
        <v>38</v>
      </c>
      <c r="L266" s="24" t="s">
        <v>119</v>
      </c>
      <c r="M266" s="25">
        <v>8500</v>
      </c>
      <c r="N266" s="24">
        <v>20231221</v>
      </c>
      <c r="O266" s="24">
        <v>20231228</v>
      </c>
      <c r="P266" s="24"/>
      <c r="Q266" s="25">
        <f t="shared" si="56"/>
        <v>42500</v>
      </c>
      <c r="R266" s="26">
        <f t="shared" si="57"/>
        <v>46750.000000000007</v>
      </c>
    </row>
    <row r="267" spans="2:18" s="19" customFormat="1">
      <c r="B267" s="17">
        <v>9</v>
      </c>
      <c r="C267" s="17" t="s">
        <v>1074</v>
      </c>
      <c r="D267" s="17" t="s">
        <v>14</v>
      </c>
      <c r="E267" s="17" t="s">
        <v>516</v>
      </c>
      <c r="F267" s="17" t="s">
        <v>1071</v>
      </c>
      <c r="G267" s="17"/>
      <c r="H267" s="17" t="s">
        <v>1072</v>
      </c>
      <c r="I267" s="17" t="s">
        <v>92</v>
      </c>
      <c r="J267" s="17">
        <v>5</v>
      </c>
      <c r="K267" s="17" t="s">
        <v>38</v>
      </c>
      <c r="L267" s="17" t="s">
        <v>119</v>
      </c>
      <c r="M267" s="18">
        <v>25500</v>
      </c>
      <c r="N267" s="17">
        <v>20231221</v>
      </c>
      <c r="O267" s="17">
        <v>20240229</v>
      </c>
      <c r="P267" s="17" t="s">
        <v>1128</v>
      </c>
      <c r="Q267" s="18">
        <f t="shared" ref="Q267" si="58">J267*M267</f>
        <v>127500</v>
      </c>
      <c r="R267" s="30">
        <f t="shared" ref="R267" si="59">Q267*1.1</f>
        <v>140250</v>
      </c>
    </row>
    <row r="268" spans="2:18">
      <c r="P268" s="43" t="s">
        <v>123</v>
      </c>
      <c r="Q268" s="55">
        <f>SUM(Q259:Q267)</f>
        <v>2692500</v>
      </c>
      <c r="R268" s="55">
        <f>SUM(R259:R267)</f>
        <v>2961750</v>
      </c>
    </row>
    <row r="270" spans="2:18">
      <c r="B270" s="1" t="s">
        <v>1130</v>
      </c>
    </row>
    <row r="271" spans="2:18">
      <c r="B271" s="4" t="s">
        <v>48</v>
      </c>
      <c r="C271" s="4" t="s">
        <v>13</v>
      </c>
      <c r="D271" s="4" t="s">
        <v>12</v>
      </c>
      <c r="E271" s="4" t="s">
        <v>5</v>
      </c>
      <c r="F271" s="4" t="s">
        <v>22</v>
      </c>
      <c r="G271" s="4" t="s">
        <v>2</v>
      </c>
      <c r="H271" s="4" t="s">
        <v>18</v>
      </c>
      <c r="I271" s="4" t="s">
        <v>3</v>
      </c>
      <c r="J271" s="4" t="s">
        <v>6</v>
      </c>
      <c r="K271" s="4" t="s">
        <v>35</v>
      </c>
      <c r="L271" s="4" t="s">
        <v>21</v>
      </c>
      <c r="M271" s="4" t="s">
        <v>59</v>
      </c>
      <c r="N271" s="4" t="s">
        <v>58</v>
      </c>
      <c r="O271" s="4" t="s">
        <v>121</v>
      </c>
      <c r="P271" s="4" t="s">
        <v>73</v>
      </c>
      <c r="Q271" s="4" t="s">
        <v>122</v>
      </c>
      <c r="R271" s="4" t="s">
        <v>337</v>
      </c>
    </row>
    <row r="272" spans="2:18" s="27" customFormat="1">
      <c r="B272" s="24">
        <v>1</v>
      </c>
      <c r="C272" s="24" t="s">
        <v>1130</v>
      </c>
      <c r="D272" s="24" t="s">
        <v>14</v>
      </c>
      <c r="E272" s="31" t="s">
        <v>486</v>
      </c>
      <c r="F272" s="31" t="s">
        <v>487</v>
      </c>
      <c r="G272" s="31"/>
      <c r="H272" s="31" t="s">
        <v>488</v>
      </c>
      <c r="I272" s="31" t="s">
        <v>489</v>
      </c>
      <c r="J272" s="31">
        <v>1</v>
      </c>
      <c r="K272" s="31" t="s">
        <v>38</v>
      </c>
      <c r="L272" s="31" t="s">
        <v>504</v>
      </c>
      <c r="M272" s="25">
        <v>874000</v>
      </c>
      <c r="N272" s="24">
        <v>20240102</v>
      </c>
      <c r="O272" s="24">
        <v>20240103</v>
      </c>
      <c r="P272" s="24"/>
      <c r="Q272" s="25">
        <f t="shared" ref="Q272:Q273" si="60">J272*M272</f>
        <v>874000</v>
      </c>
      <c r="R272" s="26">
        <f t="shared" ref="R272:R273" si="61">Q272*1.1</f>
        <v>961400.00000000012</v>
      </c>
    </row>
    <row r="273" spans="1:18" s="27" customFormat="1">
      <c r="B273" s="17">
        <v>2</v>
      </c>
      <c r="C273" s="24" t="s">
        <v>1130</v>
      </c>
      <c r="D273" s="17" t="s">
        <v>14</v>
      </c>
      <c r="E273" s="17" t="s">
        <v>1131</v>
      </c>
      <c r="F273" s="17" t="s">
        <v>1132</v>
      </c>
      <c r="G273" s="17"/>
      <c r="H273" s="31" t="s">
        <v>1133</v>
      </c>
      <c r="I273" s="17" t="s">
        <v>42</v>
      </c>
      <c r="J273" s="17">
        <v>4</v>
      </c>
      <c r="K273" s="17" t="s">
        <v>38</v>
      </c>
      <c r="L273" s="31" t="s">
        <v>504</v>
      </c>
      <c r="M273" s="25">
        <v>60000</v>
      </c>
      <c r="N273" s="24">
        <v>20240102</v>
      </c>
      <c r="O273" s="17">
        <v>20240115</v>
      </c>
      <c r="P273" s="17"/>
      <c r="Q273" s="18">
        <f t="shared" si="60"/>
        <v>240000</v>
      </c>
      <c r="R273" s="30">
        <f t="shared" si="61"/>
        <v>264000</v>
      </c>
    </row>
    <row r="274" spans="1:18" s="27" customFormat="1">
      <c r="B274" s="17">
        <v>3</v>
      </c>
      <c r="C274" s="24" t="s">
        <v>1130</v>
      </c>
      <c r="D274" s="17" t="s">
        <v>14</v>
      </c>
      <c r="E274" s="24" t="s">
        <v>1134</v>
      </c>
      <c r="F274" s="24" t="s">
        <v>1136</v>
      </c>
      <c r="G274" s="24"/>
      <c r="H274" s="31" t="s">
        <v>1135</v>
      </c>
      <c r="I274" s="24" t="s">
        <v>42</v>
      </c>
      <c r="J274" s="24">
        <v>2</v>
      </c>
      <c r="K274" s="24" t="s">
        <v>38</v>
      </c>
      <c r="L274" s="31" t="s">
        <v>504</v>
      </c>
      <c r="M274" s="25">
        <v>254000</v>
      </c>
      <c r="N274" s="24">
        <v>20240102</v>
      </c>
      <c r="O274" s="24">
        <v>20240115</v>
      </c>
      <c r="P274" s="24"/>
      <c r="Q274" s="18">
        <f t="shared" ref="Q274:Q276" si="62">J274*M274</f>
        <v>508000</v>
      </c>
      <c r="R274" s="30">
        <f t="shared" ref="R274:R276" si="63">Q274*1.1</f>
        <v>558800</v>
      </c>
    </row>
    <row r="275" spans="1:18" s="27" customFormat="1">
      <c r="B275" s="17">
        <v>4</v>
      </c>
      <c r="C275" s="24" t="s">
        <v>1130</v>
      </c>
      <c r="D275" s="17" t="s">
        <v>14</v>
      </c>
      <c r="E275" s="24" t="s">
        <v>622</v>
      </c>
      <c r="F275" s="24" t="s">
        <v>630</v>
      </c>
      <c r="G275" s="24"/>
      <c r="H275" s="31" t="s">
        <v>628</v>
      </c>
      <c r="I275" s="31" t="s">
        <v>628</v>
      </c>
      <c r="J275" s="24">
        <v>1</v>
      </c>
      <c r="K275" s="24" t="s">
        <v>38</v>
      </c>
      <c r="L275" s="24" t="s">
        <v>630</v>
      </c>
      <c r="M275" s="25">
        <v>393300</v>
      </c>
      <c r="N275" s="24">
        <v>20240102</v>
      </c>
      <c r="O275" s="24">
        <v>20240110</v>
      </c>
      <c r="P275" s="24"/>
      <c r="Q275" s="18">
        <f t="shared" si="62"/>
        <v>393300</v>
      </c>
      <c r="R275" s="30">
        <f t="shared" si="63"/>
        <v>432630.00000000006</v>
      </c>
    </row>
    <row r="276" spans="1:18" s="27" customFormat="1">
      <c r="B276" s="17">
        <v>5</v>
      </c>
      <c r="C276" s="24" t="s">
        <v>1130</v>
      </c>
      <c r="D276" s="17" t="s">
        <v>14</v>
      </c>
      <c r="E276" s="24" t="s">
        <v>1505</v>
      </c>
      <c r="F276" s="24" t="s">
        <v>630</v>
      </c>
      <c r="G276" s="56"/>
      <c r="H276" s="31" t="s">
        <v>1506</v>
      </c>
      <c r="I276" s="17" t="s">
        <v>1506</v>
      </c>
      <c r="J276" s="31">
        <v>3</v>
      </c>
      <c r="K276" s="31" t="s">
        <v>36</v>
      </c>
      <c r="L276" s="24" t="s">
        <v>630</v>
      </c>
      <c r="M276" s="25">
        <v>149400</v>
      </c>
      <c r="N276" s="24">
        <v>20240102</v>
      </c>
      <c r="O276" s="24">
        <v>20240118</v>
      </c>
      <c r="P276" s="24"/>
      <c r="Q276" s="18">
        <f t="shared" si="62"/>
        <v>448200</v>
      </c>
      <c r="R276" s="30">
        <f t="shared" si="63"/>
        <v>493020.00000000006</v>
      </c>
    </row>
    <row r="277" spans="1:18" s="27" customFormat="1">
      <c r="B277" s="17">
        <v>6</v>
      </c>
      <c r="C277" s="24" t="s">
        <v>1130</v>
      </c>
      <c r="D277" s="17" t="s">
        <v>14</v>
      </c>
      <c r="E277" s="24" t="s">
        <v>1507</v>
      </c>
      <c r="F277" s="24" t="s">
        <v>630</v>
      </c>
      <c r="G277" s="56"/>
      <c r="H277" s="31" t="s">
        <v>1508</v>
      </c>
      <c r="I277" s="24" t="s">
        <v>1508</v>
      </c>
      <c r="J277" s="17">
        <v>2</v>
      </c>
      <c r="K277" s="17" t="s">
        <v>36</v>
      </c>
      <c r="L277" s="24" t="s">
        <v>630</v>
      </c>
      <c r="M277" s="25">
        <v>149400</v>
      </c>
      <c r="N277" s="24">
        <v>20240102</v>
      </c>
      <c r="O277" s="24">
        <v>20240118</v>
      </c>
      <c r="P277" s="24"/>
      <c r="Q277" s="18">
        <f t="shared" ref="Q277" si="64">J277*M277</f>
        <v>298800</v>
      </c>
      <c r="R277" s="30">
        <f t="shared" ref="R277" si="65">Q277*1.1</f>
        <v>328680</v>
      </c>
    </row>
    <row r="278" spans="1:18">
      <c r="P278" s="43" t="s">
        <v>123</v>
      </c>
      <c r="Q278" s="55">
        <f>SUM(Q272:Q277)</f>
        <v>2762300</v>
      </c>
      <c r="R278" s="55">
        <f>SUM(R272:R277)</f>
        <v>3038530</v>
      </c>
    </row>
    <row r="280" spans="1:18">
      <c r="A280" s="1" t="s">
        <v>1206</v>
      </c>
      <c r="B280" s="3" t="s">
        <v>1156</v>
      </c>
    </row>
    <row r="281" spans="1:18">
      <c r="B281" s="54" t="s">
        <v>48</v>
      </c>
      <c r="C281" s="54" t="s">
        <v>13</v>
      </c>
      <c r="D281" s="54" t="s">
        <v>12</v>
      </c>
      <c r="E281" s="54" t="s">
        <v>5</v>
      </c>
      <c r="F281" s="54" t="s">
        <v>22</v>
      </c>
      <c r="G281" s="54" t="s">
        <v>2</v>
      </c>
      <c r="H281" s="54" t="s">
        <v>18</v>
      </c>
      <c r="I281" s="54" t="s">
        <v>3</v>
      </c>
      <c r="J281" s="54" t="s">
        <v>6</v>
      </c>
      <c r="K281" s="54" t="s">
        <v>35</v>
      </c>
      <c r="L281" s="54" t="s">
        <v>21</v>
      </c>
      <c r="M281" s="54" t="s">
        <v>59</v>
      </c>
      <c r="N281" s="54" t="s">
        <v>58</v>
      </c>
      <c r="O281" s="54" t="s">
        <v>121</v>
      </c>
      <c r="P281" s="54" t="s">
        <v>73</v>
      </c>
      <c r="Q281" s="54" t="s">
        <v>122</v>
      </c>
      <c r="R281" s="54" t="s">
        <v>337</v>
      </c>
    </row>
    <row r="282" spans="1:18" s="27" customFormat="1">
      <c r="B282" s="24">
        <v>1</v>
      </c>
      <c r="C282" s="24" t="s">
        <v>1156</v>
      </c>
      <c r="D282" s="24" t="s">
        <v>14</v>
      </c>
      <c r="E282" s="24" t="s">
        <v>1158</v>
      </c>
      <c r="F282" s="24" t="s">
        <v>416</v>
      </c>
      <c r="G282" s="24" t="s">
        <v>1204</v>
      </c>
      <c r="H282" s="24" t="s">
        <v>1203</v>
      </c>
      <c r="I282" s="24" t="s">
        <v>4</v>
      </c>
      <c r="J282" s="47">
        <v>1</v>
      </c>
      <c r="K282" s="24" t="s">
        <v>38</v>
      </c>
      <c r="L282" s="24" t="s">
        <v>119</v>
      </c>
      <c r="M282" s="25">
        <v>115000</v>
      </c>
      <c r="N282" s="24" t="s">
        <v>1205</v>
      </c>
      <c r="O282" s="24">
        <v>20240122</v>
      </c>
      <c r="P282" s="57"/>
      <c r="Q282" s="25">
        <f t="shared" ref="Q282:Q291" si="66">J282*M282</f>
        <v>115000</v>
      </c>
      <c r="R282" s="26">
        <f>Q282*1.1</f>
        <v>126500.00000000001</v>
      </c>
    </row>
    <row r="283" spans="1:18" s="27" customFormat="1">
      <c r="B283" s="24">
        <v>2</v>
      </c>
      <c r="C283" s="24" t="s">
        <v>1156</v>
      </c>
      <c r="D283" s="24" t="s">
        <v>14</v>
      </c>
      <c r="E283" s="24" t="s">
        <v>1160</v>
      </c>
      <c r="F283" s="24" t="s">
        <v>88</v>
      </c>
      <c r="G283" s="24"/>
      <c r="H283" s="24" t="s">
        <v>1161</v>
      </c>
      <c r="I283" s="24"/>
      <c r="J283" s="47">
        <v>3</v>
      </c>
      <c r="K283" s="24" t="s">
        <v>38</v>
      </c>
      <c r="L283" s="24" t="s">
        <v>57</v>
      </c>
      <c r="M283" s="25">
        <v>60000</v>
      </c>
      <c r="N283" s="24" t="s">
        <v>1159</v>
      </c>
      <c r="O283" s="24">
        <v>20240202</v>
      </c>
      <c r="P283" s="57"/>
      <c r="Q283" s="25">
        <f t="shared" si="66"/>
        <v>180000</v>
      </c>
      <c r="R283" s="26">
        <f t="shared" ref="R283:R291" si="67">Q283*1.1</f>
        <v>198000.00000000003</v>
      </c>
    </row>
    <row r="284" spans="1:18" s="27" customFormat="1">
      <c r="B284" s="24">
        <v>3</v>
      </c>
      <c r="C284" s="24" t="s">
        <v>1156</v>
      </c>
      <c r="D284" s="24" t="s">
        <v>14</v>
      </c>
      <c r="E284" s="24" t="s">
        <v>1162</v>
      </c>
      <c r="F284" s="24" t="s">
        <v>88</v>
      </c>
      <c r="G284" s="24"/>
      <c r="H284" s="24" t="s">
        <v>1163</v>
      </c>
      <c r="I284" s="24"/>
      <c r="J284" s="47">
        <v>3</v>
      </c>
      <c r="K284" s="24" t="s">
        <v>38</v>
      </c>
      <c r="L284" s="24" t="s">
        <v>57</v>
      </c>
      <c r="M284" s="25">
        <v>60000</v>
      </c>
      <c r="N284" s="24" t="s">
        <v>1159</v>
      </c>
      <c r="O284" s="24">
        <v>20240202</v>
      </c>
      <c r="P284" s="45"/>
      <c r="Q284" s="25">
        <f t="shared" si="66"/>
        <v>180000</v>
      </c>
      <c r="R284" s="26">
        <f t="shared" si="67"/>
        <v>198000.00000000003</v>
      </c>
    </row>
    <row r="285" spans="1:18" s="27" customFormat="1">
      <c r="B285" s="24">
        <v>4</v>
      </c>
      <c r="C285" s="24" t="s">
        <v>1156</v>
      </c>
      <c r="D285" s="24" t="s">
        <v>14</v>
      </c>
      <c r="E285" s="24" t="s">
        <v>4868</v>
      </c>
      <c r="F285" s="24" t="s">
        <v>88</v>
      </c>
      <c r="G285" s="24"/>
      <c r="H285" s="24" t="s">
        <v>1164</v>
      </c>
      <c r="I285" s="24"/>
      <c r="J285" s="47">
        <v>3</v>
      </c>
      <c r="K285" s="24" t="s">
        <v>38</v>
      </c>
      <c r="L285" s="24" t="s">
        <v>57</v>
      </c>
      <c r="M285" s="25">
        <v>83000</v>
      </c>
      <c r="N285" s="24" t="s">
        <v>1159</v>
      </c>
      <c r="O285" s="24">
        <v>20240110</v>
      </c>
      <c r="P285" s="45"/>
      <c r="Q285" s="25">
        <f t="shared" si="66"/>
        <v>249000</v>
      </c>
      <c r="R285" s="26">
        <f t="shared" si="67"/>
        <v>273900</v>
      </c>
    </row>
    <row r="286" spans="1:18" s="19" customFormat="1">
      <c r="B286" s="17">
        <v>5</v>
      </c>
      <c r="C286" s="17" t="s">
        <v>1156</v>
      </c>
      <c r="D286" s="17" t="s">
        <v>14</v>
      </c>
      <c r="E286" s="17" t="s">
        <v>1165</v>
      </c>
      <c r="F286" s="17" t="s">
        <v>314</v>
      </c>
      <c r="G286" s="17"/>
      <c r="H286" s="17" t="s">
        <v>1166</v>
      </c>
      <c r="I286" s="17"/>
      <c r="J286" s="47">
        <v>1</v>
      </c>
      <c r="K286" s="17" t="s">
        <v>38</v>
      </c>
      <c r="L286" s="17" t="s">
        <v>119</v>
      </c>
      <c r="M286" s="18">
        <v>350000</v>
      </c>
      <c r="N286" s="17" t="s">
        <v>1159</v>
      </c>
      <c r="O286" s="17">
        <v>20240220</v>
      </c>
      <c r="P286" s="17" t="s">
        <v>1167</v>
      </c>
      <c r="Q286" s="18">
        <f t="shared" si="66"/>
        <v>350000</v>
      </c>
      <c r="R286" s="30">
        <f t="shared" si="67"/>
        <v>385000.00000000006</v>
      </c>
    </row>
    <row r="287" spans="1:18" s="27" customFormat="1">
      <c r="B287" s="24">
        <v>6</v>
      </c>
      <c r="C287" s="24" t="s">
        <v>1156</v>
      </c>
      <c r="D287" s="24" t="s">
        <v>14</v>
      </c>
      <c r="E287" s="24" t="s">
        <v>1168</v>
      </c>
      <c r="F287" s="24" t="s">
        <v>792</v>
      </c>
      <c r="G287" s="24"/>
      <c r="H287" s="24" t="s">
        <v>1169</v>
      </c>
      <c r="I287" s="24" t="s">
        <v>78</v>
      </c>
      <c r="J287" s="47">
        <v>16</v>
      </c>
      <c r="K287" s="24" t="s">
        <v>38</v>
      </c>
      <c r="L287" s="24" t="s">
        <v>119</v>
      </c>
      <c r="M287" s="25">
        <v>42000</v>
      </c>
      <c r="N287" s="24" t="s">
        <v>1159</v>
      </c>
      <c r="O287" s="24">
        <v>20240116</v>
      </c>
      <c r="P287" s="45"/>
      <c r="Q287" s="25">
        <f t="shared" si="66"/>
        <v>672000</v>
      </c>
      <c r="R287" s="26">
        <f t="shared" si="67"/>
        <v>739200.00000000012</v>
      </c>
    </row>
    <row r="288" spans="1:18" s="27" customFormat="1">
      <c r="B288" s="24">
        <v>7</v>
      </c>
      <c r="C288" s="24" t="s">
        <v>1156</v>
      </c>
      <c r="D288" s="24" t="s">
        <v>14</v>
      </c>
      <c r="E288" s="24" t="s">
        <v>1170</v>
      </c>
      <c r="F288" s="24" t="s">
        <v>23</v>
      </c>
      <c r="G288" s="24"/>
      <c r="H288" s="24" t="s">
        <v>102</v>
      </c>
      <c r="I288" s="24" t="s">
        <v>78</v>
      </c>
      <c r="J288" s="47">
        <v>16</v>
      </c>
      <c r="K288" s="24" t="s">
        <v>38</v>
      </c>
      <c r="L288" s="24" t="s">
        <v>54</v>
      </c>
      <c r="M288" s="25">
        <v>46500</v>
      </c>
      <c r="N288" s="24" t="s">
        <v>1159</v>
      </c>
      <c r="O288" s="24">
        <v>20240119</v>
      </c>
      <c r="P288" s="45"/>
      <c r="Q288" s="25">
        <f t="shared" si="66"/>
        <v>744000</v>
      </c>
      <c r="R288" s="26">
        <f t="shared" si="67"/>
        <v>818400.00000000012</v>
      </c>
    </row>
    <row r="289" spans="2:18" s="27" customFormat="1">
      <c r="B289" s="24">
        <v>8</v>
      </c>
      <c r="C289" s="24" t="s">
        <v>1156</v>
      </c>
      <c r="D289" s="24" t="s">
        <v>14</v>
      </c>
      <c r="E289" s="24" t="s">
        <v>1171</v>
      </c>
      <c r="F289" s="24" t="s">
        <v>26</v>
      </c>
      <c r="G289" s="24"/>
      <c r="H289" s="24" t="s">
        <v>578</v>
      </c>
      <c r="I289" s="24" t="s">
        <v>4</v>
      </c>
      <c r="J289" s="47">
        <v>10</v>
      </c>
      <c r="K289" s="24" t="s">
        <v>38</v>
      </c>
      <c r="L289" s="24" t="s">
        <v>119</v>
      </c>
      <c r="M289" s="25">
        <v>11000</v>
      </c>
      <c r="N289" s="24" t="s">
        <v>1159</v>
      </c>
      <c r="O289" s="24">
        <v>20240116</v>
      </c>
      <c r="P289" s="45"/>
      <c r="Q289" s="25">
        <f t="shared" si="66"/>
        <v>110000</v>
      </c>
      <c r="R289" s="26">
        <f t="shared" si="67"/>
        <v>121000.00000000001</v>
      </c>
    </row>
    <row r="290" spans="2:18" s="27" customFormat="1">
      <c r="B290" s="24">
        <v>9</v>
      </c>
      <c r="C290" s="24" t="s">
        <v>1156</v>
      </c>
      <c r="D290" s="24" t="s">
        <v>14</v>
      </c>
      <c r="E290" s="24" t="s">
        <v>1172</v>
      </c>
      <c r="F290" s="24" t="s">
        <v>26</v>
      </c>
      <c r="G290" s="24"/>
      <c r="H290" s="24" t="s">
        <v>328</v>
      </c>
      <c r="I290" s="24" t="s">
        <v>42</v>
      </c>
      <c r="J290" s="47">
        <v>30</v>
      </c>
      <c r="K290" s="24" t="s">
        <v>38</v>
      </c>
      <c r="L290" s="24" t="s">
        <v>119</v>
      </c>
      <c r="M290" s="25">
        <v>17500</v>
      </c>
      <c r="N290" s="24" t="s">
        <v>1159</v>
      </c>
      <c r="O290" s="24">
        <v>20240116</v>
      </c>
      <c r="P290" s="45"/>
      <c r="Q290" s="25">
        <f t="shared" si="66"/>
        <v>525000</v>
      </c>
      <c r="R290" s="26">
        <f t="shared" si="67"/>
        <v>577500</v>
      </c>
    </row>
    <row r="291" spans="2:18" s="27" customFormat="1">
      <c r="B291" s="24">
        <v>10</v>
      </c>
      <c r="C291" s="24" t="s">
        <v>1156</v>
      </c>
      <c r="D291" s="24" t="s">
        <v>14</v>
      </c>
      <c r="E291" s="24" t="s">
        <v>1173</v>
      </c>
      <c r="F291" s="24" t="s">
        <v>305</v>
      </c>
      <c r="G291" s="24"/>
      <c r="H291" s="24" t="s">
        <v>1174</v>
      </c>
      <c r="I291" s="24" t="s">
        <v>92</v>
      </c>
      <c r="J291" s="47">
        <v>20</v>
      </c>
      <c r="K291" s="24" t="s">
        <v>38</v>
      </c>
      <c r="L291" s="24" t="s">
        <v>119</v>
      </c>
      <c r="M291" s="25">
        <v>12500</v>
      </c>
      <c r="N291" s="24" t="s">
        <v>1159</v>
      </c>
      <c r="O291" s="24">
        <v>20240116</v>
      </c>
      <c r="P291" s="45"/>
      <c r="Q291" s="25">
        <f t="shared" si="66"/>
        <v>250000</v>
      </c>
      <c r="R291" s="26">
        <f t="shared" si="67"/>
        <v>275000</v>
      </c>
    </row>
    <row r="292" spans="2:18">
      <c r="B292" s="37"/>
      <c r="L292" s="37"/>
      <c r="N292" s="37"/>
      <c r="P292" s="43" t="s">
        <v>123</v>
      </c>
      <c r="Q292" s="42">
        <f>SUM(Q282:Q291)</f>
        <v>3375000</v>
      </c>
      <c r="R292" s="42">
        <f>SUM(R282:R291)</f>
        <v>3712500.0000000005</v>
      </c>
    </row>
    <row r="294" spans="2:18">
      <c r="B294" s="3" t="s">
        <v>1214</v>
      </c>
    </row>
    <row r="295" spans="2:18">
      <c r="B295" s="54" t="s">
        <v>48</v>
      </c>
      <c r="C295" s="54" t="s">
        <v>13</v>
      </c>
      <c r="D295" s="54" t="s">
        <v>12</v>
      </c>
      <c r="E295" s="54" t="s">
        <v>5</v>
      </c>
      <c r="F295" s="54" t="s">
        <v>22</v>
      </c>
      <c r="G295" s="54" t="s">
        <v>2</v>
      </c>
      <c r="H295" s="54" t="s">
        <v>18</v>
      </c>
      <c r="I295" s="54" t="s">
        <v>3</v>
      </c>
      <c r="J295" s="54" t="s">
        <v>6</v>
      </c>
      <c r="K295" s="54" t="s">
        <v>35</v>
      </c>
      <c r="L295" s="54" t="s">
        <v>21</v>
      </c>
      <c r="M295" s="54" t="s">
        <v>59</v>
      </c>
      <c r="N295" s="54" t="s">
        <v>58</v>
      </c>
      <c r="O295" s="54" t="s">
        <v>121</v>
      </c>
      <c r="P295" s="54" t="s">
        <v>73</v>
      </c>
      <c r="Q295" s="54" t="s">
        <v>122</v>
      </c>
      <c r="R295" s="54" t="s">
        <v>337</v>
      </c>
    </row>
    <row r="296" spans="2:18" s="27" customFormat="1">
      <c r="B296" s="24">
        <v>1</v>
      </c>
      <c r="C296" s="24" t="s">
        <v>1214</v>
      </c>
      <c r="D296" s="24" t="s">
        <v>14</v>
      </c>
      <c r="E296" s="24" t="s">
        <v>1265</v>
      </c>
      <c r="F296" s="24" t="s">
        <v>29</v>
      </c>
      <c r="G296" s="24"/>
      <c r="H296" s="24" t="s">
        <v>1279</v>
      </c>
      <c r="I296" s="24" t="s">
        <v>30</v>
      </c>
      <c r="J296" s="47">
        <v>1</v>
      </c>
      <c r="K296" s="24" t="s">
        <v>38</v>
      </c>
      <c r="L296" s="24" t="s">
        <v>119</v>
      </c>
      <c r="M296" s="25">
        <v>96000</v>
      </c>
      <c r="N296" s="24" t="s">
        <v>1249</v>
      </c>
      <c r="O296" s="24">
        <v>20240220</v>
      </c>
      <c r="P296" s="24"/>
      <c r="Q296" s="25">
        <f t="shared" ref="Q296" si="68">J296*M296</f>
        <v>96000</v>
      </c>
      <c r="R296" s="26">
        <f>Q296*1.1</f>
        <v>105600.00000000001</v>
      </c>
    </row>
    <row r="297" spans="2:18" s="27" customFormat="1">
      <c r="B297" s="24">
        <v>2</v>
      </c>
      <c r="C297" s="24" t="s">
        <v>1214</v>
      </c>
      <c r="D297" s="24" t="s">
        <v>14</v>
      </c>
      <c r="E297" s="24" t="s">
        <v>1290</v>
      </c>
      <c r="F297" s="24" t="s">
        <v>88</v>
      </c>
      <c r="G297" s="24"/>
      <c r="H297" s="24" t="s">
        <v>1291</v>
      </c>
      <c r="I297" s="31" t="s">
        <v>1292</v>
      </c>
      <c r="J297" s="47">
        <v>1</v>
      </c>
      <c r="K297" s="24" t="s">
        <v>38</v>
      </c>
      <c r="L297" s="24" t="s">
        <v>119</v>
      </c>
      <c r="M297" s="25">
        <v>30000</v>
      </c>
      <c r="N297" s="24" t="s">
        <v>1260</v>
      </c>
      <c r="O297" s="24">
        <v>20240313</v>
      </c>
      <c r="P297" s="24" t="s">
        <v>1404</v>
      </c>
      <c r="Q297" s="25">
        <f t="shared" ref="Q297:Q298" si="69">J297*M297</f>
        <v>30000</v>
      </c>
      <c r="R297" s="26">
        <f t="shared" ref="R297:R298" si="70">Q297*1.1</f>
        <v>33000</v>
      </c>
    </row>
    <row r="298" spans="2:18" s="27" customFormat="1">
      <c r="B298" s="24">
        <v>3</v>
      </c>
      <c r="C298" s="24" t="s">
        <v>1214</v>
      </c>
      <c r="D298" s="24" t="s">
        <v>14</v>
      </c>
      <c r="E298" s="24" t="s">
        <v>1293</v>
      </c>
      <c r="F298" s="24" t="s">
        <v>88</v>
      </c>
      <c r="G298" s="24"/>
      <c r="H298" s="24" t="s">
        <v>1244</v>
      </c>
      <c r="I298" s="31" t="s">
        <v>1292</v>
      </c>
      <c r="J298" s="47">
        <v>1</v>
      </c>
      <c r="K298" s="24" t="s">
        <v>38</v>
      </c>
      <c r="L298" s="24" t="s">
        <v>119</v>
      </c>
      <c r="M298" s="25">
        <v>30000</v>
      </c>
      <c r="N298" s="24" t="s">
        <v>1260</v>
      </c>
      <c r="O298" s="24">
        <v>20240313</v>
      </c>
      <c r="P298" s="24" t="s">
        <v>1404</v>
      </c>
      <c r="Q298" s="25">
        <f t="shared" si="69"/>
        <v>30000</v>
      </c>
      <c r="R298" s="26">
        <f t="shared" si="70"/>
        <v>33000</v>
      </c>
    </row>
    <row r="299" spans="2:18" s="27" customFormat="1">
      <c r="B299" s="24">
        <v>4</v>
      </c>
      <c r="C299" s="24" t="s">
        <v>1214</v>
      </c>
      <c r="D299" s="24" t="s">
        <v>14</v>
      </c>
      <c r="E299" s="24" t="s">
        <v>1266</v>
      </c>
      <c r="F299" s="24" t="s">
        <v>314</v>
      </c>
      <c r="G299" s="24"/>
      <c r="H299" s="24" t="s">
        <v>1280</v>
      </c>
      <c r="I299" s="31" t="s">
        <v>1288</v>
      </c>
      <c r="J299" s="47">
        <v>1</v>
      </c>
      <c r="K299" s="24" t="s">
        <v>38</v>
      </c>
      <c r="L299" s="24" t="s">
        <v>119</v>
      </c>
      <c r="M299" s="25">
        <v>253000</v>
      </c>
      <c r="N299" s="24" t="s">
        <v>1260</v>
      </c>
      <c r="O299" s="24">
        <v>20240220</v>
      </c>
      <c r="P299" s="24"/>
      <c r="Q299" s="25">
        <f t="shared" ref="Q299:Q305" si="71">J299*M299</f>
        <v>253000</v>
      </c>
      <c r="R299" s="26">
        <f t="shared" ref="R299:R312" si="72">Q299*1.1</f>
        <v>278300</v>
      </c>
    </row>
    <row r="300" spans="2:18" s="27" customFormat="1">
      <c r="B300" s="24">
        <v>5</v>
      </c>
      <c r="C300" s="24" t="s">
        <v>1214</v>
      </c>
      <c r="D300" s="24" t="s">
        <v>14</v>
      </c>
      <c r="E300" s="24" t="s">
        <v>1267</v>
      </c>
      <c r="F300" s="24" t="s">
        <v>305</v>
      </c>
      <c r="G300" s="24"/>
      <c r="H300" s="24" t="s">
        <v>1281</v>
      </c>
      <c r="I300" s="31" t="s">
        <v>1289</v>
      </c>
      <c r="J300" s="47">
        <v>4</v>
      </c>
      <c r="K300" s="24" t="s">
        <v>38</v>
      </c>
      <c r="L300" s="24" t="s">
        <v>119</v>
      </c>
      <c r="M300" s="25">
        <v>22000</v>
      </c>
      <c r="N300" s="24" t="s">
        <v>1249</v>
      </c>
      <c r="O300" s="24">
        <v>20240220</v>
      </c>
      <c r="P300" s="24"/>
      <c r="Q300" s="25">
        <f t="shared" si="71"/>
        <v>88000</v>
      </c>
      <c r="R300" s="26">
        <f t="shared" si="72"/>
        <v>96800.000000000015</v>
      </c>
    </row>
    <row r="301" spans="2:18" s="27" customFormat="1">
      <c r="B301" s="24">
        <v>6</v>
      </c>
      <c r="C301" s="24" t="s">
        <v>1214</v>
      </c>
      <c r="D301" s="24" t="s">
        <v>14</v>
      </c>
      <c r="E301" s="46" t="s">
        <v>1267</v>
      </c>
      <c r="F301" s="46" t="s">
        <v>1263</v>
      </c>
      <c r="G301" s="46"/>
      <c r="H301" s="46" t="s">
        <v>1262</v>
      </c>
      <c r="I301" s="58" t="s">
        <v>1289</v>
      </c>
      <c r="J301" s="59">
        <v>1</v>
      </c>
      <c r="K301" s="46" t="s">
        <v>38</v>
      </c>
      <c r="L301" s="46" t="s">
        <v>119</v>
      </c>
      <c r="M301" s="60">
        <v>12000</v>
      </c>
      <c r="N301" s="46" t="s">
        <v>1260</v>
      </c>
      <c r="O301" s="46">
        <v>20240220</v>
      </c>
      <c r="P301" s="46" t="s">
        <v>1350</v>
      </c>
      <c r="Q301" s="25">
        <f t="shared" si="71"/>
        <v>12000</v>
      </c>
      <c r="R301" s="26">
        <f t="shared" si="72"/>
        <v>13200.000000000002</v>
      </c>
    </row>
    <row r="302" spans="2:18" s="27" customFormat="1">
      <c r="B302" s="24">
        <v>7</v>
      </c>
      <c r="C302" s="24" t="s">
        <v>1214</v>
      </c>
      <c r="D302" s="24" t="s">
        <v>14</v>
      </c>
      <c r="E302" s="24" t="s">
        <v>1268</v>
      </c>
      <c r="F302" s="24" t="s">
        <v>56</v>
      </c>
      <c r="G302" s="24"/>
      <c r="H302" s="24" t="s">
        <v>1282</v>
      </c>
      <c r="I302" s="24" t="s">
        <v>42</v>
      </c>
      <c r="J302" s="47">
        <v>10</v>
      </c>
      <c r="K302" s="24" t="s">
        <v>38</v>
      </c>
      <c r="L302" s="24" t="s">
        <v>119</v>
      </c>
      <c r="M302" s="25">
        <v>7400</v>
      </c>
      <c r="N302" s="24" t="s">
        <v>1249</v>
      </c>
      <c r="O302" s="24">
        <v>20240220</v>
      </c>
      <c r="P302" s="24"/>
      <c r="Q302" s="25">
        <f t="shared" si="71"/>
        <v>74000</v>
      </c>
      <c r="R302" s="26">
        <f t="shared" si="72"/>
        <v>81400</v>
      </c>
    </row>
    <row r="303" spans="2:18" s="27" customFormat="1">
      <c r="B303" s="24">
        <v>8</v>
      </c>
      <c r="C303" s="24" t="s">
        <v>1214</v>
      </c>
      <c r="D303" s="24" t="s">
        <v>14</v>
      </c>
      <c r="E303" s="24" t="s">
        <v>1269</v>
      </c>
      <c r="F303" s="24" t="s">
        <v>56</v>
      </c>
      <c r="G303" s="24"/>
      <c r="H303" s="24" t="s">
        <v>1210</v>
      </c>
      <c r="I303" s="24" t="s">
        <v>42</v>
      </c>
      <c r="J303" s="47">
        <v>10</v>
      </c>
      <c r="K303" s="24" t="s">
        <v>38</v>
      </c>
      <c r="L303" s="24" t="s">
        <v>119</v>
      </c>
      <c r="M303" s="25">
        <v>8500</v>
      </c>
      <c r="N303" s="24" t="s">
        <v>1249</v>
      </c>
      <c r="O303" s="24">
        <v>20240220</v>
      </c>
      <c r="P303" s="24"/>
      <c r="Q303" s="25">
        <f t="shared" si="71"/>
        <v>85000</v>
      </c>
      <c r="R303" s="26">
        <f t="shared" si="72"/>
        <v>93500.000000000015</v>
      </c>
    </row>
    <row r="304" spans="2:18" s="27" customFormat="1">
      <c r="B304" s="24">
        <v>9</v>
      </c>
      <c r="C304" s="24" t="s">
        <v>1214</v>
      </c>
      <c r="D304" s="24" t="s">
        <v>14</v>
      </c>
      <c r="E304" s="24" t="s">
        <v>1270</v>
      </c>
      <c r="F304" s="24" t="s">
        <v>56</v>
      </c>
      <c r="G304" s="24"/>
      <c r="H304" s="24" t="s">
        <v>1283</v>
      </c>
      <c r="I304" s="24" t="s">
        <v>42</v>
      </c>
      <c r="J304" s="47">
        <v>5</v>
      </c>
      <c r="K304" s="24" t="s">
        <v>38</v>
      </c>
      <c r="L304" s="24" t="s">
        <v>119</v>
      </c>
      <c r="M304" s="25">
        <v>7300</v>
      </c>
      <c r="N304" s="24" t="s">
        <v>1249</v>
      </c>
      <c r="O304" s="24">
        <v>20240220</v>
      </c>
      <c r="P304" s="24"/>
      <c r="Q304" s="25">
        <f t="shared" si="71"/>
        <v>36500</v>
      </c>
      <c r="R304" s="26">
        <f t="shared" si="72"/>
        <v>40150</v>
      </c>
    </row>
    <row r="305" spans="2:18" s="27" customFormat="1">
      <c r="B305" s="24">
        <v>10</v>
      </c>
      <c r="C305" s="24" t="s">
        <v>1214</v>
      </c>
      <c r="D305" s="24" t="s">
        <v>14</v>
      </c>
      <c r="E305" s="24" t="s">
        <v>1271</v>
      </c>
      <c r="F305" s="24" t="s">
        <v>26</v>
      </c>
      <c r="G305" s="24"/>
      <c r="H305" s="24" t="s">
        <v>1284</v>
      </c>
      <c r="I305" s="24" t="s">
        <v>1287</v>
      </c>
      <c r="J305" s="47">
        <v>2</v>
      </c>
      <c r="K305" s="24" t="s">
        <v>38</v>
      </c>
      <c r="L305" s="24" t="s">
        <v>119</v>
      </c>
      <c r="M305" s="25">
        <v>200000</v>
      </c>
      <c r="N305" s="24" t="s">
        <v>1249</v>
      </c>
      <c r="O305" s="24">
        <v>20240220</v>
      </c>
      <c r="P305" s="24"/>
      <c r="Q305" s="25">
        <f t="shared" si="71"/>
        <v>400000</v>
      </c>
      <c r="R305" s="26">
        <f t="shared" si="72"/>
        <v>440000.00000000006</v>
      </c>
    </row>
    <row r="306" spans="2:18" s="27" customFormat="1">
      <c r="B306" s="24">
        <v>11</v>
      </c>
      <c r="C306" s="24" t="s">
        <v>1214</v>
      </c>
      <c r="D306" s="24" t="s">
        <v>14</v>
      </c>
      <c r="E306" s="24" t="s">
        <v>1272</v>
      </c>
      <c r="F306" s="24" t="s">
        <v>1264</v>
      </c>
      <c r="G306" s="24"/>
      <c r="H306" s="24">
        <v>3823</v>
      </c>
      <c r="I306" s="24" t="s">
        <v>1285</v>
      </c>
      <c r="J306" s="47">
        <v>1</v>
      </c>
      <c r="K306" s="24" t="s">
        <v>38</v>
      </c>
      <c r="L306" s="24" t="s">
        <v>119</v>
      </c>
      <c r="M306" s="25">
        <v>28000</v>
      </c>
      <c r="N306" s="24" t="s">
        <v>1249</v>
      </c>
      <c r="O306" s="24">
        <v>20240220</v>
      </c>
      <c r="P306" s="24"/>
      <c r="Q306" s="25">
        <f t="shared" ref="Q306:Q312" si="73">J306*M306</f>
        <v>28000</v>
      </c>
      <c r="R306" s="26">
        <f t="shared" si="72"/>
        <v>30800.000000000004</v>
      </c>
    </row>
    <row r="307" spans="2:18" s="27" customFormat="1">
      <c r="B307" s="24">
        <v>12</v>
      </c>
      <c r="C307" s="24" t="s">
        <v>1214</v>
      </c>
      <c r="D307" s="24" t="s">
        <v>14</v>
      </c>
      <c r="E307" s="24" t="s">
        <v>1273</v>
      </c>
      <c r="F307" s="24" t="s">
        <v>1264</v>
      </c>
      <c r="G307" s="24"/>
      <c r="H307" s="24">
        <v>3822</v>
      </c>
      <c r="I307" s="24" t="s">
        <v>1285</v>
      </c>
      <c r="J307" s="47">
        <v>2</v>
      </c>
      <c r="K307" s="24" t="s">
        <v>38</v>
      </c>
      <c r="L307" s="24" t="s">
        <v>119</v>
      </c>
      <c r="M307" s="25">
        <v>28000</v>
      </c>
      <c r="N307" s="24" t="s">
        <v>1249</v>
      </c>
      <c r="O307" s="24">
        <v>20240220</v>
      </c>
      <c r="P307" s="24"/>
      <c r="Q307" s="25">
        <f t="shared" si="73"/>
        <v>56000</v>
      </c>
      <c r="R307" s="26">
        <f t="shared" si="72"/>
        <v>61600.000000000007</v>
      </c>
    </row>
    <row r="308" spans="2:18" s="27" customFormat="1">
      <c r="B308" s="24">
        <v>13</v>
      </c>
      <c r="C308" s="24" t="s">
        <v>1214</v>
      </c>
      <c r="D308" s="24" t="s">
        <v>14</v>
      </c>
      <c r="E308" s="24" t="s">
        <v>1274</v>
      </c>
      <c r="F308" s="24" t="s">
        <v>1264</v>
      </c>
      <c r="G308" s="24"/>
      <c r="H308" s="24">
        <v>3821</v>
      </c>
      <c r="I308" s="24" t="s">
        <v>1285</v>
      </c>
      <c r="J308" s="47">
        <v>1</v>
      </c>
      <c r="K308" s="24" t="s">
        <v>38</v>
      </c>
      <c r="L308" s="24" t="s">
        <v>119</v>
      </c>
      <c r="M308" s="25">
        <v>28000</v>
      </c>
      <c r="N308" s="24" t="s">
        <v>1249</v>
      </c>
      <c r="O308" s="24">
        <v>20240220</v>
      </c>
      <c r="P308" s="24"/>
      <c r="Q308" s="25">
        <f t="shared" si="73"/>
        <v>28000</v>
      </c>
      <c r="R308" s="26">
        <f t="shared" si="72"/>
        <v>30800.000000000004</v>
      </c>
    </row>
    <row r="309" spans="2:18" s="27" customFormat="1">
      <c r="B309" s="24">
        <v>14</v>
      </c>
      <c r="C309" s="24" t="s">
        <v>1214</v>
      </c>
      <c r="D309" s="24" t="s">
        <v>14</v>
      </c>
      <c r="E309" s="24" t="s">
        <v>1275</v>
      </c>
      <c r="F309" s="24" t="s">
        <v>56</v>
      </c>
      <c r="G309" s="24"/>
      <c r="H309" s="24" t="s">
        <v>444</v>
      </c>
      <c r="I309" s="24" t="s">
        <v>1286</v>
      </c>
      <c r="J309" s="47">
        <v>20</v>
      </c>
      <c r="K309" s="24" t="s">
        <v>38</v>
      </c>
      <c r="L309" s="24" t="s">
        <v>119</v>
      </c>
      <c r="M309" s="25">
        <v>6500</v>
      </c>
      <c r="N309" s="24" t="s">
        <v>1249</v>
      </c>
      <c r="O309" s="24">
        <v>20240220</v>
      </c>
      <c r="P309" s="24"/>
      <c r="Q309" s="25">
        <f t="shared" si="73"/>
        <v>130000</v>
      </c>
      <c r="R309" s="26">
        <f t="shared" si="72"/>
        <v>143000</v>
      </c>
    </row>
    <row r="310" spans="2:18" s="27" customFormat="1">
      <c r="B310" s="24">
        <v>15</v>
      </c>
      <c r="C310" s="24" t="s">
        <v>1214</v>
      </c>
      <c r="D310" s="24" t="s">
        <v>14</v>
      </c>
      <c r="E310" s="24" t="s">
        <v>1276</v>
      </c>
      <c r="F310" s="24" t="s">
        <v>1264</v>
      </c>
      <c r="G310" s="24"/>
      <c r="H310" s="24">
        <v>60907</v>
      </c>
      <c r="I310" s="24" t="s">
        <v>1285</v>
      </c>
      <c r="J310" s="47">
        <v>1</v>
      </c>
      <c r="K310" s="24" t="s">
        <v>38</v>
      </c>
      <c r="L310" s="24" t="s">
        <v>119</v>
      </c>
      <c r="M310" s="25">
        <v>31000</v>
      </c>
      <c r="N310" s="24" t="s">
        <v>1249</v>
      </c>
      <c r="O310" s="24">
        <v>20240220</v>
      </c>
      <c r="P310" s="45"/>
      <c r="Q310" s="25">
        <f t="shared" si="73"/>
        <v>31000</v>
      </c>
      <c r="R310" s="26">
        <f t="shared" si="72"/>
        <v>34100</v>
      </c>
    </row>
    <row r="311" spans="2:18" s="27" customFormat="1">
      <c r="B311" s="24">
        <v>16</v>
      </c>
      <c r="C311" s="24" t="s">
        <v>1214</v>
      </c>
      <c r="D311" s="24" t="s">
        <v>14</v>
      </c>
      <c r="E311" s="24" t="s">
        <v>1277</v>
      </c>
      <c r="F311" s="24" t="s">
        <v>1264</v>
      </c>
      <c r="G311" s="24"/>
      <c r="H311" s="24">
        <v>60911</v>
      </c>
      <c r="I311" s="24" t="s">
        <v>1285</v>
      </c>
      <c r="J311" s="47">
        <v>1</v>
      </c>
      <c r="K311" s="24" t="s">
        <v>38</v>
      </c>
      <c r="L311" s="24" t="s">
        <v>119</v>
      </c>
      <c r="M311" s="25">
        <v>31000</v>
      </c>
      <c r="N311" s="24" t="s">
        <v>1249</v>
      </c>
      <c r="O311" s="24">
        <v>20240220</v>
      </c>
      <c r="P311" s="45"/>
      <c r="Q311" s="25">
        <f t="shared" si="73"/>
        <v>31000</v>
      </c>
      <c r="R311" s="26">
        <f t="shared" si="72"/>
        <v>34100</v>
      </c>
    </row>
    <row r="312" spans="2:18" s="27" customFormat="1">
      <c r="B312" s="24">
        <v>17</v>
      </c>
      <c r="C312" s="24" t="s">
        <v>1214</v>
      </c>
      <c r="D312" s="24" t="s">
        <v>14</v>
      </c>
      <c r="E312" s="24" t="s">
        <v>1278</v>
      </c>
      <c r="F312" s="24" t="s">
        <v>1264</v>
      </c>
      <c r="G312" s="24"/>
      <c r="H312" s="24">
        <v>60660</v>
      </c>
      <c r="I312" s="24" t="s">
        <v>1285</v>
      </c>
      <c r="J312" s="47">
        <v>1</v>
      </c>
      <c r="K312" s="24" t="s">
        <v>38</v>
      </c>
      <c r="L312" s="24" t="s">
        <v>119</v>
      </c>
      <c r="M312" s="25">
        <v>31000</v>
      </c>
      <c r="N312" s="24" t="s">
        <v>1249</v>
      </c>
      <c r="O312" s="24">
        <v>20240220</v>
      </c>
      <c r="P312" s="45"/>
      <c r="Q312" s="25">
        <f t="shared" si="73"/>
        <v>31000</v>
      </c>
      <c r="R312" s="26">
        <f t="shared" si="72"/>
        <v>34100</v>
      </c>
    </row>
    <row r="313" spans="2:18">
      <c r="B313" s="37"/>
      <c r="L313" s="37"/>
      <c r="N313" s="37"/>
      <c r="P313" s="43" t="s">
        <v>123</v>
      </c>
      <c r="Q313" s="42">
        <f>SUM(Q296:Q312)</f>
        <v>1439500</v>
      </c>
      <c r="R313" s="42">
        <f>SUM(R296:R312)</f>
        <v>1583450</v>
      </c>
    </row>
    <row r="314" spans="2:18">
      <c r="B314" s="3" t="s">
        <v>1308</v>
      </c>
    </row>
    <row r="315" spans="2:18">
      <c r="B315" s="54" t="s">
        <v>48</v>
      </c>
      <c r="C315" s="54" t="s">
        <v>13</v>
      </c>
      <c r="D315" s="54" t="s">
        <v>12</v>
      </c>
      <c r="E315" s="54" t="s">
        <v>5</v>
      </c>
      <c r="F315" s="54" t="s">
        <v>22</v>
      </c>
      <c r="G315" s="54" t="s">
        <v>2</v>
      </c>
      <c r="H315" s="54" t="s">
        <v>18</v>
      </c>
      <c r="I315" s="54" t="s">
        <v>3</v>
      </c>
      <c r="J315" s="54" t="s">
        <v>6</v>
      </c>
      <c r="K315" s="54" t="s">
        <v>35</v>
      </c>
      <c r="L315" s="54" t="s">
        <v>21</v>
      </c>
      <c r="M315" s="54" t="s">
        <v>59</v>
      </c>
      <c r="N315" s="54" t="s">
        <v>58</v>
      </c>
      <c r="O315" s="54" t="s">
        <v>121</v>
      </c>
      <c r="P315" s="54" t="s">
        <v>73</v>
      </c>
      <c r="Q315" s="54" t="s">
        <v>122</v>
      </c>
      <c r="R315" s="54" t="s">
        <v>337</v>
      </c>
    </row>
    <row r="316" spans="2:18" s="27" customFormat="1">
      <c r="B316" s="24">
        <v>1</v>
      </c>
      <c r="C316" s="24" t="s">
        <v>1308</v>
      </c>
      <c r="D316" s="24" t="s">
        <v>14</v>
      </c>
      <c r="E316" s="24" t="s">
        <v>1338</v>
      </c>
      <c r="F316" s="24" t="s">
        <v>115</v>
      </c>
      <c r="G316" s="24"/>
      <c r="H316" s="31" t="s">
        <v>555</v>
      </c>
      <c r="I316" s="24" t="s">
        <v>42</v>
      </c>
      <c r="J316" s="47">
        <v>10</v>
      </c>
      <c r="K316" s="24" t="s">
        <v>38</v>
      </c>
      <c r="L316" s="24" t="s">
        <v>119</v>
      </c>
      <c r="M316" s="25">
        <v>7400</v>
      </c>
      <c r="N316" s="24">
        <v>20240229</v>
      </c>
      <c r="O316" s="24">
        <v>20240229</v>
      </c>
      <c r="P316" s="24"/>
      <c r="Q316" s="25">
        <f t="shared" ref="Q316:Q324" si="74">J316*M316</f>
        <v>74000</v>
      </c>
      <c r="R316" s="26">
        <f>Q316*1.1</f>
        <v>81400</v>
      </c>
    </row>
    <row r="317" spans="2:18" s="27" customFormat="1">
      <c r="B317" s="24">
        <v>2</v>
      </c>
      <c r="C317" s="24" t="s">
        <v>1308</v>
      </c>
      <c r="D317" s="24" t="s">
        <v>14</v>
      </c>
      <c r="E317" s="24" t="s">
        <v>1339</v>
      </c>
      <c r="F317" s="24" t="s">
        <v>305</v>
      </c>
      <c r="G317" s="24"/>
      <c r="H317" s="31" t="s">
        <v>107</v>
      </c>
      <c r="I317" s="24" t="s">
        <v>94</v>
      </c>
      <c r="J317" s="47">
        <v>10</v>
      </c>
      <c r="K317" s="24" t="s">
        <v>38</v>
      </c>
      <c r="L317" s="24" t="s">
        <v>119</v>
      </c>
      <c r="M317" s="25">
        <v>13000</v>
      </c>
      <c r="N317" s="24">
        <v>20240229</v>
      </c>
      <c r="O317" s="24">
        <v>20240229</v>
      </c>
      <c r="P317" s="24"/>
      <c r="Q317" s="25">
        <f t="shared" si="74"/>
        <v>130000</v>
      </c>
      <c r="R317" s="26">
        <f t="shared" ref="R317:R324" si="75">Q317*1.1</f>
        <v>143000</v>
      </c>
    </row>
    <row r="318" spans="2:18" s="27" customFormat="1">
      <c r="B318" s="24">
        <v>3</v>
      </c>
      <c r="C318" s="24" t="s">
        <v>1308</v>
      </c>
      <c r="D318" s="24" t="s">
        <v>14</v>
      </c>
      <c r="E318" s="24" t="s">
        <v>1340</v>
      </c>
      <c r="F318" s="24" t="s">
        <v>115</v>
      </c>
      <c r="G318" s="24"/>
      <c r="H318" s="31" t="s">
        <v>1341</v>
      </c>
      <c r="I318" s="24" t="s">
        <v>94</v>
      </c>
      <c r="J318" s="47">
        <v>1</v>
      </c>
      <c r="K318" s="24" t="s">
        <v>38</v>
      </c>
      <c r="L318" s="24" t="s">
        <v>119</v>
      </c>
      <c r="M318" s="25">
        <v>7400</v>
      </c>
      <c r="N318" s="24">
        <v>20240229</v>
      </c>
      <c r="O318" s="24">
        <v>20240229</v>
      </c>
      <c r="P318" s="24"/>
      <c r="Q318" s="25">
        <f t="shared" si="74"/>
        <v>7400</v>
      </c>
      <c r="R318" s="26">
        <f t="shared" si="75"/>
        <v>8140.0000000000009</v>
      </c>
    </row>
    <row r="319" spans="2:18" s="27" customFormat="1">
      <c r="B319" s="24">
        <v>4</v>
      </c>
      <c r="C319" s="24" t="s">
        <v>1308</v>
      </c>
      <c r="D319" s="24" t="s">
        <v>14</v>
      </c>
      <c r="E319" s="24" t="s">
        <v>1342</v>
      </c>
      <c r="F319" s="24" t="s">
        <v>88</v>
      </c>
      <c r="G319" s="24"/>
      <c r="H319" s="31" t="s">
        <v>1343</v>
      </c>
      <c r="I319" s="24" t="s">
        <v>277</v>
      </c>
      <c r="J319" s="47">
        <v>2</v>
      </c>
      <c r="K319" s="24" t="s">
        <v>38</v>
      </c>
      <c r="L319" s="24" t="s">
        <v>57</v>
      </c>
      <c r="M319" s="25">
        <v>82000</v>
      </c>
      <c r="N319" s="24">
        <v>20240227</v>
      </c>
      <c r="O319" s="24">
        <v>20240307</v>
      </c>
      <c r="P319" s="24"/>
      <c r="Q319" s="25">
        <f t="shared" si="74"/>
        <v>164000</v>
      </c>
      <c r="R319" s="26">
        <f t="shared" si="75"/>
        <v>180400.00000000003</v>
      </c>
    </row>
    <row r="320" spans="2:18" s="27" customFormat="1">
      <c r="B320" s="24">
        <v>5</v>
      </c>
      <c r="C320" s="24" t="s">
        <v>1308</v>
      </c>
      <c r="D320" s="24" t="s">
        <v>14</v>
      </c>
      <c r="E320" s="24" t="s">
        <v>1344</v>
      </c>
      <c r="F320" s="24" t="s">
        <v>23</v>
      </c>
      <c r="G320" s="24"/>
      <c r="H320" s="31" t="s">
        <v>105</v>
      </c>
      <c r="I320" s="24" t="s">
        <v>78</v>
      </c>
      <c r="J320" s="47">
        <v>16</v>
      </c>
      <c r="K320" s="24" t="s">
        <v>38</v>
      </c>
      <c r="L320" s="24" t="s">
        <v>54</v>
      </c>
      <c r="M320" s="25">
        <v>34500</v>
      </c>
      <c r="N320" s="24">
        <v>20240227</v>
      </c>
      <c r="O320" s="24">
        <v>20240305</v>
      </c>
      <c r="P320" s="24"/>
      <c r="Q320" s="25">
        <f t="shared" si="74"/>
        <v>552000</v>
      </c>
      <c r="R320" s="26">
        <f t="shared" si="75"/>
        <v>607200</v>
      </c>
    </row>
    <row r="321" spans="2:18" s="27" customFormat="1">
      <c r="B321" s="24">
        <v>6</v>
      </c>
      <c r="C321" s="24" t="s">
        <v>1308</v>
      </c>
      <c r="D321" s="24" t="s">
        <v>14</v>
      </c>
      <c r="E321" s="24" t="s">
        <v>1345</v>
      </c>
      <c r="F321" s="24" t="s">
        <v>115</v>
      </c>
      <c r="G321" s="24"/>
      <c r="H321" s="31" t="s">
        <v>1346</v>
      </c>
      <c r="I321" s="24" t="s">
        <v>78</v>
      </c>
      <c r="J321" s="47">
        <v>1</v>
      </c>
      <c r="K321" s="24" t="s">
        <v>38</v>
      </c>
      <c r="L321" s="24" t="s">
        <v>119</v>
      </c>
      <c r="M321" s="25">
        <v>28000</v>
      </c>
      <c r="N321" s="24">
        <v>20240229</v>
      </c>
      <c r="O321" s="24">
        <v>20240229</v>
      </c>
      <c r="P321" s="24"/>
      <c r="Q321" s="25">
        <f t="shared" si="74"/>
        <v>28000</v>
      </c>
      <c r="R321" s="26">
        <f t="shared" si="75"/>
        <v>30800.000000000004</v>
      </c>
    </row>
    <row r="322" spans="2:18" s="27" customFormat="1">
      <c r="B322" s="709">
        <v>7</v>
      </c>
      <c r="C322" s="709" t="s">
        <v>1308</v>
      </c>
      <c r="D322" s="709" t="s">
        <v>14</v>
      </c>
      <c r="E322" s="709" t="s">
        <v>1347</v>
      </c>
      <c r="F322" s="709" t="s">
        <v>25</v>
      </c>
      <c r="G322" s="709"/>
      <c r="H322" s="713" t="s">
        <v>1348</v>
      </c>
      <c r="I322" s="709" t="s">
        <v>1337</v>
      </c>
      <c r="J322" s="715">
        <v>1</v>
      </c>
      <c r="K322" s="709" t="s">
        <v>38</v>
      </c>
      <c r="L322" s="24" t="s">
        <v>331</v>
      </c>
      <c r="M322" s="25">
        <v>79500</v>
      </c>
      <c r="N322" s="709">
        <v>20240229</v>
      </c>
      <c r="O322" s="24">
        <v>20240307</v>
      </c>
      <c r="P322" s="24" t="s">
        <v>1380</v>
      </c>
      <c r="Q322" s="25">
        <f t="shared" si="74"/>
        <v>79500</v>
      </c>
      <c r="R322" s="26">
        <f t="shared" si="75"/>
        <v>87450</v>
      </c>
    </row>
    <row r="323" spans="2:18" s="27" customFormat="1">
      <c r="B323" s="710"/>
      <c r="C323" s="710"/>
      <c r="D323" s="710"/>
      <c r="E323" s="710"/>
      <c r="F323" s="710"/>
      <c r="G323" s="710"/>
      <c r="H323" s="714"/>
      <c r="I323" s="710"/>
      <c r="J323" s="716"/>
      <c r="K323" s="710"/>
      <c r="L323" s="24" t="s">
        <v>119</v>
      </c>
      <c r="M323" s="25">
        <v>80800</v>
      </c>
      <c r="N323" s="710"/>
      <c r="O323" s="24">
        <v>20240307</v>
      </c>
      <c r="P323" s="24"/>
      <c r="Q323" s="25">
        <v>80800</v>
      </c>
      <c r="R323" s="26">
        <f t="shared" si="75"/>
        <v>88880</v>
      </c>
    </row>
    <row r="324" spans="2:18" s="27" customFormat="1">
      <c r="B324" s="24">
        <v>8</v>
      </c>
      <c r="C324" s="24" t="s">
        <v>1308</v>
      </c>
      <c r="D324" s="24" t="s">
        <v>14</v>
      </c>
      <c r="E324" s="24" t="s">
        <v>1349</v>
      </c>
      <c r="F324" s="24" t="s">
        <v>302</v>
      </c>
      <c r="G324" s="24"/>
      <c r="H324" s="31" t="s">
        <v>576</v>
      </c>
      <c r="I324" s="24" t="s">
        <v>1336</v>
      </c>
      <c r="J324" s="47">
        <v>4</v>
      </c>
      <c r="K324" s="24" t="s">
        <v>38</v>
      </c>
      <c r="L324" s="24" t="s">
        <v>119</v>
      </c>
      <c r="M324" s="25">
        <v>12000</v>
      </c>
      <c r="N324" s="24">
        <v>20240229</v>
      </c>
      <c r="O324" s="24">
        <v>20240308</v>
      </c>
      <c r="P324" s="24"/>
      <c r="Q324" s="25">
        <f t="shared" si="74"/>
        <v>48000</v>
      </c>
      <c r="R324" s="26">
        <f t="shared" si="75"/>
        <v>52800.000000000007</v>
      </c>
    </row>
    <row r="325" spans="2:18">
      <c r="B325" s="37"/>
      <c r="L325" s="37"/>
      <c r="N325" s="37"/>
      <c r="P325" s="43" t="s">
        <v>123</v>
      </c>
      <c r="Q325" s="42">
        <f>SUM(Q316:Q324)</f>
        <v>1163700</v>
      </c>
      <c r="R325" s="42">
        <f>SUM(R316:R324)</f>
        <v>1280070</v>
      </c>
    </row>
    <row r="326" spans="2:18">
      <c r="B326" s="3" t="s">
        <v>1390</v>
      </c>
    </row>
    <row r="327" spans="2:18">
      <c r="B327" s="4" t="s">
        <v>48</v>
      </c>
      <c r="C327" s="4" t="s">
        <v>13</v>
      </c>
      <c r="D327" s="4" t="s">
        <v>12</v>
      </c>
      <c r="E327" s="4" t="s">
        <v>5</v>
      </c>
      <c r="F327" s="4" t="s">
        <v>22</v>
      </c>
      <c r="G327" s="4" t="s">
        <v>2</v>
      </c>
      <c r="H327" s="4" t="s">
        <v>18</v>
      </c>
      <c r="I327" s="4" t="s">
        <v>3</v>
      </c>
      <c r="J327" s="4" t="s">
        <v>6</v>
      </c>
      <c r="K327" s="4" t="s">
        <v>35</v>
      </c>
      <c r="L327" s="4" t="s">
        <v>21</v>
      </c>
      <c r="M327" s="4" t="s">
        <v>59</v>
      </c>
      <c r="N327" s="4" t="s">
        <v>58</v>
      </c>
      <c r="O327" s="4" t="s">
        <v>121</v>
      </c>
      <c r="P327" s="4" t="s">
        <v>73</v>
      </c>
      <c r="Q327" s="4" t="s">
        <v>122</v>
      </c>
      <c r="R327" s="4" t="s">
        <v>337</v>
      </c>
    </row>
    <row r="328" spans="2:18" s="27" customFormat="1">
      <c r="B328" s="24">
        <v>1</v>
      </c>
      <c r="C328" s="24" t="s">
        <v>1391</v>
      </c>
      <c r="D328" s="24" t="s">
        <v>14</v>
      </c>
      <c r="E328" s="24" t="s">
        <v>1393</v>
      </c>
      <c r="F328" s="24"/>
      <c r="G328" s="24"/>
      <c r="H328" s="24" t="s">
        <v>1394</v>
      </c>
      <c r="I328" s="24" t="s">
        <v>492</v>
      </c>
      <c r="J328" s="24">
        <v>1</v>
      </c>
      <c r="K328" s="24" t="s">
        <v>38</v>
      </c>
      <c r="L328" s="24" t="s">
        <v>1396</v>
      </c>
      <c r="M328" s="25">
        <v>1581000</v>
      </c>
      <c r="N328" s="24">
        <v>20240312</v>
      </c>
      <c r="O328" s="24">
        <v>20240402</v>
      </c>
      <c r="P328" s="24"/>
      <c r="Q328" s="25">
        <f t="shared" ref="Q328:Q329" si="76">J328*M328</f>
        <v>1581000</v>
      </c>
      <c r="R328" s="25">
        <f>Q328*1.1</f>
        <v>1739100.0000000002</v>
      </c>
    </row>
    <row r="329" spans="2:18" s="27" customFormat="1">
      <c r="B329" s="24">
        <v>2</v>
      </c>
      <c r="C329" s="24" t="s">
        <v>1391</v>
      </c>
      <c r="D329" s="24" t="s">
        <v>14</v>
      </c>
      <c r="E329" s="24" t="s">
        <v>1392</v>
      </c>
      <c r="F329" s="24"/>
      <c r="G329" s="24"/>
      <c r="H329" s="24" t="s">
        <v>1395</v>
      </c>
      <c r="I329" s="24" t="s">
        <v>492</v>
      </c>
      <c r="J329" s="24">
        <v>1</v>
      </c>
      <c r="K329" s="24" t="s">
        <v>38</v>
      </c>
      <c r="L329" s="24" t="s">
        <v>1396</v>
      </c>
      <c r="M329" s="25">
        <v>728250</v>
      </c>
      <c r="N329" s="24">
        <v>20240312</v>
      </c>
      <c r="O329" s="24">
        <v>20240402</v>
      </c>
      <c r="P329" s="24"/>
      <c r="Q329" s="25">
        <f t="shared" si="76"/>
        <v>728250</v>
      </c>
      <c r="R329" s="25">
        <f t="shared" ref="R329" si="77">Q329*1.1</f>
        <v>801075.00000000012</v>
      </c>
    </row>
    <row r="330" spans="2:18" s="27" customFormat="1">
      <c r="B330" s="24">
        <v>3</v>
      </c>
      <c r="C330" s="24" t="s">
        <v>1391</v>
      </c>
      <c r="D330" s="24" t="s">
        <v>14</v>
      </c>
      <c r="E330" s="24" t="s">
        <v>486</v>
      </c>
      <c r="F330" s="24" t="s">
        <v>487</v>
      </c>
      <c r="G330" s="24"/>
      <c r="H330" s="24" t="s">
        <v>488</v>
      </c>
      <c r="I330" s="24" t="s">
        <v>489</v>
      </c>
      <c r="J330" s="24">
        <v>1</v>
      </c>
      <c r="K330" s="24" t="s">
        <v>38</v>
      </c>
      <c r="L330" s="24" t="s">
        <v>504</v>
      </c>
      <c r="M330" s="25">
        <v>874000</v>
      </c>
      <c r="N330" s="24">
        <v>20240311</v>
      </c>
      <c r="O330" s="24">
        <v>20240312</v>
      </c>
      <c r="P330" s="24"/>
      <c r="Q330" s="25">
        <f t="shared" ref="Q330" si="78">J330*M330</f>
        <v>874000</v>
      </c>
      <c r="R330" s="25">
        <f t="shared" ref="R330" si="79">Q330*1.1</f>
        <v>961400.00000000012</v>
      </c>
    </row>
    <row r="331" spans="2:18">
      <c r="P331" s="43" t="s">
        <v>123</v>
      </c>
      <c r="Q331" s="42">
        <f>SUM(Q328:Q330)</f>
        <v>3183250</v>
      </c>
      <c r="R331" s="42">
        <f>SUM(R328:R330)</f>
        <v>3501575.0000000005</v>
      </c>
    </row>
    <row r="332" spans="2:18">
      <c r="B332" s="3" t="s">
        <v>1407</v>
      </c>
    </row>
    <row r="333" spans="2:18">
      <c r="B333" s="4" t="s">
        <v>48</v>
      </c>
      <c r="C333" s="4" t="s">
        <v>13</v>
      </c>
      <c r="D333" s="4" t="s">
        <v>12</v>
      </c>
      <c r="E333" s="4" t="s">
        <v>5</v>
      </c>
      <c r="F333" s="4" t="s">
        <v>22</v>
      </c>
      <c r="G333" s="4" t="s">
        <v>2</v>
      </c>
      <c r="H333" s="4" t="s">
        <v>18</v>
      </c>
      <c r="I333" s="4" t="s">
        <v>3</v>
      </c>
      <c r="J333" s="4" t="s">
        <v>6</v>
      </c>
      <c r="K333" s="4" t="s">
        <v>35</v>
      </c>
      <c r="L333" s="4" t="s">
        <v>21</v>
      </c>
      <c r="M333" s="4" t="s">
        <v>59</v>
      </c>
      <c r="N333" s="4" t="s">
        <v>58</v>
      </c>
      <c r="O333" s="4" t="s">
        <v>121</v>
      </c>
      <c r="P333" s="4" t="s">
        <v>73</v>
      </c>
      <c r="Q333" s="4" t="s">
        <v>122</v>
      </c>
      <c r="R333" s="4" t="s">
        <v>337</v>
      </c>
    </row>
    <row r="334" spans="2:18">
      <c r="B334" s="88">
        <v>1</v>
      </c>
      <c r="C334" s="88" t="s">
        <v>1399</v>
      </c>
      <c r="D334" s="88" t="s">
        <v>14</v>
      </c>
      <c r="E334" s="88" t="s">
        <v>1509</v>
      </c>
      <c r="F334" s="88" t="s">
        <v>63</v>
      </c>
      <c r="G334" s="88"/>
      <c r="H334" s="105">
        <v>33835300</v>
      </c>
      <c r="I334" s="88" t="s">
        <v>258</v>
      </c>
      <c r="J334" s="99">
        <v>3</v>
      </c>
      <c r="K334" s="88" t="s">
        <v>38</v>
      </c>
      <c r="L334" s="88" t="s">
        <v>1355</v>
      </c>
      <c r="M334" s="101">
        <v>33000</v>
      </c>
      <c r="N334" s="88">
        <v>20240312</v>
      </c>
      <c r="O334" s="88">
        <v>20240430</v>
      </c>
      <c r="P334" s="729" t="s">
        <v>1401</v>
      </c>
      <c r="Q334" s="101">
        <f t="shared" ref="Q334" si="80">J334*M334</f>
        <v>99000</v>
      </c>
      <c r="R334" s="102">
        <f>Q334*1.1</f>
        <v>108900.00000000001</v>
      </c>
    </row>
    <row r="335" spans="2:18">
      <c r="B335" s="88">
        <v>2</v>
      </c>
      <c r="C335" s="88" t="s">
        <v>1399</v>
      </c>
      <c r="D335" s="88" t="s">
        <v>14</v>
      </c>
      <c r="E335" s="88" t="s">
        <v>1510</v>
      </c>
      <c r="F335" s="88" t="s">
        <v>63</v>
      </c>
      <c r="G335" s="88"/>
      <c r="H335" s="105">
        <v>33824500</v>
      </c>
      <c r="I335" s="88"/>
      <c r="J335" s="99">
        <v>3</v>
      </c>
      <c r="K335" s="88" t="s">
        <v>38</v>
      </c>
      <c r="L335" s="88" t="s">
        <v>1355</v>
      </c>
      <c r="M335" s="101">
        <v>84000</v>
      </c>
      <c r="N335" s="88">
        <v>20240312</v>
      </c>
      <c r="O335" s="88">
        <v>20240430</v>
      </c>
      <c r="P335" s="730"/>
      <c r="Q335" s="101">
        <f t="shared" ref="Q335:Q339" si="81">J335*M335</f>
        <v>252000</v>
      </c>
      <c r="R335" s="102">
        <f t="shared" ref="R335:R339" si="82">Q335*1.1</f>
        <v>277200</v>
      </c>
    </row>
    <row r="336" spans="2:18">
      <c r="B336" s="88">
        <v>3</v>
      </c>
      <c r="C336" s="88" t="s">
        <v>1399</v>
      </c>
      <c r="D336" s="88" t="s">
        <v>14</v>
      </c>
      <c r="E336" s="88" t="s">
        <v>1511</v>
      </c>
      <c r="F336" s="88" t="s">
        <v>63</v>
      </c>
      <c r="G336" s="88"/>
      <c r="H336" s="105">
        <v>33822200</v>
      </c>
      <c r="I336" s="88" t="s">
        <v>268</v>
      </c>
      <c r="J336" s="99">
        <v>2</v>
      </c>
      <c r="K336" s="88" t="s">
        <v>38</v>
      </c>
      <c r="L336" s="88" t="s">
        <v>1355</v>
      </c>
      <c r="M336" s="101">
        <v>24000</v>
      </c>
      <c r="N336" s="88">
        <v>20240312</v>
      </c>
      <c r="O336" s="88">
        <v>20240430</v>
      </c>
      <c r="P336" s="730"/>
      <c r="Q336" s="101">
        <f t="shared" si="81"/>
        <v>48000</v>
      </c>
      <c r="R336" s="102">
        <f t="shared" si="82"/>
        <v>52800.000000000007</v>
      </c>
    </row>
    <row r="337" spans="2:18">
      <c r="B337" s="88">
        <v>4</v>
      </c>
      <c r="C337" s="88" t="s">
        <v>1399</v>
      </c>
      <c r="D337" s="88" t="s">
        <v>14</v>
      </c>
      <c r="E337" s="88" t="s">
        <v>1512</v>
      </c>
      <c r="F337" s="88" t="s">
        <v>63</v>
      </c>
      <c r="G337" s="88"/>
      <c r="H337" s="105">
        <v>24006400</v>
      </c>
      <c r="I337" s="88"/>
      <c r="J337" s="99">
        <v>4</v>
      </c>
      <c r="K337" s="88" t="s">
        <v>38</v>
      </c>
      <c r="L337" s="88" t="s">
        <v>1355</v>
      </c>
      <c r="M337" s="101">
        <v>21000</v>
      </c>
      <c r="N337" s="88">
        <v>20240312</v>
      </c>
      <c r="O337" s="88">
        <v>20240430</v>
      </c>
      <c r="P337" s="730"/>
      <c r="Q337" s="101">
        <f t="shared" si="81"/>
        <v>84000</v>
      </c>
      <c r="R337" s="102">
        <f t="shared" si="82"/>
        <v>92400.000000000015</v>
      </c>
    </row>
    <row r="338" spans="2:18">
      <c r="B338" s="88">
        <v>5</v>
      </c>
      <c r="C338" s="88" t="s">
        <v>1399</v>
      </c>
      <c r="D338" s="88" t="s">
        <v>14</v>
      </c>
      <c r="E338" s="88" t="s">
        <v>1513</v>
      </c>
      <c r="F338" s="88" t="s">
        <v>63</v>
      </c>
      <c r="G338" s="88"/>
      <c r="H338" s="105">
        <v>33821720</v>
      </c>
      <c r="I338" s="88" t="s">
        <v>258</v>
      </c>
      <c r="J338" s="99">
        <v>2</v>
      </c>
      <c r="K338" s="88" t="s">
        <v>38</v>
      </c>
      <c r="L338" s="88" t="s">
        <v>1355</v>
      </c>
      <c r="M338" s="101">
        <v>40000</v>
      </c>
      <c r="N338" s="88">
        <v>20240312</v>
      </c>
      <c r="O338" s="88">
        <v>20240430</v>
      </c>
      <c r="P338" s="730"/>
      <c r="Q338" s="101">
        <f t="shared" si="81"/>
        <v>80000</v>
      </c>
      <c r="R338" s="102">
        <f t="shared" si="82"/>
        <v>88000</v>
      </c>
    </row>
    <row r="339" spans="2:18">
      <c r="B339" s="88">
        <v>6</v>
      </c>
      <c r="C339" s="88" t="s">
        <v>1399</v>
      </c>
      <c r="D339" s="88" t="s">
        <v>14</v>
      </c>
      <c r="E339" s="88" t="s">
        <v>1514</v>
      </c>
      <c r="F339" s="88" t="s">
        <v>63</v>
      </c>
      <c r="G339" s="88"/>
      <c r="H339" s="105">
        <v>46820070</v>
      </c>
      <c r="I339" s="88" t="s">
        <v>1402</v>
      </c>
      <c r="J339" s="99">
        <v>2</v>
      </c>
      <c r="K339" s="88" t="s">
        <v>38</v>
      </c>
      <c r="L339" s="88" t="s">
        <v>1355</v>
      </c>
      <c r="M339" s="101">
        <v>131000</v>
      </c>
      <c r="N339" s="88">
        <v>20240312</v>
      </c>
      <c r="O339" s="88">
        <v>20240430</v>
      </c>
      <c r="P339" s="731"/>
      <c r="Q339" s="101">
        <f t="shared" si="81"/>
        <v>262000</v>
      </c>
      <c r="R339" s="102">
        <f t="shared" si="82"/>
        <v>288200</v>
      </c>
    </row>
    <row r="340" spans="2:18">
      <c r="P340" s="43" t="s">
        <v>123</v>
      </c>
      <c r="Q340" s="42">
        <f>SUM(Q334:Q339)</f>
        <v>825000</v>
      </c>
      <c r="R340" s="42">
        <f>SUM(R334:R339)</f>
        <v>907500</v>
      </c>
    </row>
    <row r="343" spans="2:18">
      <c r="B343" s="3" t="s">
        <v>1405</v>
      </c>
    </row>
    <row r="344" spans="2:18">
      <c r="B344" s="4" t="s">
        <v>48</v>
      </c>
      <c r="C344" s="4" t="s">
        <v>13</v>
      </c>
      <c r="D344" s="4" t="s">
        <v>12</v>
      </c>
      <c r="E344" s="4" t="s">
        <v>5</v>
      </c>
      <c r="F344" s="4" t="s">
        <v>22</v>
      </c>
      <c r="G344" s="4" t="s">
        <v>2</v>
      </c>
      <c r="H344" s="4" t="s">
        <v>18</v>
      </c>
      <c r="I344" s="4" t="s">
        <v>3</v>
      </c>
      <c r="J344" s="4" t="s">
        <v>6</v>
      </c>
      <c r="K344" s="4" t="s">
        <v>35</v>
      </c>
      <c r="L344" s="4" t="s">
        <v>21</v>
      </c>
      <c r="M344" s="4" t="s">
        <v>59</v>
      </c>
      <c r="N344" s="4" t="s">
        <v>58</v>
      </c>
      <c r="O344" s="4" t="s">
        <v>121</v>
      </c>
      <c r="P344" s="4" t="s">
        <v>73</v>
      </c>
      <c r="Q344" s="4" t="s">
        <v>122</v>
      </c>
      <c r="R344" s="4" t="s">
        <v>337</v>
      </c>
    </row>
    <row r="345" spans="2:18" s="27" customFormat="1">
      <c r="B345" s="17">
        <v>1</v>
      </c>
      <c r="C345" s="17" t="s">
        <v>1406</v>
      </c>
      <c r="D345" s="61" t="s">
        <v>14</v>
      </c>
      <c r="E345" s="62" t="s">
        <v>1408</v>
      </c>
      <c r="F345" s="17" t="s">
        <v>429</v>
      </c>
      <c r="G345" s="17"/>
      <c r="H345" s="47" t="s">
        <v>723</v>
      </c>
      <c r="I345" s="17"/>
      <c r="J345" s="63">
        <v>10</v>
      </c>
      <c r="K345" s="17" t="s">
        <v>38</v>
      </c>
      <c r="L345" s="17" t="s">
        <v>119</v>
      </c>
      <c r="M345" s="64">
        <v>24200</v>
      </c>
      <c r="N345" s="17">
        <v>20240319</v>
      </c>
      <c r="O345" s="17">
        <v>20240321</v>
      </c>
      <c r="P345" s="17"/>
      <c r="Q345" s="18">
        <f t="shared" ref="Q345" si="83">J345*M345</f>
        <v>242000</v>
      </c>
      <c r="R345" s="30">
        <f>Q345*1.1</f>
        <v>266200</v>
      </c>
    </row>
    <row r="346" spans="2:18" s="27" customFormat="1">
      <c r="B346" s="17">
        <v>2</v>
      </c>
      <c r="C346" s="17" t="s">
        <v>1406</v>
      </c>
      <c r="D346" s="61" t="s">
        <v>14</v>
      </c>
      <c r="E346" s="62" t="s">
        <v>1409</v>
      </c>
      <c r="F346" s="17" t="s">
        <v>429</v>
      </c>
      <c r="G346" s="17"/>
      <c r="H346" s="47" t="s">
        <v>1419</v>
      </c>
      <c r="I346" s="17"/>
      <c r="J346" s="63">
        <v>10</v>
      </c>
      <c r="K346" s="17" t="s">
        <v>38</v>
      </c>
      <c r="L346" s="17" t="s">
        <v>119</v>
      </c>
      <c r="M346" s="64">
        <v>24200</v>
      </c>
      <c r="N346" s="17">
        <v>20240319</v>
      </c>
      <c r="O346" s="17">
        <v>20240321</v>
      </c>
      <c r="P346" s="17"/>
      <c r="Q346" s="18">
        <f t="shared" ref="Q346:Q359" si="84">J346*M346</f>
        <v>242000</v>
      </c>
      <c r="R346" s="30">
        <f t="shared" ref="R346:R359" si="85">Q346*1.1</f>
        <v>266200</v>
      </c>
    </row>
    <row r="347" spans="2:18" s="27" customFormat="1">
      <c r="B347" s="17">
        <v>3</v>
      </c>
      <c r="C347" s="17" t="s">
        <v>1406</v>
      </c>
      <c r="D347" s="61" t="s">
        <v>14</v>
      </c>
      <c r="E347" s="62" t="s">
        <v>1410</v>
      </c>
      <c r="F347" s="17" t="s">
        <v>115</v>
      </c>
      <c r="G347" s="17"/>
      <c r="H347" s="47" t="s">
        <v>1420</v>
      </c>
      <c r="I347" s="17"/>
      <c r="J347" s="63">
        <v>20</v>
      </c>
      <c r="K347" s="17" t="s">
        <v>38</v>
      </c>
      <c r="L347" s="17" t="s">
        <v>119</v>
      </c>
      <c r="M347" s="64">
        <v>7400</v>
      </c>
      <c r="N347" s="17">
        <v>20240319</v>
      </c>
      <c r="O347" s="17">
        <v>20240321</v>
      </c>
      <c r="P347" s="17"/>
      <c r="Q347" s="18">
        <f t="shared" si="84"/>
        <v>148000</v>
      </c>
      <c r="R347" s="30">
        <f t="shared" si="85"/>
        <v>162800</v>
      </c>
    </row>
    <row r="348" spans="2:18" s="27" customFormat="1">
      <c r="B348" s="17">
        <v>4</v>
      </c>
      <c r="C348" s="17" t="s">
        <v>1406</v>
      </c>
      <c r="D348" s="61" t="s">
        <v>14</v>
      </c>
      <c r="E348" s="62" t="s">
        <v>757</v>
      </c>
      <c r="F348" s="17" t="s">
        <v>26</v>
      </c>
      <c r="G348" s="17"/>
      <c r="H348" s="47" t="s">
        <v>1421</v>
      </c>
      <c r="I348" s="17"/>
      <c r="J348" s="63">
        <v>20</v>
      </c>
      <c r="K348" s="17" t="s">
        <v>38</v>
      </c>
      <c r="L348" s="17" t="s">
        <v>119</v>
      </c>
      <c r="M348" s="64">
        <v>17500</v>
      </c>
      <c r="N348" s="17">
        <v>20240319</v>
      </c>
      <c r="O348" s="17">
        <v>20240321</v>
      </c>
      <c r="P348" s="17"/>
      <c r="Q348" s="18">
        <f t="shared" si="84"/>
        <v>350000</v>
      </c>
      <c r="R348" s="30">
        <f t="shared" si="85"/>
        <v>385000.00000000006</v>
      </c>
    </row>
    <row r="349" spans="2:18">
      <c r="B349" s="88">
        <v>5</v>
      </c>
      <c r="C349" s="88" t="s">
        <v>1406</v>
      </c>
      <c r="D349" s="96" t="s">
        <v>14</v>
      </c>
      <c r="E349" s="97" t="s">
        <v>1411</v>
      </c>
      <c r="F349" s="88" t="s">
        <v>88</v>
      </c>
      <c r="G349" s="88"/>
      <c r="H349" s="98" t="s">
        <v>1422</v>
      </c>
      <c r="I349" s="88"/>
      <c r="J349" s="99">
        <v>1</v>
      </c>
      <c r="K349" s="88" t="s">
        <v>38</v>
      </c>
      <c r="L349" s="88" t="s">
        <v>119</v>
      </c>
      <c r="M349" s="100">
        <v>30000</v>
      </c>
      <c r="N349" s="88">
        <v>20240319</v>
      </c>
      <c r="O349" s="88">
        <v>20240509</v>
      </c>
      <c r="P349" s="88" t="s">
        <v>1401</v>
      </c>
      <c r="Q349" s="101">
        <f t="shared" si="84"/>
        <v>30000</v>
      </c>
      <c r="R349" s="102">
        <f t="shared" si="85"/>
        <v>33000</v>
      </c>
    </row>
    <row r="350" spans="2:18" s="27" customFormat="1">
      <c r="B350" s="17">
        <v>6</v>
      </c>
      <c r="C350" s="17" t="s">
        <v>1406</v>
      </c>
      <c r="D350" s="61" t="s">
        <v>14</v>
      </c>
      <c r="E350" s="65" t="s">
        <v>1412</v>
      </c>
      <c r="F350" s="17" t="s">
        <v>1427</v>
      </c>
      <c r="G350" s="17"/>
      <c r="H350" s="47" t="s">
        <v>1423</v>
      </c>
      <c r="I350" s="17"/>
      <c r="J350" s="47">
        <v>1</v>
      </c>
      <c r="K350" s="17" t="s">
        <v>38</v>
      </c>
      <c r="L350" s="17" t="s">
        <v>331</v>
      </c>
      <c r="M350" s="66">
        <v>610000</v>
      </c>
      <c r="N350" s="17">
        <v>20240319</v>
      </c>
      <c r="O350" s="17">
        <v>20240408</v>
      </c>
      <c r="P350" s="17"/>
      <c r="Q350" s="18">
        <f t="shared" si="84"/>
        <v>610000</v>
      </c>
      <c r="R350" s="30">
        <f t="shared" si="85"/>
        <v>671000</v>
      </c>
    </row>
    <row r="351" spans="2:18" s="27" customFormat="1">
      <c r="B351" s="17">
        <v>7</v>
      </c>
      <c r="C351" s="17" t="s">
        <v>1406</v>
      </c>
      <c r="D351" s="61" t="s">
        <v>14</v>
      </c>
      <c r="E351" s="65" t="s">
        <v>1413</v>
      </c>
      <c r="F351" s="17" t="s">
        <v>1428</v>
      </c>
      <c r="G351" s="17"/>
      <c r="H351" s="47" t="s">
        <v>1470</v>
      </c>
      <c r="I351" s="17"/>
      <c r="J351" s="47">
        <v>10</v>
      </c>
      <c r="K351" s="17" t="s">
        <v>38</v>
      </c>
      <c r="L351" s="17" t="s">
        <v>331</v>
      </c>
      <c r="M351" s="66">
        <v>8500</v>
      </c>
      <c r="N351" s="17">
        <v>20240319</v>
      </c>
      <c r="O351" s="17">
        <v>20240327</v>
      </c>
      <c r="P351" s="17"/>
      <c r="Q351" s="18">
        <f t="shared" si="84"/>
        <v>85000</v>
      </c>
      <c r="R351" s="30">
        <f t="shared" si="85"/>
        <v>93500.000000000015</v>
      </c>
    </row>
    <row r="352" spans="2:18" s="27" customFormat="1">
      <c r="B352" s="17">
        <v>8</v>
      </c>
      <c r="C352" s="17" t="s">
        <v>1406</v>
      </c>
      <c r="D352" s="61" t="s">
        <v>14</v>
      </c>
      <c r="E352" s="65" t="s">
        <v>1414</v>
      </c>
      <c r="F352" s="17" t="s">
        <v>1428</v>
      </c>
      <c r="G352" s="17"/>
      <c r="H352" s="47" t="s">
        <v>1471</v>
      </c>
      <c r="I352" s="17"/>
      <c r="J352" s="47">
        <v>5</v>
      </c>
      <c r="K352" s="17" t="s">
        <v>38</v>
      </c>
      <c r="L352" s="17" t="s">
        <v>331</v>
      </c>
      <c r="M352" s="66">
        <v>8500</v>
      </c>
      <c r="N352" s="17">
        <v>20240319</v>
      </c>
      <c r="O352" s="17">
        <v>20240327</v>
      </c>
      <c r="P352" s="17"/>
      <c r="Q352" s="18">
        <f t="shared" si="84"/>
        <v>42500</v>
      </c>
      <c r="R352" s="30">
        <f t="shared" si="85"/>
        <v>46750.000000000007</v>
      </c>
    </row>
    <row r="353" spans="1:18" s="19" customFormat="1">
      <c r="B353" s="29">
        <v>9</v>
      </c>
      <c r="C353" s="29" t="s">
        <v>1406</v>
      </c>
      <c r="D353" s="67" t="s">
        <v>14</v>
      </c>
      <c r="E353" s="68" t="s">
        <v>1415</v>
      </c>
      <c r="F353" s="29" t="s">
        <v>115</v>
      </c>
      <c r="G353" s="29"/>
      <c r="H353" s="69" t="s">
        <v>1424</v>
      </c>
      <c r="I353" s="69" t="s">
        <v>1446</v>
      </c>
      <c r="J353" s="70">
        <v>10</v>
      </c>
      <c r="K353" s="29" t="s">
        <v>38</v>
      </c>
      <c r="L353" s="29" t="s">
        <v>119</v>
      </c>
      <c r="M353" s="71">
        <v>5400</v>
      </c>
      <c r="N353" s="29">
        <v>20240319</v>
      </c>
      <c r="O353" s="29">
        <v>20240402</v>
      </c>
      <c r="P353" s="29" t="s">
        <v>1434</v>
      </c>
      <c r="Q353" s="72">
        <f t="shared" si="84"/>
        <v>54000</v>
      </c>
      <c r="R353" s="73">
        <f t="shared" si="85"/>
        <v>59400.000000000007</v>
      </c>
    </row>
    <row r="354" spans="1:18" s="19" customFormat="1" ht="30.75">
      <c r="B354" s="29">
        <v>10</v>
      </c>
      <c r="C354" s="29" t="s">
        <v>1406</v>
      </c>
      <c r="D354" s="67" t="s">
        <v>14</v>
      </c>
      <c r="E354" s="68" t="s">
        <v>1429</v>
      </c>
      <c r="F354" s="29" t="s">
        <v>817</v>
      </c>
      <c r="G354" s="29"/>
      <c r="H354" s="70" t="s">
        <v>1444</v>
      </c>
      <c r="I354" s="29" t="s">
        <v>1446</v>
      </c>
      <c r="J354" s="70">
        <v>1</v>
      </c>
      <c r="K354" s="70" t="s">
        <v>38</v>
      </c>
      <c r="L354" s="29" t="s">
        <v>119</v>
      </c>
      <c r="M354" s="71">
        <v>5500</v>
      </c>
      <c r="N354" s="29">
        <v>20240319</v>
      </c>
      <c r="O354" s="29">
        <v>20240321</v>
      </c>
      <c r="P354" s="119" t="s">
        <v>1906</v>
      </c>
      <c r="Q354" s="72">
        <f t="shared" si="84"/>
        <v>5500</v>
      </c>
      <c r="R354" s="73">
        <f t="shared" si="85"/>
        <v>6050.0000000000009</v>
      </c>
    </row>
    <row r="355" spans="1:18" s="19" customFormat="1">
      <c r="B355" s="29">
        <v>11</v>
      </c>
      <c r="C355" s="29" t="s">
        <v>1406</v>
      </c>
      <c r="D355" s="67" t="s">
        <v>14</v>
      </c>
      <c r="E355" s="68" t="s">
        <v>1429</v>
      </c>
      <c r="F355" s="29" t="s">
        <v>1430</v>
      </c>
      <c r="G355" s="29"/>
      <c r="H355" s="70" t="s">
        <v>1445</v>
      </c>
      <c r="I355" s="29" t="s">
        <v>1446</v>
      </c>
      <c r="J355" s="70">
        <v>1</v>
      </c>
      <c r="K355" s="70" t="s">
        <v>38</v>
      </c>
      <c r="L355" s="29" t="s">
        <v>119</v>
      </c>
      <c r="M355" s="71">
        <v>5500</v>
      </c>
      <c r="N355" s="29">
        <v>20240319</v>
      </c>
      <c r="O355" s="29">
        <v>20240321</v>
      </c>
      <c r="P355" s="29" t="s">
        <v>1437</v>
      </c>
      <c r="Q355" s="72">
        <f t="shared" si="84"/>
        <v>5500</v>
      </c>
      <c r="R355" s="73">
        <f t="shared" si="85"/>
        <v>6050.0000000000009</v>
      </c>
    </row>
    <row r="356" spans="1:18" s="27" customFormat="1">
      <c r="B356" s="17">
        <v>12</v>
      </c>
      <c r="C356" s="17" t="s">
        <v>1406</v>
      </c>
      <c r="D356" s="61" t="s">
        <v>14</v>
      </c>
      <c r="E356" s="65" t="s">
        <v>1416</v>
      </c>
      <c r="F356" s="17" t="s">
        <v>302</v>
      </c>
      <c r="G356" s="17"/>
      <c r="H356" s="74" t="s">
        <v>1425</v>
      </c>
      <c r="I356" s="17"/>
      <c r="J356" s="47">
        <v>3</v>
      </c>
      <c r="K356" s="17" t="s">
        <v>38</v>
      </c>
      <c r="L356" s="17" t="s">
        <v>119</v>
      </c>
      <c r="M356" s="66">
        <v>12000</v>
      </c>
      <c r="N356" s="17">
        <v>20240319</v>
      </c>
      <c r="O356" s="17">
        <v>20240321</v>
      </c>
      <c r="P356" s="17"/>
      <c r="Q356" s="18">
        <f t="shared" si="84"/>
        <v>36000</v>
      </c>
      <c r="R356" s="30">
        <f t="shared" si="85"/>
        <v>39600</v>
      </c>
    </row>
    <row r="357" spans="1:18" s="27" customFormat="1">
      <c r="B357" s="17">
        <v>13</v>
      </c>
      <c r="C357" s="17" t="s">
        <v>1406</v>
      </c>
      <c r="D357" s="61" t="s">
        <v>14</v>
      </c>
      <c r="E357" s="62" t="s">
        <v>1431</v>
      </c>
      <c r="F357" s="17" t="s">
        <v>237</v>
      </c>
      <c r="G357" s="17"/>
      <c r="H357" s="47" t="s">
        <v>1432</v>
      </c>
      <c r="I357" s="17"/>
      <c r="J357" s="47">
        <v>20</v>
      </c>
      <c r="K357" s="17" t="s">
        <v>38</v>
      </c>
      <c r="L357" s="17" t="s">
        <v>119</v>
      </c>
      <c r="M357" s="66">
        <v>1500</v>
      </c>
      <c r="N357" s="17">
        <v>20240319</v>
      </c>
      <c r="O357" s="17">
        <v>20240321</v>
      </c>
      <c r="P357" s="88" t="s">
        <v>1556</v>
      </c>
      <c r="Q357" s="18">
        <f t="shared" si="84"/>
        <v>30000</v>
      </c>
      <c r="R357" s="30">
        <f t="shared" si="85"/>
        <v>33000</v>
      </c>
    </row>
    <row r="358" spans="1:18" s="27" customFormat="1">
      <c r="B358" s="17">
        <v>14</v>
      </c>
      <c r="C358" s="17" t="s">
        <v>1406</v>
      </c>
      <c r="D358" s="61" t="s">
        <v>14</v>
      </c>
      <c r="E358" s="65" t="s">
        <v>1417</v>
      </c>
      <c r="F358" s="17" t="s">
        <v>1433</v>
      </c>
      <c r="G358" s="17"/>
      <c r="H358" s="65" t="s">
        <v>17</v>
      </c>
      <c r="I358" s="17"/>
      <c r="J358" s="47">
        <v>10</v>
      </c>
      <c r="K358" s="17" t="s">
        <v>38</v>
      </c>
      <c r="L358" s="17" t="s">
        <v>119</v>
      </c>
      <c r="M358" s="66">
        <v>17400</v>
      </c>
      <c r="N358" s="17">
        <v>20240319</v>
      </c>
      <c r="O358" s="17">
        <v>20240321</v>
      </c>
      <c r="P358" s="17"/>
      <c r="Q358" s="18">
        <f t="shared" si="84"/>
        <v>174000</v>
      </c>
      <c r="R358" s="30">
        <f t="shared" si="85"/>
        <v>191400.00000000003</v>
      </c>
    </row>
    <row r="359" spans="1:18" s="27" customFormat="1">
      <c r="B359" s="17">
        <v>15</v>
      </c>
      <c r="C359" s="17" t="s">
        <v>1406</v>
      </c>
      <c r="D359" s="61" t="s">
        <v>14</v>
      </c>
      <c r="E359" s="65" t="s">
        <v>1418</v>
      </c>
      <c r="F359" s="17" t="s">
        <v>115</v>
      </c>
      <c r="G359" s="17"/>
      <c r="H359" s="74" t="s">
        <v>1426</v>
      </c>
      <c r="I359" s="74" t="s">
        <v>1447</v>
      </c>
      <c r="J359" s="47">
        <v>5</v>
      </c>
      <c r="K359" s="17" t="s">
        <v>38</v>
      </c>
      <c r="L359" s="17" t="s">
        <v>119</v>
      </c>
      <c r="M359" s="66">
        <v>8500</v>
      </c>
      <c r="N359" s="17">
        <v>20240319</v>
      </c>
      <c r="O359" s="17">
        <v>20240321</v>
      </c>
      <c r="P359" s="17"/>
      <c r="Q359" s="18">
        <f t="shared" si="84"/>
        <v>42500</v>
      </c>
      <c r="R359" s="30">
        <f t="shared" si="85"/>
        <v>46750.000000000007</v>
      </c>
    </row>
    <row r="360" spans="1:18">
      <c r="P360" s="43" t="s">
        <v>123</v>
      </c>
      <c r="Q360" s="42">
        <f>SUM(Q345:Q359)</f>
        <v>2097000</v>
      </c>
      <c r="R360" s="42">
        <f>SUM(R345:R359)</f>
        <v>2306700</v>
      </c>
    </row>
    <row r="362" spans="1:18">
      <c r="B362" s="3" t="s">
        <v>1450</v>
      </c>
    </row>
    <row r="363" spans="1:18">
      <c r="B363" s="4" t="s">
        <v>48</v>
      </c>
      <c r="C363" s="4" t="s">
        <v>13</v>
      </c>
      <c r="D363" s="4" t="s">
        <v>12</v>
      </c>
      <c r="E363" s="4" t="s">
        <v>5</v>
      </c>
      <c r="F363" s="4" t="s">
        <v>22</v>
      </c>
      <c r="G363" s="4" t="s">
        <v>2</v>
      </c>
      <c r="H363" s="4" t="s">
        <v>18</v>
      </c>
      <c r="I363" s="4" t="s">
        <v>3</v>
      </c>
      <c r="J363" s="4" t="s">
        <v>6</v>
      </c>
      <c r="K363" s="4" t="s">
        <v>35</v>
      </c>
      <c r="L363" s="4" t="s">
        <v>21</v>
      </c>
      <c r="M363" s="4" t="s">
        <v>59</v>
      </c>
      <c r="N363" s="4" t="s">
        <v>58</v>
      </c>
      <c r="O363" s="4" t="s">
        <v>121</v>
      </c>
      <c r="P363" s="4" t="s">
        <v>73</v>
      </c>
      <c r="Q363" s="4" t="s">
        <v>122</v>
      </c>
      <c r="R363" s="4" t="s">
        <v>337</v>
      </c>
    </row>
    <row r="364" spans="1:18">
      <c r="A364" s="27"/>
      <c r="B364" s="5">
        <v>1</v>
      </c>
      <c r="C364" s="5" t="s">
        <v>1450</v>
      </c>
      <c r="D364" s="5" t="s">
        <v>14</v>
      </c>
      <c r="E364" s="5" t="s">
        <v>1452</v>
      </c>
      <c r="F364" s="5" t="s">
        <v>1467</v>
      </c>
      <c r="G364" s="5"/>
      <c r="H364" s="5">
        <v>514</v>
      </c>
      <c r="I364" s="5"/>
      <c r="J364" s="5">
        <v>1</v>
      </c>
      <c r="K364" s="5" t="s">
        <v>38</v>
      </c>
      <c r="L364" s="5" t="s">
        <v>57</v>
      </c>
      <c r="M364" s="7">
        <v>134000</v>
      </c>
      <c r="N364" s="5">
        <v>20240328</v>
      </c>
      <c r="O364" s="5">
        <v>20240417</v>
      </c>
      <c r="P364" s="5"/>
      <c r="Q364" s="7">
        <f t="shared" ref="Q364:Q375" si="86">J364*M364</f>
        <v>134000</v>
      </c>
      <c r="R364" s="7">
        <f>Q364*1.1</f>
        <v>147400</v>
      </c>
    </row>
    <row r="365" spans="1:18" s="27" customFormat="1">
      <c r="B365" s="24">
        <v>2</v>
      </c>
      <c r="C365" s="24" t="s">
        <v>1450</v>
      </c>
      <c r="D365" s="24" t="s">
        <v>14</v>
      </c>
      <c r="E365" s="24" t="s">
        <v>1453</v>
      </c>
      <c r="F365" s="24" t="s">
        <v>817</v>
      </c>
      <c r="G365" s="24"/>
      <c r="H365" s="24" t="s">
        <v>984</v>
      </c>
      <c r="I365" s="24" t="s">
        <v>42</v>
      </c>
      <c r="J365" s="24">
        <v>10</v>
      </c>
      <c r="K365" s="24" t="s">
        <v>38</v>
      </c>
      <c r="L365" s="24" t="s">
        <v>119</v>
      </c>
      <c r="M365" s="25">
        <v>6900</v>
      </c>
      <c r="N365" s="24">
        <v>20240328</v>
      </c>
      <c r="O365" s="24">
        <v>20240402</v>
      </c>
      <c r="P365" s="24"/>
      <c r="Q365" s="25">
        <f t="shared" si="86"/>
        <v>69000</v>
      </c>
      <c r="R365" s="25">
        <f t="shared" ref="R365:R375" si="87">Q365*1.1</f>
        <v>75900</v>
      </c>
    </row>
    <row r="366" spans="1:18" s="27" customFormat="1">
      <c r="B366" s="24">
        <v>3</v>
      </c>
      <c r="C366" s="24" t="s">
        <v>1450</v>
      </c>
      <c r="D366" s="24" t="s">
        <v>14</v>
      </c>
      <c r="E366" s="24" t="s">
        <v>1454</v>
      </c>
      <c r="F366" s="24" t="s">
        <v>314</v>
      </c>
      <c r="G366" s="24"/>
      <c r="H366" s="24" t="s">
        <v>1455</v>
      </c>
      <c r="I366" s="24" t="s">
        <v>42</v>
      </c>
      <c r="J366" s="24">
        <v>1</v>
      </c>
      <c r="K366" s="24" t="s">
        <v>38</v>
      </c>
      <c r="L366" s="24" t="s">
        <v>119</v>
      </c>
      <c r="M366" s="25">
        <v>472000</v>
      </c>
      <c r="N366" s="24">
        <v>20240328</v>
      </c>
      <c r="O366" s="24">
        <v>20240402</v>
      </c>
      <c r="P366" s="24"/>
      <c r="Q366" s="25">
        <f t="shared" si="86"/>
        <v>472000</v>
      </c>
      <c r="R366" s="25">
        <f t="shared" si="87"/>
        <v>519200.00000000006</v>
      </c>
    </row>
    <row r="367" spans="1:18" s="27" customFormat="1">
      <c r="B367" s="24">
        <v>4</v>
      </c>
      <c r="C367" s="24" t="s">
        <v>1450</v>
      </c>
      <c r="D367" s="24" t="s">
        <v>14</v>
      </c>
      <c r="E367" s="24" t="s">
        <v>1456</v>
      </c>
      <c r="F367" s="24" t="s">
        <v>314</v>
      </c>
      <c r="G367" s="24"/>
      <c r="H367" s="24" t="s">
        <v>440</v>
      </c>
      <c r="I367" s="24" t="s">
        <v>42</v>
      </c>
      <c r="J367" s="24">
        <v>1</v>
      </c>
      <c r="K367" s="24" t="s">
        <v>38</v>
      </c>
      <c r="L367" s="24" t="s">
        <v>119</v>
      </c>
      <c r="M367" s="25">
        <v>265000</v>
      </c>
      <c r="N367" s="24">
        <v>20240328</v>
      </c>
      <c r="O367" s="24">
        <v>20240402</v>
      </c>
      <c r="P367" s="24"/>
      <c r="Q367" s="25">
        <f t="shared" si="86"/>
        <v>265000</v>
      </c>
      <c r="R367" s="25">
        <f t="shared" si="87"/>
        <v>291500</v>
      </c>
    </row>
    <row r="368" spans="1:18" s="27" customFormat="1">
      <c r="B368" s="24">
        <v>5</v>
      </c>
      <c r="C368" s="24" t="s">
        <v>1450</v>
      </c>
      <c r="D368" s="24" t="s">
        <v>14</v>
      </c>
      <c r="E368" s="24" t="s">
        <v>907</v>
      </c>
      <c r="F368" s="24" t="s">
        <v>413</v>
      </c>
      <c r="G368" s="24"/>
      <c r="H368" s="24">
        <v>41705</v>
      </c>
      <c r="I368" s="24" t="s">
        <v>446</v>
      </c>
      <c r="J368" s="24">
        <v>2</v>
      </c>
      <c r="K368" s="24" t="s">
        <v>38</v>
      </c>
      <c r="L368" s="24" t="s">
        <v>119</v>
      </c>
      <c r="M368" s="25">
        <v>59000</v>
      </c>
      <c r="N368" s="24">
        <v>20240328</v>
      </c>
      <c r="O368" s="24">
        <v>20240402</v>
      </c>
      <c r="P368" s="24"/>
      <c r="Q368" s="25">
        <f t="shared" si="86"/>
        <v>118000</v>
      </c>
      <c r="R368" s="25">
        <f t="shared" si="87"/>
        <v>129800.00000000001</v>
      </c>
    </row>
    <row r="369" spans="1:18" s="27" customFormat="1">
      <c r="B369" s="24">
        <v>6</v>
      </c>
      <c r="C369" s="24" t="s">
        <v>1450</v>
      </c>
      <c r="D369" s="24" t="s">
        <v>14</v>
      </c>
      <c r="E369" s="24" t="s">
        <v>1457</v>
      </c>
      <c r="F369" s="24" t="s">
        <v>171</v>
      </c>
      <c r="G369" s="24"/>
      <c r="H369" s="24" t="s">
        <v>727</v>
      </c>
      <c r="I369" s="24"/>
      <c r="J369" s="24">
        <v>10</v>
      </c>
      <c r="K369" s="24" t="s">
        <v>38</v>
      </c>
      <c r="L369" s="24" t="s">
        <v>331</v>
      </c>
      <c r="M369" s="25">
        <v>99000</v>
      </c>
      <c r="N369" s="24">
        <v>20240328</v>
      </c>
      <c r="O369" s="24">
        <v>20240402</v>
      </c>
      <c r="P369" s="24"/>
      <c r="Q369" s="25">
        <f t="shared" si="86"/>
        <v>990000</v>
      </c>
      <c r="R369" s="25">
        <f t="shared" si="87"/>
        <v>1089000</v>
      </c>
    </row>
    <row r="370" spans="1:18" s="27" customFormat="1">
      <c r="B370" s="24">
        <v>7</v>
      </c>
      <c r="C370" s="24" t="s">
        <v>1450</v>
      </c>
      <c r="D370" s="24" t="s">
        <v>14</v>
      </c>
      <c r="E370" s="24" t="s">
        <v>1458</v>
      </c>
      <c r="F370" s="24" t="s">
        <v>305</v>
      </c>
      <c r="G370" s="24" t="s">
        <v>1527</v>
      </c>
      <c r="H370" s="24" t="s">
        <v>1459</v>
      </c>
      <c r="I370" s="24" t="s">
        <v>94</v>
      </c>
      <c r="J370" s="24">
        <v>1</v>
      </c>
      <c r="K370" s="24" t="s">
        <v>38</v>
      </c>
      <c r="L370" s="24" t="s">
        <v>331</v>
      </c>
      <c r="M370" s="25">
        <v>13500</v>
      </c>
      <c r="N370" s="24">
        <v>20240328</v>
      </c>
      <c r="O370" s="24">
        <v>20240402</v>
      </c>
      <c r="P370" s="24"/>
      <c r="Q370" s="25">
        <f t="shared" si="86"/>
        <v>13500</v>
      </c>
      <c r="R370" s="25">
        <f t="shared" si="87"/>
        <v>14850.000000000002</v>
      </c>
    </row>
    <row r="371" spans="1:18" s="27" customFormat="1">
      <c r="B371" s="24">
        <v>8</v>
      </c>
      <c r="C371" s="24" t="s">
        <v>1450</v>
      </c>
      <c r="D371" s="24" t="s">
        <v>14</v>
      </c>
      <c r="E371" s="24" t="s">
        <v>242</v>
      </c>
      <c r="F371" s="24" t="s">
        <v>1433</v>
      </c>
      <c r="G371" s="24"/>
      <c r="H371" s="24" t="s">
        <v>17</v>
      </c>
      <c r="I371" s="24"/>
      <c r="J371" s="24">
        <v>20</v>
      </c>
      <c r="K371" s="24" t="s">
        <v>38</v>
      </c>
      <c r="L371" s="24" t="s">
        <v>331</v>
      </c>
      <c r="M371" s="25">
        <v>17400</v>
      </c>
      <c r="N371" s="24">
        <v>20240328</v>
      </c>
      <c r="O371" s="24">
        <v>20240402</v>
      </c>
      <c r="P371" s="24"/>
      <c r="Q371" s="25">
        <f t="shared" si="86"/>
        <v>348000</v>
      </c>
      <c r="R371" s="25">
        <f t="shared" si="87"/>
        <v>382800.00000000006</v>
      </c>
    </row>
    <row r="372" spans="1:18" s="27" customFormat="1">
      <c r="B372" s="24">
        <v>9</v>
      </c>
      <c r="C372" s="24" t="s">
        <v>1450</v>
      </c>
      <c r="D372" s="24" t="s">
        <v>14</v>
      </c>
      <c r="E372" s="24" t="s">
        <v>1460</v>
      </c>
      <c r="F372" s="24" t="s">
        <v>26</v>
      </c>
      <c r="G372" s="24" t="s">
        <v>1</v>
      </c>
      <c r="H372" s="24" t="s">
        <v>1461</v>
      </c>
      <c r="I372" s="24" t="s">
        <v>1466</v>
      </c>
      <c r="J372" s="24">
        <v>12</v>
      </c>
      <c r="K372" s="24" t="s">
        <v>38</v>
      </c>
      <c r="L372" s="24" t="s">
        <v>119</v>
      </c>
      <c r="M372" s="25">
        <v>23000</v>
      </c>
      <c r="N372" s="24">
        <v>20240328</v>
      </c>
      <c r="O372" s="24">
        <v>20240402</v>
      </c>
      <c r="P372" s="24"/>
      <c r="Q372" s="25">
        <f t="shared" si="86"/>
        <v>276000</v>
      </c>
      <c r="R372" s="25">
        <f t="shared" si="87"/>
        <v>303600</v>
      </c>
    </row>
    <row r="373" spans="1:18" s="27" customFormat="1">
      <c r="A373" s="19"/>
      <c r="B373" s="24">
        <v>10</v>
      </c>
      <c r="C373" s="24" t="s">
        <v>1450</v>
      </c>
      <c r="D373" s="24" t="s">
        <v>14</v>
      </c>
      <c r="E373" s="24" t="s">
        <v>1462</v>
      </c>
      <c r="F373" s="24" t="s">
        <v>26</v>
      </c>
      <c r="G373" s="24" t="s">
        <v>1</v>
      </c>
      <c r="H373" s="24" t="s">
        <v>328</v>
      </c>
      <c r="I373" s="24" t="s">
        <v>1465</v>
      </c>
      <c r="J373" s="24">
        <v>20</v>
      </c>
      <c r="K373" s="24" t="s">
        <v>38</v>
      </c>
      <c r="L373" s="24" t="s">
        <v>119</v>
      </c>
      <c r="M373" s="25">
        <v>17500</v>
      </c>
      <c r="N373" s="24">
        <v>20240328</v>
      </c>
      <c r="O373" s="24">
        <v>20240402</v>
      </c>
      <c r="P373" s="24"/>
      <c r="Q373" s="25">
        <f t="shared" si="86"/>
        <v>350000</v>
      </c>
      <c r="R373" s="25">
        <f t="shared" si="87"/>
        <v>385000.00000000006</v>
      </c>
    </row>
    <row r="374" spans="1:18" s="27" customFormat="1">
      <c r="A374" s="19"/>
      <c r="B374" s="24">
        <v>11</v>
      </c>
      <c r="C374" s="24" t="s">
        <v>1450</v>
      </c>
      <c r="D374" s="24" t="s">
        <v>14</v>
      </c>
      <c r="E374" s="24" t="s">
        <v>1463</v>
      </c>
      <c r="F374" s="24" t="s">
        <v>56</v>
      </c>
      <c r="G374" s="24" t="s">
        <v>10</v>
      </c>
      <c r="H374" s="24" t="s">
        <v>555</v>
      </c>
      <c r="I374" s="24" t="s">
        <v>1464</v>
      </c>
      <c r="J374" s="24">
        <v>20</v>
      </c>
      <c r="K374" s="24" t="s">
        <v>38</v>
      </c>
      <c r="L374" s="24" t="s">
        <v>119</v>
      </c>
      <c r="M374" s="25">
        <v>7400</v>
      </c>
      <c r="N374" s="24">
        <v>20240328</v>
      </c>
      <c r="O374" s="24">
        <v>20240402</v>
      </c>
      <c r="P374" s="24"/>
      <c r="Q374" s="25">
        <f t="shared" si="86"/>
        <v>148000</v>
      </c>
      <c r="R374" s="25">
        <f t="shared" si="87"/>
        <v>162800</v>
      </c>
    </row>
    <row r="375" spans="1:18">
      <c r="B375" s="88">
        <v>12</v>
      </c>
      <c r="C375" s="88" t="s">
        <v>1450</v>
      </c>
      <c r="D375" s="96" t="s">
        <v>14</v>
      </c>
      <c r="E375" s="97" t="s">
        <v>1468</v>
      </c>
      <c r="F375" s="88"/>
      <c r="G375" s="88" t="s">
        <v>10</v>
      </c>
      <c r="H375" s="98" t="s">
        <v>1451</v>
      </c>
      <c r="I375" s="98"/>
      <c r="J375" s="99">
        <v>1</v>
      </c>
      <c r="K375" s="88" t="s">
        <v>38</v>
      </c>
      <c r="L375" s="88" t="s">
        <v>119</v>
      </c>
      <c r="M375" s="100">
        <v>780000</v>
      </c>
      <c r="N375" s="88">
        <v>20240329</v>
      </c>
      <c r="O375" s="88">
        <v>20240411</v>
      </c>
      <c r="P375" s="88" t="s">
        <v>1469</v>
      </c>
      <c r="Q375" s="101">
        <f t="shared" si="86"/>
        <v>780000</v>
      </c>
      <c r="R375" s="102">
        <f t="shared" si="87"/>
        <v>858000.00000000012</v>
      </c>
    </row>
    <row r="376" spans="1:18">
      <c r="P376" s="43" t="s">
        <v>123</v>
      </c>
      <c r="Q376" s="42">
        <f>SUM(Q364:Q375)</f>
        <v>3963500</v>
      </c>
      <c r="R376" s="42">
        <f>SUM(R364:R375)</f>
        <v>4359850</v>
      </c>
    </row>
    <row r="378" spans="1:18">
      <c r="B378" s="3" t="s">
        <v>1450</v>
      </c>
    </row>
    <row r="379" spans="1:18">
      <c r="B379" s="4" t="s">
        <v>48</v>
      </c>
      <c r="C379" s="4" t="s">
        <v>13</v>
      </c>
      <c r="D379" s="4" t="s">
        <v>12</v>
      </c>
      <c r="E379" s="4" t="s">
        <v>5</v>
      </c>
      <c r="F379" s="4" t="s">
        <v>22</v>
      </c>
      <c r="G379" s="4" t="s">
        <v>2</v>
      </c>
      <c r="H379" s="4" t="s">
        <v>18</v>
      </c>
      <c r="I379" s="4" t="s">
        <v>3</v>
      </c>
      <c r="J379" s="4" t="s">
        <v>6</v>
      </c>
      <c r="K379" s="4" t="s">
        <v>35</v>
      </c>
      <c r="L379" s="4" t="s">
        <v>21</v>
      </c>
      <c r="M379" s="4" t="s">
        <v>59</v>
      </c>
      <c r="N379" s="4" t="s">
        <v>58</v>
      </c>
      <c r="O379" s="4" t="s">
        <v>121</v>
      </c>
      <c r="P379" s="4" t="s">
        <v>73</v>
      </c>
      <c r="Q379" s="4" t="s">
        <v>122</v>
      </c>
      <c r="R379" s="4" t="s">
        <v>337</v>
      </c>
    </row>
    <row r="380" spans="1:18" s="27" customFormat="1">
      <c r="B380" s="17">
        <v>1</v>
      </c>
      <c r="C380" s="17" t="s">
        <v>1472</v>
      </c>
      <c r="D380" s="17" t="s">
        <v>14</v>
      </c>
      <c r="E380" s="24" t="s">
        <v>1515</v>
      </c>
      <c r="F380" s="24" t="s">
        <v>630</v>
      </c>
      <c r="G380" s="24"/>
      <c r="H380" s="24" t="s">
        <v>1516</v>
      </c>
      <c r="I380" s="24" t="s">
        <v>258</v>
      </c>
      <c r="J380" s="24">
        <v>1</v>
      </c>
      <c r="K380" s="24" t="s">
        <v>36</v>
      </c>
      <c r="L380" s="24" t="s">
        <v>630</v>
      </c>
      <c r="M380" s="25">
        <v>127000</v>
      </c>
      <c r="N380" s="24">
        <v>20240403</v>
      </c>
      <c r="O380" s="24">
        <v>20240405</v>
      </c>
      <c r="P380" s="17"/>
      <c r="Q380" s="18">
        <f t="shared" ref="Q380:Q383" si="88">J380*M380</f>
        <v>127000</v>
      </c>
      <c r="R380" s="30">
        <f>Q380*1.1</f>
        <v>139700</v>
      </c>
    </row>
    <row r="381" spans="1:18" s="27" customFormat="1">
      <c r="B381" s="17">
        <v>2</v>
      </c>
      <c r="C381" s="17" t="s">
        <v>1472</v>
      </c>
      <c r="D381" s="17" t="s">
        <v>14</v>
      </c>
      <c r="E381" s="24" t="s">
        <v>1517</v>
      </c>
      <c r="F381" s="24" t="s">
        <v>630</v>
      </c>
      <c r="G381" s="24"/>
      <c r="H381" s="24" t="s">
        <v>1518</v>
      </c>
      <c r="I381" s="24"/>
      <c r="J381" s="24">
        <v>1</v>
      </c>
      <c r="K381" s="24" t="s">
        <v>36</v>
      </c>
      <c r="L381" s="24" t="s">
        <v>630</v>
      </c>
      <c r="M381" s="25">
        <v>127000</v>
      </c>
      <c r="N381" s="24">
        <v>20240403</v>
      </c>
      <c r="O381" s="24">
        <v>20240405</v>
      </c>
      <c r="P381" s="17"/>
      <c r="Q381" s="18">
        <f t="shared" si="88"/>
        <v>127000</v>
      </c>
      <c r="R381" s="30">
        <f t="shared" ref="R381:R383" si="89">Q381*1.1</f>
        <v>139700</v>
      </c>
    </row>
    <row r="382" spans="1:18" s="27" customFormat="1">
      <c r="B382" s="17">
        <v>3</v>
      </c>
      <c r="C382" s="17" t="s">
        <v>1472</v>
      </c>
      <c r="D382" s="17" t="s">
        <v>14</v>
      </c>
      <c r="E382" s="24" t="s">
        <v>1519</v>
      </c>
      <c r="F382" s="24" t="s">
        <v>630</v>
      </c>
      <c r="G382" s="24"/>
      <c r="H382" s="24" t="s">
        <v>1520</v>
      </c>
      <c r="I382" s="24" t="s">
        <v>268</v>
      </c>
      <c r="J382" s="24">
        <v>1</v>
      </c>
      <c r="K382" s="24" t="s">
        <v>36</v>
      </c>
      <c r="L382" s="24" t="s">
        <v>630</v>
      </c>
      <c r="M382" s="25">
        <v>127000</v>
      </c>
      <c r="N382" s="24">
        <v>20240403</v>
      </c>
      <c r="O382" s="24">
        <v>20240405</v>
      </c>
      <c r="P382" s="17"/>
      <c r="Q382" s="18">
        <f t="shared" si="88"/>
        <v>127000</v>
      </c>
      <c r="R382" s="30">
        <f t="shared" si="89"/>
        <v>139700</v>
      </c>
    </row>
    <row r="383" spans="1:18" s="27" customFormat="1">
      <c r="B383" s="17">
        <v>4</v>
      </c>
      <c r="C383" s="17" t="s">
        <v>1472</v>
      </c>
      <c r="D383" s="17" t="s">
        <v>14</v>
      </c>
      <c r="E383" s="24" t="s">
        <v>1521</v>
      </c>
      <c r="F383" s="24" t="s">
        <v>630</v>
      </c>
      <c r="G383" s="24"/>
      <c r="H383" s="24" t="s">
        <v>1522</v>
      </c>
      <c r="I383" s="24"/>
      <c r="J383" s="24">
        <v>1</v>
      </c>
      <c r="K383" s="24" t="s">
        <v>36</v>
      </c>
      <c r="L383" s="24" t="s">
        <v>630</v>
      </c>
      <c r="M383" s="25">
        <v>127000</v>
      </c>
      <c r="N383" s="24">
        <v>20240403</v>
      </c>
      <c r="O383" s="24">
        <v>20240405</v>
      </c>
      <c r="P383" s="17"/>
      <c r="Q383" s="18">
        <f t="shared" si="88"/>
        <v>127000</v>
      </c>
      <c r="R383" s="30">
        <f t="shared" si="89"/>
        <v>139700</v>
      </c>
    </row>
    <row r="384" spans="1:18">
      <c r="P384" s="43" t="s">
        <v>123</v>
      </c>
      <c r="Q384" s="42">
        <f>SUM(Q380:Q383)</f>
        <v>508000</v>
      </c>
      <c r="R384" s="42">
        <f>SUM(R380:R383)</f>
        <v>558800</v>
      </c>
    </row>
    <row r="386" spans="2:18">
      <c r="B386" s="3" t="s">
        <v>1528</v>
      </c>
    </row>
    <row r="387" spans="2:18">
      <c r="B387" s="4" t="s">
        <v>48</v>
      </c>
      <c r="C387" s="4" t="s">
        <v>13</v>
      </c>
      <c r="D387" s="4" t="s">
        <v>12</v>
      </c>
      <c r="E387" s="4" t="s">
        <v>5</v>
      </c>
      <c r="F387" s="4" t="s">
        <v>22</v>
      </c>
      <c r="G387" s="4" t="s">
        <v>2</v>
      </c>
      <c r="H387" s="4" t="s">
        <v>18</v>
      </c>
      <c r="I387" s="4" t="s">
        <v>3</v>
      </c>
      <c r="J387" s="4" t="s">
        <v>6</v>
      </c>
      <c r="K387" s="4" t="s">
        <v>35</v>
      </c>
      <c r="L387" s="4" t="s">
        <v>21</v>
      </c>
      <c r="M387" s="4" t="s">
        <v>59</v>
      </c>
      <c r="N387" s="4" t="s">
        <v>58</v>
      </c>
      <c r="O387" s="4" t="s">
        <v>121</v>
      </c>
      <c r="P387" s="4" t="s">
        <v>73</v>
      </c>
      <c r="Q387" s="4" t="s">
        <v>122</v>
      </c>
      <c r="R387" s="4" t="s">
        <v>337</v>
      </c>
    </row>
    <row r="388" spans="2:18">
      <c r="B388" s="89">
        <v>1</v>
      </c>
      <c r="C388" s="5" t="s">
        <v>1528</v>
      </c>
      <c r="D388" s="89" t="s">
        <v>14</v>
      </c>
      <c r="E388" s="5" t="s">
        <v>1529</v>
      </c>
      <c r="F388" s="5" t="s">
        <v>1530</v>
      </c>
      <c r="G388" s="5"/>
      <c r="H388" s="5" t="s">
        <v>1531</v>
      </c>
      <c r="I388" s="5" t="s">
        <v>1532</v>
      </c>
      <c r="J388" s="5">
        <v>1</v>
      </c>
      <c r="K388" s="5" t="s">
        <v>1533</v>
      </c>
      <c r="L388" s="5" t="s">
        <v>119</v>
      </c>
      <c r="M388" s="7">
        <v>12000</v>
      </c>
      <c r="N388" s="5">
        <v>20240409</v>
      </c>
      <c r="O388" s="5">
        <v>20240411</v>
      </c>
      <c r="P388" s="89"/>
      <c r="Q388" s="91">
        <f t="shared" ref="Q388:Q391" si="90">J388*M388</f>
        <v>12000</v>
      </c>
      <c r="R388" s="92">
        <f>Q388*1.1</f>
        <v>13200.000000000002</v>
      </c>
    </row>
    <row r="389" spans="2:18">
      <c r="B389" s="89">
        <v>2</v>
      </c>
      <c r="C389" s="5" t="s">
        <v>1528</v>
      </c>
      <c r="D389" s="89" t="s">
        <v>14</v>
      </c>
      <c r="E389" s="5" t="s">
        <v>1503</v>
      </c>
      <c r="F389" s="5" t="s">
        <v>1534</v>
      </c>
      <c r="G389" s="5"/>
      <c r="H389" s="5">
        <v>311421</v>
      </c>
      <c r="I389" s="5" t="s">
        <v>34</v>
      </c>
      <c r="J389" s="5">
        <v>1</v>
      </c>
      <c r="K389" s="5" t="s">
        <v>38</v>
      </c>
      <c r="L389" s="5" t="s">
        <v>119</v>
      </c>
      <c r="M389" s="7">
        <v>670200</v>
      </c>
      <c r="N389" s="5">
        <v>20240409</v>
      </c>
      <c r="O389" s="5">
        <v>20240411</v>
      </c>
      <c r="P389" s="89"/>
      <c r="Q389" s="91">
        <f t="shared" si="90"/>
        <v>670200</v>
      </c>
      <c r="R389" s="92">
        <f t="shared" ref="R389:R391" si="91">Q389*1.1</f>
        <v>737220.00000000012</v>
      </c>
    </row>
    <row r="390" spans="2:18">
      <c r="B390" s="88">
        <v>3</v>
      </c>
      <c r="C390" s="88" t="s">
        <v>1528</v>
      </c>
      <c r="D390" s="88" t="s">
        <v>14</v>
      </c>
      <c r="E390" s="88" t="s">
        <v>1535</v>
      </c>
      <c r="F390" s="88" t="s">
        <v>1536</v>
      </c>
      <c r="G390" s="88"/>
      <c r="H390" s="88" t="s">
        <v>1537</v>
      </c>
      <c r="I390" s="88" t="s">
        <v>1538</v>
      </c>
      <c r="J390" s="88">
        <v>1</v>
      </c>
      <c r="K390" s="88" t="s">
        <v>1533</v>
      </c>
      <c r="L390" s="88" t="s">
        <v>119</v>
      </c>
      <c r="M390" s="101">
        <v>131500</v>
      </c>
      <c r="N390" s="88">
        <v>20240408</v>
      </c>
      <c r="O390" s="88">
        <v>20240418</v>
      </c>
      <c r="P390" s="88" t="s">
        <v>1126</v>
      </c>
      <c r="Q390" s="101">
        <f t="shared" si="90"/>
        <v>131500</v>
      </c>
      <c r="R390" s="102">
        <f t="shared" si="91"/>
        <v>144650</v>
      </c>
    </row>
    <row r="391" spans="2:18">
      <c r="B391" s="89">
        <v>4</v>
      </c>
      <c r="C391" s="5" t="s">
        <v>1528</v>
      </c>
      <c r="D391" s="89" t="s">
        <v>14</v>
      </c>
      <c r="E391" s="22" t="s">
        <v>158</v>
      </c>
      <c r="F391" s="22" t="s">
        <v>160</v>
      </c>
      <c r="G391" s="22"/>
      <c r="H391" s="22" t="s">
        <v>161</v>
      </c>
      <c r="I391" s="22" t="s">
        <v>159</v>
      </c>
      <c r="J391" s="22">
        <v>2</v>
      </c>
      <c r="K391" s="22" t="s">
        <v>38</v>
      </c>
      <c r="L391" s="5" t="s">
        <v>119</v>
      </c>
      <c r="M391" s="7">
        <v>13300</v>
      </c>
      <c r="N391" s="5">
        <v>20240409</v>
      </c>
      <c r="O391" s="5">
        <v>20240411</v>
      </c>
      <c r="P391" s="89"/>
      <c r="Q391" s="91">
        <f t="shared" si="90"/>
        <v>26600</v>
      </c>
      <c r="R391" s="92">
        <f t="shared" si="91"/>
        <v>29260.000000000004</v>
      </c>
    </row>
    <row r="392" spans="2:18">
      <c r="B392" s="89">
        <v>5</v>
      </c>
      <c r="C392" s="5" t="s">
        <v>1528</v>
      </c>
      <c r="D392" s="89" t="s">
        <v>14</v>
      </c>
      <c r="E392" s="5" t="s">
        <v>1539</v>
      </c>
      <c r="F392" s="5" t="s">
        <v>1540</v>
      </c>
      <c r="G392" s="5"/>
      <c r="H392" s="5" t="s">
        <v>1541</v>
      </c>
      <c r="I392" s="5" t="s">
        <v>1542</v>
      </c>
      <c r="J392" s="5">
        <v>1</v>
      </c>
      <c r="K392" s="5" t="s">
        <v>1533</v>
      </c>
      <c r="L392" s="5" t="s">
        <v>119</v>
      </c>
      <c r="M392" s="7">
        <v>38400</v>
      </c>
      <c r="N392" s="5">
        <v>20240409</v>
      </c>
      <c r="O392" s="5">
        <v>20240411</v>
      </c>
      <c r="P392" s="90"/>
      <c r="Q392" s="91">
        <f t="shared" ref="Q392:Q397" si="92">J392*M392</f>
        <v>38400</v>
      </c>
      <c r="R392" s="92">
        <f t="shared" ref="R392:R397" si="93">Q392*1.1</f>
        <v>42240</v>
      </c>
    </row>
    <row r="393" spans="2:18">
      <c r="B393" s="89">
        <v>6</v>
      </c>
      <c r="C393" s="5" t="s">
        <v>1528</v>
      </c>
      <c r="D393" s="89" t="s">
        <v>14</v>
      </c>
      <c r="E393" s="5" t="s">
        <v>1543</v>
      </c>
      <c r="F393" s="5" t="s">
        <v>1540</v>
      </c>
      <c r="G393" s="5"/>
      <c r="H393" s="5" t="s">
        <v>1544</v>
      </c>
      <c r="I393" s="5" t="s">
        <v>1545</v>
      </c>
      <c r="J393" s="5">
        <v>5</v>
      </c>
      <c r="K393" s="5" t="s">
        <v>1533</v>
      </c>
      <c r="L393" s="5" t="s">
        <v>119</v>
      </c>
      <c r="M393" s="7">
        <v>4600</v>
      </c>
      <c r="N393" s="5">
        <v>20240409</v>
      </c>
      <c r="O393" s="5">
        <v>20240411</v>
      </c>
      <c r="P393" s="90"/>
      <c r="Q393" s="91">
        <f t="shared" si="92"/>
        <v>23000</v>
      </c>
      <c r="R393" s="92">
        <f t="shared" si="93"/>
        <v>25300.000000000004</v>
      </c>
    </row>
    <row r="394" spans="2:18">
      <c r="B394" s="89">
        <v>7</v>
      </c>
      <c r="C394" s="5" t="s">
        <v>1528</v>
      </c>
      <c r="D394" s="89" t="s">
        <v>14</v>
      </c>
      <c r="E394" s="5" t="s">
        <v>1546</v>
      </c>
      <c r="F394" s="5" t="s">
        <v>1547</v>
      </c>
      <c r="G394" s="5"/>
      <c r="H394" s="5" t="s">
        <v>1548</v>
      </c>
      <c r="I394" s="5" t="s">
        <v>1542</v>
      </c>
      <c r="J394" s="5">
        <v>1</v>
      </c>
      <c r="K394" s="5" t="s">
        <v>1533</v>
      </c>
      <c r="L394" s="5" t="s">
        <v>119</v>
      </c>
      <c r="M394" s="7">
        <v>10200</v>
      </c>
      <c r="N394" s="5">
        <v>20240409</v>
      </c>
      <c r="O394" s="5">
        <v>20240411</v>
      </c>
      <c r="P394" s="90"/>
      <c r="Q394" s="91">
        <f t="shared" si="92"/>
        <v>10200</v>
      </c>
      <c r="R394" s="92">
        <f t="shared" si="93"/>
        <v>11220</v>
      </c>
    </row>
    <row r="395" spans="2:18">
      <c r="B395" s="89">
        <v>8</v>
      </c>
      <c r="C395" s="5" t="s">
        <v>1528</v>
      </c>
      <c r="D395" s="89" t="s">
        <v>14</v>
      </c>
      <c r="E395" s="22" t="s">
        <v>1549</v>
      </c>
      <c r="F395" s="5" t="s">
        <v>1540</v>
      </c>
      <c r="G395" s="22"/>
      <c r="H395" s="22" t="s">
        <v>1550</v>
      </c>
      <c r="I395" s="22" t="s">
        <v>1551</v>
      </c>
      <c r="J395" s="22">
        <v>10</v>
      </c>
      <c r="K395" s="22" t="s">
        <v>1533</v>
      </c>
      <c r="L395" s="5" t="s">
        <v>119</v>
      </c>
      <c r="M395" s="7">
        <v>13000</v>
      </c>
      <c r="N395" s="5">
        <v>20240409</v>
      </c>
      <c r="O395" s="5">
        <v>20240411</v>
      </c>
      <c r="P395" s="90"/>
      <c r="Q395" s="91">
        <f t="shared" si="92"/>
        <v>130000</v>
      </c>
      <c r="R395" s="92">
        <f t="shared" si="93"/>
        <v>143000</v>
      </c>
    </row>
    <row r="396" spans="2:18">
      <c r="B396" s="89">
        <v>9</v>
      </c>
      <c r="C396" s="5" t="s">
        <v>1528</v>
      </c>
      <c r="D396" s="89" t="s">
        <v>14</v>
      </c>
      <c r="E396" s="5" t="s">
        <v>1552</v>
      </c>
      <c r="F396" s="5"/>
      <c r="G396" s="5"/>
      <c r="H396" s="5"/>
      <c r="I396" s="5" t="s">
        <v>1554</v>
      </c>
      <c r="J396" s="5">
        <v>1</v>
      </c>
      <c r="K396" s="5" t="s">
        <v>1533</v>
      </c>
      <c r="L396" s="5" t="s">
        <v>119</v>
      </c>
      <c r="M396" s="7">
        <v>25500</v>
      </c>
      <c r="N396" s="5">
        <v>20240409</v>
      </c>
      <c r="O396" s="5">
        <v>20240411</v>
      </c>
      <c r="P396" s="90"/>
      <c r="Q396" s="91">
        <f t="shared" si="92"/>
        <v>25500</v>
      </c>
      <c r="R396" s="92">
        <f t="shared" si="93"/>
        <v>28050.000000000004</v>
      </c>
    </row>
    <row r="397" spans="2:18">
      <c r="B397" s="89">
        <v>10</v>
      </c>
      <c r="C397" s="5" t="s">
        <v>1528</v>
      </c>
      <c r="D397" s="89" t="s">
        <v>14</v>
      </c>
      <c r="E397" s="22" t="s">
        <v>1553</v>
      </c>
      <c r="F397" s="22"/>
      <c r="G397" s="22"/>
      <c r="H397" s="22"/>
      <c r="I397" s="22" t="s">
        <v>1555</v>
      </c>
      <c r="J397" s="22">
        <v>1</v>
      </c>
      <c r="K397" s="22" t="s">
        <v>1533</v>
      </c>
      <c r="L397" s="5" t="s">
        <v>1561</v>
      </c>
      <c r="M397" s="7">
        <v>28800</v>
      </c>
      <c r="N397" s="5">
        <v>20240409</v>
      </c>
      <c r="O397" s="5">
        <v>20240411</v>
      </c>
      <c r="P397" s="90" t="s">
        <v>1562</v>
      </c>
      <c r="Q397" s="91">
        <f t="shared" si="92"/>
        <v>28800</v>
      </c>
      <c r="R397" s="92">
        <f t="shared" si="93"/>
        <v>31680.000000000004</v>
      </c>
    </row>
    <row r="398" spans="2:18" ht="28.5">
      <c r="B398" s="89">
        <v>11</v>
      </c>
      <c r="C398" s="5" t="s">
        <v>1528</v>
      </c>
      <c r="D398" s="89" t="s">
        <v>14</v>
      </c>
      <c r="E398" s="5" t="s">
        <v>1558</v>
      </c>
      <c r="F398" s="5" t="s">
        <v>1557</v>
      </c>
      <c r="G398" s="5"/>
      <c r="H398" s="5"/>
      <c r="I398" s="5"/>
      <c r="J398" s="5"/>
      <c r="K398" s="5"/>
      <c r="L398" s="5" t="s">
        <v>1559</v>
      </c>
      <c r="M398" s="7">
        <v>38000</v>
      </c>
      <c r="N398" s="5">
        <v>20240408</v>
      </c>
      <c r="O398" s="5">
        <v>20240409</v>
      </c>
      <c r="P398" s="93" t="s">
        <v>1560</v>
      </c>
      <c r="Q398" s="94">
        <f>M398</f>
        <v>38000</v>
      </c>
      <c r="R398" s="95">
        <f>Q398</f>
        <v>38000</v>
      </c>
    </row>
    <row r="399" spans="2:18">
      <c r="P399" s="43" t="s">
        <v>123</v>
      </c>
      <c r="Q399" s="42">
        <f>SUM(Q388:Q398)</f>
        <v>1134200</v>
      </c>
      <c r="R399" s="42">
        <f>SUM(R388:R398)</f>
        <v>1243820</v>
      </c>
    </row>
    <row r="401" spans="2:18">
      <c r="B401" s="3" t="s">
        <v>1563</v>
      </c>
    </row>
    <row r="402" spans="2:18">
      <c r="B402" s="4" t="s">
        <v>48</v>
      </c>
      <c r="C402" s="4" t="s">
        <v>13</v>
      </c>
      <c r="D402" s="4" t="s">
        <v>12</v>
      </c>
      <c r="E402" s="4" t="s">
        <v>5</v>
      </c>
      <c r="F402" s="4" t="s">
        <v>22</v>
      </c>
      <c r="G402" s="4" t="s">
        <v>2</v>
      </c>
      <c r="H402" s="4" t="s">
        <v>18</v>
      </c>
      <c r="I402" s="4" t="s">
        <v>3</v>
      </c>
      <c r="J402" s="4" t="s">
        <v>6</v>
      </c>
      <c r="K402" s="4" t="s">
        <v>35</v>
      </c>
      <c r="L402" s="4" t="s">
        <v>21</v>
      </c>
      <c r="M402" s="4" t="s">
        <v>59</v>
      </c>
      <c r="N402" s="4" t="s">
        <v>58</v>
      </c>
      <c r="O402" s="4" t="s">
        <v>121</v>
      </c>
      <c r="P402" s="4" t="s">
        <v>73</v>
      </c>
      <c r="Q402" s="4" t="s">
        <v>122</v>
      </c>
      <c r="R402" s="4" t="s">
        <v>337</v>
      </c>
    </row>
    <row r="403" spans="2:18" ht="30.75">
      <c r="B403" s="89">
        <v>1</v>
      </c>
      <c r="C403" s="5" t="s">
        <v>1563</v>
      </c>
      <c r="D403" s="89" t="s">
        <v>14</v>
      </c>
      <c r="E403" s="32" t="s">
        <v>1569</v>
      </c>
      <c r="F403" s="5" t="s">
        <v>136</v>
      </c>
      <c r="G403" s="5"/>
      <c r="H403" s="5" t="s">
        <v>1570</v>
      </c>
      <c r="I403" s="5" t="s">
        <v>1568</v>
      </c>
      <c r="J403" s="5">
        <v>5</v>
      </c>
      <c r="K403" s="5" t="s">
        <v>1533</v>
      </c>
      <c r="L403" s="5" t="s">
        <v>119</v>
      </c>
      <c r="M403" s="7">
        <v>76700</v>
      </c>
      <c r="N403" s="5">
        <v>20240416</v>
      </c>
      <c r="O403" s="5">
        <v>20240426</v>
      </c>
      <c r="P403" s="105" t="s">
        <v>1871</v>
      </c>
      <c r="Q403" s="91">
        <f t="shared" ref="Q403" si="94">J403*M403</f>
        <v>383500</v>
      </c>
      <c r="R403" s="92">
        <f>Q403*1.1</f>
        <v>421850.00000000006</v>
      </c>
    </row>
    <row r="404" spans="2:18">
      <c r="P404" s="43" t="s">
        <v>123</v>
      </c>
      <c r="Q404" s="42">
        <f>SUM(Q403:Q403)</f>
        <v>383500</v>
      </c>
      <c r="R404" s="42">
        <f>SUM(R403:R403)</f>
        <v>421850.00000000006</v>
      </c>
    </row>
    <row r="406" spans="2:18">
      <c r="B406" s="3" t="s">
        <v>1576</v>
      </c>
    </row>
    <row r="407" spans="2:18">
      <c r="B407" s="4" t="s">
        <v>48</v>
      </c>
      <c r="C407" s="4" t="s">
        <v>13</v>
      </c>
      <c r="D407" s="4" t="s">
        <v>12</v>
      </c>
      <c r="E407" s="4" t="s">
        <v>5</v>
      </c>
      <c r="F407" s="4" t="s">
        <v>22</v>
      </c>
      <c r="G407" s="4" t="s">
        <v>2</v>
      </c>
      <c r="H407" s="4" t="s">
        <v>18</v>
      </c>
      <c r="I407" s="4" t="s">
        <v>3</v>
      </c>
      <c r="J407" s="4" t="s">
        <v>6</v>
      </c>
      <c r="K407" s="4" t="s">
        <v>35</v>
      </c>
      <c r="L407" s="4" t="s">
        <v>21</v>
      </c>
      <c r="M407" s="4" t="s">
        <v>59</v>
      </c>
      <c r="N407" s="4" t="s">
        <v>58</v>
      </c>
      <c r="O407" s="4" t="s">
        <v>121</v>
      </c>
      <c r="P407" s="4" t="s">
        <v>73</v>
      </c>
      <c r="Q407" s="4" t="s">
        <v>122</v>
      </c>
      <c r="R407" s="4" t="s">
        <v>337</v>
      </c>
    </row>
    <row r="408" spans="2:18" s="27" customFormat="1">
      <c r="B408" s="88">
        <v>1</v>
      </c>
      <c r="C408" s="88" t="s">
        <v>1577</v>
      </c>
      <c r="D408" s="88" t="s">
        <v>14</v>
      </c>
      <c r="E408" s="88" t="s">
        <v>1579</v>
      </c>
      <c r="F408" s="88" t="s">
        <v>1585</v>
      </c>
      <c r="G408" s="88"/>
      <c r="H408" s="88" t="s">
        <v>1580</v>
      </c>
      <c r="I408" s="88"/>
      <c r="J408" s="88">
        <v>1</v>
      </c>
      <c r="K408" s="88" t="s">
        <v>1582</v>
      </c>
      <c r="L408" s="88" t="s">
        <v>504</v>
      </c>
      <c r="M408" s="101">
        <v>1244000</v>
      </c>
      <c r="N408" s="88">
        <v>20240418</v>
      </c>
      <c r="O408" s="88">
        <v>20240508</v>
      </c>
      <c r="P408" s="88" t="s">
        <v>1586</v>
      </c>
      <c r="Q408" s="101">
        <f t="shared" ref="Q408:Q410" si="95">J408*M408</f>
        <v>1244000</v>
      </c>
      <c r="R408" s="102">
        <f>Q408*1.1</f>
        <v>1368400</v>
      </c>
    </row>
    <row r="409" spans="2:18" s="27" customFormat="1">
      <c r="B409" s="88">
        <v>2</v>
      </c>
      <c r="C409" s="88" t="s">
        <v>1577</v>
      </c>
      <c r="D409" s="88" t="s">
        <v>14</v>
      </c>
      <c r="E409" s="88" t="s">
        <v>1578</v>
      </c>
      <c r="F409" s="88" t="s">
        <v>1585</v>
      </c>
      <c r="G409" s="88"/>
      <c r="H409" s="88" t="s">
        <v>1581</v>
      </c>
      <c r="I409" s="88"/>
      <c r="J409" s="88">
        <v>1</v>
      </c>
      <c r="K409" s="88" t="s">
        <v>1582</v>
      </c>
      <c r="L409" s="88" t="s">
        <v>504</v>
      </c>
      <c r="M409" s="101">
        <v>40000</v>
      </c>
      <c r="N409" s="88">
        <v>20240418</v>
      </c>
      <c r="O409" s="88">
        <v>20240508</v>
      </c>
      <c r="P409" s="88" t="s">
        <v>1586</v>
      </c>
      <c r="Q409" s="101">
        <f t="shared" si="95"/>
        <v>40000</v>
      </c>
      <c r="R409" s="102">
        <f t="shared" ref="R409:R410" si="96">Q409*1.1</f>
        <v>44000</v>
      </c>
    </row>
    <row r="410" spans="2:18" s="27" customFormat="1">
      <c r="B410" s="88">
        <v>3</v>
      </c>
      <c r="C410" s="88" t="s">
        <v>1577</v>
      </c>
      <c r="D410" s="88" t="s">
        <v>14</v>
      </c>
      <c r="E410" s="88" t="s">
        <v>1583</v>
      </c>
      <c r="F410" s="88" t="s">
        <v>1585</v>
      </c>
      <c r="G410" s="88"/>
      <c r="H410" s="88" t="s">
        <v>1584</v>
      </c>
      <c r="I410" s="88"/>
      <c r="J410" s="88">
        <v>1</v>
      </c>
      <c r="K410" s="88" t="s">
        <v>38</v>
      </c>
      <c r="L410" s="88" t="s">
        <v>504</v>
      </c>
      <c r="M410" s="101">
        <v>6200000</v>
      </c>
      <c r="N410" s="88">
        <v>20240423</v>
      </c>
      <c r="O410" s="88">
        <v>20240508</v>
      </c>
      <c r="P410" s="88" t="s">
        <v>1587</v>
      </c>
      <c r="Q410" s="101">
        <f t="shared" si="95"/>
        <v>6200000</v>
      </c>
      <c r="R410" s="102">
        <f t="shared" si="96"/>
        <v>6820000.0000000009</v>
      </c>
    </row>
    <row r="411" spans="2:18">
      <c r="P411" s="43" t="s">
        <v>123</v>
      </c>
      <c r="Q411" s="42">
        <f>SUM(Q408:Q410)</f>
        <v>7484000</v>
      </c>
      <c r="R411" s="42">
        <f>SUM(R408:R410)</f>
        <v>8232400.0000000009</v>
      </c>
    </row>
    <row r="413" spans="2:18">
      <c r="B413" s="3" t="s">
        <v>1588</v>
      </c>
    </row>
    <row r="414" spans="2:18">
      <c r="B414" s="4" t="s">
        <v>48</v>
      </c>
      <c r="C414" s="4" t="s">
        <v>13</v>
      </c>
      <c r="D414" s="4" t="s">
        <v>12</v>
      </c>
      <c r="E414" s="4" t="s">
        <v>5</v>
      </c>
      <c r="F414" s="4" t="s">
        <v>22</v>
      </c>
      <c r="G414" s="4" t="s">
        <v>2</v>
      </c>
      <c r="H414" s="4" t="s">
        <v>18</v>
      </c>
      <c r="I414" s="4" t="s">
        <v>3</v>
      </c>
      <c r="J414" s="4" t="s">
        <v>6</v>
      </c>
      <c r="K414" s="4" t="s">
        <v>35</v>
      </c>
      <c r="L414" s="4" t="s">
        <v>21</v>
      </c>
      <c r="M414" s="4" t="s">
        <v>59</v>
      </c>
      <c r="N414" s="4" t="s">
        <v>58</v>
      </c>
      <c r="O414" s="4" t="s">
        <v>121</v>
      </c>
      <c r="P414" s="4" t="s">
        <v>73</v>
      </c>
      <c r="Q414" s="4" t="s">
        <v>122</v>
      </c>
      <c r="R414" s="4" t="s">
        <v>337</v>
      </c>
    </row>
    <row r="415" spans="2:18">
      <c r="B415" s="5">
        <v>1</v>
      </c>
      <c r="C415" s="5" t="s">
        <v>1589</v>
      </c>
      <c r="D415" s="5" t="s">
        <v>14</v>
      </c>
      <c r="E415" s="5" t="s">
        <v>1590</v>
      </c>
      <c r="F415" s="5" t="s">
        <v>166</v>
      </c>
      <c r="G415" s="5"/>
      <c r="H415" s="110">
        <v>842312051401</v>
      </c>
      <c r="I415" s="5"/>
      <c r="J415" s="5">
        <v>1</v>
      </c>
      <c r="K415" s="5" t="s">
        <v>1533</v>
      </c>
      <c r="L415" s="5" t="s">
        <v>1355</v>
      </c>
      <c r="M415" s="7">
        <v>146000</v>
      </c>
      <c r="N415" s="5"/>
      <c r="O415" s="5">
        <v>20240503</v>
      </c>
      <c r="P415" s="725" t="s">
        <v>1593</v>
      </c>
      <c r="Q415" s="7">
        <f t="shared" ref="Q415:Q417" si="97">J415*M415</f>
        <v>146000</v>
      </c>
      <c r="R415" s="8">
        <f>Q415*1.1</f>
        <v>160600</v>
      </c>
    </row>
    <row r="416" spans="2:18">
      <c r="B416" s="5">
        <v>2</v>
      </c>
      <c r="C416" s="5" t="s">
        <v>1589</v>
      </c>
      <c r="D416" s="5" t="s">
        <v>14</v>
      </c>
      <c r="E416" s="5" t="s">
        <v>1591</v>
      </c>
      <c r="F416" s="5" t="s">
        <v>166</v>
      </c>
      <c r="G416" s="5"/>
      <c r="H416" s="110">
        <v>842312051431</v>
      </c>
      <c r="I416" s="5"/>
      <c r="J416" s="5">
        <v>1</v>
      </c>
      <c r="K416" s="5" t="s">
        <v>1533</v>
      </c>
      <c r="L416" s="5" t="s">
        <v>1355</v>
      </c>
      <c r="M416" s="7">
        <v>787000</v>
      </c>
      <c r="N416" s="5"/>
      <c r="O416" s="5">
        <v>20240503</v>
      </c>
      <c r="P416" s="726"/>
      <c r="Q416" s="7">
        <f t="shared" si="97"/>
        <v>787000</v>
      </c>
      <c r="R416" s="8">
        <f t="shared" ref="R416:R417" si="98">Q416*1.1</f>
        <v>865700.00000000012</v>
      </c>
    </row>
    <row r="417" spans="2:18">
      <c r="B417" s="5">
        <v>3</v>
      </c>
      <c r="C417" s="5" t="s">
        <v>1589</v>
      </c>
      <c r="D417" s="5" t="s">
        <v>14</v>
      </c>
      <c r="E417" s="5" t="s">
        <v>1592</v>
      </c>
      <c r="F417" s="5" t="s">
        <v>166</v>
      </c>
      <c r="G417" s="5"/>
      <c r="H417" s="110">
        <v>842312051841</v>
      </c>
      <c r="I417" s="5"/>
      <c r="J417" s="5">
        <v>1</v>
      </c>
      <c r="K417" s="5" t="s">
        <v>38</v>
      </c>
      <c r="L417" s="5" t="s">
        <v>1355</v>
      </c>
      <c r="M417" s="7">
        <v>656000</v>
      </c>
      <c r="N417" s="5"/>
      <c r="O417" s="5">
        <v>20240503</v>
      </c>
      <c r="P417" s="727"/>
      <c r="Q417" s="7">
        <f t="shared" si="97"/>
        <v>656000</v>
      </c>
      <c r="R417" s="8">
        <f t="shared" si="98"/>
        <v>721600.00000000012</v>
      </c>
    </row>
    <row r="418" spans="2:18">
      <c r="P418" s="43" t="s">
        <v>123</v>
      </c>
      <c r="Q418" s="42">
        <f>SUM(Q415:Q417)</f>
        <v>1589000</v>
      </c>
      <c r="R418" s="42">
        <f>SUM(R415:R417)</f>
        <v>1747900.0000000002</v>
      </c>
    </row>
    <row r="420" spans="2:18">
      <c r="B420" s="3" t="s">
        <v>1620</v>
      </c>
    </row>
    <row r="421" spans="2:18">
      <c r="B421" s="4" t="s">
        <v>48</v>
      </c>
      <c r="C421" s="4" t="s">
        <v>13</v>
      </c>
      <c r="D421" s="4" t="s">
        <v>12</v>
      </c>
      <c r="E421" s="4" t="s">
        <v>5</v>
      </c>
      <c r="F421" s="4" t="s">
        <v>22</v>
      </c>
      <c r="G421" s="4" t="s">
        <v>2</v>
      </c>
      <c r="H421" s="4" t="s">
        <v>18</v>
      </c>
      <c r="I421" s="4" t="s">
        <v>3</v>
      </c>
      <c r="J421" s="4" t="s">
        <v>6</v>
      </c>
      <c r="K421" s="4" t="s">
        <v>35</v>
      </c>
      <c r="L421" s="4" t="s">
        <v>21</v>
      </c>
      <c r="M421" s="4" t="s">
        <v>59</v>
      </c>
      <c r="N421" s="4" t="s">
        <v>58</v>
      </c>
      <c r="O421" s="4" t="s">
        <v>121</v>
      </c>
      <c r="P421" s="4" t="s">
        <v>73</v>
      </c>
      <c r="Q421" s="4" t="s">
        <v>122</v>
      </c>
      <c r="R421" s="4" t="s">
        <v>337</v>
      </c>
    </row>
    <row r="422" spans="2:18" ht="16.5">
      <c r="B422" s="89">
        <v>1</v>
      </c>
      <c r="C422" s="5" t="s">
        <v>1620</v>
      </c>
      <c r="D422" s="89" t="s">
        <v>14</v>
      </c>
      <c r="E422" s="111" t="s">
        <v>1654</v>
      </c>
      <c r="F422" s="111" t="s">
        <v>1621</v>
      </c>
      <c r="G422" s="5"/>
      <c r="H422" s="5" t="s">
        <v>1622</v>
      </c>
      <c r="I422" s="5" t="s">
        <v>1623</v>
      </c>
      <c r="J422" s="5">
        <v>1</v>
      </c>
      <c r="K422" s="5" t="s">
        <v>1624</v>
      </c>
      <c r="L422" s="5" t="s">
        <v>119</v>
      </c>
      <c r="M422" s="112">
        <v>15000</v>
      </c>
      <c r="N422" s="5" t="s">
        <v>1659</v>
      </c>
      <c r="O422" s="5">
        <v>20240509</v>
      </c>
      <c r="P422" s="89"/>
      <c r="Q422" s="91">
        <f t="shared" ref="Q422:Q439" si="99">J422*M422</f>
        <v>15000</v>
      </c>
      <c r="R422" s="92">
        <f>Q422*1.1</f>
        <v>16500</v>
      </c>
    </row>
    <row r="423" spans="2:18" ht="16.5">
      <c r="B423" s="89">
        <v>2</v>
      </c>
      <c r="C423" s="5" t="s">
        <v>1620</v>
      </c>
      <c r="D423" s="89" t="s">
        <v>14</v>
      </c>
      <c r="E423" s="111" t="s">
        <v>1656</v>
      </c>
      <c r="F423" s="111" t="s">
        <v>154</v>
      </c>
      <c r="G423" s="5"/>
      <c r="H423" s="111" t="s">
        <v>1655</v>
      </c>
      <c r="I423" s="111" t="s">
        <v>152</v>
      </c>
      <c r="J423" s="5">
        <v>1</v>
      </c>
      <c r="K423" s="5" t="s">
        <v>1624</v>
      </c>
      <c r="L423" s="5" t="s">
        <v>119</v>
      </c>
      <c r="M423" s="112">
        <v>36000</v>
      </c>
      <c r="N423" s="5" t="s">
        <v>1659</v>
      </c>
      <c r="O423" s="5">
        <v>20240509</v>
      </c>
      <c r="P423" s="89"/>
      <c r="Q423" s="91">
        <f t="shared" si="99"/>
        <v>36000</v>
      </c>
      <c r="R423" s="92">
        <f t="shared" ref="R423:R440" si="100">Q423*1.1</f>
        <v>39600</v>
      </c>
    </row>
    <row r="424" spans="2:18" ht="16.5">
      <c r="B424" s="5">
        <v>3</v>
      </c>
      <c r="C424" s="5" t="s">
        <v>1620</v>
      </c>
      <c r="D424" s="5" t="s">
        <v>14</v>
      </c>
      <c r="E424" s="111" t="s">
        <v>1625</v>
      </c>
      <c r="F424" s="111" t="s">
        <v>1626</v>
      </c>
      <c r="G424" s="5"/>
      <c r="H424" s="111" t="s">
        <v>444</v>
      </c>
      <c r="I424" s="111" t="s">
        <v>152</v>
      </c>
      <c r="J424" s="5">
        <v>20</v>
      </c>
      <c r="K424" s="5" t="s">
        <v>38</v>
      </c>
      <c r="L424" s="5" t="s">
        <v>119</v>
      </c>
      <c r="M424" s="112">
        <v>6500</v>
      </c>
      <c r="N424" s="5" t="s">
        <v>1659</v>
      </c>
      <c r="O424" s="5">
        <v>20240517</v>
      </c>
      <c r="P424" s="5"/>
      <c r="Q424" s="7">
        <f t="shared" si="99"/>
        <v>130000</v>
      </c>
      <c r="R424" s="8">
        <f t="shared" si="100"/>
        <v>143000</v>
      </c>
    </row>
    <row r="425" spans="2:18" ht="16.5">
      <c r="B425" s="89">
        <v>4</v>
      </c>
      <c r="C425" s="5" t="s">
        <v>1620</v>
      </c>
      <c r="D425" s="89" t="s">
        <v>14</v>
      </c>
      <c r="E425" s="111" t="s">
        <v>1628</v>
      </c>
      <c r="F425" s="5" t="s">
        <v>88</v>
      </c>
      <c r="G425" s="5"/>
      <c r="H425" s="111" t="s">
        <v>803</v>
      </c>
      <c r="I425" s="111" t="s">
        <v>811</v>
      </c>
      <c r="J425" s="5">
        <v>3</v>
      </c>
      <c r="K425" s="5" t="s">
        <v>1624</v>
      </c>
      <c r="L425" s="5" t="s">
        <v>57</v>
      </c>
      <c r="M425" s="112">
        <v>117000</v>
      </c>
      <c r="N425" s="5" t="s">
        <v>1658</v>
      </c>
      <c r="O425" s="5">
        <v>20240612</v>
      </c>
      <c r="P425" s="89"/>
      <c r="Q425" s="91">
        <f t="shared" si="99"/>
        <v>351000</v>
      </c>
      <c r="R425" s="92">
        <f t="shared" si="100"/>
        <v>386100.00000000006</v>
      </c>
    </row>
    <row r="426" spans="2:18" ht="16.5">
      <c r="B426" s="89">
        <v>5</v>
      </c>
      <c r="C426" s="5" t="s">
        <v>1620</v>
      </c>
      <c r="D426" s="89" t="s">
        <v>14</v>
      </c>
      <c r="E426" s="111" t="s">
        <v>1629</v>
      </c>
      <c r="F426" s="5" t="s">
        <v>88</v>
      </c>
      <c r="G426" s="5"/>
      <c r="H426" s="111" t="s">
        <v>1630</v>
      </c>
      <c r="I426" s="111" t="s">
        <v>811</v>
      </c>
      <c r="J426" s="5">
        <v>3</v>
      </c>
      <c r="K426" s="5" t="s">
        <v>1624</v>
      </c>
      <c r="L426" s="5" t="s">
        <v>57</v>
      </c>
      <c r="M426" s="113">
        <v>39000</v>
      </c>
      <c r="N426" s="5" t="s">
        <v>1658</v>
      </c>
      <c r="O426" s="5">
        <v>20240612</v>
      </c>
      <c r="P426" s="89"/>
      <c r="Q426" s="91">
        <f t="shared" si="99"/>
        <v>117000</v>
      </c>
      <c r="R426" s="92">
        <f t="shared" si="100"/>
        <v>128700.00000000001</v>
      </c>
    </row>
    <row r="427" spans="2:18" ht="16.5">
      <c r="B427" s="89">
        <v>6</v>
      </c>
      <c r="C427" s="5" t="s">
        <v>1620</v>
      </c>
      <c r="D427" s="89" t="s">
        <v>14</v>
      </c>
      <c r="E427" s="111" t="s">
        <v>1631</v>
      </c>
      <c r="F427" s="111" t="s">
        <v>1634</v>
      </c>
      <c r="G427" s="5"/>
      <c r="H427" s="111">
        <v>81000</v>
      </c>
      <c r="I427" s="111" t="s">
        <v>1635</v>
      </c>
      <c r="J427" s="5">
        <v>2</v>
      </c>
      <c r="K427" s="5" t="s">
        <v>1624</v>
      </c>
      <c r="L427" s="5" t="s">
        <v>119</v>
      </c>
      <c r="M427" s="112">
        <v>69500</v>
      </c>
      <c r="N427" s="5" t="s">
        <v>1659</v>
      </c>
      <c r="O427" s="5">
        <v>20240509</v>
      </c>
      <c r="P427" s="89"/>
      <c r="Q427" s="91">
        <f t="shared" si="99"/>
        <v>139000</v>
      </c>
      <c r="R427" s="92">
        <f t="shared" si="100"/>
        <v>152900</v>
      </c>
    </row>
    <row r="428" spans="2:18" ht="16.5">
      <c r="B428" s="89">
        <v>7</v>
      </c>
      <c r="C428" s="5" t="s">
        <v>1620</v>
      </c>
      <c r="D428" s="89" t="s">
        <v>14</v>
      </c>
      <c r="E428" s="111" t="s">
        <v>1632</v>
      </c>
      <c r="F428" s="111" t="s">
        <v>1634</v>
      </c>
      <c r="G428" s="5"/>
      <c r="H428" s="111">
        <v>81217</v>
      </c>
      <c r="I428" s="111" t="s">
        <v>1636</v>
      </c>
      <c r="J428" s="5">
        <v>1</v>
      </c>
      <c r="K428" s="5" t="s">
        <v>1624</v>
      </c>
      <c r="L428" s="5" t="s">
        <v>119</v>
      </c>
      <c r="M428" s="113">
        <v>76000</v>
      </c>
      <c r="N428" s="5" t="s">
        <v>1659</v>
      </c>
      <c r="O428" s="5">
        <v>20240509</v>
      </c>
      <c r="P428" s="89"/>
      <c r="Q428" s="91">
        <f t="shared" si="99"/>
        <v>76000</v>
      </c>
      <c r="R428" s="92">
        <f t="shared" si="100"/>
        <v>83600</v>
      </c>
    </row>
    <row r="429" spans="2:18" ht="16.5">
      <c r="B429" s="89">
        <v>8</v>
      </c>
      <c r="C429" s="5" t="s">
        <v>1620</v>
      </c>
      <c r="D429" s="89" t="s">
        <v>14</v>
      </c>
      <c r="E429" s="111" t="s">
        <v>1633</v>
      </c>
      <c r="F429" s="111" t="s">
        <v>1634</v>
      </c>
      <c r="G429" s="5"/>
      <c r="H429" s="111">
        <v>81317</v>
      </c>
      <c r="I429" s="111" t="s">
        <v>1637</v>
      </c>
      <c r="J429" s="5">
        <v>1</v>
      </c>
      <c r="K429" s="5" t="s">
        <v>1624</v>
      </c>
      <c r="L429" s="5" t="s">
        <v>119</v>
      </c>
      <c r="M429" s="113">
        <v>88000</v>
      </c>
      <c r="N429" s="5" t="s">
        <v>1659</v>
      </c>
      <c r="O429" s="5">
        <v>20240509</v>
      </c>
      <c r="P429" s="89"/>
      <c r="Q429" s="91">
        <f t="shared" si="99"/>
        <v>88000</v>
      </c>
      <c r="R429" s="92">
        <f t="shared" si="100"/>
        <v>96800.000000000015</v>
      </c>
    </row>
    <row r="430" spans="2:18" ht="16.5">
      <c r="B430" s="89">
        <v>9</v>
      </c>
      <c r="C430" s="5" t="s">
        <v>1620</v>
      </c>
      <c r="D430" s="89" t="s">
        <v>14</v>
      </c>
      <c r="E430" s="111" t="s">
        <v>1652</v>
      </c>
      <c r="F430" s="5"/>
      <c r="G430" s="5"/>
      <c r="H430" s="5"/>
      <c r="I430" s="111" t="s">
        <v>1653</v>
      </c>
      <c r="J430" s="5">
        <v>1</v>
      </c>
      <c r="K430" s="5" t="s">
        <v>1624</v>
      </c>
      <c r="L430" s="5" t="s">
        <v>119</v>
      </c>
      <c r="M430" s="113">
        <v>29000</v>
      </c>
      <c r="N430" s="5" t="s">
        <v>1659</v>
      </c>
      <c r="O430" s="5">
        <v>20240509</v>
      </c>
      <c r="P430" s="89"/>
      <c r="Q430" s="91">
        <f t="shared" si="99"/>
        <v>29000</v>
      </c>
      <c r="R430" s="92">
        <f t="shared" si="100"/>
        <v>31900.000000000004</v>
      </c>
    </row>
    <row r="431" spans="2:18" ht="16.5">
      <c r="B431" s="89">
        <v>10</v>
      </c>
      <c r="C431" s="5" t="s">
        <v>1620</v>
      </c>
      <c r="D431" s="89" t="s">
        <v>14</v>
      </c>
      <c r="E431" s="111" t="s">
        <v>1638</v>
      </c>
      <c r="F431" s="111" t="s">
        <v>1639</v>
      </c>
      <c r="G431" s="5"/>
      <c r="H431" s="111" t="s">
        <v>156</v>
      </c>
      <c r="I431" s="111" t="s">
        <v>1640</v>
      </c>
      <c r="J431" s="5">
        <v>1</v>
      </c>
      <c r="K431" s="5" t="s">
        <v>1641</v>
      </c>
      <c r="L431" s="5" t="s">
        <v>119</v>
      </c>
      <c r="M431" s="113">
        <v>189600</v>
      </c>
      <c r="N431" s="5" t="s">
        <v>1659</v>
      </c>
      <c r="O431" s="5">
        <v>20240509</v>
      </c>
      <c r="P431" s="89"/>
      <c r="Q431" s="91">
        <f t="shared" si="99"/>
        <v>189600</v>
      </c>
      <c r="R431" s="92">
        <f t="shared" si="100"/>
        <v>208560.00000000003</v>
      </c>
    </row>
    <row r="432" spans="2:18" ht="16.5">
      <c r="B432" s="89">
        <v>11</v>
      </c>
      <c r="C432" s="5" t="s">
        <v>1620</v>
      </c>
      <c r="D432" s="89" t="s">
        <v>14</v>
      </c>
      <c r="E432" s="111" t="s">
        <v>1663</v>
      </c>
      <c r="F432" s="5" t="s">
        <v>88</v>
      </c>
      <c r="G432" s="5"/>
      <c r="H432" s="111" t="s">
        <v>1642</v>
      </c>
      <c r="I432" s="111" t="s">
        <v>1664</v>
      </c>
      <c r="J432" s="5">
        <v>1</v>
      </c>
      <c r="K432" s="5" t="s">
        <v>1624</v>
      </c>
      <c r="L432" s="5" t="s">
        <v>57</v>
      </c>
      <c r="M432" s="113">
        <v>3089000</v>
      </c>
      <c r="N432" s="5" t="s">
        <v>1658</v>
      </c>
      <c r="O432" s="5">
        <v>20240612</v>
      </c>
      <c r="P432" s="89"/>
      <c r="Q432" s="91">
        <f t="shared" si="99"/>
        <v>3089000</v>
      </c>
      <c r="R432" s="92">
        <f t="shared" si="100"/>
        <v>3397900.0000000005</v>
      </c>
    </row>
    <row r="433" spans="1:18" ht="16.5">
      <c r="B433" s="89">
        <v>12</v>
      </c>
      <c r="C433" s="5" t="s">
        <v>1620</v>
      </c>
      <c r="D433" s="89" t="s">
        <v>14</v>
      </c>
      <c r="E433" s="111" t="s">
        <v>1643</v>
      </c>
      <c r="F433" s="111" t="s">
        <v>1644</v>
      </c>
      <c r="G433" s="111"/>
      <c r="H433" s="111" t="s">
        <v>1645</v>
      </c>
      <c r="I433" s="111" t="s">
        <v>159</v>
      </c>
      <c r="J433" s="5">
        <v>1</v>
      </c>
      <c r="K433" s="5" t="s">
        <v>1624</v>
      </c>
      <c r="L433" s="5" t="s">
        <v>119</v>
      </c>
      <c r="M433" s="113">
        <v>74500</v>
      </c>
      <c r="N433" s="5" t="s">
        <v>1659</v>
      </c>
      <c r="O433" s="5">
        <v>20240509</v>
      </c>
      <c r="P433" s="89"/>
      <c r="Q433" s="91">
        <f t="shared" ref="Q433:Q437" si="101">J433*M433</f>
        <v>74500</v>
      </c>
      <c r="R433" s="92">
        <f t="shared" ref="R433:R437" si="102">Q433*1.1</f>
        <v>81950</v>
      </c>
    </row>
    <row r="434" spans="1:18" ht="16.5">
      <c r="B434" s="89">
        <v>13</v>
      </c>
      <c r="C434" s="5" t="s">
        <v>1620</v>
      </c>
      <c r="D434" s="89" t="s">
        <v>14</v>
      </c>
      <c r="E434" s="111" t="s">
        <v>1676</v>
      </c>
      <c r="F434" s="111" t="s">
        <v>1677</v>
      </c>
      <c r="G434" s="111"/>
      <c r="H434" s="111" t="s">
        <v>687</v>
      </c>
      <c r="I434" s="87" t="s">
        <v>998</v>
      </c>
      <c r="J434" s="5">
        <v>20</v>
      </c>
      <c r="K434" s="5" t="s">
        <v>1627</v>
      </c>
      <c r="L434" s="5" t="s">
        <v>119</v>
      </c>
      <c r="M434" s="113">
        <v>6700</v>
      </c>
      <c r="N434" s="5" t="s">
        <v>1659</v>
      </c>
      <c r="O434" s="5">
        <v>20240509</v>
      </c>
      <c r="P434" s="89"/>
      <c r="Q434" s="91">
        <f t="shared" si="101"/>
        <v>134000</v>
      </c>
      <c r="R434" s="92">
        <f t="shared" si="102"/>
        <v>147400</v>
      </c>
    </row>
    <row r="435" spans="1:18" ht="16.5">
      <c r="B435" s="89">
        <v>14</v>
      </c>
      <c r="C435" s="5" t="s">
        <v>1620</v>
      </c>
      <c r="D435" s="89" t="s">
        <v>14</v>
      </c>
      <c r="E435" s="111" t="s">
        <v>1667</v>
      </c>
      <c r="F435" s="111" t="s">
        <v>1677</v>
      </c>
      <c r="G435" s="111"/>
      <c r="H435" s="111" t="s">
        <v>1672</v>
      </c>
      <c r="I435" s="87" t="s">
        <v>999</v>
      </c>
      <c r="J435" s="5">
        <v>10</v>
      </c>
      <c r="K435" s="5" t="s">
        <v>1627</v>
      </c>
      <c r="L435" s="5" t="s">
        <v>119</v>
      </c>
      <c r="M435" s="113">
        <v>6700</v>
      </c>
      <c r="N435" s="5" t="s">
        <v>1659</v>
      </c>
      <c r="O435" s="5">
        <v>20240509</v>
      </c>
      <c r="P435" s="89"/>
      <c r="Q435" s="91">
        <f t="shared" si="101"/>
        <v>67000</v>
      </c>
      <c r="R435" s="92">
        <f t="shared" si="102"/>
        <v>73700</v>
      </c>
    </row>
    <row r="436" spans="1:18" ht="16.5">
      <c r="B436" s="89">
        <v>15</v>
      </c>
      <c r="C436" s="5" t="s">
        <v>1620</v>
      </c>
      <c r="D436" s="89" t="s">
        <v>14</v>
      </c>
      <c r="E436" s="111" t="s">
        <v>1668</v>
      </c>
      <c r="F436" s="111" t="s">
        <v>1677</v>
      </c>
      <c r="G436" s="111"/>
      <c r="H436" s="111" t="s">
        <v>636</v>
      </c>
      <c r="I436" s="87" t="s">
        <v>1646</v>
      </c>
      <c r="J436" s="5">
        <v>5</v>
      </c>
      <c r="K436" s="5" t="s">
        <v>1627</v>
      </c>
      <c r="L436" s="5" t="s">
        <v>119</v>
      </c>
      <c r="M436" s="113">
        <v>6700</v>
      </c>
      <c r="N436" s="5" t="s">
        <v>1659</v>
      </c>
      <c r="O436" s="5">
        <v>20240509</v>
      </c>
      <c r="P436" s="89"/>
      <c r="Q436" s="91">
        <f t="shared" si="101"/>
        <v>33500</v>
      </c>
      <c r="R436" s="92">
        <f t="shared" si="102"/>
        <v>36850</v>
      </c>
    </row>
    <row r="437" spans="1:18" ht="16.5">
      <c r="B437" s="89">
        <v>16</v>
      </c>
      <c r="C437" s="5" t="s">
        <v>1620</v>
      </c>
      <c r="D437" s="89" t="s">
        <v>14</v>
      </c>
      <c r="E437" s="111" t="s">
        <v>1669</v>
      </c>
      <c r="F437" s="111" t="s">
        <v>1677</v>
      </c>
      <c r="G437" s="111"/>
      <c r="H437" s="111" t="s">
        <v>1673</v>
      </c>
      <c r="I437" s="87" t="s">
        <v>998</v>
      </c>
      <c r="J437" s="5">
        <v>10</v>
      </c>
      <c r="K437" s="5" t="s">
        <v>1627</v>
      </c>
      <c r="L437" s="5" t="s">
        <v>119</v>
      </c>
      <c r="M437" s="113">
        <v>8300</v>
      </c>
      <c r="N437" s="5" t="s">
        <v>1659</v>
      </c>
      <c r="O437" s="5">
        <v>20240509</v>
      </c>
      <c r="P437" s="89"/>
      <c r="Q437" s="91">
        <f t="shared" si="101"/>
        <v>83000</v>
      </c>
      <c r="R437" s="92">
        <f t="shared" si="102"/>
        <v>91300.000000000015</v>
      </c>
    </row>
    <row r="438" spans="1:18" ht="16.5">
      <c r="B438" s="89">
        <v>17</v>
      </c>
      <c r="C438" s="5" t="s">
        <v>1620</v>
      </c>
      <c r="D438" s="89" t="s">
        <v>14</v>
      </c>
      <c r="E438" s="111" t="s">
        <v>1670</v>
      </c>
      <c r="F438" s="111" t="s">
        <v>1677</v>
      </c>
      <c r="G438" s="111"/>
      <c r="H438" s="111" t="s">
        <v>1674</v>
      </c>
      <c r="I438" s="87" t="s">
        <v>999</v>
      </c>
      <c r="J438" s="5">
        <v>10</v>
      </c>
      <c r="K438" s="5" t="s">
        <v>1627</v>
      </c>
      <c r="L438" s="5" t="s">
        <v>119</v>
      </c>
      <c r="M438" s="113">
        <v>8300</v>
      </c>
      <c r="N438" s="5" t="s">
        <v>1659</v>
      </c>
      <c r="O438" s="5">
        <v>20240509</v>
      </c>
      <c r="P438" s="89"/>
      <c r="Q438" s="91">
        <f t="shared" si="99"/>
        <v>83000</v>
      </c>
      <c r="R438" s="92">
        <f t="shared" si="100"/>
        <v>91300.000000000015</v>
      </c>
    </row>
    <row r="439" spans="1:18" ht="16.5">
      <c r="B439" s="89">
        <v>18</v>
      </c>
      <c r="C439" s="5" t="s">
        <v>1620</v>
      </c>
      <c r="D439" s="89" t="s">
        <v>14</v>
      </c>
      <c r="E439" s="111" t="s">
        <v>1671</v>
      </c>
      <c r="F439" s="111" t="s">
        <v>1677</v>
      </c>
      <c r="G439" s="111"/>
      <c r="H439" s="111" t="s">
        <v>1675</v>
      </c>
      <c r="I439" s="87" t="s">
        <v>1646</v>
      </c>
      <c r="J439" s="5">
        <v>5</v>
      </c>
      <c r="K439" s="5" t="s">
        <v>1627</v>
      </c>
      <c r="L439" s="5" t="s">
        <v>119</v>
      </c>
      <c r="M439" s="113">
        <v>8300</v>
      </c>
      <c r="N439" s="5" t="s">
        <v>1659</v>
      </c>
      <c r="O439" s="5">
        <v>20240509</v>
      </c>
      <c r="P439" s="32"/>
      <c r="Q439" s="91">
        <f t="shared" si="99"/>
        <v>41500</v>
      </c>
      <c r="R439" s="92">
        <f t="shared" si="100"/>
        <v>45650.000000000007</v>
      </c>
    </row>
    <row r="440" spans="1:18" s="37" customFormat="1" ht="16.5">
      <c r="A440" s="2"/>
      <c r="B440" s="5">
        <v>19</v>
      </c>
      <c r="C440" s="5" t="s">
        <v>1594</v>
      </c>
      <c r="D440" s="89" t="s">
        <v>14</v>
      </c>
      <c r="E440" s="5" t="s">
        <v>1275</v>
      </c>
      <c r="F440" s="5" t="s">
        <v>1263</v>
      </c>
      <c r="G440" s="5"/>
      <c r="H440" s="87" t="s">
        <v>1662</v>
      </c>
      <c r="I440" s="5" t="s">
        <v>1286</v>
      </c>
      <c r="J440" s="5">
        <v>10</v>
      </c>
      <c r="K440" s="5" t="s">
        <v>38</v>
      </c>
      <c r="L440" s="5" t="s">
        <v>119</v>
      </c>
      <c r="M440" s="7">
        <v>6500</v>
      </c>
      <c r="N440" s="5" t="s">
        <v>1659</v>
      </c>
      <c r="O440" s="5">
        <v>20240509</v>
      </c>
      <c r="P440" s="105" t="s">
        <v>1911</v>
      </c>
      <c r="Q440" s="91">
        <f>J440*M440</f>
        <v>65000</v>
      </c>
      <c r="R440" s="92">
        <f t="shared" si="100"/>
        <v>71500</v>
      </c>
    </row>
    <row r="441" spans="1:18">
      <c r="P441" s="43" t="s">
        <v>123</v>
      </c>
      <c r="Q441" s="42">
        <f>SUM(Q422:Q440)</f>
        <v>4841100</v>
      </c>
      <c r="R441" s="42">
        <f>SUM(R422:R440)</f>
        <v>5325210</v>
      </c>
    </row>
    <row r="443" spans="1:18">
      <c r="B443" s="3" t="s">
        <v>1678</v>
      </c>
    </row>
    <row r="444" spans="1:18">
      <c r="B444" s="4" t="s">
        <v>48</v>
      </c>
      <c r="C444" s="4" t="s">
        <v>13</v>
      </c>
      <c r="D444" s="4" t="s">
        <v>12</v>
      </c>
      <c r="E444" s="4" t="s">
        <v>5</v>
      </c>
      <c r="F444" s="4" t="s">
        <v>22</v>
      </c>
      <c r="G444" s="4" t="s">
        <v>2</v>
      </c>
      <c r="H444" s="4" t="s">
        <v>18</v>
      </c>
      <c r="I444" s="4" t="s">
        <v>3</v>
      </c>
      <c r="J444" s="4" t="s">
        <v>6</v>
      </c>
      <c r="K444" s="4" t="s">
        <v>35</v>
      </c>
      <c r="L444" s="4" t="s">
        <v>21</v>
      </c>
      <c r="M444" s="4" t="s">
        <v>59</v>
      </c>
      <c r="N444" s="4" t="s">
        <v>58</v>
      </c>
      <c r="O444" s="4" t="s">
        <v>121</v>
      </c>
      <c r="P444" s="4" t="s">
        <v>73</v>
      </c>
      <c r="Q444" s="4" t="s">
        <v>122</v>
      </c>
      <c r="R444" s="4" t="s">
        <v>337</v>
      </c>
    </row>
    <row r="445" spans="1:18" ht="30.75">
      <c r="B445" s="88">
        <v>1</v>
      </c>
      <c r="C445" s="88" t="s">
        <v>1679</v>
      </c>
      <c r="D445" s="88" t="s">
        <v>14</v>
      </c>
      <c r="E445" s="88" t="s">
        <v>1680</v>
      </c>
      <c r="F445" s="88" t="s">
        <v>817</v>
      </c>
      <c r="G445" s="88" t="s">
        <v>10</v>
      </c>
      <c r="H445" s="88" t="s">
        <v>1703</v>
      </c>
      <c r="I445" s="88" t="s">
        <v>81</v>
      </c>
      <c r="J445" s="88">
        <v>1</v>
      </c>
      <c r="K445" s="88" t="s">
        <v>38</v>
      </c>
      <c r="L445" s="88" t="s">
        <v>119</v>
      </c>
      <c r="M445" s="114">
        <v>8800</v>
      </c>
      <c r="N445" s="88">
        <v>20240507</v>
      </c>
      <c r="O445" s="88">
        <v>20240509</v>
      </c>
      <c r="P445" s="105" t="s">
        <v>1905</v>
      </c>
      <c r="Q445" s="101">
        <f t="shared" ref="Q445:Q446" si="103">J445*M445</f>
        <v>8800</v>
      </c>
      <c r="R445" s="102">
        <f t="shared" ref="R445:R447" si="104">Q445*1.1</f>
        <v>9680</v>
      </c>
    </row>
    <row r="446" spans="1:18" s="27" customFormat="1" ht="16.5">
      <c r="B446" s="89">
        <v>2</v>
      </c>
      <c r="C446" s="89" t="s">
        <v>1679</v>
      </c>
      <c r="D446" s="89" t="s">
        <v>14</v>
      </c>
      <c r="E446" s="89" t="s">
        <v>1680</v>
      </c>
      <c r="F446" s="111" t="s">
        <v>416</v>
      </c>
      <c r="G446" s="5" t="s">
        <v>10</v>
      </c>
      <c r="H446" s="5" t="s">
        <v>109</v>
      </c>
      <c r="I446" s="111" t="s">
        <v>1681</v>
      </c>
      <c r="J446" s="5">
        <v>2</v>
      </c>
      <c r="K446" s="5" t="s">
        <v>38</v>
      </c>
      <c r="L446" s="5" t="s">
        <v>119</v>
      </c>
      <c r="M446" s="112">
        <v>36000</v>
      </c>
      <c r="N446" s="5">
        <v>20240507</v>
      </c>
      <c r="O446" s="5">
        <v>20240509</v>
      </c>
      <c r="P446" s="89"/>
      <c r="Q446" s="91">
        <f t="shared" si="103"/>
        <v>72000</v>
      </c>
      <c r="R446" s="92">
        <f t="shared" si="104"/>
        <v>79200</v>
      </c>
    </row>
    <row r="447" spans="1:18" s="27" customFormat="1" ht="16.5">
      <c r="B447" s="89">
        <v>3</v>
      </c>
      <c r="C447" s="89" t="s">
        <v>1679</v>
      </c>
      <c r="D447" s="89" t="s">
        <v>14</v>
      </c>
      <c r="E447" s="5" t="s">
        <v>486</v>
      </c>
      <c r="F447" s="111" t="s">
        <v>487</v>
      </c>
      <c r="G447" s="5"/>
      <c r="H447" s="111" t="s">
        <v>488</v>
      </c>
      <c r="I447" s="111" t="s">
        <v>489</v>
      </c>
      <c r="J447" s="5">
        <v>1</v>
      </c>
      <c r="K447" s="5" t="s">
        <v>38</v>
      </c>
      <c r="L447" s="5" t="s">
        <v>504</v>
      </c>
      <c r="M447" s="112">
        <v>874000</v>
      </c>
      <c r="N447" s="5">
        <v>20240507</v>
      </c>
      <c r="O447" s="5">
        <v>20240508</v>
      </c>
      <c r="P447" s="89"/>
      <c r="Q447" s="91">
        <f>J447*M447</f>
        <v>874000</v>
      </c>
      <c r="R447" s="92">
        <f t="shared" si="104"/>
        <v>961400.00000000012</v>
      </c>
    </row>
    <row r="448" spans="1:18">
      <c r="P448" s="43" t="s">
        <v>123</v>
      </c>
      <c r="Q448" s="42">
        <f>SUM(Q446:Q447)</f>
        <v>946000</v>
      </c>
      <c r="R448" s="42">
        <f>SUM(R446:R447)</f>
        <v>1040600.0000000001</v>
      </c>
    </row>
    <row r="450" spans="2:18">
      <c r="B450" s="3" t="s">
        <v>1682</v>
      </c>
    </row>
    <row r="451" spans="2:18">
      <c r="B451" s="4" t="s">
        <v>48</v>
      </c>
      <c r="C451" s="4" t="s">
        <v>13</v>
      </c>
      <c r="D451" s="4" t="s">
        <v>12</v>
      </c>
      <c r="E451" s="4" t="s">
        <v>5</v>
      </c>
      <c r="F451" s="4" t="s">
        <v>22</v>
      </c>
      <c r="G451" s="4" t="s">
        <v>2</v>
      </c>
      <c r="H451" s="4" t="s">
        <v>18</v>
      </c>
      <c r="I451" s="4" t="s">
        <v>3</v>
      </c>
      <c r="J451" s="4" t="s">
        <v>6</v>
      </c>
      <c r="K451" s="4" t="s">
        <v>35</v>
      </c>
      <c r="L451" s="4" t="s">
        <v>21</v>
      </c>
      <c r="M451" s="4" t="s">
        <v>59</v>
      </c>
      <c r="N451" s="4" t="s">
        <v>58</v>
      </c>
      <c r="O451" s="4" t="s">
        <v>121</v>
      </c>
      <c r="P451" s="4" t="s">
        <v>73</v>
      </c>
      <c r="Q451" s="4" t="s">
        <v>122</v>
      </c>
      <c r="R451" s="4" t="s">
        <v>337</v>
      </c>
    </row>
    <row r="452" spans="2:18" ht="16.5">
      <c r="B452" s="88">
        <v>1</v>
      </c>
      <c r="C452" s="88" t="s">
        <v>1683</v>
      </c>
      <c r="D452" s="88" t="s">
        <v>14</v>
      </c>
      <c r="E452" s="88" t="s">
        <v>1684</v>
      </c>
      <c r="F452" s="88" t="s">
        <v>438</v>
      </c>
      <c r="G452" s="88"/>
      <c r="H452" s="88" t="s">
        <v>1686</v>
      </c>
      <c r="I452" s="88"/>
      <c r="J452" s="88">
        <v>1</v>
      </c>
      <c r="K452" s="88" t="s">
        <v>1533</v>
      </c>
      <c r="L452" s="88" t="s">
        <v>988</v>
      </c>
      <c r="M452" s="118">
        <v>720000</v>
      </c>
      <c r="N452" s="88">
        <v>20240508</v>
      </c>
      <c r="O452" s="88">
        <v>20240704</v>
      </c>
      <c r="P452" s="88" t="s">
        <v>1704</v>
      </c>
      <c r="Q452" s="101">
        <f t="shared" ref="Q452" si="105">J452*M452</f>
        <v>720000</v>
      </c>
      <c r="R452" s="102">
        <f t="shared" ref="R452:R453" si="106">Q452*1.1</f>
        <v>792000.00000000012</v>
      </c>
    </row>
    <row r="453" spans="2:18" ht="16.5">
      <c r="B453" s="88">
        <v>2</v>
      </c>
      <c r="C453" s="88" t="s">
        <v>1683</v>
      </c>
      <c r="D453" s="88" t="s">
        <v>14</v>
      </c>
      <c r="E453" s="88" t="s">
        <v>1685</v>
      </c>
      <c r="F453" s="88" t="s">
        <v>438</v>
      </c>
      <c r="G453" s="88"/>
      <c r="H453" s="88" t="s">
        <v>1687</v>
      </c>
      <c r="I453" s="88"/>
      <c r="J453" s="88">
        <v>1</v>
      </c>
      <c r="K453" s="88" t="s">
        <v>38</v>
      </c>
      <c r="L453" s="88" t="s">
        <v>988</v>
      </c>
      <c r="M453" s="118">
        <v>290000</v>
      </c>
      <c r="N453" s="88">
        <v>20240508</v>
      </c>
      <c r="O453" s="88">
        <v>20240704</v>
      </c>
      <c r="P453" s="88" t="s">
        <v>1704</v>
      </c>
      <c r="Q453" s="101">
        <f>J453*M453</f>
        <v>290000</v>
      </c>
      <c r="R453" s="102">
        <f t="shared" si="106"/>
        <v>319000</v>
      </c>
    </row>
    <row r="454" spans="2:18">
      <c r="P454" s="43" t="s">
        <v>123</v>
      </c>
      <c r="Q454" s="42">
        <f>SUM(Q452:Q453)</f>
        <v>1010000</v>
      </c>
      <c r="R454" s="42">
        <f>SUM(R452:R453)</f>
        <v>1111000</v>
      </c>
    </row>
    <row r="456" spans="2:18">
      <c r="B456" s="3" t="s">
        <v>1707</v>
      </c>
    </row>
    <row r="457" spans="2:18">
      <c r="B457" s="4" t="s">
        <v>48</v>
      </c>
      <c r="C457" s="4" t="s">
        <v>13</v>
      </c>
      <c r="D457" s="4" t="s">
        <v>12</v>
      </c>
      <c r="E457" s="4" t="s">
        <v>5</v>
      </c>
      <c r="F457" s="4" t="s">
        <v>22</v>
      </c>
      <c r="G457" s="4" t="s">
        <v>2</v>
      </c>
      <c r="H457" s="4" t="s">
        <v>18</v>
      </c>
      <c r="I457" s="4" t="s">
        <v>3</v>
      </c>
      <c r="J457" s="4" t="s">
        <v>6</v>
      </c>
      <c r="K457" s="4" t="s">
        <v>35</v>
      </c>
      <c r="L457" s="4" t="s">
        <v>21</v>
      </c>
      <c r="M457" s="4" t="s">
        <v>59</v>
      </c>
      <c r="N457" s="4" t="s">
        <v>58</v>
      </c>
      <c r="O457" s="4" t="s">
        <v>121</v>
      </c>
      <c r="P457" s="4" t="s">
        <v>73</v>
      </c>
      <c r="Q457" s="4" t="s">
        <v>122</v>
      </c>
      <c r="R457" s="4" t="s">
        <v>337</v>
      </c>
    </row>
    <row r="458" spans="2:18">
      <c r="B458" s="5">
        <v>1</v>
      </c>
      <c r="C458" s="5" t="s">
        <v>1708</v>
      </c>
      <c r="D458" s="5" t="s">
        <v>14</v>
      </c>
      <c r="E458" s="5" t="s">
        <v>1709</v>
      </c>
      <c r="F458" s="5" t="s">
        <v>166</v>
      </c>
      <c r="G458" s="5"/>
      <c r="H458" s="115" t="s">
        <v>1710</v>
      </c>
      <c r="I458" s="5" t="s">
        <v>1711</v>
      </c>
      <c r="J458" s="5">
        <v>3</v>
      </c>
      <c r="K458" s="5" t="s">
        <v>38</v>
      </c>
      <c r="L458" s="5" t="s">
        <v>1355</v>
      </c>
      <c r="M458" s="7">
        <v>368000</v>
      </c>
      <c r="N458" s="5">
        <v>20240510</v>
      </c>
      <c r="O458" s="5">
        <v>20240517</v>
      </c>
      <c r="P458" s="3"/>
      <c r="Q458" s="7">
        <f t="shared" ref="Q458" si="107">J458*M458</f>
        <v>1104000</v>
      </c>
      <c r="R458" s="8">
        <f>Q458*1.1</f>
        <v>1214400</v>
      </c>
    </row>
    <row r="459" spans="2:18">
      <c r="P459" s="43" t="s">
        <v>123</v>
      </c>
      <c r="Q459" s="42">
        <f>SUM(Q458:Q458)</f>
        <v>1104000</v>
      </c>
      <c r="R459" s="42">
        <f>SUM(R458:R458)</f>
        <v>1214400</v>
      </c>
    </row>
    <row r="461" spans="2:18">
      <c r="B461" s="3" t="s">
        <v>1750</v>
      </c>
    </row>
    <row r="462" spans="2:18">
      <c r="B462" s="4" t="s">
        <v>48</v>
      </c>
      <c r="C462" s="4" t="s">
        <v>13</v>
      </c>
      <c r="D462" s="4" t="s">
        <v>12</v>
      </c>
      <c r="E462" s="4" t="s">
        <v>5</v>
      </c>
      <c r="F462" s="4" t="s">
        <v>22</v>
      </c>
      <c r="G462" s="4" t="s">
        <v>2</v>
      </c>
      <c r="H462" s="4" t="s">
        <v>18</v>
      </c>
      <c r="I462" s="4" t="s">
        <v>3</v>
      </c>
      <c r="J462" s="4" t="s">
        <v>6</v>
      </c>
      <c r="K462" s="4" t="s">
        <v>35</v>
      </c>
      <c r="L462" s="4" t="s">
        <v>21</v>
      </c>
      <c r="M462" s="4" t="s">
        <v>59</v>
      </c>
      <c r="N462" s="4" t="s">
        <v>58</v>
      </c>
      <c r="O462" s="4" t="s">
        <v>121</v>
      </c>
      <c r="P462" s="4" t="s">
        <v>73</v>
      </c>
      <c r="Q462" s="4" t="s">
        <v>122</v>
      </c>
      <c r="R462" s="4" t="s">
        <v>337</v>
      </c>
    </row>
    <row r="463" spans="2:18" ht="16.5">
      <c r="B463" s="89">
        <v>1</v>
      </c>
      <c r="C463" s="5" t="s">
        <v>1750</v>
      </c>
      <c r="D463" s="89" t="s">
        <v>14</v>
      </c>
      <c r="E463" s="111" t="s">
        <v>1751</v>
      </c>
      <c r="F463" s="111" t="s">
        <v>1752</v>
      </c>
      <c r="G463" s="5"/>
      <c r="H463" s="5" t="s">
        <v>878</v>
      </c>
      <c r="I463" s="5" t="s">
        <v>580</v>
      </c>
      <c r="J463" s="5">
        <v>10</v>
      </c>
      <c r="K463" s="5" t="s">
        <v>38</v>
      </c>
      <c r="L463" s="5" t="s">
        <v>119</v>
      </c>
      <c r="M463" s="112">
        <v>6900</v>
      </c>
      <c r="N463" s="5">
        <v>20240517</v>
      </c>
      <c r="O463" s="5">
        <v>20240524</v>
      </c>
      <c r="P463" s="89"/>
      <c r="Q463" s="91">
        <f t="shared" ref="Q463:Q479" si="108">J463*M463</f>
        <v>69000</v>
      </c>
      <c r="R463" s="92">
        <f>Q463*1.1</f>
        <v>75900</v>
      </c>
    </row>
    <row r="464" spans="2:18" ht="16.5">
      <c r="B464" s="89">
        <v>2</v>
      </c>
      <c r="C464" s="5" t="s">
        <v>1750</v>
      </c>
      <c r="D464" s="89" t="s">
        <v>14</v>
      </c>
      <c r="E464" s="111" t="s">
        <v>1754</v>
      </c>
      <c r="F464" s="111" t="s">
        <v>1755</v>
      </c>
      <c r="G464" s="5"/>
      <c r="H464" s="111" t="s">
        <v>1756</v>
      </c>
      <c r="I464" s="111" t="s">
        <v>580</v>
      </c>
      <c r="J464" s="5">
        <v>10</v>
      </c>
      <c r="K464" s="5" t="s">
        <v>38</v>
      </c>
      <c r="L464" s="5" t="s">
        <v>119</v>
      </c>
      <c r="M464" s="112">
        <v>8500</v>
      </c>
      <c r="N464" s="5">
        <v>20240517</v>
      </c>
      <c r="O464" s="5">
        <v>20240524</v>
      </c>
      <c r="P464" s="89"/>
      <c r="Q464" s="91">
        <f t="shared" si="108"/>
        <v>85000</v>
      </c>
      <c r="R464" s="92">
        <f t="shared" ref="R464:R479" si="109">Q464*1.1</f>
        <v>93500.000000000015</v>
      </c>
    </row>
    <row r="465" spans="2:18" ht="16.5">
      <c r="B465" s="89">
        <v>3</v>
      </c>
      <c r="C465" s="5" t="s">
        <v>1750</v>
      </c>
      <c r="D465" s="5" t="s">
        <v>14</v>
      </c>
      <c r="E465" s="111" t="s">
        <v>1757</v>
      </c>
      <c r="F465" s="111" t="s">
        <v>1758</v>
      </c>
      <c r="G465" s="5"/>
      <c r="H465" s="111" t="s">
        <v>1788</v>
      </c>
      <c r="I465" s="111" t="s">
        <v>1759</v>
      </c>
      <c r="J465" s="5">
        <v>10</v>
      </c>
      <c r="K465" s="5" t="s">
        <v>608</v>
      </c>
      <c r="L465" s="5" t="s">
        <v>119</v>
      </c>
      <c r="M465" s="112">
        <v>40000</v>
      </c>
      <c r="N465" s="5">
        <v>20240520</v>
      </c>
      <c r="O465" s="5">
        <v>20240524</v>
      </c>
      <c r="P465" s="5"/>
      <c r="Q465" s="7">
        <f t="shared" si="108"/>
        <v>400000</v>
      </c>
      <c r="R465" s="8">
        <f t="shared" si="109"/>
        <v>440000.00000000006</v>
      </c>
    </row>
    <row r="466" spans="2:18" ht="30.75">
      <c r="B466" s="88">
        <v>4</v>
      </c>
      <c r="C466" s="88" t="s">
        <v>1750</v>
      </c>
      <c r="D466" s="88" t="s">
        <v>14</v>
      </c>
      <c r="E466" s="88" t="s">
        <v>1790</v>
      </c>
      <c r="F466" s="88" t="s">
        <v>410</v>
      </c>
      <c r="G466" s="88"/>
      <c r="H466" s="88" t="s">
        <v>1791</v>
      </c>
      <c r="I466" s="88" t="s">
        <v>1759</v>
      </c>
      <c r="J466" s="88">
        <v>1</v>
      </c>
      <c r="K466" s="88" t="s">
        <v>38</v>
      </c>
      <c r="L466" s="88" t="s">
        <v>119</v>
      </c>
      <c r="M466" s="114">
        <v>28700</v>
      </c>
      <c r="N466" s="88">
        <v>20240520</v>
      </c>
      <c r="O466" s="88">
        <v>20240524</v>
      </c>
      <c r="P466" s="105" t="s">
        <v>1904</v>
      </c>
      <c r="Q466" s="101">
        <f t="shared" ref="Q466" si="110">J466*M466</f>
        <v>28700</v>
      </c>
      <c r="R466" s="102">
        <f t="shared" ref="R466" si="111">Q466*1.1</f>
        <v>31570.000000000004</v>
      </c>
    </row>
    <row r="467" spans="2:18" ht="16.5">
      <c r="B467" s="89">
        <v>5</v>
      </c>
      <c r="C467" s="89" t="s">
        <v>1750</v>
      </c>
      <c r="D467" s="89" t="s">
        <v>14</v>
      </c>
      <c r="E467" s="89" t="s">
        <v>1760</v>
      </c>
      <c r="F467" s="89"/>
      <c r="G467" s="89"/>
      <c r="H467" s="111" t="s">
        <v>1794</v>
      </c>
      <c r="I467" s="89"/>
      <c r="J467" s="89">
        <v>3</v>
      </c>
      <c r="K467" s="89" t="s">
        <v>1761</v>
      </c>
      <c r="L467" s="5" t="s">
        <v>119</v>
      </c>
      <c r="M467" s="112">
        <v>5900</v>
      </c>
      <c r="N467" s="89">
        <v>20240517</v>
      </c>
      <c r="O467" s="89">
        <v>20240517</v>
      </c>
      <c r="P467" s="89"/>
      <c r="Q467" s="91">
        <f t="shared" si="108"/>
        <v>17700</v>
      </c>
      <c r="R467" s="92">
        <f t="shared" si="109"/>
        <v>19470</v>
      </c>
    </row>
    <row r="468" spans="2:18" ht="16.5">
      <c r="B468" s="89">
        <v>6</v>
      </c>
      <c r="C468" s="5" t="s">
        <v>1750</v>
      </c>
      <c r="D468" s="89" t="s">
        <v>14</v>
      </c>
      <c r="E468" s="111" t="s">
        <v>1762</v>
      </c>
      <c r="F468" s="5" t="s">
        <v>1796</v>
      </c>
      <c r="G468" s="5"/>
      <c r="H468" s="111" t="s">
        <v>1795</v>
      </c>
      <c r="I468" s="111" t="s">
        <v>580</v>
      </c>
      <c r="J468" s="5">
        <v>50</v>
      </c>
      <c r="K468" s="5" t="s">
        <v>1761</v>
      </c>
      <c r="L468" s="89" t="s">
        <v>119</v>
      </c>
      <c r="M468" s="113">
        <v>3300</v>
      </c>
      <c r="N468" s="5">
        <v>20240520</v>
      </c>
      <c r="O468" s="5">
        <v>20240524</v>
      </c>
      <c r="P468" s="89" t="s">
        <v>1787</v>
      </c>
      <c r="Q468" s="91">
        <f t="shared" si="108"/>
        <v>165000</v>
      </c>
      <c r="R468" s="92">
        <f t="shared" si="109"/>
        <v>181500.00000000003</v>
      </c>
    </row>
    <row r="469" spans="2:18" ht="16.5">
      <c r="B469" s="89">
        <v>7</v>
      </c>
      <c r="C469" s="5" t="s">
        <v>1750</v>
      </c>
      <c r="D469" s="89" t="s">
        <v>14</v>
      </c>
      <c r="E469" s="111" t="s">
        <v>1763</v>
      </c>
      <c r="F469" s="111" t="s">
        <v>1764</v>
      </c>
      <c r="G469" s="5"/>
      <c r="H469" s="111" t="s">
        <v>1765</v>
      </c>
      <c r="I469" s="111" t="s">
        <v>1766</v>
      </c>
      <c r="J469" s="5">
        <v>1</v>
      </c>
      <c r="K469" s="5" t="s">
        <v>1761</v>
      </c>
      <c r="L469" s="89" t="s">
        <v>119</v>
      </c>
      <c r="M469" s="112">
        <v>30000</v>
      </c>
      <c r="N469" s="5">
        <v>20240520</v>
      </c>
      <c r="O469" s="5">
        <v>20240613</v>
      </c>
      <c r="P469" s="89"/>
      <c r="Q469" s="91">
        <f t="shared" si="108"/>
        <v>30000</v>
      </c>
      <c r="R469" s="92">
        <f t="shared" si="109"/>
        <v>33000</v>
      </c>
    </row>
    <row r="470" spans="2:18" ht="16.5">
      <c r="B470" s="89">
        <v>8</v>
      </c>
      <c r="C470" s="5" t="s">
        <v>1750</v>
      </c>
      <c r="D470" s="89" t="s">
        <v>14</v>
      </c>
      <c r="E470" s="111" t="s">
        <v>1767</v>
      </c>
      <c r="F470" s="111" t="s">
        <v>1768</v>
      </c>
      <c r="G470" s="5" t="s">
        <v>1769</v>
      </c>
      <c r="H470" s="111" t="s">
        <v>105</v>
      </c>
      <c r="I470" s="111" t="s">
        <v>767</v>
      </c>
      <c r="J470" s="5">
        <v>3</v>
      </c>
      <c r="K470" s="5" t="s">
        <v>1753</v>
      </c>
      <c r="L470" s="89" t="s">
        <v>119</v>
      </c>
      <c r="M470" s="113">
        <v>148000</v>
      </c>
      <c r="N470" s="5">
        <v>20240520</v>
      </c>
      <c r="O470" s="5">
        <v>20240524</v>
      </c>
      <c r="P470" s="89"/>
      <c r="Q470" s="91">
        <f t="shared" si="108"/>
        <v>444000</v>
      </c>
      <c r="R470" s="92">
        <f t="shared" si="109"/>
        <v>488400.00000000006</v>
      </c>
    </row>
    <row r="471" spans="2:18" ht="16.5">
      <c r="B471" s="89">
        <v>9</v>
      </c>
      <c r="C471" s="5" t="s">
        <v>1750</v>
      </c>
      <c r="D471" s="89" t="s">
        <v>14</v>
      </c>
      <c r="E471" s="111" t="s">
        <v>1770</v>
      </c>
      <c r="F471" s="111" t="s">
        <v>1771</v>
      </c>
      <c r="G471" s="5" t="s">
        <v>1769</v>
      </c>
      <c r="H471" s="111" t="s">
        <v>69</v>
      </c>
      <c r="I471" s="111" t="s">
        <v>767</v>
      </c>
      <c r="J471" s="5">
        <v>3</v>
      </c>
      <c r="K471" s="5" t="s">
        <v>1753</v>
      </c>
      <c r="L471" s="89" t="s">
        <v>119</v>
      </c>
      <c r="M471" s="113">
        <v>166000</v>
      </c>
      <c r="N471" s="5">
        <v>20240520</v>
      </c>
      <c r="O471" s="5">
        <v>20240524</v>
      </c>
      <c r="P471" s="89"/>
      <c r="Q471" s="91">
        <f t="shared" si="108"/>
        <v>498000</v>
      </c>
      <c r="R471" s="92">
        <f t="shared" si="109"/>
        <v>547800</v>
      </c>
    </row>
    <row r="472" spans="2:18" ht="16.5">
      <c r="B472" s="89">
        <v>10</v>
      </c>
      <c r="C472" s="5" t="s">
        <v>1750</v>
      </c>
      <c r="D472" s="89" t="s">
        <v>14</v>
      </c>
      <c r="E472" s="111" t="s">
        <v>1772</v>
      </c>
      <c r="F472" s="5" t="s">
        <v>154</v>
      </c>
      <c r="G472" s="5" t="s">
        <v>1773</v>
      </c>
      <c r="H472" s="5" t="s">
        <v>1774</v>
      </c>
      <c r="I472" s="111" t="s">
        <v>813</v>
      </c>
      <c r="J472" s="5">
        <v>10</v>
      </c>
      <c r="K472" s="5" t="s">
        <v>38</v>
      </c>
      <c r="L472" s="89" t="s">
        <v>119</v>
      </c>
      <c r="M472" s="113">
        <v>12500</v>
      </c>
      <c r="N472" s="5">
        <v>20240520</v>
      </c>
      <c r="O472" s="5">
        <v>20240524</v>
      </c>
      <c r="P472" s="89"/>
      <c r="Q472" s="91">
        <f t="shared" si="108"/>
        <v>125000</v>
      </c>
      <c r="R472" s="92">
        <f t="shared" si="109"/>
        <v>137500</v>
      </c>
    </row>
    <row r="473" spans="2:18" ht="16.5">
      <c r="B473" s="89">
        <v>11</v>
      </c>
      <c r="C473" s="5" t="s">
        <v>1750</v>
      </c>
      <c r="D473" s="89" t="s">
        <v>14</v>
      </c>
      <c r="E473" s="111" t="s">
        <v>1775</v>
      </c>
      <c r="F473" s="111" t="s">
        <v>1776</v>
      </c>
      <c r="G473" s="5" t="s">
        <v>1769</v>
      </c>
      <c r="H473" s="111" t="s">
        <v>1777</v>
      </c>
      <c r="I473" s="111" t="s">
        <v>580</v>
      </c>
      <c r="J473" s="5">
        <v>5</v>
      </c>
      <c r="K473" s="5" t="s">
        <v>1761</v>
      </c>
      <c r="L473" s="89" t="s">
        <v>119</v>
      </c>
      <c r="M473" s="113">
        <v>11800</v>
      </c>
      <c r="N473" s="5">
        <v>20240520</v>
      </c>
      <c r="O473" s="5">
        <v>20240524</v>
      </c>
      <c r="P473" s="89"/>
      <c r="Q473" s="91">
        <f t="shared" si="108"/>
        <v>59000</v>
      </c>
      <c r="R473" s="92">
        <f t="shared" si="109"/>
        <v>64900.000000000007</v>
      </c>
    </row>
    <row r="474" spans="2:18" ht="16.5">
      <c r="B474" s="89">
        <v>12</v>
      </c>
      <c r="C474" s="88" t="s">
        <v>1750</v>
      </c>
      <c r="D474" s="88" t="s">
        <v>14</v>
      </c>
      <c r="E474" s="88" t="s">
        <v>1927</v>
      </c>
      <c r="F474" s="88" t="s">
        <v>1263</v>
      </c>
      <c r="G474" s="88" t="s">
        <v>1778</v>
      </c>
      <c r="H474" s="88" t="s">
        <v>1792</v>
      </c>
      <c r="I474" s="88" t="s">
        <v>1779</v>
      </c>
      <c r="J474" s="88">
        <v>5</v>
      </c>
      <c r="K474" s="88" t="s">
        <v>1761</v>
      </c>
      <c r="L474" s="88" t="s">
        <v>119</v>
      </c>
      <c r="M474" s="118">
        <v>46000</v>
      </c>
      <c r="N474" s="88">
        <v>20240520</v>
      </c>
      <c r="O474" s="88">
        <v>20240524</v>
      </c>
      <c r="P474" s="88" t="s">
        <v>3965</v>
      </c>
      <c r="Q474" s="101">
        <f t="shared" si="108"/>
        <v>230000</v>
      </c>
      <c r="R474" s="102">
        <f t="shared" si="109"/>
        <v>253000.00000000003</v>
      </c>
    </row>
    <row r="475" spans="2:18" ht="16.5">
      <c r="B475" s="89">
        <v>13</v>
      </c>
      <c r="C475" s="5" t="s">
        <v>1750</v>
      </c>
      <c r="D475" s="89" t="s">
        <v>14</v>
      </c>
      <c r="E475" s="111" t="s">
        <v>1780</v>
      </c>
      <c r="F475" s="111" t="s">
        <v>302</v>
      </c>
      <c r="G475" s="111"/>
      <c r="H475" s="111" t="s">
        <v>2007</v>
      </c>
      <c r="I475" s="111" t="s">
        <v>1781</v>
      </c>
      <c r="J475" s="5">
        <v>1</v>
      </c>
      <c r="K475" s="5" t="s">
        <v>1753</v>
      </c>
      <c r="L475" s="89" t="s">
        <v>119</v>
      </c>
      <c r="M475" s="113">
        <v>10700</v>
      </c>
      <c r="N475" s="5">
        <v>20240520</v>
      </c>
      <c r="O475" s="5">
        <v>20240524</v>
      </c>
      <c r="P475" s="89"/>
      <c r="Q475" s="91">
        <f t="shared" si="108"/>
        <v>10700</v>
      </c>
      <c r="R475" s="92">
        <f t="shared" si="109"/>
        <v>11770.000000000002</v>
      </c>
    </row>
    <row r="476" spans="2:18" ht="16.5">
      <c r="B476" s="89">
        <v>14</v>
      </c>
      <c r="C476" s="5" t="s">
        <v>1750</v>
      </c>
      <c r="D476" s="89" t="s">
        <v>14</v>
      </c>
      <c r="E476" s="111" t="s">
        <v>1782</v>
      </c>
      <c r="F476" s="111" t="s">
        <v>706</v>
      </c>
      <c r="G476" s="111"/>
      <c r="H476" s="111" t="s">
        <v>707</v>
      </c>
      <c r="I476" s="87" t="s">
        <v>1001</v>
      </c>
      <c r="J476" s="5">
        <v>3</v>
      </c>
      <c r="K476" s="5" t="s">
        <v>1753</v>
      </c>
      <c r="L476" s="89" t="s">
        <v>119</v>
      </c>
      <c r="M476" s="113">
        <v>46500</v>
      </c>
      <c r="N476" s="5">
        <v>20240520</v>
      </c>
      <c r="O476" s="5">
        <v>20240524</v>
      </c>
      <c r="P476" s="89"/>
      <c r="Q476" s="91">
        <f t="shared" si="108"/>
        <v>139500</v>
      </c>
      <c r="R476" s="92">
        <f t="shared" si="109"/>
        <v>153450</v>
      </c>
    </row>
    <row r="477" spans="2:18" ht="16.5">
      <c r="B477" s="89">
        <v>15</v>
      </c>
      <c r="C477" s="5" t="s">
        <v>1750</v>
      </c>
      <c r="D477" s="89" t="s">
        <v>14</v>
      </c>
      <c r="E477" s="111" t="s">
        <v>1783</v>
      </c>
      <c r="F477" s="111" t="s">
        <v>706</v>
      </c>
      <c r="G477" s="111"/>
      <c r="H477" s="111" t="s">
        <v>539</v>
      </c>
      <c r="I477" s="87" t="s">
        <v>1785</v>
      </c>
      <c r="J477" s="5">
        <v>3</v>
      </c>
      <c r="K477" s="5" t="s">
        <v>1753</v>
      </c>
      <c r="L477" s="89" t="s">
        <v>119</v>
      </c>
      <c r="M477" s="113">
        <v>60000</v>
      </c>
      <c r="N477" s="5">
        <v>20240520</v>
      </c>
      <c r="O477" s="5">
        <v>20240524</v>
      </c>
      <c r="P477" s="89"/>
      <c r="Q477" s="91">
        <f t="shared" si="108"/>
        <v>180000</v>
      </c>
      <c r="R477" s="92">
        <f t="shared" si="109"/>
        <v>198000.00000000003</v>
      </c>
    </row>
    <row r="478" spans="2:18" ht="16.5">
      <c r="B478" s="89">
        <v>16</v>
      </c>
      <c r="C478" s="5" t="s">
        <v>1750</v>
      </c>
      <c r="D478" s="89" t="s">
        <v>14</v>
      </c>
      <c r="E478" s="111" t="s">
        <v>1784</v>
      </c>
      <c r="F478" s="111" t="s">
        <v>706</v>
      </c>
      <c r="G478" s="111"/>
      <c r="H478" s="111" t="s">
        <v>540</v>
      </c>
      <c r="I478" s="87" t="s">
        <v>1786</v>
      </c>
      <c r="J478" s="5">
        <v>2</v>
      </c>
      <c r="K478" s="5" t="s">
        <v>1753</v>
      </c>
      <c r="L478" s="89" t="s">
        <v>119</v>
      </c>
      <c r="M478" s="113">
        <v>45000</v>
      </c>
      <c r="N478" s="5">
        <v>20240520</v>
      </c>
      <c r="O478" s="5">
        <v>20240524</v>
      </c>
      <c r="P478" s="89"/>
      <c r="Q478" s="91">
        <f t="shared" si="108"/>
        <v>90000</v>
      </c>
      <c r="R478" s="92">
        <f t="shared" si="109"/>
        <v>99000.000000000015</v>
      </c>
    </row>
    <row r="479" spans="2:18" ht="16.5">
      <c r="B479" s="89">
        <v>17</v>
      </c>
      <c r="C479" s="5" t="s">
        <v>1750</v>
      </c>
      <c r="D479" s="89" t="s">
        <v>14</v>
      </c>
      <c r="E479" s="111" t="s">
        <v>1652</v>
      </c>
      <c r="F479" s="111"/>
      <c r="G479" s="111"/>
      <c r="H479" s="111" t="s">
        <v>1793</v>
      </c>
      <c r="I479" s="111" t="s">
        <v>1653</v>
      </c>
      <c r="J479" s="5">
        <v>1</v>
      </c>
      <c r="K479" s="5" t="s">
        <v>1761</v>
      </c>
      <c r="L479" s="89" t="s">
        <v>119</v>
      </c>
      <c r="M479" s="113">
        <v>29000</v>
      </c>
      <c r="N479" s="5">
        <v>20240520</v>
      </c>
      <c r="O479" s="5">
        <v>20240524</v>
      </c>
      <c r="P479" s="89"/>
      <c r="Q479" s="91">
        <f t="shared" si="108"/>
        <v>29000</v>
      </c>
      <c r="R479" s="92">
        <f t="shared" si="109"/>
        <v>31900.000000000004</v>
      </c>
    </row>
    <row r="480" spans="2:18">
      <c r="P480" s="43" t="s">
        <v>123</v>
      </c>
      <c r="Q480" s="42">
        <f>SUM(Q463:Q479)</f>
        <v>2600600</v>
      </c>
      <c r="R480" s="42">
        <f>SUM(R463:R479)</f>
        <v>2860660</v>
      </c>
    </row>
    <row r="482" spans="2:18">
      <c r="B482" s="3" t="s">
        <v>1797</v>
      </c>
    </row>
    <row r="483" spans="2:18">
      <c r="B483" s="4" t="s">
        <v>48</v>
      </c>
      <c r="C483" s="4" t="s">
        <v>13</v>
      </c>
      <c r="D483" s="4" t="s">
        <v>12</v>
      </c>
      <c r="E483" s="4" t="s">
        <v>5</v>
      </c>
      <c r="F483" s="4" t="s">
        <v>22</v>
      </c>
      <c r="G483" s="4" t="s">
        <v>2</v>
      </c>
      <c r="H483" s="4" t="s">
        <v>18</v>
      </c>
      <c r="I483" s="4" t="s">
        <v>3</v>
      </c>
      <c r="J483" s="4" t="s">
        <v>6</v>
      </c>
      <c r="K483" s="4" t="s">
        <v>35</v>
      </c>
      <c r="L483" s="4" t="s">
        <v>21</v>
      </c>
      <c r="M483" s="4" t="s">
        <v>59</v>
      </c>
      <c r="N483" s="4" t="s">
        <v>58</v>
      </c>
      <c r="O483" s="4" t="s">
        <v>121</v>
      </c>
      <c r="P483" s="4" t="s">
        <v>73</v>
      </c>
      <c r="Q483" s="4" t="s">
        <v>122</v>
      </c>
      <c r="R483" s="4" t="s">
        <v>337</v>
      </c>
    </row>
    <row r="484" spans="2:18" ht="16.5">
      <c r="B484" s="89">
        <v>1</v>
      </c>
      <c r="C484" s="5" t="s">
        <v>1797</v>
      </c>
      <c r="D484" s="89" t="s">
        <v>14</v>
      </c>
      <c r="E484" s="111" t="s">
        <v>1798</v>
      </c>
      <c r="F484" s="111" t="s">
        <v>1799</v>
      </c>
      <c r="G484" s="5"/>
      <c r="H484" s="5" t="s">
        <v>1800</v>
      </c>
      <c r="I484" s="5" t="s">
        <v>1801</v>
      </c>
      <c r="J484" s="5">
        <v>1</v>
      </c>
      <c r="K484" s="5" t="s">
        <v>1802</v>
      </c>
      <c r="L484" s="5" t="s">
        <v>1396</v>
      </c>
      <c r="M484" s="112">
        <v>400000</v>
      </c>
      <c r="N484" s="5"/>
      <c r="O484" s="5">
        <v>20240607</v>
      </c>
      <c r="P484" s="89"/>
      <c r="Q484" s="91">
        <f t="shared" ref="Q484:Q498" si="112">J484*M484</f>
        <v>400000</v>
      </c>
      <c r="R484" s="92">
        <f>Q484*1.1</f>
        <v>440000.00000000006</v>
      </c>
    </row>
    <row r="485" spans="2:18" ht="16.5">
      <c r="B485" s="89">
        <v>2</v>
      </c>
      <c r="C485" s="5" t="s">
        <v>1797</v>
      </c>
      <c r="D485" s="89" t="s">
        <v>14</v>
      </c>
      <c r="E485" s="111" t="s">
        <v>1803</v>
      </c>
      <c r="F485" s="111" t="s">
        <v>1799</v>
      </c>
      <c r="G485" s="5"/>
      <c r="H485" s="111" t="s">
        <v>1804</v>
      </c>
      <c r="I485" s="111" t="s">
        <v>1805</v>
      </c>
      <c r="J485" s="5">
        <v>1</v>
      </c>
      <c r="K485" s="5" t="s">
        <v>1806</v>
      </c>
      <c r="L485" s="5" t="s">
        <v>1396</v>
      </c>
      <c r="M485" s="112">
        <v>1290000</v>
      </c>
      <c r="N485" s="5"/>
      <c r="O485" s="5">
        <v>20240607</v>
      </c>
      <c r="P485" s="89"/>
      <c r="Q485" s="91">
        <f t="shared" si="112"/>
        <v>1290000</v>
      </c>
      <c r="R485" s="92">
        <f t="shared" ref="R485:R498" si="113">Q485*1.1</f>
        <v>1419000</v>
      </c>
    </row>
    <row r="486" spans="2:18" ht="16.5">
      <c r="B486" s="5">
        <v>3</v>
      </c>
      <c r="C486" s="5" t="s">
        <v>1797</v>
      </c>
      <c r="D486" s="5" t="s">
        <v>14</v>
      </c>
      <c r="E486" s="111" t="s">
        <v>1807</v>
      </c>
      <c r="F486" s="111" t="s">
        <v>1799</v>
      </c>
      <c r="G486" s="5"/>
      <c r="H486" s="120" t="s">
        <v>1808</v>
      </c>
      <c r="I486" s="111" t="s">
        <v>1809</v>
      </c>
      <c r="J486" s="5">
        <v>4</v>
      </c>
      <c r="K486" s="5" t="s">
        <v>1806</v>
      </c>
      <c r="L486" s="5" t="s">
        <v>1396</v>
      </c>
      <c r="M486" s="112">
        <v>2400</v>
      </c>
      <c r="N486" s="5"/>
      <c r="O486" s="5">
        <v>20240607</v>
      </c>
      <c r="P486" s="5"/>
      <c r="Q486" s="7">
        <f t="shared" si="112"/>
        <v>9600</v>
      </c>
      <c r="R486" s="8">
        <f t="shared" si="113"/>
        <v>10560</v>
      </c>
    </row>
    <row r="487" spans="2:18">
      <c r="P487" s="43" t="s">
        <v>123</v>
      </c>
      <c r="Q487" s="42">
        <f>SUM(Q484:Q486)</f>
        <v>1699600</v>
      </c>
      <c r="R487" s="42">
        <f>SUM(R484:R486)</f>
        <v>1869560</v>
      </c>
    </row>
    <row r="489" spans="2:18">
      <c r="B489" s="3" t="s">
        <v>1797</v>
      </c>
    </row>
    <row r="490" spans="2:18">
      <c r="B490" s="4" t="s">
        <v>48</v>
      </c>
      <c r="C490" s="4" t="s">
        <v>13</v>
      </c>
      <c r="D490" s="4" t="s">
        <v>12</v>
      </c>
      <c r="E490" s="4" t="s">
        <v>5</v>
      </c>
      <c r="F490" s="4" t="s">
        <v>22</v>
      </c>
      <c r="G490" s="4" t="s">
        <v>2</v>
      </c>
      <c r="H490" s="4" t="s">
        <v>18</v>
      </c>
      <c r="I490" s="4" t="s">
        <v>3</v>
      </c>
      <c r="J490" s="4" t="s">
        <v>6</v>
      </c>
      <c r="K490" s="4" t="s">
        <v>35</v>
      </c>
      <c r="L490" s="4" t="s">
        <v>21</v>
      </c>
      <c r="M490" s="4" t="s">
        <v>59</v>
      </c>
      <c r="N490" s="4" t="s">
        <v>58</v>
      </c>
      <c r="O490" s="4" t="s">
        <v>121</v>
      </c>
      <c r="P490" s="4" t="s">
        <v>73</v>
      </c>
      <c r="Q490" s="4" t="s">
        <v>122</v>
      </c>
      <c r="R490" s="4" t="s">
        <v>337</v>
      </c>
    </row>
    <row r="491" spans="2:18" ht="16.5">
      <c r="B491" s="89">
        <v>1</v>
      </c>
      <c r="C491" s="5" t="s">
        <v>1797</v>
      </c>
      <c r="D491" s="89" t="s">
        <v>14</v>
      </c>
      <c r="E491" s="111" t="s">
        <v>1810</v>
      </c>
      <c r="F491" s="111" t="s">
        <v>1811</v>
      </c>
      <c r="G491" s="5"/>
      <c r="H491" s="111" t="s">
        <v>1812</v>
      </c>
      <c r="I491" s="111"/>
      <c r="J491" s="5">
        <v>2</v>
      </c>
      <c r="K491" s="5" t="s">
        <v>1806</v>
      </c>
      <c r="L491" s="5" t="s">
        <v>631</v>
      </c>
      <c r="M491" s="112">
        <v>127000</v>
      </c>
      <c r="N491" s="5">
        <v>20240521</v>
      </c>
      <c r="O491" s="5">
        <v>20240522</v>
      </c>
      <c r="P491" s="89"/>
      <c r="Q491" s="91">
        <f t="shared" si="112"/>
        <v>254000</v>
      </c>
      <c r="R491" s="92">
        <f t="shared" si="113"/>
        <v>279400</v>
      </c>
    </row>
    <row r="492" spans="2:18" ht="16.5">
      <c r="B492" s="89">
        <v>2</v>
      </c>
      <c r="C492" s="5" t="s">
        <v>1797</v>
      </c>
      <c r="D492" s="89" t="s">
        <v>14</v>
      </c>
      <c r="E492" s="111" t="s">
        <v>1813</v>
      </c>
      <c r="F492" s="111" t="s">
        <v>1811</v>
      </c>
      <c r="G492" s="5"/>
      <c r="H492" s="111" t="s">
        <v>1814</v>
      </c>
      <c r="I492" s="111"/>
      <c r="J492" s="5">
        <v>1</v>
      </c>
      <c r="K492" s="5" t="s">
        <v>1806</v>
      </c>
      <c r="L492" s="5" t="s">
        <v>631</v>
      </c>
      <c r="M492" s="112">
        <v>127000</v>
      </c>
      <c r="N492" s="5">
        <v>20240521</v>
      </c>
      <c r="O492" s="5">
        <v>20240522</v>
      </c>
      <c r="P492" s="89"/>
      <c r="Q492" s="91">
        <f t="shared" si="112"/>
        <v>127000</v>
      </c>
      <c r="R492" s="92">
        <f t="shared" si="113"/>
        <v>139700</v>
      </c>
    </row>
    <row r="493" spans="2:18" ht="16.5">
      <c r="B493" s="89">
        <v>3</v>
      </c>
      <c r="C493" s="5" t="s">
        <v>1797</v>
      </c>
      <c r="D493" s="89" t="s">
        <v>14</v>
      </c>
      <c r="E493" s="111" t="s">
        <v>1815</v>
      </c>
      <c r="F493" s="111" t="s">
        <v>1811</v>
      </c>
      <c r="G493" s="5"/>
      <c r="H493" s="111" t="s">
        <v>1816</v>
      </c>
      <c r="I493" s="111"/>
      <c r="J493" s="5">
        <v>1</v>
      </c>
      <c r="K493" s="5" t="s">
        <v>1806</v>
      </c>
      <c r="L493" s="5" t="s">
        <v>631</v>
      </c>
      <c r="M493" s="112">
        <v>127000</v>
      </c>
      <c r="N493" s="5">
        <v>20240521</v>
      </c>
      <c r="O493" s="5">
        <v>20240522</v>
      </c>
      <c r="P493" s="89"/>
      <c r="Q493" s="91">
        <f t="shared" si="112"/>
        <v>127000</v>
      </c>
      <c r="R493" s="92">
        <f t="shared" si="113"/>
        <v>139700</v>
      </c>
    </row>
    <row r="494" spans="2:18" ht="16.5">
      <c r="B494" s="89">
        <v>4</v>
      </c>
      <c r="C494" s="5" t="s">
        <v>1797</v>
      </c>
      <c r="D494" s="89" t="s">
        <v>14</v>
      </c>
      <c r="E494" s="111" t="s">
        <v>1817</v>
      </c>
      <c r="F494" s="111" t="s">
        <v>1811</v>
      </c>
      <c r="G494" s="5"/>
      <c r="H494" s="5" t="s">
        <v>1818</v>
      </c>
      <c r="I494" s="111"/>
      <c r="J494" s="5">
        <v>1</v>
      </c>
      <c r="K494" s="5" t="s">
        <v>1819</v>
      </c>
      <c r="L494" s="5" t="s">
        <v>631</v>
      </c>
      <c r="M494" s="112">
        <v>127000</v>
      </c>
      <c r="N494" s="5">
        <v>20240521</v>
      </c>
      <c r="O494" s="5">
        <v>20240522</v>
      </c>
      <c r="P494" s="89"/>
      <c r="Q494" s="91">
        <f t="shared" si="112"/>
        <v>127000</v>
      </c>
      <c r="R494" s="92">
        <f t="shared" si="113"/>
        <v>139700</v>
      </c>
    </row>
    <row r="495" spans="2:18" ht="16.5">
      <c r="B495" s="89">
        <v>5</v>
      </c>
      <c r="C495" s="5" t="s">
        <v>1797</v>
      </c>
      <c r="D495" s="89" t="s">
        <v>14</v>
      </c>
      <c r="E495" s="111" t="s">
        <v>1820</v>
      </c>
      <c r="F495" s="111" t="s">
        <v>1811</v>
      </c>
      <c r="G495" s="5"/>
      <c r="H495" s="111" t="s">
        <v>1823</v>
      </c>
      <c r="I495" s="111"/>
      <c r="J495" s="5">
        <v>1</v>
      </c>
      <c r="K495" s="5" t="s">
        <v>1819</v>
      </c>
      <c r="L495" s="5" t="s">
        <v>631</v>
      </c>
      <c r="M495" s="113">
        <v>150000</v>
      </c>
      <c r="N495" s="5">
        <v>20240521</v>
      </c>
      <c r="O495" s="5">
        <v>20240522</v>
      </c>
      <c r="P495" s="89"/>
      <c r="Q495" s="91">
        <f t="shared" si="112"/>
        <v>150000</v>
      </c>
      <c r="R495" s="92">
        <f t="shared" si="113"/>
        <v>165000</v>
      </c>
    </row>
    <row r="496" spans="2:18" ht="16.5">
      <c r="B496" s="89">
        <v>6</v>
      </c>
      <c r="C496" s="5" t="s">
        <v>1797</v>
      </c>
      <c r="D496" s="89" t="s">
        <v>14</v>
      </c>
      <c r="E496" s="111" t="s">
        <v>1821</v>
      </c>
      <c r="F496" s="111" t="s">
        <v>1811</v>
      </c>
      <c r="G496" s="111"/>
      <c r="H496" s="111" t="s">
        <v>1824</v>
      </c>
      <c r="I496" s="111"/>
      <c r="J496" s="5">
        <v>1</v>
      </c>
      <c r="K496" s="5" t="s">
        <v>1819</v>
      </c>
      <c r="L496" s="5" t="s">
        <v>631</v>
      </c>
      <c r="M496" s="113">
        <v>150000</v>
      </c>
      <c r="N496" s="5">
        <v>20240521</v>
      </c>
      <c r="O496" s="5">
        <v>20240522</v>
      </c>
      <c r="P496" s="89"/>
      <c r="Q496" s="91">
        <f t="shared" si="112"/>
        <v>150000</v>
      </c>
      <c r="R496" s="92">
        <f t="shared" si="113"/>
        <v>165000</v>
      </c>
    </row>
    <row r="497" spans="2:18" ht="16.5">
      <c r="B497" s="89">
        <v>7</v>
      </c>
      <c r="C497" s="5" t="s">
        <v>1797</v>
      </c>
      <c r="D497" s="89" t="s">
        <v>14</v>
      </c>
      <c r="E497" s="111" t="s">
        <v>1822</v>
      </c>
      <c r="F497" s="111" t="s">
        <v>1811</v>
      </c>
      <c r="G497" s="111"/>
      <c r="H497" s="111" t="s">
        <v>1825</v>
      </c>
      <c r="I497" s="87"/>
      <c r="J497" s="5">
        <v>1</v>
      </c>
      <c r="K497" s="5" t="s">
        <v>1819</v>
      </c>
      <c r="L497" s="5" t="s">
        <v>631</v>
      </c>
      <c r="M497" s="113">
        <v>150000</v>
      </c>
      <c r="N497" s="5">
        <v>20240521</v>
      </c>
      <c r="O497" s="5">
        <v>20240522</v>
      </c>
      <c r="P497" s="89"/>
      <c r="Q497" s="91">
        <f t="shared" si="112"/>
        <v>150000</v>
      </c>
      <c r="R497" s="92">
        <f t="shared" si="113"/>
        <v>165000</v>
      </c>
    </row>
    <row r="498" spans="2:18" ht="16.5">
      <c r="B498" s="89">
        <v>8</v>
      </c>
      <c r="C498" s="5" t="s">
        <v>1797</v>
      </c>
      <c r="D498" s="89" t="s">
        <v>14</v>
      </c>
      <c r="E498" s="111" t="s">
        <v>1826</v>
      </c>
      <c r="F498" s="111" t="s">
        <v>1811</v>
      </c>
      <c r="G498" s="111"/>
      <c r="H498" s="111" t="s">
        <v>1827</v>
      </c>
      <c r="I498" s="87"/>
      <c r="J498" s="5">
        <v>1</v>
      </c>
      <c r="K498" s="5" t="s">
        <v>1828</v>
      </c>
      <c r="L498" s="5" t="s">
        <v>631</v>
      </c>
      <c r="M498" s="113">
        <v>388000</v>
      </c>
      <c r="N498" s="5">
        <v>20240521</v>
      </c>
      <c r="O498" s="5">
        <v>20240522</v>
      </c>
      <c r="P498" s="89"/>
      <c r="Q498" s="91">
        <f t="shared" si="112"/>
        <v>388000</v>
      </c>
      <c r="R498" s="92">
        <f t="shared" si="113"/>
        <v>426800.00000000006</v>
      </c>
    </row>
    <row r="499" spans="2:18">
      <c r="P499" s="43" t="s">
        <v>123</v>
      </c>
      <c r="Q499" s="42">
        <f>SUM(Q491:Q498)</f>
        <v>1473000</v>
      </c>
      <c r="R499" s="42">
        <f>SUM(R491:R498)</f>
        <v>1620300</v>
      </c>
    </row>
    <row r="501" spans="2:18">
      <c r="B501" s="3" t="s">
        <v>1858</v>
      </c>
    </row>
    <row r="502" spans="2:18">
      <c r="B502" s="4" t="s">
        <v>48</v>
      </c>
      <c r="C502" s="4" t="s">
        <v>13</v>
      </c>
      <c r="D502" s="4" t="s">
        <v>12</v>
      </c>
      <c r="E502" s="4" t="s">
        <v>5</v>
      </c>
      <c r="F502" s="4" t="s">
        <v>22</v>
      </c>
      <c r="G502" s="4" t="s">
        <v>2</v>
      </c>
      <c r="H502" s="4" t="s">
        <v>18</v>
      </c>
      <c r="I502" s="4" t="s">
        <v>3</v>
      </c>
      <c r="J502" s="4" t="s">
        <v>6</v>
      </c>
      <c r="K502" s="4" t="s">
        <v>35</v>
      </c>
      <c r="L502" s="4" t="s">
        <v>21</v>
      </c>
      <c r="M502" s="4" t="s">
        <v>59</v>
      </c>
      <c r="N502" s="4" t="s">
        <v>58</v>
      </c>
      <c r="O502" s="4" t="s">
        <v>121</v>
      </c>
      <c r="P502" s="4" t="s">
        <v>73</v>
      </c>
      <c r="Q502" s="4" t="s">
        <v>122</v>
      </c>
      <c r="R502" s="4" t="s">
        <v>337</v>
      </c>
    </row>
    <row r="503" spans="2:18" ht="16.5">
      <c r="B503" s="89">
        <v>1</v>
      </c>
      <c r="C503" s="5" t="s">
        <v>1858</v>
      </c>
      <c r="D503" s="89" t="s">
        <v>14</v>
      </c>
      <c r="E503" s="111" t="s">
        <v>1859</v>
      </c>
      <c r="F503" s="111" t="s">
        <v>1860</v>
      </c>
      <c r="G503" s="5"/>
      <c r="H503" s="111">
        <v>33835300</v>
      </c>
      <c r="I503" s="111" t="s">
        <v>1861</v>
      </c>
      <c r="J503" s="5">
        <v>2</v>
      </c>
      <c r="K503" s="5" t="s">
        <v>1533</v>
      </c>
      <c r="L503" s="5" t="s">
        <v>1355</v>
      </c>
      <c r="M503" s="112">
        <v>31000</v>
      </c>
      <c r="N503" s="5">
        <v>20240530</v>
      </c>
      <c r="O503" s="5">
        <v>20240710</v>
      </c>
      <c r="P503" s="89"/>
      <c r="Q503" s="91">
        <f t="shared" ref="Q503:Q505" si="114">J503*M503</f>
        <v>62000</v>
      </c>
      <c r="R503" s="92">
        <f t="shared" ref="R503:R505" si="115">Q503*1.1</f>
        <v>68200</v>
      </c>
    </row>
    <row r="504" spans="2:18" ht="16.5">
      <c r="B504" s="89">
        <v>2</v>
      </c>
      <c r="C504" s="5" t="s">
        <v>1858</v>
      </c>
      <c r="D504" s="89" t="s">
        <v>14</v>
      </c>
      <c r="E504" s="111" t="s">
        <v>1863</v>
      </c>
      <c r="F504" s="111" t="s">
        <v>1860</v>
      </c>
      <c r="G504" s="111"/>
      <c r="H504" s="111">
        <v>24006400</v>
      </c>
      <c r="I504" s="87"/>
      <c r="J504" s="5">
        <v>4</v>
      </c>
      <c r="K504" s="5" t="s">
        <v>1603</v>
      </c>
      <c r="L504" s="5" t="s">
        <v>1355</v>
      </c>
      <c r="M504" s="113">
        <v>20000</v>
      </c>
      <c r="N504" s="5">
        <v>20240530</v>
      </c>
      <c r="O504" s="5">
        <v>20240710</v>
      </c>
      <c r="P504" s="89"/>
      <c r="Q504" s="91">
        <f t="shared" si="114"/>
        <v>80000</v>
      </c>
      <c r="R504" s="92">
        <f t="shared" si="115"/>
        <v>88000</v>
      </c>
    </row>
    <row r="505" spans="2:18" ht="16.5">
      <c r="B505" s="89">
        <v>3</v>
      </c>
      <c r="C505" s="5" t="s">
        <v>1858</v>
      </c>
      <c r="D505" s="89" t="s">
        <v>14</v>
      </c>
      <c r="E505" s="111" t="s">
        <v>1864</v>
      </c>
      <c r="F505" s="111" t="s">
        <v>1860</v>
      </c>
      <c r="G505" s="111"/>
      <c r="H505" s="111">
        <v>29022910</v>
      </c>
      <c r="I505" s="87"/>
      <c r="J505" s="5">
        <v>1</v>
      </c>
      <c r="K505" s="5" t="s">
        <v>1862</v>
      </c>
      <c r="L505" s="5" t="s">
        <v>1355</v>
      </c>
      <c r="M505" s="113">
        <v>26400</v>
      </c>
      <c r="N505" s="5">
        <v>20240530</v>
      </c>
      <c r="O505" s="5">
        <v>20240710</v>
      </c>
      <c r="P505" s="89"/>
      <c r="Q505" s="91">
        <f t="shared" si="114"/>
        <v>26400</v>
      </c>
      <c r="R505" s="92">
        <f t="shared" si="115"/>
        <v>29040.000000000004</v>
      </c>
    </row>
    <row r="506" spans="2:18">
      <c r="P506" s="43" t="s">
        <v>123</v>
      </c>
      <c r="Q506" s="42">
        <f>SUM(Q503:Q505)</f>
        <v>168400</v>
      </c>
      <c r="R506" s="42">
        <f>SUM(R503:R505)</f>
        <v>185240</v>
      </c>
    </row>
    <row r="508" spans="2:18">
      <c r="B508" s="3" t="s">
        <v>1858</v>
      </c>
    </row>
    <row r="509" spans="2:18">
      <c r="B509" s="4" t="s">
        <v>48</v>
      </c>
      <c r="C509" s="4" t="s">
        <v>13</v>
      </c>
      <c r="D509" s="4" t="s">
        <v>12</v>
      </c>
      <c r="E509" s="4" t="s">
        <v>5</v>
      </c>
      <c r="F509" s="4" t="s">
        <v>22</v>
      </c>
      <c r="G509" s="4" t="s">
        <v>2</v>
      </c>
      <c r="H509" s="4" t="s">
        <v>18</v>
      </c>
      <c r="I509" s="4" t="s">
        <v>3</v>
      </c>
      <c r="J509" s="4" t="s">
        <v>6</v>
      </c>
      <c r="K509" s="4" t="s">
        <v>35</v>
      </c>
      <c r="L509" s="4" t="s">
        <v>21</v>
      </c>
      <c r="M509" s="4" t="s">
        <v>59</v>
      </c>
      <c r="N509" s="4" t="s">
        <v>58</v>
      </c>
      <c r="O509" s="4" t="s">
        <v>121</v>
      </c>
      <c r="P509" s="4" t="s">
        <v>73</v>
      </c>
      <c r="Q509" s="4" t="s">
        <v>122</v>
      </c>
      <c r="R509" s="4" t="s">
        <v>337</v>
      </c>
    </row>
    <row r="510" spans="2:18" ht="16.5">
      <c r="B510" s="89">
        <v>1</v>
      </c>
      <c r="C510" s="5" t="s">
        <v>1858</v>
      </c>
      <c r="D510" s="89" t="s">
        <v>14</v>
      </c>
      <c r="E510" s="111" t="s">
        <v>1895</v>
      </c>
      <c r="F510" s="111" t="s">
        <v>171</v>
      </c>
      <c r="G510" s="5"/>
      <c r="H510" s="111" t="s">
        <v>2006</v>
      </c>
      <c r="I510" s="111" t="s">
        <v>529</v>
      </c>
      <c r="J510" s="5">
        <v>5</v>
      </c>
      <c r="K510" s="5" t="s">
        <v>38</v>
      </c>
      <c r="L510" s="5" t="s">
        <v>119</v>
      </c>
      <c r="M510" s="112">
        <v>98900</v>
      </c>
      <c r="N510" s="5">
        <v>20240530</v>
      </c>
      <c r="O510" s="5">
        <v>20240603</v>
      </c>
      <c r="P510" s="89"/>
      <c r="Q510" s="91">
        <f>M510*J510</f>
        <v>494500</v>
      </c>
      <c r="R510" s="92">
        <f t="shared" ref="R510:R512" si="116">Q510*1.1</f>
        <v>543950</v>
      </c>
    </row>
    <row r="511" spans="2:18" ht="16.5">
      <c r="B511" s="89">
        <v>2</v>
      </c>
      <c r="C511" s="5" t="s">
        <v>1858</v>
      </c>
      <c r="D511" s="89" t="s">
        <v>14</v>
      </c>
      <c r="E511" s="111" t="s">
        <v>24</v>
      </c>
      <c r="F511" s="111" t="s">
        <v>1611</v>
      </c>
      <c r="G511" s="111" t="s">
        <v>10</v>
      </c>
      <c r="H511" s="111" t="s">
        <v>555</v>
      </c>
      <c r="I511" s="87" t="s">
        <v>580</v>
      </c>
      <c r="J511" s="5">
        <v>10</v>
      </c>
      <c r="K511" s="5" t="s">
        <v>38</v>
      </c>
      <c r="L511" s="5" t="s">
        <v>119</v>
      </c>
      <c r="M511" s="112">
        <v>7400</v>
      </c>
      <c r="N511" s="5">
        <v>20240530</v>
      </c>
      <c r="O511" s="5">
        <v>20240603</v>
      </c>
      <c r="P511" s="89"/>
      <c r="Q511" s="91">
        <f t="shared" ref="Q511:Q518" si="117">M511*J511</f>
        <v>74000</v>
      </c>
      <c r="R511" s="92">
        <f t="shared" si="116"/>
        <v>81400</v>
      </c>
    </row>
    <row r="512" spans="2:18" ht="16.5">
      <c r="B512" s="89">
        <v>3</v>
      </c>
      <c r="C512" s="5" t="s">
        <v>1858</v>
      </c>
      <c r="D512" s="89" t="s">
        <v>14</v>
      </c>
      <c r="E512" s="111" t="s">
        <v>1896</v>
      </c>
      <c r="F512" s="111" t="s">
        <v>68</v>
      </c>
      <c r="G512" s="111" t="s">
        <v>10</v>
      </c>
      <c r="H512" s="111" t="s">
        <v>1865</v>
      </c>
      <c r="I512" s="87" t="s">
        <v>737</v>
      </c>
      <c r="J512" s="5">
        <v>1</v>
      </c>
      <c r="K512" s="5" t="s">
        <v>38</v>
      </c>
      <c r="L512" s="5" t="s">
        <v>119</v>
      </c>
      <c r="M512" s="112">
        <v>38400</v>
      </c>
      <c r="N512" s="5">
        <v>20240530</v>
      </c>
      <c r="O512" s="5">
        <v>20240603</v>
      </c>
      <c r="P512" s="89"/>
      <c r="Q512" s="91">
        <f t="shared" si="117"/>
        <v>38400</v>
      </c>
      <c r="R512" s="92">
        <f t="shared" si="116"/>
        <v>42240</v>
      </c>
    </row>
    <row r="513" spans="2:18" ht="16.5">
      <c r="B513" s="89">
        <v>4</v>
      </c>
      <c r="C513" s="5" t="s">
        <v>1858</v>
      </c>
      <c r="D513" s="89" t="s">
        <v>14</v>
      </c>
      <c r="E513" s="111" t="s">
        <v>1897</v>
      </c>
      <c r="F513" s="111" t="s">
        <v>1611</v>
      </c>
      <c r="G513" s="5" t="s">
        <v>306</v>
      </c>
      <c r="H513" s="111" t="s">
        <v>1866</v>
      </c>
      <c r="I513" s="111" t="s">
        <v>4</v>
      </c>
      <c r="J513" s="5">
        <v>1</v>
      </c>
      <c r="K513" s="5" t="s">
        <v>38</v>
      </c>
      <c r="L513" s="5" t="s">
        <v>119</v>
      </c>
      <c r="M513" s="112">
        <v>20300</v>
      </c>
      <c r="N513" s="5">
        <v>20240530</v>
      </c>
      <c r="O513" s="5">
        <v>20240603</v>
      </c>
      <c r="P513" s="89"/>
      <c r="Q513" s="91">
        <f t="shared" si="117"/>
        <v>20300</v>
      </c>
      <c r="R513" s="92">
        <f t="shared" ref="R513:R517" si="118">Q513*1.1</f>
        <v>22330</v>
      </c>
    </row>
    <row r="514" spans="2:18" ht="16.5">
      <c r="B514" s="89">
        <v>5</v>
      </c>
      <c r="C514" s="5" t="s">
        <v>1858</v>
      </c>
      <c r="D514" s="89" t="s">
        <v>14</v>
      </c>
      <c r="E514" s="111" t="s">
        <v>16</v>
      </c>
      <c r="F514" s="111"/>
      <c r="G514" s="111"/>
      <c r="H514" s="111"/>
      <c r="I514" s="87" t="s">
        <v>1867</v>
      </c>
      <c r="J514" s="5">
        <v>1</v>
      </c>
      <c r="K514" s="5" t="s">
        <v>38</v>
      </c>
      <c r="L514" s="5" t="s">
        <v>119</v>
      </c>
      <c r="M514" s="112">
        <v>29000</v>
      </c>
      <c r="N514" s="5">
        <v>20240530</v>
      </c>
      <c r="O514" s="5">
        <v>20240603</v>
      </c>
      <c r="P514" s="89"/>
      <c r="Q514" s="91">
        <f t="shared" si="117"/>
        <v>29000</v>
      </c>
      <c r="R514" s="92">
        <f t="shared" si="118"/>
        <v>31900.000000000004</v>
      </c>
    </row>
    <row r="515" spans="2:18" ht="16.5">
      <c r="B515" s="88">
        <v>6</v>
      </c>
      <c r="C515" s="88" t="s">
        <v>1858</v>
      </c>
      <c r="D515" s="88" t="s">
        <v>14</v>
      </c>
      <c r="E515" s="88" t="s">
        <v>95</v>
      </c>
      <c r="F515" s="88" t="s">
        <v>82</v>
      </c>
      <c r="G515" s="88" t="s">
        <v>10</v>
      </c>
      <c r="H515" s="88" t="s">
        <v>1868</v>
      </c>
      <c r="I515" s="105" t="s">
        <v>737</v>
      </c>
      <c r="J515" s="88">
        <v>1</v>
      </c>
      <c r="K515" s="88" t="s">
        <v>38</v>
      </c>
      <c r="L515" s="88" t="s">
        <v>119</v>
      </c>
      <c r="M515" s="114">
        <v>199000</v>
      </c>
      <c r="N515" s="88">
        <v>20240530</v>
      </c>
      <c r="O515" s="88">
        <v>20240619</v>
      </c>
      <c r="P515" s="88" t="s">
        <v>1902</v>
      </c>
      <c r="Q515" s="101">
        <f t="shared" si="117"/>
        <v>199000</v>
      </c>
      <c r="R515" s="102">
        <f t="shared" si="118"/>
        <v>218900.00000000003</v>
      </c>
    </row>
    <row r="516" spans="2:18" ht="16.5">
      <c r="B516" s="89">
        <v>7</v>
      </c>
      <c r="C516" s="5" t="s">
        <v>1858</v>
      </c>
      <c r="D516" s="89" t="s">
        <v>14</v>
      </c>
      <c r="E516" s="111" t="s">
        <v>1898</v>
      </c>
      <c r="F516" s="111" t="s">
        <v>68</v>
      </c>
      <c r="G516" s="5" t="s">
        <v>10</v>
      </c>
      <c r="H516" s="111" t="s">
        <v>1869</v>
      </c>
      <c r="I516" s="111" t="s">
        <v>4</v>
      </c>
      <c r="J516" s="5">
        <v>3</v>
      </c>
      <c r="K516" s="5" t="s">
        <v>38</v>
      </c>
      <c r="L516" s="5" t="s">
        <v>119</v>
      </c>
      <c r="M516" s="112">
        <v>67000</v>
      </c>
      <c r="N516" s="5">
        <v>20240530</v>
      </c>
      <c r="O516" s="5">
        <v>20240603</v>
      </c>
      <c r="P516" s="89"/>
      <c r="Q516" s="91">
        <f t="shared" si="117"/>
        <v>201000</v>
      </c>
      <c r="R516" s="92">
        <f t="shared" si="118"/>
        <v>221100.00000000003</v>
      </c>
    </row>
    <row r="517" spans="2:18" ht="16.5">
      <c r="B517" s="89">
        <v>8</v>
      </c>
      <c r="C517" s="5" t="s">
        <v>1858</v>
      </c>
      <c r="D517" s="89" t="s">
        <v>14</v>
      </c>
      <c r="E517" s="111" t="s">
        <v>1899</v>
      </c>
      <c r="F517" s="111" t="s">
        <v>87</v>
      </c>
      <c r="G517" s="111" t="s">
        <v>1870</v>
      </c>
      <c r="H517" s="111" t="s">
        <v>1284</v>
      </c>
      <c r="I517" s="87" t="s">
        <v>814</v>
      </c>
      <c r="J517" s="5">
        <v>2</v>
      </c>
      <c r="K517" s="5" t="s">
        <v>38</v>
      </c>
      <c r="L517" s="5" t="s">
        <v>119</v>
      </c>
      <c r="M517" s="112">
        <v>200000</v>
      </c>
      <c r="N517" s="5">
        <v>20240530</v>
      </c>
      <c r="O517" s="5">
        <v>20240603</v>
      </c>
      <c r="P517" s="89"/>
      <c r="Q517" s="91">
        <f t="shared" si="117"/>
        <v>400000</v>
      </c>
      <c r="R517" s="92">
        <f t="shared" si="118"/>
        <v>440000.00000000006</v>
      </c>
    </row>
    <row r="518" spans="2:18" ht="16.5">
      <c r="B518" s="88">
        <v>9</v>
      </c>
      <c r="C518" s="88" t="s">
        <v>1858</v>
      </c>
      <c r="D518" s="88" t="s">
        <v>14</v>
      </c>
      <c r="E518" s="88" t="s">
        <v>1900</v>
      </c>
      <c r="F518" s="88" t="s">
        <v>87</v>
      </c>
      <c r="G518" s="88" t="s">
        <v>10</v>
      </c>
      <c r="H518" s="88" t="s">
        <v>1901</v>
      </c>
      <c r="I518" s="88" t="s">
        <v>4</v>
      </c>
      <c r="J518" s="88">
        <v>1</v>
      </c>
      <c r="K518" s="88" t="s">
        <v>38</v>
      </c>
      <c r="L518" s="88" t="s">
        <v>119</v>
      </c>
      <c r="M518" s="114">
        <v>90000</v>
      </c>
      <c r="N518" s="88">
        <v>20240530</v>
      </c>
      <c r="O518" s="88">
        <v>20240613</v>
      </c>
      <c r="P518" s="105" t="s">
        <v>2236</v>
      </c>
      <c r="Q518" s="101">
        <f t="shared" si="117"/>
        <v>90000</v>
      </c>
      <c r="R518" s="102">
        <f t="shared" ref="R518" si="119">Q518*1.1</f>
        <v>99000.000000000015</v>
      </c>
    </row>
    <row r="519" spans="2:18">
      <c r="P519" s="43" t="s">
        <v>123</v>
      </c>
      <c r="Q519" s="42">
        <f>SUM(Q510:Q518)</f>
        <v>1546200</v>
      </c>
      <c r="R519" s="42">
        <f>SUM(R510:R518)</f>
        <v>1700820</v>
      </c>
    </row>
    <row r="521" spans="2:18">
      <c r="B521" s="3" t="s">
        <v>1912</v>
      </c>
    </row>
    <row r="522" spans="2:18">
      <c r="B522" s="4" t="s">
        <v>48</v>
      </c>
      <c r="C522" s="4" t="s">
        <v>13</v>
      </c>
      <c r="D522" s="4" t="s">
        <v>12</v>
      </c>
      <c r="E522" s="4" t="s">
        <v>5</v>
      </c>
      <c r="F522" s="4" t="s">
        <v>22</v>
      </c>
      <c r="G522" s="4" t="s">
        <v>2</v>
      </c>
      <c r="H522" s="4" t="s">
        <v>18</v>
      </c>
      <c r="I522" s="4" t="s">
        <v>3</v>
      </c>
      <c r="J522" s="4" t="s">
        <v>6</v>
      </c>
      <c r="K522" s="4" t="s">
        <v>35</v>
      </c>
      <c r="L522" s="4" t="s">
        <v>21</v>
      </c>
      <c r="M522" s="4" t="s">
        <v>59</v>
      </c>
      <c r="N522" s="4" t="s">
        <v>58</v>
      </c>
      <c r="O522" s="4" t="s">
        <v>121</v>
      </c>
      <c r="P522" s="4" t="s">
        <v>73</v>
      </c>
      <c r="Q522" s="4" t="s">
        <v>122</v>
      </c>
      <c r="R522" s="4" t="s">
        <v>337</v>
      </c>
    </row>
    <row r="523" spans="2:18" ht="16.5">
      <c r="B523" s="89">
        <v>1</v>
      </c>
      <c r="C523" s="5" t="s">
        <v>1912</v>
      </c>
      <c r="D523" s="89" t="s">
        <v>14</v>
      </c>
      <c r="E523" s="111" t="s">
        <v>1913</v>
      </c>
      <c r="F523" s="111" t="s">
        <v>1917</v>
      </c>
      <c r="G523" s="5"/>
      <c r="H523" s="5" t="s">
        <v>1915</v>
      </c>
      <c r="I523" s="5"/>
      <c r="J523" s="5">
        <v>5</v>
      </c>
      <c r="K523" s="5" t="s">
        <v>1533</v>
      </c>
      <c r="L523" s="5" t="s">
        <v>119</v>
      </c>
      <c r="M523" s="112">
        <v>56000</v>
      </c>
      <c r="N523" s="5">
        <v>20240607</v>
      </c>
      <c r="O523" s="5">
        <v>20240613</v>
      </c>
      <c r="P523" s="89"/>
      <c r="Q523" s="91">
        <f t="shared" ref="Q523:Q524" si="120">J523*M523</f>
        <v>280000</v>
      </c>
      <c r="R523" s="92">
        <f>Q523*1.1</f>
        <v>308000</v>
      </c>
    </row>
    <row r="524" spans="2:18" ht="16.5">
      <c r="B524" s="89">
        <v>2</v>
      </c>
      <c r="C524" s="5" t="s">
        <v>1912</v>
      </c>
      <c r="D524" s="89" t="s">
        <v>14</v>
      </c>
      <c r="E524" s="111" t="s">
        <v>1914</v>
      </c>
      <c r="F524" s="111" t="s">
        <v>1917</v>
      </c>
      <c r="G524" s="5"/>
      <c r="H524" s="111" t="s">
        <v>1916</v>
      </c>
      <c r="I524" s="111"/>
      <c r="J524" s="5">
        <v>5</v>
      </c>
      <c r="K524" s="5" t="s">
        <v>1533</v>
      </c>
      <c r="L524" s="5" t="s">
        <v>119</v>
      </c>
      <c r="M524" s="113">
        <v>55000</v>
      </c>
      <c r="N524" s="5">
        <v>20240607</v>
      </c>
      <c r="O524" s="5">
        <v>20240613</v>
      </c>
      <c r="P524" s="89"/>
      <c r="Q524" s="91">
        <f t="shared" si="120"/>
        <v>275000</v>
      </c>
      <c r="R524" s="92">
        <f t="shared" ref="R524" si="121">Q524*1.1</f>
        <v>302500</v>
      </c>
    </row>
    <row r="525" spans="2:18">
      <c r="P525" s="43" t="s">
        <v>123</v>
      </c>
      <c r="Q525" s="42">
        <f>SUM(Q523:Q524)</f>
        <v>555000</v>
      </c>
      <c r="R525" s="42">
        <f>SUM(R523:R524)</f>
        <v>610500</v>
      </c>
    </row>
    <row r="527" spans="2:18">
      <c r="B527" s="3" t="s">
        <v>1936</v>
      </c>
    </row>
    <row r="528" spans="2:18">
      <c r="B528" s="4" t="s">
        <v>48</v>
      </c>
      <c r="C528" s="4" t="s">
        <v>13</v>
      </c>
      <c r="D528" s="4" t="s">
        <v>12</v>
      </c>
      <c r="E528" s="4" t="s">
        <v>5</v>
      </c>
      <c r="F528" s="4" t="s">
        <v>22</v>
      </c>
      <c r="G528" s="4" t="s">
        <v>2</v>
      </c>
      <c r="H528" s="4" t="s">
        <v>18</v>
      </c>
      <c r="I528" s="4" t="s">
        <v>3</v>
      </c>
      <c r="J528" s="4" t="s">
        <v>6</v>
      </c>
      <c r="K528" s="4" t="s">
        <v>35</v>
      </c>
      <c r="L528" s="4" t="s">
        <v>21</v>
      </c>
      <c r="M528" s="4" t="s">
        <v>59</v>
      </c>
      <c r="N528" s="4" t="s">
        <v>58</v>
      </c>
      <c r="O528" s="4" t="s">
        <v>121</v>
      </c>
      <c r="P528" s="4" t="s">
        <v>73</v>
      </c>
      <c r="Q528" s="4" t="s">
        <v>122</v>
      </c>
      <c r="R528" s="4" t="s">
        <v>337</v>
      </c>
    </row>
    <row r="529" spans="2:18" ht="16.5">
      <c r="B529" s="89">
        <v>1</v>
      </c>
      <c r="C529" s="5" t="s">
        <v>1936</v>
      </c>
      <c r="D529" s="89" t="s">
        <v>14</v>
      </c>
      <c r="E529" s="111" t="s">
        <v>1937</v>
      </c>
      <c r="F529" s="111" t="s">
        <v>1938</v>
      </c>
      <c r="G529" s="5"/>
      <c r="H529" s="111" t="s">
        <v>1939</v>
      </c>
      <c r="I529" s="111"/>
      <c r="J529" s="5">
        <v>1</v>
      </c>
      <c r="K529" s="5" t="s">
        <v>1940</v>
      </c>
      <c r="L529" s="5" t="s">
        <v>2002</v>
      </c>
      <c r="M529" s="112">
        <v>821000</v>
      </c>
      <c r="N529" s="5">
        <v>20240617</v>
      </c>
      <c r="O529" s="5">
        <v>20240620</v>
      </c>
      <c r="P529" s="89"/>
      <c r="Q529" s="91">
        <f t="shared" ref="Q529" si="122">J529*M529</f>
        <v>821000</v>
      </c>
      <c r="R529" s="92">
        <f t="shared" ref="R529" si="123">Q529*1.1</f>
        <v>903100.00000000012</v>
      </c>
    </row>
    <row r="530" spans="2:18">
      <c r="P530" s="43" t="s">
        <v>123</v>
      </c>
      <c r="Q530" s="42">
        <f>SUM(Q529:Q529)</f>
        <v>821000</v>
      </c>
      <c r="R530" s="42">
        <f>SUM(R529:R529)</f>
        <v>903100.00000000012</v>
      </c>
    </row>
    <row r="532" spans="2:18">
      <c r="B532" s="3" t="s">
        <v>1936</v>
      </c>
    </row>
    <row r="533" spans="2:18">
      <c r="B533" s="4" t="s">
        <v>48</v>
      </c>
      <c r="C533" s="4" t="s">
        <v>13</v>
      </c>
      <c r="D533" s="4" t="s">
        <v>12</v>
      </c>
      <c r="E533" s="4" t="s">
        <v>5</v>
      </c>
      <c r="F533" s="4" t="s">
        <v>22</v>
      </c>
      <c r="G533" s="4" t="s">
        <v>2</v>
      </c>
      <c r="H533" s="4" t="s">
        <v>18</v>
      </c>
      <c r="I533" s="4" t="s">
        <v>3</v>
      </c>
      <c r="J533" s="4" t="s">
        <v>6</v>
      </c>
      <c r="K533" s="4" t="s">
        <v>35</v>
      </c>
      <c r="L533" s="4" t="s">
        <v>21</v>
      </c>
      <c r="M533" s="4" t="s">
        <v>59</v>
      </c>
      <c r="N533" s="4" t="s">
        <v>58</v>
      </c>
      <c r="O533" s="4" t="s">
        <v>121</v>
      </c>
      <c r="P533" s="4" t="s">
        <v>73</v>
      </c>
      <c r="Q533" s="4" t="s">
        <v>122</v>
      </c>
      <c r="R533" s="4" t="s">
        <v>337</v>
      </c>
    </row>
    <row r="534" spans="2:18" ht="16.5">
      <c r="B534" s="89">
        <v>1</v>
      </c>
      <c r="C534" s="5" t="s">
        <v>1936</v>
      </c>
      <c r="D534" s="89" t="s">
        <v>14</v>
      </c>
      <c r="E534" s="111" t="s">
        <v>1941</v>
      </c>
      <c r="F534" s="111" t="s">
        <v>1942</v>
      </c>
      <c r="G534" s="5"/>
      <c r="H534" s="111" t="s">
        <v>1943</v>
      </c>
      <c r="I534" s="111" t="s">
        <v>737</v>
      </c>
      <c r="J534" s="5">
        <v>2</v>
      </c>
      <c r="K534" s="5" t="s">
        <v>1940</v>
      </c>
      <c r="L534" s="5" t="s">
        <v>1982</v>
      </c>
      <c r="M534" s="124">
        <v>8300</v>
      </c>
      <c r="N534" s="5"/>
      <c r="O534" s="126">
        <v>20240619</v>
      </c>
      <c r="P534" s="88" t="s">
        <v>1983</v>
      </c>
      <c r="Q534" s="91">
        <f t="shared" ref="Q534:Q535" si="124">J534*M534</f>
        <v>16600</v>
      </c>
      <c r="R534" s="92">
        <f t="shared" ref="R534:R535" si="125">Q534*1.1</f>
        <v>18260</v>
      </c>
    </row>
    <row r="535" spans="2:18" ht="16.5">
      <c r="B535" s="89">
        <v>2</v>
      </c>
      <c r="C535" s="5" t="s">
        <v>1936</v>
      </c>
      <c r="D535" s="89" t="s">
        <v>14</v>
      </c>
      <c r="E535" s="127" t="s">
        <v>2059</v>
      </c>
      <c r="F535" s="111" t="s">
        <v>1328</v>
      </c>
      <c r="G535" s="5"/>
      <c r="H535" s="111" t="s">
        <v>1387</v>
      </c>
      <c r="I535" s="111" t="s">
        <v>1944</v>
      </c>
      <c r="J535" s="5">
        <v>1</v>
      </c>
      <c r="K535" s="5" t="s">
        <v>1945</v>
      </c>
      <c r="L535" s="5" t="s">
        <v>119</v>
      </c>
      <c r="M535" s="124">
        <v>17000</v>
      </c>
      <c r="N535" s="5"/>
      <c r="O535" s="126">
        <v>20240619</v>
      </c>
      <c r="P535" s="89"/>
      <c r="Q535" s="91">
        <f t="shared" si="124"/>
        <v>17000</v>
      </c>
      <c r="R535" s="92">
        <f t="shared" si="125"/>
        <v>18700</v>
      </c>
    </row>
    <row r="536" spans="2:18" ht="16.5">
      <c r="B536" s="89">
        <v>3</v>
      </c>
      <c r="C536" s="5" t="s">
        <v>1936</v>
      </c>
      <c r="D536" s="89" t="s">
        <v>14</v>
      </c>
      <c r="E536" s="111" t="s">
        <v>1946</v>
      </c>
      <c r="F536" s="111" t="s">
        <v>1948</v>
      </c>
      <c r="G536" s="5"/>
      <c r="H536" s="111" t="s">
        <v>1947</v>
      </c>
      <c r="I536" s="111" t="s">
        <v>580</v>
      </c>
      <c r="J536" s="5">
        <v>2</v>
      </c>
      <c r="K536" s="5" t="s">
        <v>1940</v>
      </c>
      <c r="L536" s="5" t="s">
        <v>1982</v>
      </c>
      <c r="M536" s="124">
        <v>78000</v>
      </c>
      <c r="N536" s="7"/>
      <c r="O536" s="126">
        <v>20240619</v>
      </c>
      <c r="P536" s="88" t="s">
        <v>1984</v>
      </c>
      <c r="Q536" s="91">
        <f t="shared" ref="Q536:Q554" si="126">J536*M536</f>
        <v>156000</v>
      </c>
      <c r="R536" s="92">
        <f t="shared" ref="R536:R554" si="127">Q536*1.1</f>
        <v>171600</v>
      </c>
    </row>
    <row r="537" spans="2:18" ht="16.5">
      <c r="B537" s="89">
        <v>4</v>
      </c>
      <c r="C537" s="5" t="s">
        <v>1936</v>
      </c>
      <c r="D537" s="89" t="s">
        <v>14</v>
      </c>
      <c r="E537" s="111" t="s">
        <v>1094</v>
      </c>
      <c r="F537" s="111" t="s">
        <v>1949</v>
      </c>
      <c r="G537" s="5"/>
      <c r="H537" s="111">
        <v>6416</v>
      </c>
      <c r="I537" s="111"/>
      <c r="J537" s="5">
        <v>4</v>
      </c>
      <c r="K537" s="5" t="s">
        <v>1945</v>
      </c>
      <c r="L537" s="5" t="s">
        <v>1982</v>
      </c>
      <c r="M537" s="124">
        <v>24500</v>
      </c>
      <c r="N537" s="125"/>
      <c r="O537" s="126">
        <v>20240618</v>
      </c>
      <c r="P537" s="89"/>
      <c r="Q537" s="91">
        <f t="shared" ref="Q537" si="128">J537*M537</f>
        <v>98000</v>
      </c>
      <c r="R537" s="92">
        <f t="shared" ref="R537" si="129">Q537*1.1</f>
        <v>107800.00000000001</v>
      </c>
    </row>
    <row r="538" spans="2:18" ht="16.5">
      <c r="B538" s="89">
        <v>5</v>
      </c>
      <c r="C538" s="5" t="s">
        <v>1936</v>
      </c>
      <c r="D538" s="89" t="s">
        <v>14</v>
      </c>
      <c r="E538" s="111" t="s">
        <v>1950</v>
      </c>
      <c r="F538" s="111" t="s">
        <v>1951</v>
      </c>
      <c r="G538" s="5"/>
      <c r="H538" s="111" t="s">
        <v>1952</v>
      </c>
      <c r="I538" s="111" t="s">
        <v>1089</v>
      </c>
      <c r="J538" s="5">
        <v>4</v>
      </c>
      <c r="K538" s="5" t="s">
        <v>1940</v>
      </c>
      <c r="L538" s="5" t="s">
        <v>1982</v>
      </c>
      <c r="M538" s="124">
        <v>36300</v>
      </c>
      <c r="N538" s="5"/>
      <c r="O538" s="5">
        <v>20240624</v>
      </c>
      <c r="P538" s="89"/>
      <c r="Q538" s="91">
        <f t="shared" si="126"/>
        <v>145200</v>
      </c>
      <c r="R538" s="92">
        <f t="shared" si="127"/>
        <v>159720</v>
      </c>
    </row>
    <row r="539" spans="2:18" ht="16.5">
      <c r="B539" s="89">
        <v>6</v>
      </c>
      <c r="C539" s="5" t="s">
        <v>1936</v>
      </c>
      <c r="D539" s="89" t="s">
        <v>14</v>
      </c>
      <c r="E539" s="111" t="s">
        <v>1953</v>
      </c>
      <c r="F539" s="111" t="s">
        <v>1951</v>
      </c>
      <c r="G539" s="5" t="s">
        <v>1990</v>
      </c>
      <c r="H539" s="111" t="s">
        <v>1954</v>
      </c>
      <c r="I539" s="111" t="s">
        <v>813</v>
      </c>
      <c r="J539" s="5">
        <v>1</v>
      </c>
      <c r="K539" s="5" t="s">
        <v>1940</v>
      </c>
      <c r="L539" s="5" t="s">
        <v>1982</v>
      </c>
      <c r="M539" s="124">
        <v>13500</v>
      </c>
      <c r="N539" s="5"/>
      <c r="O539" s="126">
        <v>20240619</v>
      </c>
      <c r="P539" s="88" t="s">
        <v>1994</v>
      </c>
      <c r="Q539" s="91">
        <f t="shared" si="126"/>
        <v>13500</v>
      </c>
      <c r="R539" s="92">
        <f t="shared" si="127"/>
        <v>14850.000000000002</v>
      </c>
    </row>
    <row r="540" spans="2:18" ht="16.5">
      <c r="B540" s="89">
        <v>7</v>
      </c>
      <c r="C540" s="5" t="s">
        <v>1936</v>
      </c>
      <c r="D540" s="89" t="s">
        <v>14</v>
      </c>
      <c r="E540" s="111" t="s">
        <v>1992</v>
      </c>
      <c r="F540" s="111" t="s">
        <v>1985</v>
      </c>
      <c r="G540" s="5" t="s">
        <v>1990</v>
      </c>
      <c r="H540" s="111" t="s">
        <v>1986</v>
      </c>
      <c r="I540" s="111" t="s">
        <v>152</v>
      </c>
      <c r="J540" s="5">
        <v>10</v>
      </c>
      <c r="K540" s="5" t="s">
        <v>38</v>
      </c>
      <c r="L540" s="5" t="s">
        <v>1982</v>
      </c>
      <c r="M540" s="124">
        <v>7400</v>
      </c>
      <c r="N540" s="5"/>
      <c r="O540" s="126">
        <v>20240619</v>
      </c>
      <c r="P540" s="89"/>
      <c r="Q540" s="91">
        <f t="shared" si="126"/>
        <v>74000</v>
      </c>
      <c r="R540" s="92">
        <f t="shared" si="127"/>
        <v>81400</v>
      </c>
    </row>
    <row r="541" spans="2:18" ht="16.5">
      <c r="B541" s="89">
        <v>8</v>
      </c>
      <c r="C541" s="5" t="s">
        <v>1936</v>
      </c>
      <c r="D541" s="89" t="s">
        <v>14</v>
      </c>
      <c r="E541" s="111" t="s">
        <v>1956</v>
      </c>
      <c r="F541" s="111" t="s">
        <v>950</v>
      </c>
      <c r="G541" s="5"/>
      <c r="H541" s="111" t="s">
        <v>723</v>
      </c>
      <c r="I541" s="111" t="s">
        <v>1957</v>
      </c>
      <c r="J541" s="5">
        <v>10</v>
      </c>
      <c r="K541" s="5" t="s">
        <v>1955</v>
      </c>
      <c r="L541" s="5" t="s">
        <v>1982</v>
      </c>
      <c r="M541" s="124">
        <v>24500</v>
      </c>
      <c r="N541" s="5"/>
      <c r="O541" s="126">
        <v>20240619</v>
      </c>
      <c r="P541" s="89"/>
      <c r="Q541" s="91">
        <f t="shared" si="126"/>
        <v>245000</v>
      </c>
      <c r="R541" s="92">
        <f t="shared" si="127"/>
        <v>269500</v>
      </c>
    </row>
    <row r="542" spans="2:18" ht="16.5">
      <c r="B542" s="89">
        <v>9</v>
      </c>
      <c r="C542" s="5" t="s">
        <v>1936</v>
      </c>
      <c r="D542" s="89" t="s">
        <v>14</v>
      </c>
      <c r="E542" s="111" t="s">
        <v>1958</v>
      </c>
      <c r="F542" s="111" t="s">
        <v>1959</v>
      </c>
      <c r="G542" s="5"/>
      <c r="H542" s="111" t="s">
        <v>1960</v>
      </c>
      <c r="I542" s="111" t="s">
        <v>1961</v>
      </c>
      <c r="J542" s="5">
        <v>1</v>
      </c>
      <c r="K542" s="5" t="s">
        <v>1940</v>
      </c>
      <c r="L542" s="5" t="s">
        <v>1982</v>
      </c>
      <c r="M542" s="124">
        <v>60000</v>
      </c>
      <c r="N542" s="5"/>
      <c r="O542" s="126">
        <v>20240619</v>
      </c>
      <c r="P542" s="89"/>
      <c r="Q542" s="91">
        <f t="shared" si="126"/>
        <v>60000</v>
      </c>
      <c r="R542" s="92">
        <f t="shared" si="127"/>
        <v>66000</v>
      </c>
    </row>
    <row r="543" spans="2:18" ht="16.5">
      <c r="B543" s="89">
        <v>10</v>
      </c>
      <c r="C543" s="5" t="s">
        <v>1936</v>
      </c>
      <c r="D543" s="89" t="s">
        <v>14</v>
      </c>
      <c r="E543" s="111" t="s">
        <v>1962</v>
      </c>
      <c r="F543" s="111" t="s">
        <v>1963</v>
      </c>
      <c r="G543" s="5"/>
      <c r="H543" s="111" t="s">
        <v>1964</v>
      </c>
      <c r="I543" s="111" t="s">
        <v>543</v>
      </c>
      <c r="J543" s="5">
        <v>5</v>
      </c>
      <c r="K543" s="5" t="s">
        <v>1940</v>
      </c>
      <c r="L543" s="5" t="s">
        <v>1982</v>
      </c>
      <c r="M543" s="124">
        <v>76500</v>
      </c>
      <c r="N543" s="5"/>
      <c r="O543" s="126">
        <v>20240619</v>
      </c>
      <c r="P543" s="89"/>
      <c r="Q543" s="91">
        <f t="shared" si="126"/>
        <v>382500</v>
      </c>
      <c r="R543" s="92">
        <f t="shared" si="127"/>
        <v>420750.00000000006</v>
      </c>
    </row>
    <row r="544" spans="2:18" ht="16.5">
      <c r="B544" s="89">
        <v>11</v>
      </c>
      <c r="C544" s="5" t="s">
        <v>1936</v>
      </c>
      <c r="D544" s="89" t="s">
        <v>14</v>
      </c>
      <c r="E544" s="111" t="s">
        <v>1965</v>
      </c>
      <c r="F544" s="111" t="s">
        <v>915</v>
      </c>
      <c r="G544" s="5"/>
      <c r="H544" s="111">
        <v>1521110</v>
      </c>
      <c r="I544" s="111" t="s">
        <v>543</v>
      </c>
      <c r="J544" s="5">
        <v>5</v>
      </c>
      <c r="K544" s="5" t="s">
        <v>1940</v>
      </c>
      <c r="L544" s="5" t="s">
        <v>1982</v>
      </c>
      <c r="M544" s="124">
        <v>18500</v>
      </c>
      <c r="N544" s="5"/>
      <c r="O544" s="126">
        <v>20240619</v>
      </c>
      <c r="P544" s="89"/>
      <c r="Q544" s="91">
        <f t="shared" si="126"/>
        <v>92500</v>
      </c>
      <c r="R544" s="92">
        <f t="shared" si="127"/>
        <v>101750.00000000001</v>
      </c>
    </row>
    <row r="545" spans="2:18" ht="16.5">
      <c r="B545" s="89">
        <v>12</v>
      </c>
      <c r="C545" s="5" t="s">
        <v>1936</v>
      </c>
      <c r="D545" s="89" t="s">
        <v>14</v>
      </c>
      <c r="E545" s="111" t="s">
        <v>1966</v>
      </c>
      <c r="F545" s="111" t="s">
        <v>154</v>
      </c>
      <c r="G545" s="5" t="s">
        <v>1990</v>
      </c>
      <c r="H545" s="111" t="s">
        <v>1967</v>
      </c>
      <c r="I545" s="111" t="s">
        <v>1779</v>
      </c>
      <c r="J545" s="5">
        <v>5</v>
      </c>
      <c r="K545" s="5" t="s">
        <v>1940</v>
      </c>
      <c r="L545" s="5" t="s">
        <v>1982</v>
      </c>
      <c r="M545" s="124">
        <v>10600</v>
      </c>
      <c r="N545" s="5"/>
      <c r="O545" s="126">
        <v>20240619</v>
      </c>
      <c r="P545" s="89"/>
      <c r="Q545" s="91">
        <f t="shared" si="126"/>
        <v>53000</v>
      </c>
      <c r="R545" s="92">
        <f t="shared" si="127"/>
        <v>58300.000000000007</v>
      </c>
    </row>
    <row r="546" spans="2:18" ht="16.5">
      <c r="B546" s="88">
        <v>13</v>
      </c>
      <c r="C546" s="88" t="s">
        <v>1936</v>
      </c>
      <c r="D546" s="88" t="s">
        <v>14</v>
      </c>
      <c r="E546" s="88" t="s">
        <v>1966</v>
      </c>
      <c r="F546" s="88" t="s">
        <v>1987</v>
      </c>
      <c r="G546" s="88" t="s">
        <v>1990</v>
      </c>
      <c r="H546" s="129" t="s">
        <v>1989</v>
      </c>
      <c r="I546" s="88" t="s">
        <v>1779</v>
      </c>
      <c r="J546" s="88">
        <v>1</v>
      </c>
      <c r="K546" s="88" t="s">
        <v>38</v>
      </c>
      <c r="L546" s="88" t="s">
        <v>1982</v>
      </c>
      <c r="M546" s="130">
        <v>6200</v>
      </c>
      <c r="N546" s="88"/>
      <c r="O546" s="126">
        <v>20240619</v>
      </c>
      <c r="P546" s="88" t="s">
        <v>2210</v>
      </c>
      <c r="Q546" s="101">
        <f t="shared" si="126"/>
        <v>6200</v>
      </c>
      <c r="R546" s="102">
        <f t="shared" si="127"/>
        <v>6820.0000000000009</v>
      </c>
    </row>
    <row r="547" spans="2:18" ht="16.5">
      <c r="B547" s="89">
        <v>14</v>
      </c>
      <c r="C547" s="5" t="s">
        <v>1936</v>
      </c>
      <c r="D547" s="89" t="s">
        <v>14</v>
      </c>
      <c r="E547" s="111" t="s">
        <v>1652</v>
      </c>
      <c r="F547" s="111"/>
      <c r="G547" s="5"/>
      <c r="H547" s="111" t="s">
        <v>1997</v>
      </c>
      <c r="I547" s="111" t="s">
        <v>1653</v>
      </c>
      <c r="J547" s="5">
        <v>4</v>
      </c>
      <c r="K547" s="5" t="s">
        <v>1940</v>
      </c>
      <c r="L547" s="5" t="s">
        <v>1982</v>
      </c>
      <c r="M547" s="131">
        <v>29000</v>
      </c>
      <c r="N547" s="5"/>
      <c r="O547" s="126">
        <v>20240619</v>
      </c>
      <c r="P547" s="88" t="s">
        <v>1993</v>
      </c>
      <c r="Q547" s="91">
        <f t="shared" si="126"/>
        <v>116000</v>
      </c>
      <c r="R547" s="92">
        <f t="shared" si="127"/>
        <v>127600.00000000001</v>
      </c>
    </row>
    <row r="548" spans="2:18" ht="16.5">
      <c r="B548" s="89">
        <v>15</v>
      </c>
      <c r="C548" s="5" t="s">
        <v>1936</v>
      </c>
      <c r="D548" s="89" t="s">
        <v>14</v>
      </c>
      <c r="E548" s="111" t="s">
        <v>1968</v>
      </c>
      <c r="F548" s="111" t="s">
        <v>1969</v>
      </c>
      <c r="G548" s="5"/>
      <c r="H548" s="111">
        <v>311421</v>
      </c>
      <c r="I548" s="111" t="s">
        <v>1970</v>
      </c>
      <c r="J548" s="5">
        <v>1</v>
      </c>
      <c r="K548" s="5" t="s">
        <v>1940</v>
      </c>
      <c r="L548" s="5" t="s">
        <v>1982</v>
      </c>
      <c r="M548" s="131">
        <v>670200</v>
      </c>
      <c r="N548" s="5"/>
      <c r="O548" s="126">
        <v>20240619</v>
      </c>
      <c r="P548" s="89"/>
      <c r="Q548" s="91">
        <f t="shared" si="126"/>
        <v>670200</v>
      </c>
      <c r="R548" s="92">
        <f t="shared" si="127"/>
        <v>737220.00000000012</v>
      </c>
    </row>
    <row r="549" spans="2:18" ht="16.5">
      <c r="B549" s="89">
        <v>16</v>
      </c>
      <c r="C549" s="5" t="s">
        <v>1936</v>
      </c>
      <c r="D549" s="89" t="s">
        <v>14</v>
      </c>
      <c r="E549" s="111" t="s">
        <v>1971</v>
      </c>
      <c r="F549" s="111" t="s">
        <v>154</v>
      </c>
      <c r="G549" s="5" t="s">
        <v>1991</v>
      </c>
      <c r="H549" s="111" t="s">
        <v>1972</v>
      </c>
      <c r="I549" s="111" t="s">
        <v>1973</v>
      </c>
      <c r="J549" s="5">
        <v>10</v>
      </c>
      <c r="K549" s="5" t="s">
        <v>38</v>
      </c>
      <c r="L549" s="5" t="s">
        <v>1982</v>
      </c>
      <c r="M549" s="131">
        <v>19000</v>
      </c>
      <c r="N549" s="5"/>
      <c r="O549" s="126">
        <v>20240619</v>
      </c>
      <c r="P549" s="89"/>
      <c r="Q549" s="91">
        <f t="shared" si="126"/>
        <v>190000</v>
      </c>
      <c r="R549" s="92">
        <f t="shared" si="127"/>
        <v>209000.00000000003</v>
      </c>
    </row>
    <row r="550" spans="2:18" ht="16.5">
      <c r="B550" s="88">
        <v>17</v>
      </c>
      <c r="C550" s="88" t="s">
        <v>1936</v>
      </c>
      <c r="D550" s="88" t="s">
        <v>14</v>
      </c>
      <c r="E550" s="88" t="s">
        <v>1971</v>
      </c>
      <c r="F550" s="88" t="s">
        <v>1995</v>
      </c>
      <c r="G550" s="88" t="s">
        <v>1991</v>
      </c>
      <c r="H550" s="88" t="s">
        <v>1996</v>
      </c>
      <c r="I550" s="88" t="s">
        <v>1973</v>
      </c>
      <c r="J550" s="88">
        <v>1</v>
      </c>
      <c r="K550" s="88" t="s">
        <v>1988</v>
      </c>
      <c r="L550" s="88" t="s">
        <v>1982</v>
      </c>
      <c r="M550" s="132">
        <v>9200</v>
      </c>
      <c r="N550" s="88"/>
      <c r="O550" s="126">
        <v>20240619</v>
      </c>
      <c r="P550" s="88" t="s">
        <v>2211</v>
      </c>
      <c r="Q550" s="101">
        <f t="shared" ref="Q550" si="130">J550*M550</f>
        <v>9200</v>
      </c>
      <c r="R550" s="102">
        <f t="shared" ref="R550" si="131">Q550*1.1</f>
        <v>10120</v>
      </c>
    </row>
    <row r="551" spans="2:18" ht="16.5">
      <c r="B551" s="89">
        <v>18</v>
      </c>
      <c r="C551" s="5" t="s">
        <v>1936</v>
      </c>
      <c r="D551" s="89" t="s">
        <v>14</v>
      </c>
      <c r="E551" s="111" t="s">
        <v>1974</v>
      </c>
      <c r="F551" s="111" t="s">
        <v>1975</v>
      </c>
      <c r="G551" s="5"/>
      <c r="H551" s="111" t="s">
        <v>1976</v>
      </c>
      <c r="I551" s="111" t="s">
        <v>813</v>
      </c>
      <c r="J551" s="5">
        <v>2</v>
      </c>
      <c r="K551" s="5" t="s">
        <v>1940</v>
      </c>
      <c r="L551" s="5" t="s">
        <v>1982</v>
      </c>
      <c r="M551" s="131">
        <v>4400</v>
      </c>
      <c r="N551" s="5"/>
      <c r="O551" s="126">
        <v>20240619</v>
      </c>
      <c r="P551" s="89"/>
      <c r="Q551" s="91">
        <f t="shared" si="126"/>
        <v>8800</v>
      </c>
      <c r="R551" s="92">
        <f t="shared" si="127"/>
        <v>9680</v>
      </c>
    </row>
    <row r="552" spans="2:18" ht="16.5">
      <c r="B552" s="88">
        <v>19</v>
      </c>
      <c r="C552" s="88" t="s">
        <v>1936</v>
      </c>
      <c r="D552" s="88" t="s">
        <v>14</v>
      </c>
      <c r="E552" s="88" t="s">
        <v>1977</v>
      </c>
      <c r="F552" s="88" t="s">
        <v>1978</v>
      </c>
      <c r="G552" s="88"/>
      <c r="H552" s="88"/>
      <c r="I552" s="88" t="s">
        <v>1979</v>
      </c>
      <c r="J552" s="88">
        <v>1</v>
      </c>
      <c r="K552" s="88" t="s">
        <v>1940</v>
      </c>
      <c r="L552" s="88" t="s">
        <v>331</v>
      </c>
      <c r="M552" s="132">
        <v>630000</v>
      </c>
      <c r="N552" s="88"/>
      <c r="O552" s="88">
        <v>20240702</v>
      </c>
      <c r="P552" s="88" t="s">
        <v>2057</v>
      </c>
      <c r="Q552" s="101">
        <f t="shared" si="126"/>
        <v>630000</v>
      </c>
      <c r="R552" s="102">
        <f t="shared" si="127"/>
        <v>693000</v>
      </c>
    </row>
    <row r="553" spans="2:18" ht="16.5">
      <c r="B553" s="89">
        <v>20</v>
      </c>
      <c r="C553" s="5" t="s">
        <v>1936</v>
      </c>
      <c r="D553" s="89" t="s">
        <v>14</v>
      </c>
      <c r="E553" s="111" t="s">
        <v>1980</v>
      </c>
      <c r="F553" s="111" t="s">
        <v>897</v>
      </c>
      <c r="G553" s="5"/>
      <c r="H553" s="111" t="s">
        <v>1981</v>
      </c>
      <c r="I553" s="111" t="s">
        <v>813</v>
      </c>
      <c r="J553" s="5">
        <v>5</v>
      </c>
      <c r="K553" s="5" t="s">
        <v>1940</v>
      </c>
      <c r="L553" s="5" t="s">
        <v>1982</v>
      </c>
      <c r="M553" s="131">
        <v>100000</v>
      </c>
      <c r="N553" s="5"/>
      <c r="O553" s="126">
        <v>20240619</v>
      </c>
      <c r="P553" s="89"/>
      <c r="Q553" s="91">
        <f t="shared" si="126"/>
        <v>500000</v>
      </c>
      <c r="R553" s="92">
        <f t="shared" si="127"/>
        <v>550000</v>
      </c>
    </row>
    <row r="554" spans="2:18" ht="16.5">
      <c r="B554" s="89">
        <v>21</v>
      </c>
      <c r="C554" s="5" t="s">
        <v>1936</v>
      </c>
      <c r="D554" s="89" t="s">
        <v>14</v>
      </c>
      <c r="E554" s="128" t="s">
        <v>2061</v>
      </c>
      <c r="F554" s="111" t="s">
        <v>1328</v>
      </c>
      <c r="G554" s="5"/>
      <c r="H554" s="128" t="s">
        <v>2058</v>
      </c>
      <c r="I554" s="128" t="s">
        <v>2062</v>
      </c>
      <c r="J554" s="5">
        <v>1</v>
      </c>
      <c r="K554" s="5" t="s">
        <v>2060</v>
      </c>
      <c r="L554" s="5" t="s">
        <v>119</v>
      </c>
      <c r="M554" s="131">
        <v>49500</v>
      </c>
      <c r="N554" s="5"/>
      <c r="O554" s="126">
        <v>20240619</v>
      </c>
      <c r="P554" s="89"/>
      <c r="Q554" s="91">
        <f t="shared" si="126"/>
        <v>49500</v>
      </c>
      <c r="R554" s="92">
        <f t="shared" si="127"/>
        <v>54450.000000000007</v>
      </c>
    </row>
    <row r="555" spans="2:18">
      <c r="P555" s="43" t="s">
        <v>123</v>
      </c>
      <c r="Q555" s="42">
        <f>SUM(Q534:Q554)</f>
        <v>3533200</v>
      </c>
      <c r="R555" s="42">
        <f>SUM(R534:R554)</f>
        <v>3886520</v>
      </c>
    </row>
    <row r="557" spans="2:18">
      <c r="B557" s="3" t="s">
        <v>2050</v>
      </c>
    </row>
    <row r="558" spans="2:18">
      <c r="B558" s="4" t="s">
        <v>48</v>
      </c>
      <c r="C558" s="4" t="s">
        <v>13</v>
      </c>
      <c r="D558" s="4" t="s">
        <v>12</v>
      </c>
      <c r="E558" s="4" t="s">
        <v>5</v>
      </c>
      <c r="F558" s="4" t="s">
        <v>22</v>
      </c>
      <c r="G558" s="4" t="s">
        <v>2</v>
      </c>
      <c r="H558" s="4" t="s">
        <v>18</v>
      </c>
      <c r="I558" s="4" t="s">
        <v>3</v>
      </c>
      <c r="J558" s="4" t="s">
        <v>6</v>
      </c>
      <c r="K558" s="4" t="s">
        <v>35</v>
      </c>
      <c r="L558" s="4" t="s">
        <v>21</v>
      </c>
      <c r="M558" s="4" t="s">
        <v>59</v>
      </c>
      <c r="N558" s="4" t="s">
        <v>58</v>
      </c>
      <c r="O558" s="4" t="s">
        <v>121</v>
      </c>
      <c r="P558" s="4" t="s">
        <v>73</v>
      </c>
      <c r="Q558" s="4" t="s">
        <v>122</v>
      </c>
      <c r="R558" s="4" t="s">
        <v>337</v>
      </c>
    </row>
    <row r="559" spans="2:18" ht="16.5">
      <c r="B559" s="89">
        <v>1</v>
      </c>
      <c r="C559" s="5" t="s">
        <v>2050</v>
      </c>
      <c r="D559" s="89" t="s">
        <v>14</v>
      </c>
      <c r="E559" s="111" t="s">
        <v>1767</v>
      </c>
      <c r="F559" s="111" t="s">
        <v>1768</v>
      </c>
      <c r="G559" s="5" t="s">
        <v>1769</v>
      </c>
      <c r="H559" s="111" t="s">
        <v>105</v>
      </c>
      <c r="I559" s="111" t="s">
        <v>767</v>
      </c>
      <c r="J559" s="5">
        <v>16</v>
      </c>
      <c r="K559" s="5" t="s">
        <v>38</v>
      </c>
      <c r="L559" s="5" t="s">
        <v>2056</v>
      </c>
      <c r="M559" s="112">
        <v>34500</v>
      </c>
      <c r="N559" s="5">
        <v>20240618</v>
      </c>
      <c r="O559" s="5">
        <v>20240619</v>
      </c>
      <c r="P559" s="89"/>
      <c r="Q559" s="91">
        <f t="shared" ref="Q559" si="132">J559*M559</f>
        <v>552000</v>
      </c>
      <c r="R559" s="92">
        <f>Q559*1.1</f>
        <v>607200</v>
      </c>
    </row>
    <row r="560" spans="2:18">
      <c r="P560" s="43" t="s">
        <v>123</v>
      </c>
      <c r="Q560" s="42">
        <f>SUM(Q559:Q559)</f>
        <v>552000</v>
      </c>
      <c r="R560" s="42">
        <f>SUM(R559:R559)</f>
        <v>607200</v>
      </c>
    </row>
    <row r="562" spans="2:18">
      <c r="B562" s="3" t="s">
        <v>2079</v>
      </c>
    </row>
    <row r="563" spans="2:18">
      <c r="B563" s="4" t="s">
        <v>48</v>
      </c>
      <c r="C563" s="4" t="s">
        <v>13</v>
      </c>
      <c r="D563" s="4" t="s">
        <v>12</v>
      </c>
      <c r="E563" s="4" t="s">
        <v>5</v>
      </c>
      <c r="F563" s="4" t="s">
        <v>22</v>
      </c>
      <c r="G563" s="4" t="s">
        <v>2</v>
      </c>
      <c r="H563" s="4" t="s">
        <v>18</v>
      </c>
      <c r="I563" s="4" t="s">
        <v>3</v>
      </c>
      <c r="J563" s="4" t="s">
        <v>6</v>
      </c>
      <c r="K563" s="4" t="s">
        <v>35</v>
      </c>
      <c r="L563" s="4" t="s">
        <v>21</v>
      </c>
      <c r="M563" s="4" t="s">
        <v>59</v>
      </c>
      <c r="N563" s="4" t="s">
        <v>58</v>
      </c>
      <c r="O563" s="4" t="s">
        <v>121</v>
      </c>
      <c r="P563" s="4" t="s">
        <v>73</v>
      </c>
      <c r="Q563" s="4" t="s">
        <v>122</v>
      </c>
      <c r="R563" s="4" t="s">
        <v>337</v>
      </c>
    </row>
    <row r="564" spans="2:18" ht="16.5">
      <c r="B564" s="88">
        <v>1</v>
      </c>
      <c r="C564" s="88" t="s">
        <v>2079</v>
      </c>
      <c r="D564" s="88" t="s">
        <v>14</v>
      </c>
      <c r="E564" s="88" t="s">
        <v>1592</v>
      </c>
      <c r="F564" s="88" t="s">
        <v>166</v>
      </c>
      <c r="G564" s="88"/>
      <c r="H564" s="135">
        <v>842312051841</v>
      </c>
      <c r="I564" s="88"/>
      <c r="J564" s="88">
        <v>1</v>
      </c>
      <c r="K564" s="88" t="s">
        <v>38</v>
      </c>
      <c r="L564" s="88" t="s">
        <v>2087</v>
      </c>
      <c r="M564" s="114">
        <v>718300</v>
      </c>
      <c r="N564" s="88">
        <v>20240625</v>
      </c>
      <c r="O564" s="88">
        <v>20240710</v>
      </c>
      <c r="P564" s="88" t="s">
        <v>2088</v>
      </c>
      <c r="Q564" s="101">
        <v>783000</v>
      </c>
      <c r="R564" s="102">
        <f>Q564*1.1</f>
        <v>861300.00000000012</v>
      </c>
    </row>
    <row r="565" spans="2:18" ht="16.5">
      <c r="B565" s="88">
        <v>2</v>
      </c>
      <c r="C565" s="88" t="s">
        <v>2079</v>
      </c>
      <c r="D565" s="88" t="s">
        <v>14</v>
      </c>
      <c r="E565" s="88" t="s">
        <v>2080</v>
      </c>
      <c r="F565" s="88" t="s">
        <v>166</v>
      </c>
      <c r="G565" s="88"/>
      <c r="H565" s="135">
        <v>842312051431</v>
      </c>
      <c r="I565" s="88"/>
      <c r="J565" s="88">
        <v>1</v>
      </c>
      <c r="K565" s="88" t="s">
        <v>38</v>
      </c>
      <c r="L565" s="88" t="s">
        <v>2087</v>
      </c>
      <c r="M565" s="118">
        <v>653000</v>
      </c>
      <c r="N565" s="88">
        <v>20240625</v>
      </c>
      <c r="O565" s="88">
        <v>20240710</v>
      </c>
      <c r="P565" s="88" t="s">
        <v>2088</v>
      </c>
      <c r="Q565" s="101">
        <f t="shared" ref="Q565" si="133">J565*M565</f>
        <v>653000</v>
      </c>
      <c r="R565" s="102">
        <f t="shared" ref="R565" si="134">Q565*1.1</f>
        <v>718300</v>
      </c>
    </row>
    <row r="566" spans="2:18">
      <c r="P566" s="43" t="s">
        <v>123</v>
      </c>
      <c r="Q566" s="42">
        <f>SUM(Q564:Q565)</f>
        <v>1436000</v>
      </c>
      <c r="R566" s="42">
        <f>SUM(R564:R565)</f>
        <v>1579600</v>
      </c>
    </row>
    <row r="568" spans="2:18">
      <c r="B568" s="3" t="s">
        <v>2082</v>
      </c>
    </row>
    <row r="569" spans="2:18">
      <c r="B569" s="4" t="s">
        <v>48</v>
      </c>
      <c r="C569" s="4" t="s">
        <v>13</v>
      </c>
      <c r="D569" s="4" t="s">
        <v>12</v>
      </c>
      <c r="E569" s="4" t="s">
        <v>5</v>
      </c>
      <c r="F569" s="4" t="s">
        <v>22</v>
      </c>
      <c r="G569" s="4" t="s">
        <v>2</v>
      </c>
      <c r="H569" s="4" t="s">
        <v>18</v>
      </c>
      <c r="I569" s="4" t="s">
        <v>3</v>
      </c>
      <c r="J569" s="4" t="s">
        <v>6</v>
      </c>
      <c r="K569" s="4" t="s">
        <v>35</v>
      </c>
      <c r="L569" s="4" t="s">
        <v>21</v>
      </c>
      <c r="M569" s="4" t="s">
        <v>59</v>
      </c>
      <c r="N569" s="4" t="s">
        <v>58</v>
      </c>
      <c r="O569" s="4" t="s">
        <v>121</v>
      </c>
      <c r="P569" s="4" t="s">
        <v>73</v>
      </c>
      <c r="Q569" s="4" t="s">
        <v>122</v>
      </c>
      <c r="R569" s="4" t="s">
        <v>337</v>
      </c>
    </row>
    <row r="570" spans="2:18" ht="16.5">
      <c r="B570" s="89">
        <v>1</v>
      </c>
      <c r="C570" s="5" t="s">
        <v>2082</v>
      </c>
      <c r="D570" s="89" t="s">
        <v>14</v>
      </c>
      <c r="E570" s="111" t="s">
        <v>2083</v>
      </c>
      <c r="F570" s="5" t="s">
        <v>166</v>
      </c>
      <c r="G570" s="5"/>
      <c r="H570" s="110" t="s">
        <v>2085</v>
      </c>
      <c r="I570" s="5"/>
      <c r="J570" s="5">
        <v>1</v>
      </c>
      <c r="K570" s="5" t="s">
        <v>38</v>
      </c>
      <c r="L570" s="5" t="s">
        <v>2089</v>
      </c>
      <c r="M570" s="112">
        <v>404250</v>
      </c>
      <c r="N570" s="89">
        <v>20240625</v>
      </c>
      <c r="O570" s="5">
        <v>20240627</v>
      </c>
      <c r="P570" s="89"/>
      <c r="Q570" s="91">
        <f t="shared" ref="Q570:Q571" si="135">J570*M570</f>
        <v>404250</v>
      </c>
      <c r="R570" s="92">
        <f>Q570*1.1</f>
        <v>444675.00000000006</v>
      </c>
    </row>
    <row r="571" spans="2:18" ht="16.5">
      <c r="B571" s="89">
        <v>2</v>
      </c>
      <c r="C571" s="5" t="s">
        <v>2082</v>
      </c>
      <c r="D571" s="89" t="s">
        <v>14</v>
      </c>
      <c r="E571" s="111" t="s">
        <v>2084</v>
      </c>
      <c r="F571" s="5" t="s">
        <v>166</v>
      </c>
      <c r="G571" s="5"/>
      <c r="H571" s="110">
        <v>842315550391</v>
      </c>
      <c r="I571" s="111"/>
      <c r="J571" s="5">
        <v>1</v>
      </c>
      <c r="K571" s="5" t="s">
        <v>38</v>
      </c>
      <c r="L571" s="5" t="s">
        <v>2089</v>
      </c>
      <c r="M571" s="113">
        <v>583000</v>
      </c>
      <c r="N571" s="89">
        <v>20240625</v>
      </c>
      <c r="O571" s="5" t="s">
        <v>2608</v>
      </c>
      <c r="P571" s="89" t="s">
        <v>2609</v>
      </c>
      <c r="Q571" s="91">
        <f t="shared" si="135"/>
        <v>583000</v>
      </c>
      <c r="R571" s="92">
        <f t="shared" ref="R571" si="136">Q571*1.1</f>
        <v>641300</v>
      </c>
    </row>
    <row r="572" spans="2:18">
      <c r="P572" s="43" t="s">
        <v>123</v>
      </c>
      <c r="Q572" s="42">
        <f>SUM(Q570:Q571)</f>
        <v>987250</v>
      </c>
      <c r="R572" s="42">
        <f>SUM(R570:R571)</f>
        <v>1085975</v>
      </c>
    </row>
    <row r="574" spans="2:18">
      <c r="B574" s="3" t="s">
        <v>278</v>
      </c>
    </row>
    <row r="575" spans="2:18">
      <c r="B575" s="4" t="s">
        <v>48</v>
      </c>
      <c r="C575" s="4" t="s">
        <v>13</v>
      </c>
      <c r="D575" s="4" t="s">
        <v>12</v>
      </c>
      <c r="E575" s="4" t="s">
        <v>5</v>
      </c>
      <c r="F575" s="4" t="s">
        <v>22</v>
      </c>
      <c r="G575" s="4" t="s">
        <v>2</v>
      </c>
      <c r="H575" s="4" t="s">
        <v>18</v>
      </c>
      <c r="I575" s="4" t="s">
        <v>3</v>
      </c>
      <c r="J575" s="4" t="s">
        <v>6</v>
      </c>
      <c r="K575" s="4" t="s">
        <v>35</v>
      </c>
      <c r="L575" s="4" t="s">
        <v>21</v>
      </c>
      <c r="M575" s="4" t="s">
        <v>59</v>
      </c>
      <c r="N575" s="4" t="s">
        <v>58</v>
      </c>
      <c r="O575" s="4" t="s">
        <v>121</v>
      </c>
      <c r="P575" s="4" t="s">
        <v>73</v>
      </c>
      <c r="Q575" s="4" t="s">
        <v>122</v>
      </c>
      <c r="R575" s="4" t="s">
        <v>337</v>
      </c>
    </row>
    <row r="576" spans="2:18" ht="16.5">
      <c r="B576" s="89">
        <v>1</v>
      </c>
      <c r="C576" s="89" t="s">
        <v>2086</v>
      </c>
      <c r="D576" s="89" t="s">
        <v>14</v>
      </c>
      <c r="E576" s="5" t="s">
        <v>486</v>
      </c>
      <c r="F576" s="111" t="s">
        <v>487</v>
      </c>
      <c r="G576" s="5"/>
      <c r="H576" s="111" t="s">
        <v>488</v>
      </c>
      <c r="I576" s="111" t="s">
        <v>489</v>
      </c>
      <c r="J576" s="5">
        <v>1</v>
      </c>
      <c r="K576" s="5" t="s">
        <v>38</v>
      </c>
      <c r="L576" s="5" t="s">
        <v>2090</v>
      </c>
      <c r="M576" s="112">
        <v>874000</v>
      </c>
      <c r="N576" s="5">
        <v>20240716</v>
      </c>
      <c r="O576" s="5">
        <v>20240923</v>
      </c>
      <c r="P576" s="89"/>
      <c r="Q576" s="91">
        <f>J576*M576</f>
        <v>874000</v>
      </c>
      <c r="R576" s="92">
        <f t="shared" ref="R576" si="137">Q576*1.1</f>
        <v>961400.00000000012</v>
      </c>
    </row>
    <row r="577" spans="2:18">
      <c r="P577" s="43" t="s">
        <v>123</v>
      </c>
      <c r="Q577" s="42">
        <f>SUM(Q576:Q576)</f>
        <v>874000</v>
      </c>
      <c r="R577" s="42">
        <f>SUM(R576:R576)</f>
        <v>961400.00000000012</v>
      </c>
    </row>
    <row r="579" spans="2:18">
      <c r="B579" s="3" t="s">
        <v>2093</v>
      </c>
    </row>
    <row r="580" spans="2:18">
      <c r="B580" s="4" t="s">
        <v>48</v>
      </c>
      <c r="C580" s="4" t="s">
        <v>13</v>
      </c>
      <c r="D580" s="4" t="s">
        <v>12</v>
      </c>
      <c r="E580" s="4" t="s">
        <v>5</v>
      </c>
      <c r="F580" s="4" t="s">
        <v>22</v>
      </c>
      <c r="G580" s="4" t="s">
        <v>2</v>
      </c>
      <c r="H580" s="4" t="s">
        <v>18</v>
      </c>
      <c r="I580" s="4" t="s">
        <v>3</v>
      </c>
      <c r="J580" s="4" t="s">
        <v>6</v>
      </c>
      <c r="K580" s="4" t="s">
        <v>35</v>
      </c>
      <c r="L580" s="4" t="s">
        <v>21</v>
      </c>
      <c r="M580" s="4" t="s">
        <v>59</v>
      </c>
      <c r="N580" s="4" t="s">
        <v>58</v>
      </c>
      <c r="O580" s="4" t="s">
        <v>121</v>
      </c>
      <c r="P580" s="4" t="s">
        <v>73</v>
      </c>
      <c r="Q580" s="4" t="s">
        <v>122</v>
      </c>
      <c r="R580" s="4" t="s">
        <v>337</v>
      </c>
    </row>
    <row r="581" spans="2:18" ht="16.5">
      <c r="B581" s="89">
        <v>1</v>
      </c>
      <c r="C581" s="5" t="s">
        <v>2093</v>
      </c>
      <c r="D581" s="89" t="s">
        <v>14</v>
      </c>
      <c r="E581" s="111" t="s">
        <v>2094</v>
      </c>
      <c r="F581" s="111" t="s">
        <v>1585</v>
      </c>
      <c r="G581" s="5"/>
      <c r="H581" s="5" t="s">
        <v>2095</v>
      </c>
      <c r="I581" s="5"/>
      <c r="J581" s="5">
        <v>2</v>
      </c>
      <c r="K581" s="5" t="s">
        <v>38</v>
      </c>
      <c r="L581" s="5" t="s">
        <v>1396</v>
      </c>
      <c r="M581" s="112">
        <v>940000</v>
      </c>
      <c r="N581" s="5">
        <v>20240708</v>
      </c>
      <c r="O581" s="5">
        <v>20240710</v>
      </c>
      <c r="P581" s="89"/>
      <c r="Q581" s="91">
        <f t="shared" ref="Q581:Q583" si="138">J581*M581</f>
        <v>1880000</v>
      </c>
      <c r="R581" s="92">
        <f>Q581*1.1</f>
        <v>2068000.0000000002</v>
      </c>
    </row>
    <row r="582" spans="2:18" ht="16.5">
      <c r="B582" s="89"/>
      <c r="C582" s="5"/>
      <c r="D582" s="89"/>
      <c r="E582" s="705" t="s">
        <v>2097</v>
      </c>
      <c r="F582" s="705" t="s">
        <v>1585</v>
      </c>
      <c r="G582" s="5"/>
      <c r="H582" s="705" t="s">
        <v>780</v>
      </c>
      <c r="I582" s="5"/>
      <c r="J582" s="5">
        <v>1</v>
      </c>
      <c r="K582" s="5" t="s">
        <v>36</v>
      </c>
      <c r="L582" s="5" t="s">
        <v>1396</v>
      </c>
      <c r="M582" s="112">
        <v>380000</v>
      </c>
      <c r="N582" s="5">
        <v>20240708</v>
      </c>
      <c r="O582" s="5">
        <v>20240710</v>
      </c>
      <c r="P582" s="89"/>
      <c r="Q582" s="91">
        <v>380000</v>
      </c>
      <c r="R582" s="92">
        <f t="shared" ref="R582:R583" si="139">Q582*1.1</f>
        <v>418000.00000000006</v>
      </c>
    </row>
    <row r="583" spans="2:18" ht="16.5">
      <c r="B583" s="89">
        <v>2</v>
      </c>
      <c r="C583" s="5" t="s">
        <v>2093</v>
      </c>
      <c r="D583" s="89" t="s">
        <v>14</v>
      </c>
      <c r="E583" s="706"/>
      <c r="F583" s="706"/>
      <c r="G583" s="5"/>
      <c r="H583" s="706"/>
      <c r="I583" s="111"/>
      <c r="J583" s="5">
        <v>1</v>
      </c>
      <c r="K583" s="5" t="s">
        <v>36</v>
      </c>
      <c r="L583" s="5" t="s">
        <v>504</v>
      </c>
      <c r="M583" s="113">
        <v>401000</v>
      </c>
      <c r="N583" s="5">
        <v>20240705</v>
      </c>
      <c r="O583" s="5">
        <v>20240710</v>
      </c>
      <c r="P583" s="89"/>
      <c r="Q583" s="91">
        <f t="shared" si="138"/>
        <v>401000</v>
      </c>
      <c r="R583" s="92">
        <f t="shared" si="139"/>
        <v>441100.00000000006</v>
      </c>
    </row>
    <row r="584" spans="2:18">
      <c r="P584" s="43" t="s">
        <v>123</v>
      </c>
      <c r="Q584" s="42">
        <f>SUM(Q581:Q583)</f>
        <v>2661000</v>
      </c>
      <c r="R584" s="42">
        <f>SUM(R581:R583)</f>
        <v>2927100.0000000005</v>
      </c>
    </row>
    <row r="586" spans="2:18">
      <c r="B586" s="3" t="s">
        <v>2093</v>
      </c>
    </row>
    <row r="587" spans="2:18">
      <c r="B587" s="4" t="s">
        <v>48</v>
      </c>
      <c r="C587" s="4" t="s">
        <v>13</v>
      </c>
      <c r="D587" s="4" t="s">
        <v>12</v>
      </c>
      <c r="E587" s="4" t="s">
        <v>5</v>
      </c>
      <c r="F587" s="4" t="s">
        <v>22</v>
      </c>
      <c r="G587" s="4" t="s">
        <v>2</v>
      </c>
      <c r="H587" s="4" t="s">
        <v>18</v>
      </c>
      <c r="I587" s="4" t="s">
        <v>3</v>
      </c>
      <c r="J587" s="4" t="s">
        <v>6</v>
      </c>
      <c r="K587" s="4" t="s">
        <v>35</v>
      </c>
      <c r="L587" s="4" t="s">
        <v>21</v>
      </c>
      <c r="M587" s="4" t="s">
        <v>59</v>
      </c>
      <c r="N587" s="4" t="s">
        <v>58</v>
      </c>
      <c r="O587" s="4" t="s">
        <v>121</v>
      </c>
      <c r="P587" s="4" t="s">
        <v>73</v>
      </c>
      <c r="Q587" s="4" t="s">
        <v>122</v>
      </c>
      <c r="R587" s="4" t="s">
        <v>337</v>
      </c>
    </row>
    <row r="588" spans="2:18" ht="16.5">
      <c r="B588" s="89">
        <v>1</v>
      </c>
      <c r="C588" s="5" t="s">
        <v>2093</v>
      </c>
      <c r="D588" s="89" t="s">
        <v>14</v>
      </c>
      <c r="E588" s="133" t="s">
        <v>2098</v>
      </c>
      <c r="F588" s="111" t="s">
        <v>1951</v>
      </c>
      <c r="G588" s="5" t="s">
        <v>2099</v>
      </c>
      <c r="H588" s="111" t="s">
        <v>2100</v>
      </c>
      <c r="I588" s="111" t="s">
        <v>737</v>
      </c>
      <c r="J588" s="5">
        <v>2</v>
      </c>
      <c r="K588" s="5" t="s">
        <v>2096</v>
      </c>
      <c r="L588" s="5" t="s">
        <v>119</v>
      </c>
      <c r="M588" s="112">
        <v>25500</v>
      </c>
      <c r="N588" s="5">
        <v>20240703</v>
      </c>
      <c r="O588" s="126">
        <v>20240709</v>
      </c>
      <c r="P588" s="89"/>
      <c r="Q588" s="91">
        <f t="shared" ref="Q588:Q603" si="140">J588*M588</f>
        <v>51000</v>
      </c>
      <c r="R588" s="92">
        <f t="shared" ref="R588:R603" si="141">Q588*1.1</f>
        <v>56100.000000000007</v>
      </c>
    </row>
    <row r="589" spans="2:18" ht="16.5">
      <c r="B589" s="89">
        <v>2</v>
      </c>
      <c r="C589" s="5" t="s">
        <v>2093</v>
      </c>
      <c r="D589" s="89" t="s">
        <v>14</v>
      </c>
      <c r="E589" s="111" t="s">
        <v>2101</v>
      </c>
      <c r="F589" s="111" t="s">
        <v>897</v>
      </c>
      <c r="G589" s="5" t="s">
        <v>2102</v>
      </c>
      <c r="H589" s="111" t="s">
        <v>2103</v>
      </c>
      <c r="I589" s="111" t="s">
        <v>737</v>
      </c>
      <c r="J589" s="5">
        <v>1</v>
      </c>
      <c r="K589" s="5" t="s">
        <v>2096</v>
      </c>
      <c r="L589" s="5" t="s">
        <v>119</v>
      </c>
      <c r="M589" s="112">
        <v>9000</v>
      </c>
      <c r="N589" s="5">
        <v>20240703</v>
      </c>
      <c r="O589" s="126">
        <v>20240709</v>
      </c>
      <c r="P589" s="89"/>
      <c r="Q589" s="91">
        <f t="shared" si="140"/>
        <v>9000</v>
      </c>
      <c r="R589" s="92">
        <f t="shared" si="141"/>
        <v>9900</v>
      </c>
    </row>
    <row r="590" spans="2:18" ht="16.5">
      <c r="B590" s="89">
        <v>3</v>
      </c>
      <c r="C590" s="5" t="s">
        <v>2093</v>
      </c>
      <c r="D590" s="89" t="s">
        <v>14</v>
      </c>
      <c r="E590" s="111" t="s">
        <v>2104</v>
      </c>
      <c r="F590" s="111" t="s">
        <v>915</v>
      </c>
      <c r="G590" s="5"/>
      <c r="H590" s="111" t="s">
        <v>691</v>
      </c>
      <c r="I590" s="111" t="s">
        <v>990</v>
      </c>
      <c r="J590" s="5">
        <v>5</v>
      </c>
      <c r="K590" s="5" t="s">
        <v>2105</v>
      </c>
      <c r="L590" s="5" t="s">
        <v>119</v>
      </c>
      <c r="M590" s="112">
        <v>77000</v>
      </c>
      <c r="N590" s="5">
        <v>20240703</v>
      </c>
      <c r="O590" s="126">
        <v>20240709</v>
      </c>
      <c r="P590" s="89"/>
      <c r="Q590" s="91">
        <f t="shared" si="140"/>
        <v>385000</v>
      </c>
      <c r="R590" s="92">
        <f t="shared" si="141"/>
        <v>423500.00000000006</v>
      </c>
    </row>
    <row r="591" spans="2:18" ht="16.5">
      <c r="B591" s="89">
        <v>4</v>
      </c>
      <c r="C591" s="5" t="s">
        <v>2093</v>
      </c>
      <c r="D591" s="89" t="s">
        <v>14</v>
      </c>
      <c r="E591" s="111" t="s">
        <v>2106</v>
      </c>
      <c r="F591" s="111" t="s">
        <v>897</v>
      </c>
      <c r="G591" s="5" t="s">
        <v>2107</v>
      </c>
      <c r="H591" s="111" t="s">
        <v>2108</v>
      </c>
      <c r="I591" s="111" t="s">
        <v>737</v>
      </c>
      <c r="J591" s="5">
        <v>10</v>
      </c>
      <c r="K591" s="5" t="s">
        <v>2096</v>
      </c>
      <c r="L591" s="5" t="s">
        <v>119</v>
      </c>
      <c r="M591" s="112">
        <v>11500</v>
      </c>
      <c r="N591" s="5">
        <v>20240703</v>
      </c>
      <c r="O591" s="126">
        <v>20240709</v>
      </c>
      <c r="P591" s="89"/>
      <c r="Q591" s="91">
        <f t="shared" si="140"/>
        <v>115000</v>
      </c>
      <c r="R591" s="92">
        <f t="shared" si="141"/>
        <v>126500.00000000001</v>
      </c>
    </row>
    <row r="592" spans="2:18" ht="16.5">
      <c r="B592" s="89">
        <v>5</v>
      </c>
      <c r="C592" s="5" t="s">
        <v>2093</v>
      </c>
      <c r="D592" s="89" t="s">
        <v>14</v>
      </c>
      <c r="E592" s="111" t="s">
        <v>1784</v>
      </c>
      <c r="F592" s="111" t="s">
        <v>706</v>
      </c>
      <c r="G592" s="5"/>
      <c r="H592" s="111" t="s">
        <v>540</v>
      </c>
      <c r="I592" s="111" t="s">
        <v>2109</v>
      </c>
      <c r="J592" s="5">
        <v>4</v>
      </c>
      <c r="K592" s="5" t="s">
        <v>2105</v>
      </c>
      <c r="L592" s="5" t="s">
        <v>119</v>
      </c>
      <c r="M592" s="112">
        <v>45000</v>
      </c>
      <c r="N592" s="5">
        <v>20240703</v>
      </c>
      <c r="O592" s="126">
        <v>20240709</v>
      </c>
      <c r="P592" s="89"/>
      <c r="Q592" s="91">
        <f t="shared" si="140"/>
        <v>180000</v>
      </c>
      <c r="R592" s="92">
        <f t="shared" si="141"/>
        <v>198000.00000000003</v>
      </c>
    </row>
    <row r="593" spans="2:18" ht="16.5">
      <c r="B593" s="89">
        <v>6</v>
      </c>
      <c r="C593" s="5" t="s">
        <v>2093</v>
      </c>
      <c r="D593" s="89" t="s">
        <v>14</v>
      </c>
      <c r="E593" s="111" t="s">
        <v>1783</v>
      </c>
      <c r="F593" s="111" t="s">
        <v>706</v>
      </c>
      <c r="G593" s="5"/>
      <c r="H593" s="111" t="s">
        <v>539</v>
      </c>
      <c r="I593" s="111" t="s">
        <v>1785</v>
      </c>
      <c r="J593" s="5">
        <v>4</v>
      </c>
      <c r="K593" s="5" t="s">
        <v>2105</v>
      </c>
      <c r="L593" s="5" t="s">
        <v>119</v>
      </c>
      <c r="M593" s="112">
        <v>60000</v>
      </c>
      <c r="N593" s="5">
        <v>20240703</v>
      </c>
      <c r="O593" s="126">
        <v>20240709</v>
      </c>
      <c r="P593" s="89"/>
      <c r="Q593" s="91">
        <f t="shared" si="140"/>
        <v>240000</v>
      </c>
      <c r="R593" s="92">
        <f t="shared" si="141"/>
        <v>264000</v>
      </c>
    </row>
    <row r="594" spans="2:18" ht="16.5">
      <c r="B594" s="89">
        <v>7</v>
      </c>
      <c r="C594" s="5" t="s">
        <v>2093</v>
      </c>
      <c r="D594" s="89" t="s">
        <v>14</v>
      </c>
      <c r="E594" s="111" t="s">
        <v>2110</v>
      </c>
      <c r="F594" s="111"/>
      <c r="G594" s="5"/>
      <c r="H594" s="111"/>
      <c r="I594" s="111" t="s">
        <v>2153</v>
      </c>
      <c r="J594" s="5">
        <v>6</v>
      </c>
      <c r="K594" s="5" t="s">
        <v>2096</v>
      </c>
      <c r="L594" s="5" t="s">
        <v>119</v>
      </c>
      <c r="M594" s="112">
        <v>800</v>
      </c>
      <c r="N594" s="5">
        <v>20240703</v>
      </c>
      <c r="O594" s="126">
        <v>20240709</v>
      </c>
      <c r="P594" s="89"/>
      <c r="Q594" s="91">
        <f t="shared" si="140"/>
        <v>4800</v>
      </c>
      <c r="R594" s="92">
        <f t="shared" si="141"/>
        <v>5280</v>
      </c>
    </row>
    <row r="595" spans="2:18" ht="16.5">
      <c r="B595" s="89">
        <v>8</v>
      </c>
      <c r="C595" s="5" t="s">
        <v>2093</v>
      </c>
      <c r="D595" s="89" t="s">
        <v>14</v>
      </c>
      <c r="E595" s="111" t="s">
        <v>2110</v>
      </c>
      <c r="F595" s="111"/>
      <c r="G595" s="5"/>
      <c r="H595" s="111"/>
      <c r="I595" s="111" t="s">
        <v>2154</v>
      </c>
      <c r="J595" s="5">
        <v>4</v>
      </c>
      <c r="K595" s="5" t="s">
        <v>2096</v>
      </c>
      <c r="L595" s="5" t="s">
        <v>119</v>
      </c>
      <c r="M595" s="112">
        <v>2300</v>
      </c>
      <c r="N595" s="5">
        <v>20240703</v>
      </c>
      <c r="O595" s="126">
        <v>20240709</v>
      </c>
      <c r="P595" s="89"/>
      <c r="Q595" s="91">
        <f t="shared" si="140"/>
        <v>9200</v>
      </c>
      <c r="R595" s="92">
        <f t="shared" si="141"/>
        <v>10120</v>
      </c>
    </row>
    <row r="596" spans="2:18" ht="16.5">
      <c r="B596" s="89">
        <v>9</v>
      </c>
      <c r="C596" s="5" t="s">
        <v>2093</v>
      </c>
      <c r="D596" s="89" t="s">
        <v>14</v>
      </c>
      <c r="E596" s="111" t="s">
        <v>2110</v>
      </c>
      <c r="F596" s="111"/>
      <c r="G596" s="5"/>
      <c r="H596" s="111"/>
      <c r="I596" s="111" t="s">
        <v>2155</v>
      </c>
      <c r="J596" s="5">
        <v>2</v>
      </c>
      <c r="K596" s="5" t="s">
        <v>2096</v>
      </c>
      <c r="L596" s="5" t="s">
        <v>119</v>
      </c>
      <c r="M596" s="112">
        <v>2600</v>
      </c>
      <c r="N596" s="5">
        <v>20240703</v>
      </c>
      <c r="O596" s="126">
        <v>20240709</v>
      </c>
      <c r="P596" s="89"/>
      <c r="Q596" s="91">
        <f t="shared" si="140"/>
        <v>5200</v>
      </c>
      <c r="R596" s="92">
        <f t="shared" si="141"/>
        <v>5720.0000000000009</v>
      </c>
    </row>
    <row r="597" spans="2:18" ht="16.5">
      <c r="B597" s="89">
        <v>10</v>
      </c>
      <c r="C597" s="5" t="s">
        <v>2093</v>
      </c>
      <c r="D597" s="89" t="s">
        <v>14</v>
      </c>
      <c r="E597" s="111" t="s">
        <v>1652</v>
      </c>
      <c r="F597" s="111"/>
      <c r="G597" s="5"/>
      <c r="H597" s="111" t="s">
        <v>2111</v>
      </c>
      <c r="I597" s="111">
        <v>95</v>
      </c>
      <c r="J597" s="5">
        <v>1</v>
      </c>
      <c r="K597" s="5" t="s">
        <v>2096</v>
      </c>
      <c r="L597" s="5" t="s">
        <v>119</v>
      </c>
      <c r="M597" s="112">
        <v>29000</v>
      </c>
      <c r="N597" s="5">
        <v>20240703</v>
      </c>
      <c r="O597" s="126">
        <v>20240709</v>
      </c>
      <c r="P597" s="89"/>
      <c r="Q597" s="91">
        <f t="shared" si="140"/>
        <v>29000</v>
      </c>
      <c r="R597" s="92">
        <f t="shared" si="141"/>
        <v>31900.000000000004</v>
      </c>
    </row>
    <row r="598" spans="2:18" ht="16.5">
      <c r="B598" s="89">
        <v>11</v>
      </c>
      <c r="C598" s="5" t="s">
        <v>2093</v>
      </c>
      <c r="D598" s="89" t="s">
        <v>14</v>
      </c>
      <c r="E598" s="111" t="s">
        <v>1751</v>
      </c>
      <c r="F598" s="111" t="s">
        <v>1752</v>
      </c>
      <c r="G598" s="5" t="s">
        <v>2099</v>
      </c>
      <c r="H598" s="111" t="s">
        <v>878</v>
      </c>
      <c r="I598" s="111" t="s">
        <v>580</v>
      </c>
      <c r="J598" s="5">
        <v>10</v>
      </c>
      <c r="K598" s="5" t="s">
        <v>38</v>
      </c>
      <c r="L598" s="5" t="s">
        <v>119</v>
      </c>
      <c r="M598" s="112">
        <v>6900</v>
      </c>
      <c r="N598" s="5">
        <v>20240703</v>
      </c>
      <c r="O598" s="126">
        <v>20240709</v>
      </c>
      <c r="P598" s="89"/>
      <c r="Q598" s="91">
        <f t="shared" si="140"/>
        <v>69000</v>
      </c>
      <c r="R598" s="92">
        <f t="shared" si="141"/>
        <v>75900</v>
      </c>
    </row>
    <row r="599" spans="2:18" ht="16.5">
      <c r="B599" s="89">
        <v>12</v>
      </c>
      <c r="C599" s="5" t="s">
        <v>2093</v>
      </c>
      <c r="D599" s="89" t="s">
        <v>14</v>
      </c>
      <c r="E599" s="111" t="s">
        <v>2231</v>
      </c>
      <c r="F599" s="111" t="s">
        <v>2112</v>
      </c>
      <c r="G599" s="5"/>
      <c r="H599" s="111">
        <v>5304191</v>
      </c>
      <c r="I599" s="111" t="s">
        <v>152</v>
      </c>
      <c r="J599" s="5">
        <v>10</v>
      </c>
      <c r="K599" s="5" t="s">
        <v>2096</v>
      </c>
      <c r="L599" s="5" t="s">
        <v>119</v>
      </c>
      <c r="M599" s="112">
        <v>77000</v>
      </c>
      <c r="N599" s="5">
        <v>20240703</v>
      </c>
      <c r="O599" s="126">
        <v>20240724</v>
      </c>
      <c r="P599" s="89"/>
      <c r="Q599" s="91">
        <f t="shared" ref="Q599:Q600" si="142">J599*M599</f>
        <v>770000</v>
      </c>
      <c r="R599" s="92">
        <f t="shared" ref="R599:R600" si="143">Q599*1.1</f>
        <v>847000.00000000012</v>
      </c>
    </row>
    <row r="600" spans="2:18" ht="16.5">
      <c r="B600" s="89">
        <v>13</v>
      </c>
      <c r="C600" s="5" t="s">
        <v>2093</v>
      </c>
      <c r="D600" s="89" t="s">
        <v>14</v>
      </c>
      <c r="E600" s="111" t="s">
        <v>2113</v>
      </c>
      <c r="F600" s="111" t="s">
        <v>1764</v>
      </c>
      <c r="G600" s="5"/>
      <c r="H600" s="111" t="s">
        <v>2114</v>
      </c>
      <c r="I600" s="111" t="s">
        <v>2184</v>
      </c>
      <c r="J600" s="5">
        <v>3</v>
      </c>
      <c r="K600" s="5" t="s">
        <v>2096</v>
      </c>
      <c r="L600" s="5" t="s">
        <v>57</v>
      </c>
      <c r="M600" s="112">
        <v>82000</v>
      </c>
      <c r="N600" s="5">
        <v>20240708</v>
      </c>
      <c r="O600" s="126">
        <v>20240709</v>
      </c>
      <c r="P600" s="89"/>
      <c r="Q600" s="91">
        <f t="shared" si="142"/>
        <v>246000</v>
      </c>
      <c r="R600" s="92">
        <f t="shared" si="143"/>
        <v>270600</v>
      </c>
    </row>
    <row r="601" spans="2:18" ht="16.5">
      <c r="B601" s="89">
        <v>14</v>
      </c>
      <c r="C601" s="5" t="s">
        <v>2093</v>
      </c>
      <c r="D601" s="89" t="s">
        <v>14</v>
      </c>
      <c r="E601" s="111" t="s">
        <v>2150</v>
      </c>
      <c r="F601" s="111" t="s">
        <v>2120</v>
      </c>
      <c r="G601" s="5"/>
      <c r="H601" s="111" t="s">
        <v>2152</v>
      </c>
      <c r="I601" s="111" t="s">
        <v>2151</v>
      </c>
      <c r="J601" s="5">
        <v>1</v>
      </c>
      <c r="K601" s="5" t="s">
        <v>2096</v>
      </c>
      <c r="L601" s="5" t="s">
        <v>119</v>
      </c>
      <c r="M601" s="112">
        <v>370000</v>
      </c>
      <c r="N601" s="5">
        <v>20240703</v>
      </c>
      <c r="O601" s="126">
        <v>20240709</v>
      </c>
      <c r="P601" s="89"/>
      <c r="Q601" s="91">
        <f t="shared" si="140"/>
        <v>370000</v>
      </c>
      <c r="R601" s="92">
        <f t="shared" si="141"/>
        <v>407000.00000000006</v>
      </c>
    </row>
    <row r="602" spans="2:18" ht="16.5">
      <c r="B602" s="89">
        <v>15</v>
      </c>
      <c r="C602" s="5" t="s">
        <v>2093</v>
      </c>
      <c r="D602" s="89" t="s">
        <v>14</v>
      </c>
      <c r="E602" s="111" t="s">
        <v>2115</v>
      </c>
      <c r="F602" s="111" t="s">
        <v>2116</v>
      </c>
      <c r="G602" s="5"/>
      <c r="H602" s="111" t="s">
        <v>2235</v>
      </c>
      <c r="I602" s="111" t="s">
        <v>1973</v>
      </c>
      <c r="J602" s="5">
        <v>3</v>
      </c>
      <c r="K602" s="5" t="s">
        <v>2096</v>
      </c>
      <c r="L602" s="5" t="s">
        <v>119</v>
      </c>
      <c r="M602" s="112">
        <v>32000</v>
      </c>
      <c r="N602" s="5">
        <v>20240703</v>
      </c>
      <c r="O602" s="126">
        <v>20240709</v>
      </c>
      <c r="P602" s="89"/>
      <c r="Q602" s="91">
        <f t="shared" si="140"/>
        <v>96000</v>
      </c>
      <c r="R602" s="92">
        <f t="shared" si="141"/>
        <v>105600.00000000001</v>
      </c>
    </row>
    <row r="603" spans="2:18" ht="16.5">
      <c r="B603" s="89">
        <v>16</v>
      </c>
      <c r="C603" s="5" t="s">
        <v>2093</v>
      </c>
      <c r="D603" s="89" t="s">
        <v>14</v>
      </c>
      <c r="E603" s="134" t="s">
        <v>2117</v>
      </c>
      <c r="F603" s="111" t="s">
        <v>2116</v>
      </c>
      <c r="G603" s="5"/>
      <c r="H603" s="134" t="s">
        <v>2118</v>
      </c>
      <c r="I603" s="134" t="s">
        <v>2119</v>
      </c>
      <c r="J603" s="5">
        <v>10</v>
      </c>
      <c r="K603" s="5" t="s">
        <v>2096</v>
      </c>
      <c r="L603" s="5" t="s">
        <v>119</v>
      </c>
      <c r="M603" s="112">
        <v>1200</v>
      </c>
      <c r="N603" s="5">
        <v>20240703</v>
      </c>
      <c r="O603" s="126">
        <v>20240709</v>
      </c>
      <c r="P603" s="89"/>
      <c r="Q603" s="91">
        <f t="shared" si="140"/>
        <v>12000</v>
      </c>
      <c r="R603" s="92">
        <f t="shared" si="141"/>
        <v>13200.000000000002</v>
      </c>
    </row>
    <row r="604" spans="2:18">
      <c r="P604" s="43" t="s">
        <v>123</v>
      </c>
      <c r="Q604" s="42">
        <f>SUM(Q588:Q603)</f>
        <v>2591200</v>
      </c>
      <c r="R604" s="42">
        <f>SUM(R588:R603)</f>
        <v>2850320</v>
      </c>
    </row>
    <row r="606" spans="2:18">
      <c r="B606" s="3" t="s">
        <v>2162</v>
      </c>
    </row>
    <row r="607" spans="2:18">
      <c r="B607" s="4" t="s">
        <v>48</v>
      </c>
      <c r="C607" s="4" t="s">
        <v>13</v>
      </c>
      <c r="D607" s="4" t="s">
        <v>12</v>
      </c>
      <c r="E607" s="4" t="s">
        <v>5</v>
      </c>
      <c r="F607" s="4" t="s">
        <v>22</v>
      </c>
      <c r="G607" s="4" t="s">
        <v>2</v>
      </c>
      <c r="H607" s="4" t="s">
        <v>18</v>
      </c>
      <c r="I607" s="4" t="s">
        <v>3</v>
      </c>
      <c r="J607" s="4" t="s">
        <v>6</v>
      </c>
      <c r="K607" s="4" t="s">
        <v>35</v>
      </c>
      <c r="L607" s="4" t="s">
        <v>21</v>
      </c>
      <c r="M607" s="4" t="s">
        <v>59</v>
      </c>
      <c r="N607" s="4" t="s">
        <v>58</v>
      </c>
      <c r="O607" s="4" t="s">
        <v>121</v>
      </c>
      <c r="P607" s="4" t="s">
        <v>73</v>
      </c>
      <c r="Q607" s="4" t="s">
        <v>122</v>
      </c>
      <c r="R607" s="4" t="s">
        <v>337</v>
      </c>
    </row>
    <row r="608" spans="2:18" ht="16.5">
      <c r="B608" s="5">
        <v>1</v>
      </c>
      <c r="C608" s="5" t="s">
        <v>2168</v>
      </c>
      <c r="D608" s="5" t="s">
        <v>14</v>
      </c>
      <c r="E608" s="5" t="s">
        <v>2169</v>
      </c>
      <c r="F608" s="5" t="s">
        <v>438</v>
      </c>
      <c r="G608" s="5"/>
      <c r="H608" s="5" t="s">
        <v>2170</v>
      </c>
      <c r="I608" s="5"/>
      <c r="J608" s="5">
        <v>1</v>
      </c>
      <c r="K608" s="5" t="s">
        <v>38</v>
      </c>
      <c r="L608" s="5" t="s">
        <v>649</v>
      </c>
      <c r="M608" s="293">
        <v>630000</v>
      </c>
      <c r="N608" s="5" t="s">
        <v>2185</v>
      </c>
      <c r="O608" s="5">
        <v>20240909</v>
      </c>
      <c r="P608" s="5"/>
      <c r="Q608" s="7">
        <f t="shared" ref="Q608" si="144">J608*M608</f>
        <v>630000</v>
      </c>
      <c r="R608" s="8">
        <f t="shared" ref="R608" si="145">Q608*1.1</f>
        <v>693000</v>
      </c>
    </row>
    <row r="609" spans="2:18" ht="16.5">
      <c r="B609" s="89">
        <v>2</v>
      </c>
      <c r="C609" s="89" t="s">
        <v>2168</v>
      </c>
      <c r="D609" s="89" t="s">
        <v>14</v>
      </c>
      <c r="E609" s="5" t="s">
        <v>2218</v>
      </c>
      <c r="F609" s="5" t="s">
        <v>2219</v>
      </c>
      <c r="G609" s="5"/>
      <c r="H609" s="136" t="s">
        <v>2222</v>
      </c>
      <c r="I609" s="5"/>
      <c r="J609" s="5">
        <v>2</v>
      </c>
      <c r="K609" s="5" t="s">
        <v>38</v>
      </c>
      <c r="L609" s="5" t="s">
        <v>2220</v>
      </c>
      <c r="M609" s="113">
        <v>33000</v>
      </c>
      <c r="N609" s="5" t="s">
        <v>2189</v>
      </c>
      <c r="O609" s="5">
        <v>20240712</v>
      </c>
      <c r="P609" s="88" t="s">
        <v>2519</v>
      </c>
      <c r="Q609" s="92">
        <f>J609*M609</f>
        <v>66000</v>
      </c>
      <c r="R609" s="92">
        <f>Q609*1.1</f>
        <v>72600</v>
      </c>
    </row>
    <row r="610" spans="2:18" ht="16.5">
      <c r="B610" s="89">
        <v>3</v>
      </c>
      <c r="C610" s="89" t="s">
        <v>2168</v>
      </c>
      <c r="D610" s="89" t="s">
        <v>14</v>
      </c>
      <c r="E610" s="5" t="s">
        <v>2221</v>
      </c>
      <c r="F610" s="5" t="s">
        <v>2219</v>
      </c>
      <c r="G610" s="5"/>
      <c r="H610" s="136" t="s">
        <v>2223</v>
      </c>
      <c r="I610" s="5"/>
      <c r="J610" s="5">
        <v>2</v>
      </c>
      <c r="K610" s="5" t="s">
        <v>38</v>
      </c>
      <c r="L610" s="5" t="s">
        <v>2220</v>
      </c>
      <c r="M610" s="113">
        <v>18500</v>
      </c>
      <c r="N610" s="5" t="s">
        <v>2189</v>
      </c>
      <c r="O610" s="5">
        <v>20240712</v>
      </c>
      <c r="P610" s="88" t="s">
        <v>2854</v>
      </c>
      <c r="Q610" s="92">
        <f>J610*M610</f>
        <v>37000</v>
      </c>
      <c r="R610" s="92">
        <f>Q610*1.1</f>
        <v>40700</v>
      </c>
    </row>
    <row r="611" spans="2:18">
      <c r="P611" s="43" t="s">
        <v>123</v>
      </c>
      <c r="Q611" s="42">
        <f>SUM(Q608:Q610)</f>
        <v>733000</v>
      </c>
      <c r="R611" s="42">
        <f>SUM(R608:R610)</f>
        <v>806300</v>
      </c>
    </row>
    <row r="613" spans="2:18">
      <c r="B613" s="3" t="s">
        <v>2162</v>
      </c>
    </row>
    <row r="614" spans="2:18">
      <c r="B614" s="3" t="s">
        <v>48</v>
      </c>
      <c r="C614" s="3" t="s">
        <v>13</v>
      </c>
      <c r="D614" s="3" t="s">
        <v>12</v>
      </c>
      <c r="E614" s="3" t="s">
        <v>5</v>
      </c>
      <c r="F614" s="3" t="s">
        <v>22</v>
      </c>
      <c r="G614" s="3" t="s">
        <v>2</v>
      </c>
      <c r="H614" s="3" t="s">
        <v>18</v>
      </c>
      <c r="I614" s="3" t="s">
        <v>3</v>
      </c>
      <c r="J614" s="3" t="s">
        <v>6</v>
      </c>
      <c r="K614" s="3" t="s">
        <v>35</v>
      </c>
      <c r="L614" s="3" t="s">
        <v>21</v>
      </c>
      <c r="M614" s="3" t="s">
        <v>59</v>
      </c>
      <c r="N614" s="3" t="s">
        <v>58</v>
      </c>
      <c r="O614" s="3" t="s">
        <v>121</v>
      </c>
      <c r="P614" s="3" t="s">
        <v>73</v>
      </c>
      <c r="Q614" s="3" t="s">
        <v>122</v>
      </c>
      <c r="R614" s="3" t="s">
        <v>337</v>
      </c>
    </row>
    <row r="615" spans="2:18" ht="16.5">
      <c r="B615" s="89">
        <v>1</v>
      </c>
      <c r="C615" s="5" t="s">
        <v>2162</v>
      </c>
      <c r="D615" s="89" t="s">
        <v>14</v>
      </c>
      <c r="E615" s="111" t="s">
        <v>2171</v>
      </c>
      <c r="F615" s="111" t="s">
        <v>1938</v>
      </c>
      <c r="G615" s="5"/>
      <c r="H615" s="5" t="s">
        <v>2173</v>
      </c>
      <c r="I615" s="5"/>
      <c r="J615" s="5">
        <v>1</v>
      </c>
      <c r="K615" s="5" t="s">
        <v>2096</v>
      </c>
      <c r="L615" s="5" t="s">
        <v>1396</v>
      </c>
      <c r="M615" s="112">
        <v>1790000</v>
      </c>
      <c r="N615" s="5" t="s">
        <v>2190</v>
      </c>
      <c r="O615" s="5">
        <v>20240710</v>
      </c>
      <c r="P615" s="89"/>
      <c r="Q615" s="91">
        <f t="shared" ref="Q615:Q616" si="146">J615*M615</f>
        <v>1790000</v>
      </c>
      <c r="R615" s="92">
        <f>Q615*1.1</f>
        <v>1969000.0000000002</v>
      </c>
    </row>
    <row r="616" spans="2:18" ht="16.5">
      <c r="B616" s="89">
        <v>2</v>
      </c>
      <c r="C616" s="5" t="s">
        <v>2162</v>
      </c>
      <c r="D616" s="89" t="s">
        <v>14</v>
      </c>
      <c r="E616" s="111" t="s">
        <v>2172</v>
      </c>
      <c r="F616" s="111" t="s">
        <v>1938</v>
      </c>
      <c r="G616" s="5"/>
      <c r="H616" s="111" t="s">
        <v>2174</v>
      </c>
      <c r="I616" s="111"/>
      <c r="J616" s="5">
        <v>1</v>
      </c>
      <c r="K616" s="5" t="s">
        <v>2096</v>
      </c>
      <c r="L616" s="5" t="s">
        <v>1396</v>
      </c>
      <c r="M616" s="113">
        <v>3940000</v>
      </c>
      <c r="N616" s="5" t="s">
        <v>2190</v>
      </c>
      <c r="O616" s="5">
        <v>20240710</v>
      </c>
      <c r="P616" s="89"/>
      <c r="Q616" s="91">
        <f t="shared" si="146"/>
        <v>3940000</v>
      </c>
      <c r="R616" s="92">
        <f t="shared" ref="R616" si="147">Q616*1.1</f>
        <v>4334000</v>
      </c>
    </row>
    <row r="617" spans="2:18">
      <c r="P617" s="43" t="s">
        <v>123</v>
      </c>
      <c r="Q617" s="42">
        <f>SUM(Q615:Q616)</f>
        <v>5730000</v>
      </c>
      <c r="R617" s="42">
        <f>SUM(R615:R616)</f>
        <v>6303000</v>
      </c>
    </row>
    <row r="619" spans="2:18">
      <c r="B619" s="3" t="s">
        <v>138</v>
      </c>
    </row>
    <row r="620" spans="2:18">
      <c r="B620" s="4" t="s">
        <v>48</v>
      </c>
      <c r="C620" s="4" t="s">
        <v>13</v>
      </c>
      <c r="D620" s="4" t="s">
        <v>12</v>
      </c>
      <c r="E620" s="4" t="s">
        <v>5</v>
      </c>
      <c r="F620" s="4" t="s">
        <v>22</v>
      </c>
      <c r="G620" s="4" t="s">
        <v>2</v>
      </c>
      <c r="H620" s="4" t="s">
        <v>18</v>
      </c>
      <c r="I620" s="4" t="s">
        <v>3</v>
      </c>
      <c r="J620" s="4" t="s">
        <v>6</v>
      </c>
      <c r="K620" s="4" t="s">
        <v>35</v>
      </c>
      <c r="L620" s="4" t="s">
        <v>21</v>
      </c>
      <c r="M620" s="4" t="s">
        <v>59</v>
      </c>
      <c r="N620" s="4" t="s">
        <v>58</v>
      </c>
      <c r="O620" s="4" t="s">
        <v>121</v>
      </c>
      <c r="P620" s="4" t="s">
        <v>73</v>
      </c>
      <c r="Q620" s="4" t="s">
        <v>122</v>
      </c>
      <c r="R620" s="4" t="s">
        <v>337</v>
      </c>
    </row>
    <row r="621" spans="2:18" ht="16.5">
      <c r="B621" s="89">
        <v>1</v>
      </c>
      <c r="C621" s="5" t="s">
        <v>138</v>
      </c>
      <c r="D621" s="89" t="s">
        <v>14</v>
      </c>
      <c r="E621" s="111" t="s">
        <v>2198</v>
      </c>
      <c r="F621" s="111" t="s">
        <v>1811</v>
      </c>
      <c r="G621" s="5"/>
      <c r="H621" s="111" t="s">
        <v>2205</v>
      </c>
      <c r="I621" s="111"/>
      <c r="J621" s="5">
        <v>2</v>
      </c>
      <c r="K621" s="5" t="s">
        <v>1603</v>
      </c>
      <c r="L621" s="5" t="s">
        <v>631</v>
      </c>
      <c r="M621" s="112">
        <v>127000</v>
      </c>
      <c r="N621" s="5" t="s">
        <v>2189</v>
      </c>
      <c r="O621" s="5">
        <v>20240712</v>
      </c>
      <c r="P621" s="89"/>
      <c r="Q621" s="91">
        <f t="shared" ref="Q621:Q628" si="148">J621*M621</f>
        <v>254000</v>
      </c>
      <c r="R621" s="92">
        <f t="shared" ref="R621:R628" si="149">Q621*1.1</f>
        <v>279400</v>
      </c>
    </row>
    <row r="622" spans="2:18" ht="16.5">
      <c r="B622" s="89">
        <v>2</v>
      </c>
      <c r="C622" s="5" t="s">
        <v>138</v>
      </c>
      <c r="D622" s="89" t="s">
        <v>14</v>
      </c>
      <c r="E622" s="111" t="s">
        <v>2199</v>
      </c>
      <c r="F622" s="111" t="s">
        <v>1811</v>
      </c>
      <c r="G622" s="5"/>
      <c r="H622" s="111" t="s">
        <v>2206</v>
      </c>
      <c r="I622" s="111"/>
      <c r="J622" s="5">
        <v>1</v>
      </c>
      <c r="K622" s="5" t="s">
        <v>1603</v>
      </c>
      <c r="L622" s="5" t="s">
        <v>631</v>
      </c>
      <c r="M622" s="112">
        <v>127000</v>
      </c>
      <c r="N622" s="5" t="s">
        <v>2189</v>
      </c>
      <c r="O622" s="5">
        <v>20240712</v>
      </c>
      <c r="P622" s="89"/>
      <c r="Q622" s="91">
        <f t="shared" si="148"/>
        <v>127000</v>
      </c>
      <c r="R622" s="92">
        <f t="shared" si="149"/>
        <v>139700</v>
      </c>
    </row>
    <row r="623" spans="2:18" ht="16.5">
      <c r="B623" s="89">
        <v>3</v>
      </c>
      <c r="C623" s="5" t="s">
        <v>138</v>
      </c>
      <c r="D623" s="89" t="s">
        <v>14</v>
      </c>
      <c r="E623" s="111" t="s">
        <v>2200</v>
      </c>
      <c r="F623" s="111" t="s">
        <v>1811</v>
      </c>
      <c r="G623" s="5"/>
      <c r="H623" s="111" t="s">
        <v>1814</v>
      </c>
      <c r="I623" s="111"/>
      <c r="J623" s="5">
        <v>1</v>
      </c>
      <c r="K623" s="5" t="s">
        <v>1603</v>
      </c>
      <c r="L623" s="5" t="s">
        <v>631</v>
      </c>
      <c r="M623" s="112">
        <v>127000</v>
      </c>
      <c r="N623" s="5" t="s">
        <v>2189</v>
      </c>
      <c r="O623" s="5">
        <v>20240712</v>
      </c>
      <c r="P623" s="89"/>
      <c r="Q623" s="91">
        <f t="shared" si="148"/>
        <v>127000</v>
      </c>
      <c r="R623" s="92">
        <f t="shared" si="149"/>
        <v>139700</v>
      </c>
    </row>
    <row r="624" spans="2:18" ht="16.5">
      <c r="B624" s="89">
        <v>4</v>
      </c>
      <c r="C624" s="5" t="s">
        <v>138</v>
      </c>
      <c r="D624" s="89" t="s">
        <v>14</v>
      </c>
      <c r="E624" s="111" t="s">
        <v>2201</v>
      </c>
      <c r="F624" s="111" t="s">
        <v>1811</v>
      </c>
      <c r="G624" s="5"/>
      <c r="H624" s="5" t="s">
        <v>2207</v>
      </c>
      <c r="I624" s="111"/>
      <c r="J624" s="5">
        <v>1</v>
      </c>
      <c r="K624" s="5" t="s">
        <v>1603</v>
      </c>
      <c r="L624" s="5" t="s">
        <v>631</v>
      </c>
      <c r="M624" s="112">
        <v>127000</v>
      </c>
      <c r="N624" s="5" t="s">
        <v>2189</v>
      </c>
      <c r="O624" s="5">
        <v>20240712</v>
      </c>
      <c r="P624" s="89"/>
      <c r="Q624" s="91">
        <f t="shared" si="148"/>
        <v>127000</v>
      </c>
      <c r="R624" s="92">
        <f t="shared" si="149"/>
        <v>139700</v>
      </c>
    </row>
    <row r="625" spans="2:18" ht="16.5">
      <c r="B625" s="89">
        <v>5</v>
      </c>
      <c r="C625" s="5" t="s">
        <v>138</v>
      </c>
      <c r="D625" s="89" t="s">
        <v>14</v>
      </c>
      <c r="E625" s="111" t="s">
        <v>2202</v>
      </c>
      <c r="F625" s="111" t="s">
        <v>1811</v>
      </c>
      <c r="G625" s="5"/>
      <c r="H625" s="111" t="s">
        <v>2208</v>
      </c>
      <c r="I625" s="111"/>
      <c r="J625" s="5">
        <v>1</v>
      </c>
      <c r="K625" s="5" t="s">
        <v>1603</v>
      </c>
      <c r="L625" s="5" t="s">
        <v>631</v>
      </c>
      <c r="M625" s="113">
        <v>150000</v>
      </c>
      <c r="N625" s="5" t="s">
        <v>2189</v>
      </c>
      <c r="O625" s="5">
        <v>20240712</v>
      </c>
      <c r="P625" s="89"/>
      <c r="Q625" s="91">
        <f t="shared" si="148"/>
        <v>150000</v>
      </c>
      <c r="R625" s="92">
        <f t="shared" si="149"/>
        <v>165000</v>
      </c>
    </row>
    <row r="626" spans="2:18" ht="16.5">
      <c r="B626" s="89">
        <v>6</v>
      </c>
      <c r="C626" s="5" t="s">
        <v>138</v>
      </c>
      <c r="D626" s="89" t="s">
        <v>14</v>
      </c>
      <c r="E626" s="111" t="s">
        <v>2203</v>
      </c>
      <c r="F626" s="111" t="s">
        <v>1811</v>
      </c>
      <c r="G626" s="111"/>
      <c r="H626" s="111" t="s">
        <v>2209</v>
      </c>
      <c r="I626" s="111"/>
      <c r="J626" s="5">
        <v>1</v>
      </c>
      <c r="K626" s="5" t="s">
        <v>1603</v>
      </c>
      <c r="L626" s="5" t="s">
        <v>631</v>
      </c>
      <c r="M626" s="113">
        <v>150000</v>
      </c>
      <c r="N626" s="5" t="s">
        <v>2189</v>
      </c>
      <c r="O626" s="5">
        <v>20240712</v>
      </c>
      <c r="P626" s="89"/>
      <c r="Q626" s="91">
        <f t="shared" si="148"/>
        <v>150000</v>
      </c>
      <c r="R626" s="92">
        <f t="shared" si="149"/>
        <v>165000</v>
      </c>
    </row>
    <row r="627" spans="2:18" ht="16.5">
      <c r="B627" s="89">
        <v>7</v>
      </c>
      <c r="C627" s="5" t="s">
        <v>138</v>
      </c>
      <c r="D627" s="89" t="s">
        <v>14</v>
      </c>
      <c r="E627" s="111" t="s">
        <v>2204</v>
      </c>
      <c r="F627" s="111" t="s">
        <v>1811</v>
      </c>
      <c r="G627" s="111"/>
      <c r="H627" s="111" t="s">
        <v>628</v>
      </c>
      <c r="I627" s="87"/>
      <c r="J627" s="5">
        <v>2</v>
      </c>
      <c r="K627" s="5" t="s">
        <v>1533</v>
      </c>
      <c r="L627" s="5" t="s">
        <v>631</v>
      </c>
      <c r="M627" s="113">
        <v>394000</v>
      </c>
      <c r="N627" s="5" t="s">
        <v>2189</v>
      </c>
      <c r="O627" s="5">
        <v>20240716</v>
      </c>
      <c r="P627" s="89"/>
      <c r="Q627" s="91">
        <f t="shared" si="148"/>
        <v>788000</v>
      </c>
      <c r="R627" s="92">
        <f t="shared" si="149"/>
        <v>866800.00000000012</v>
      </c>
    </row>
    <row r="628" spans="2:18" ht="16.5">
      <c r="B628" s="89">
        <v>8</v>
      </c>
      <c r="C628" s="5" t="s">
        <v>138</v>
      </c>
      <c r="D628" s="89" t="s">
        <v>14</v>
      </c>
      <c r="E628" s="111" t="s">
        <v>1826</v>
      </c>
      <c r="F628" s="111" t="s">
        <v>1811</v>
      </c>
      <c r="G628" s="111"/>
      <c r="H628" s="111" t="s">
        <v>1827</v>
      </c>
      <c r="I628" s="87"/>
      <c r="J628" s="5">
        <v>1</v>
      </c>
      <c r="K628" s="5" t="s">
        <v>1533</v>
      </c>
      <c r="L628" s="5" t="s">
        <v>631</v>
      </c>
      <c r="M628" s="113">
        <v>586000</v>
      </c>
      <c r="N628" s="5" t="s">
        <v>2189</v>
      </c>
      <c r="O628" s="5">
        <v>20240712</v>
      </c>
      <c r="P628" s="89"/>
      <c r="Q628" s="91">
        <f t="shared" si="148"/>
        <v>586000</v>
      </c>
      <c r="R628" s="92">
        <f t="shared" si="149"/>
        <v>644600</v>
      </c>
    </row>
    <row r="629" spans="2:18">
      <c r="P629" s="43" t="s">
        <v>123</v>
      </c>
      <c r="Q629" s="42">
        <f>SUM(Q621:Q628)</f>
        <v>2309000</v>
      </c>
      <c r="R629" s="42">
        <f>SUM(R621:R628)</f>
        <v>2539900</v>
      </c>
    </row>
    <row r="631" spans="2:18">
      <c r="B631" s="3" t="s">
        <v>2237</v>
      </c>
    </row>
    <row r="632" spans="2:18">
      <c r="B632" s="4" t="s">
        <v>2238</v>
      </c>
      <c r="C632" s="4" t="s">
        <v>2239</v>
      </c>
      <c r="D632" s="4" t="s">
        <v>2240</v>
      </c>
      <c r="E632" s="4" t="s">
        <v>2241</v>
      </c>
      <c r="F632" s="4" t="s">
        <v>2242</v>
      </c>
      <c r="G632" s="4" t="s">
        <v>2243</v>
      </c>
      <c r="H632" s="4" t="s">
        <v>2244</v>
      </c>
      <c r="I632" s="4" t="s">
        <v>2245</v>
      </c>
      <c r="J632" s="4" t="s">
        <v>2246</v>
      </c>
      <c r="K632" s="4" t="s">
        <v>2247</v>
      </c>
      <c r="L632" s="4" t="s">
        <v>2248</v>
      </c>
      <c r="M632" s="4" t="s">
        <v>2249</v>
      </c>
      <c r="N632" s="4" t="s">
        <v>2250</v>
      </c>
      <c r="O632" s="4" t="s">
        <v>2251</v>
      </c>
      <c r="P632" s="4" t="s">
        <v>2252</v>
      </c>
      <c r="Q632" s="4" t="s">
        <v>2253</v>
      </c>
      <c r="R632" s="4" t="s">
        <v>2254</v>
      </c>
    </row>
    <row r="633" spans="2:18" ht="16.5">
      <c r="B633" s="89">
        <v>1</v>
      </c>
      <c r="C633" s="5" t="s">
        <v>2255</v>
      </c>
      <c r="D633" s="89" t="s">
        <v>2257</v>
      </c>
      <c r="E633" s="133" t="s">
        <v>2258</v>
      </c>
      <c r="F633" s="111" t="s">
        <v>2259</v>
      </c>
      <c r="G633" s="5"/>
      <c r="H633" s="111">
        <v>442869</v>
      </c>
      <c r="I633" s="111" t="s">
        <v>2260</v>
      </c>
      <c r="J633" s="5">
        <v>2</v>
      </c>
      <c r="K633" s="5" t="s">
        <v>2262</v>
      </c>
      <c r="L633" s="5" t="s">
        <v>2264</v>
      </c>
      <c r="M633" s="112">
        <v>133300</v>
      </c>
      <c r="N633" s="5"/>
      <c r="O633" s="126">
        <v>20240724</v>
      </c>
      <c r="P633" s="89"/>
      <c r="Q633" s="91">
        <f t="shared" ref="Q633:Q641" si="150">J633*M633</f>
        <v>266600</v>
      </c>
      <c r="R633" s="92">
        <f t="shared" ref="R633:R641" si="151">Q633*1.1</f>
        <v>293260</v>
      </c>
    </row>
    <row r="634" spans="2:18" ht="16.5">
      <c r="B634" s="89">
        <v>2</v>
      </c>
      <c r="C634" s="5" t="s">
        <v>2265</v>
      </c>
      <c r="D634" s="89" t="s">
        <v>2266</v>
      </c>
      <c r="E634" s="111" t="s">
        <v>2267</v>
      </c>
      <c r="F634" s="111" t="s">
        <v>2268</v>
      </c>
      <c r="G634" s="5"/>
      <c r="H634" s="111" t="s">
        <v>2269</v>
      </c>
      <c r="I634" s="111" t="s">
        <v>2270</v>
      </c>
      <c r="J634" s="5">
        <v>2</v>
      </c>
      <c r="K634" s="5" t="s">
        <v>2271</v>
      </c>
      <c r="L634" s="5" t="s">
        <v>2264</v>
      </c>
      <c r="M634" s="112">
        <v>128400</v>
      </c>
      <c r="N634" s="5"/>
      <c r="O634" s="126">
        <v>20240724</v>
      </c>
      <c r="P634" s="89"/>
      <c r="Q634" s="91">
        <f t="shared" si="150"/>
        <v>256800</v>
      </c>
      <c r="R634" s="92">
        <f t="shared" si="151"/>
        <v>282480</v>
      </c>
    </row>
    <row r="635" spans="2:18" ht="16.5">
      <c r="B635" s="89">
        <v>3</v>
      </c>
      <c r="C635" s="5" t="s">
        <v>2265</v>
      </c>
      <c r="D635" s="89" t="s">
        <v>2266</v>
      </c>
      <c r="E635" s="111" t="s">
        <v>2272</v>
      </c>
      <c r="F635" s="111" t="s">
        <v>2268</v>
      </c>
      <c r="G635" s="5"/>
      <c r="H635" s="111" t="s">
        <v>2273</v>
      </c>
      <c r="I635" s="111" t="s">
        <v>2274</v>
      </c>
      <c r="J635" s="5">
        <v>2</v>
      </c>
      <c r="K635" s="5" t="s">
        <v>2271</v>
      </c>
      <c r="L635" s="5" t="s">
        <v>2264</v>
      </c>
      <c r="M635" s="112">
        <v>55200</v>
      </c>
      <c r="N635" s="5"/>
      <c r="O635" s="126">
        <v>20240812</v>
      </c>
      <c r="P635" s="89"/>
      <c r="Q635" s="91">
        <f t="shared" si="150"/>
        <v>110400</v>
      </c>
      <c r="R635" s="92">
        <f t="shared" si="151"/>
        <v>121440.00000000001</v>
      </c>
    </row>
    <row r="636" spans="2:18" ht="16.5">
      <c r="B636" s="89">
        <v>4</v>
      </c>
      <c r="C636" s="5" t="s">
        <v>2265</v>
      </c>
      <c r="D636" s="89" t="s">
        <v>2266</v>
      </c>
      <c r="E636" s="111" t="s">
        <v>2275</v>
      </c>
      <c r="F636" s="111" t="s">
        <v>2277</v>
      </c>
      <c r="G636" s="5"/>
      <c r="H636" s="111" t="s">
        <v>2278</v>
      </c>
      <c r="I636" s="111" t="s">
        <v>2280</v>
      </c>
      <c r="J636" s="5">
        <v>2</v>
      </c>
      <c r="K636" s="5" t="s">
        <v>2271</v>
      </c>
      <c r="L636" s="5" t="s">
        <v>2264</v>
      </c>
      <c r="M636" s="112">
        <v>131000</v>
      </c>
      <c r="N636" s="5"/>
      <c r="O636" s="126">
        <v>20240724</v>
      </c>
      <c r="P636" s="89"/>
      <c r="Q636" s="91">
        <f t="shared" si="150"/>
        <v>262000</v>
      </c>
      <c r="R636" s="92">
        <f t="shared" si="151"/>
        <v>288200</v>
      </c>
    </row>
    <row r="637" spans="2:18" ht="16.5">
      <c r="B637" s="89">
        <v>5</v>
      </c>
      <c r="C637" s="5" t="s">
        <v>2237</v>
      </c>
      <c r="D637" s="89" t="s">
        <v>2256</v>
      </c>
      <c r="E637" s="111" t="s">
        <v>2281</v>
      </c>
      <c r="F637" s="111" t="s">
        <v>2276</v>
      </c>
      <c r="G637" s="5"/>
      <c r="H637" s="111" t="s">
        <v>2282</v>
      </c>
      <c r="I637" s="111" t="s">
        <v>2283</v>
      </c>
      <c r="J637" s="5">
        <v>2</v>
      </c>
      <c r="K637" s="5" t="s">
        <v>2261</v>
      </c>
      <c r="L637" s="5" t="s">
        <v>2263</v>
      </c>
      <c r="M637" s="112">
        <v>86000</v>
      </c>
      <c r="N637" s="5"/>
      <c r="O637" s="126">
        <v>20240724</v>
      </c>
      <c r="P637" s="89"/>
      <c r="Q637" s="91">
        <f t="shared" si="150"/>
        <v>172000</v>
      </c>
      <c r="R637" s="92">
        <f t="shared" si="151"/>
        <v>189200.00000000003</v>
      </c>
    </row>
    <row r="638" spans="2:18" ht="28.5">
      <c r="B638" s="89">
        <v>6</v>
      </c>
      <c r="C638" s="5" t="s">
        <v>2237</v>
      </c>
      <c r="D638" s="89" t="s">
        <v>2256</v>
      </c>
      <c r="E638" s="111" t="s">
        <v>2284</v>
      </c>
      <c r="F638" s="111" t="s">
        <v>2276</v>
      </c>
      <c r="G638" s="5"/>
      <c r="H638" s="120" t="s">
        <v>2285</v>
      </c>
      <c r="I638" s="111" t="s">
        <v>2279</v>
      </c>
      <c r="J638" s="5">
        <v>2</v>
      </c>
      <c r="K638" s="5" t="s">
        <v>2261</v>
      </c>
      <c r="L638" s="5" t="s">
        <v>2263</v>
      </c>
      <c r="M638" s="112">
        <v>49500</v>
      </c>
      <c r="N638" s="5"/>
      <c r="O638" s="283" t="s">
        <v>2742</v>
      </c>
      <c r="P638" s="89"/>
      <c r="Q638" s="91">
        <f t="shared" si="150"/>
        <v>99000</v>
      </c>
      <c r="R638" s="92">
        <f t="shared" si="151"/>
        <v>108900.00000000001</v>
      </c>
    </row>
    <row r="639" spans="2:18" ht="16.5">
      <c r="B639" s="89">
        <v>7</v>
      </c>
      <c r="C639" s="5" t="s">
        <v>2237</v>
      </c>
      <c r="D639" s="89" t="s">
        <v>2256</v>
      </c>
      <c r="E639" s="111" t="s">
        <v>2286</v>
      </c>
      <c r="F639" s="111" t="s">
        <v>2287</v>
      </c>
      <c r="G639" s="5"/>
      <c r="H639" s="111" t="s">
        <v>2288</v>
      </c>
      <c r="I639" s="111" t="s">
        <v>2289</v>
      </c>
      <c r="J639" s="5">
        <v>2</v>
      </c>
      <c r="K639" s="5" t="s">
        <v>2261</v>
      </c>
      <c r="L639" s="5" t="s">
        <v>2263</v>
      </c>
      <c r="M639" s="112">
        <v>550000</v>
      </c>
      <c r="N639" s="5"/>
      <c r="O639" s="126">
        <v>20240724</v>
      </c>
      <c r="P639" s="89"/>
      <c r="Q639" s="91">
        <f t="shared" si="150"/>
        <v>1100000</v>
      </c>
      <c r="R639" s="92">
        <f t="shared" si="151"/>
        <v>1210000</v>
      </c>
    </row>
    <row r="640" spans="2:18" ht="16.5">
      <c r="B640" s="89">
        <v>8</v>
      </c>
      <c r="C640" s="5" t="s">
        <v>2237</v>
      </c>
      <c r="D640" s="89" t="s">
        <v>2256</v>
      </c>
      <c r="E640" s="111" t="s">
        <v>2290</v>
      </c>
      <c r="F640" s="111" t="s">
        <v>2291</v>
      </c>
      <c r="G640" s="5"/>
      <c r="H640" s="111" t="s">
        <v>2292</v>
      </c>
      <c r="I640" s="111" t="s">
        <v>2289</v>
      </c>
      <c r="J640" s="5">
        <v>2</v>
      </c>
      <c r="K640" s="5" t="s">
        <v>2261</v>
      </c>
      <c r="L640" s="5" t="s">
        <v>2263</v>
      </c>
      <c r="M640" s="112">
        <v>61500</v>
      </c>
      <c r="N640" s="5"/>
      <c r="O640" s="126">
        <v>20240729</v>
      </c>
      <c r="P640" s="89"/>
      <c r="Q640" s="91">
        <f t="shared" si="150"/>
        <v>123000</v>
      </c>
      <c r="R640" s="92">
        <f t="shared" si="151"/>
        <v>135300</v>
      </c>
    </row>
    <row r="641" spans="2:18" ht="16.5">
      <c r="B641" s="89">
        <v>9</v>
      </c>
      <c r="C641" s="5" t="s">
        <v>2237</v>
      </c>
      <c r="D641" s="89" t="s">
        <v>2256</v>
      </c>
      <c r="E641" s="111" t="s">
        <v>2293</v>
      </c>
      <c r="F641" s="111" t="s">
        <v>2294</v>
      </c>
      <c r="G641" s="5"/>
      <c r="H641" s="111" t="s">
        <v>2295</v>
      </c>
      <c r="I641" s="111" t="s">
        <v>2296</v>
      </c>
      <c r="J641" s="5">
        <v>1</v>
      </c>
      <c r="K641" s="5" t="s">
        <v>2262</v>
      </c>
      <c r="L641" s="5" t="s">
        <v>2297</v>
      </c>
      <c r="M641" s="112">
        <v>480000</v>
      </c>
      <c r="N641" s="5"/>
      <c r="O641" s="126">
        <v>20240724</v>
      </c>
      <c r="P641" s="89"/>
      <c r="Q641" s="91">
        <f t="shared" si="150"/>
        <v>480000</v>
      </c>
      <c r="R641" s="92">
        <f t="shared" si="151"/>
        <v>528000</v>
      </c>
    </row>
    <row r="642" spans="2:18">
      <c r="P642" s="43" t="s">
        <v>2298</v>
      </c>
      <c r="Q642" s="42">
        <f>SUM(Q633:Q641)</f>
        <v>2869800</v>
      </c>
      <c r="R642" s="42">
        <f>SUM(R633:R641)</f>
        <v>3156780</v>
      </c>
    </row>
    <row r="644" spans="2:18">
      <c r="B644" s="3" t="s">
        <v>2390</v>
      </c>
    </row>
    <row r="645" spans="2:18">
      <c r="B645" s="4" t="s">
        <v>2391</v>
      </c>
      <c r="C645" s="4" t="s">
        <v>2392</v>
      </c>
      <c r="D645" s="4" t="s">
        <v>12</v>
      </c>
      <c r="E645" s="4" t="s">
        <v>5</v>
      </c>
      <c r="F645" s="4" t="s">
        <v>2393</v>
      </c>
      <c r="G645" s="4" t="s">
        <v>2394</v>
      </c>
      <c r="H645" s="4" t="s">
        <v>2395</v>
      </c>
      <c r="I645" s="4" t="s">
        <v>2396</v>
      </c>
      <c r="J645" s="4" t="s">
        <v>2397</v>
      </c>
      <c r="K645" s="4" t="s">
        <v>2398</v>
      </c>
      <c r="L645" s="4" t="s">
        <v>2399</v>
      </c>
      <c r="M645" s="4" t="s">
        <v>2400</v>
      </c>
      <c r="N645" s="4" t="s">
        <v>2401</v>
      </c>
      <c r="O645" s="4" t="s">
        <v>2402</v>
      </c>
      <c r="P645" s="4" t="s">
        <v>73</v>
      </c>
      <c r="Q645" s="4" t="s">
        <v>2403</v>
      </c>
      <c r="R645" s="4" t="s">
        <v>337</v>
      </c>
    </row>
    <row r="646" spans="2:18" ht="16.5">
      <c r="B646" s="89">
        <v>1</v>
      </c>
      <c r="C646" s="5" t="s">
        <v>2390</v>
      </c>
      <c r="D646" s="89" t="s">
        <v>2404</v>
      </c>
      <c r="E646" s="5" t="s">
        <v>2405</v>
      </c>
      <c r="F646" s="5" t="s">
        <v>2406</v>
      </c>
      <c r="G646" s="5"/>
      <c r="H646" s="5" t="s">
        <v>2407</v>
      </c>
      <c r="I646" s="5" t="s">
        <v>2408</v>
      </c>
      <c r="J646" s="5">
        <v>3</v>
      </c>
      <c r="K646" s="5" t="s">
        <v>38</v>
      </c>
      <c r="L646" s="5" t="s">
        <v>119</v>
      </c>
      <c r="M646" s="112">
        <v>490000</v>
      </c>
      <c r="N646" s="5"/>
      <c r="O646" s="126">
        <v>20240904</v>
      </c>
      <c r="P646" s="89"/>
      <c r="Q646" s="91">
        <f t="shared" ref="Q646:Q671" si="152">J646*M646</f>
        <v>1470000</v>
      </c>
      <c r="R646" s="92">
        <f t="shared" ref="R646:R671" si="153">Q646*1.1</f>
        <v>1617000.0000000002</v>
      </c>
    </row>
    <row r="647" spans="2:18" ht="16.5">
      <c r="B647" s="89">
        <v>2</v>
      </c>
      <c r="C647" s="5" t="s">
        <v>2390</v>
      </c>
      <c r="D647" s="89" t="s">
        <v>2404</v>
      </c>
      <c r="E647" s="5" t="s">
        <v>2409</v>
      </c>
      <c r="F647" s="5" t="s">
        <v>2410</v>
      </c>
      <c r="G647" s="5" t="s">
        <v>10</v>
      </c>
      <c r="H647" s="5" t="s">
        <v>2411</v>
      </c>
      <c r="I647" s="5" t="s">
        <v>2413</v>
      </c>
      <c r="J647" s="5">
        <v>5</v>
      </c>
      <c r="K647" s="5" t="s">
        <v>2414</v>
      </c>
      <c r="L647" s="5" t="s">
        <v>119</v>
      </c>
      <c r="M647" s="112">
        <v>6000</v>
      </c>
      <c r="N647" s="5"/>
      <c r="O647" s="126">
        <v>20240802</v>
      </c>
      <c r="P647" s="89"/>
      <c r="Q647" s="91">
        <f t="shared" si="152"/>
        <v>30000</v>
      </c>
      <c r="R647" s="92">
        <f t="shared" si="153"/>
        <v>33000</v>
      </c>
    </row>
    <row r="648" spans="2:18" ht="16.5">
      <c r="B648" s="89">
        <v>3</v>
      </c>
      <c r="C648" s="5" t="s">
        <v>2415</v>
      </c>
      <c r="D648" s="89" t="s">
        <v>2416</v>
      </c>
      <c r="E648" s="87" t="s">
        <v>2417</v>
      </c>
      <c r="F648" s="5" t="s">
        <v>2418</v>
      </c>
      <c r="G648" s="87" t="s">
        <v>2419</v>
      </c>
      <c r="H648" s="87" t="s">
        <v>2420</v>
      </c>
      <c r="I648" s="5" t="s">
        <v>2421</v>
      </c>
      <c r="J648" s="5">
        <v>5</v>
      </c>
      <c r="K648" s="5" t="s">
        <v>2414</v>
      </c>
      <c r="L648" s="5" t="s">
        <v>119</v>
      </c>
      <c r="M648" s="112">
        <v>7400</v>
      </c>
      <c r="N648" s="5"/>
      <c r="O648" s="126">
        <v>20240802</v>
      </c>
      <c r="P648" s="89"/>
      <c r="Q648" s="91">
        <f t="shared" si="152"/>
        <v>37000</v>
      </c>
      <c r="R648" s="92">
        <f t="shared" si="153"/>
        <v>40700</v>
      </c>
    </row>
    <row r="649" spans="2:18" ht="16.5">
      <c r="B649" s="89">
        <v>4</v>
      </c>
      <c r="C649" s="5" t="s">
        <v>2415</v>
      </c>
      <c r="D649" s="89" t="s">
        <v>2416</v>
      </c>
      <c r="E649" s="5" t="s">
        <v>1775</v>
      </c>
      <c r="F649" s="5" t="s">
        <v>2422</v>
      </c>
      <c r="G649" s="5" t="s">
        <v>2107</v>
      </c>
      <c r="H649" s="5" t="s">
        <v>2423</v>
      </c>
      <c r="I649" s="5" t="s">
        <v>580</v>
      </c>
      <c r="J649" s="5">
        <v>7</v>
      </c>
      <c r="K649" s="5" t="s">
        <v>2414</v>
      </c>
      <c r="L649" s="5" t="s">
        <v>119</v>
      </c>
      <c r="M649" s="112">
        <v>11800</v>
      </c>
      <c r="N649" s="5"/>
      <c r="O649" s="126">
        <v>20240802</v>
      </c>
      <c r="P649" s="89"/>
      <c r="Q649" s="91">
        <f t="shared" si="152"/>
        <v>82600</v>
      </c>
      <c r="R649" s="92">
        <f t="shared" si="153"/>
        <v>90860.000000000015</v>
      </c>
    </row>
    <row r="650" spans="2:18" ht="16.5">
      <c r="B650" s="89">
        <v>5</v>
      </c>
      <c r="C650" s="5" t="s">
        <v>2415</v>
      </c>
      <c r="D650" s="89" t="s">
        <v>2416</v>
      </c>
      <c r="E650" s="5" t="s">
        <v>2424</v>
      </c>
      <c r="F650" s="5" t="s">
        <v>2422</v>
      </c>
      <c r="G650" s="5" t="s">
        <v>2107</v>
      </c>
      <c r="H650" s="5" t="s">
        <v>2425</v>
      </c>
      <c r="I650" s="5" t="s">
        <v>580</v>
      </c>
      <c r="J650" s="5">
        <v>7</v>
      </c>
      <c r="K650" s="5" t="s">
        <v>2414</v>
      </c>
      <c r="L650" s="5" t="s">
        <v>119</v>
      </c>
      <c r="M650" s="112">
        <v>17500</v>
      </c>
      <c r="N650" s="5"/>
      <c r="O650" s="126">
        <v>20240827</v>
      </c>
      <c r="P650" s="89"/>
      <c r="Q650" s="91">
        <f t="shared" si="152"/>
        <v>122500</v>
      </c>
      <c r="R650" s="92">
        <f t="shared" si="153"/>
        <v>134750</v>
      </c>
    </row>
    <row r="651" spans="2:18" ht="16.5">
      <c r="B651" s="89">
        <v>6</v>
      </c>
      <c r="C651" s="5" t="s">
        <v>2415</v>
      </c>
      <c r="D651" s="89" t="s">
        <v>2416</v>
      </c>
      <c r="E651" s="5" t="s">
        <v>2426</v>
      </c>
      <c r="F651" s="5" t="s">
        <v>2427</v>
      </c>
      <c r="G651" s="5" t="s">
        <v>2428</v>
      </c>
      <c r="H651" s="5" t="s">
        <v>2429</v>
      </c>
      <c r="I651" s="5" t="s">
        <v>2430</v>
      </c>
      <c r="J651" s="5">
        <v>5</v>
      </c>
      <c r="K651" s="5" t="s">
        <v>2414</v>
      </c>
      <c r="L651" s="5" t="s">
        <v>119</v>
      </c>
      <c r="M651" s="112">
        <v>18000</v>
      </c>
      <c r="N651" s="5"/>
      <c r="O651" s="126">
        <v>20240802</v>
      </c>
      <c r="P651" s="89"/>
      <c r="Q651" s="91">
        <f t="shared" si="152"/>
        <v>90000</v>
      </c>
      <c r="R651" s="92">
        <f t="shared" si="153"/>
        <v>99000.000000000015</v>
      </c>
    </row>
    <row r="652" spans="2:18" ht="16.5">
      <c r="B652" s="711">
        <v>7</v>
      </c>
      <c r="C652" s="707" t="s">
        <v>2415</v>
      </c>
      <c r="D652" s="711" t="s">
        <v>2416</v>
      </c>
      <c r="E652" s="707" t="s">
        <v>2431</v>
      </c>
      <c r="F652" s="707" t="s">
        <v>2432</v>
      </c>
      <c r="G652" s="735" t="s">
        <v>2433</v>
      </c>
      <c r="H652" s="707" t="s">
        <v>2434</v>
      </c>
      <c r="I652" s="707" t="s">
        <v>767</v>
      </c>
      <c r="J652" s="5">
        <v>4</v>
      </c>
      <c r="K652" s="5" t="s">
        <v>38</v>
      </c>
      <c r="L652" s="5" t="s">
        <v>119</v>
      </c>
      <c r="M652" s="112">
        <v>54000</v>
      </c>
      <c r="N652" s="5"/>
      <c r="O652" s="126">
        <v>20240812</v>
      </c>
      <c r="P652" s="89"/>
      <c r="Q652" s="91">
        <f t="shared" si="152"/>
        <v>216000</v>
      </c>
      <c r="R652" s="92">
        <f t="shared" si="153"/>
        <v>237600.00000000003</v>
      </c>
    </row>
    <row r="653" spans="2:18" ht="16.5">
      <c r="B653" s="712"/>
      <c r="C653" s="708"/>
      <c r="D653" s="712"/>
      <c r="E653" s="708"/>
      <c r="F653" s="708"/>
      <c r="G653" s="736"/>
      <c r="H653" s="708"/>
      <c r="I653" s="708"/>
      <c r="J653" s="5">
        <v>12</v>
      </c>
      <c r="K653" s="5" t="s">
        <v>38</v>
      </c>
      <c r="L653" s="5" t="s">
        <v>54</v>
      </c>
      <c r="M653" s="112">
        <v>48750</v>
      </c>
      <c r="N653" s="5"/>
      <c r="O653" s="126">
        <v>20240802</v>
      </c>
      <c r="P653" s="89"/>
      <c r="Q653" s="91">
        <f t="shared" si="152"/>
        <v>585000</v>
      </c>
      <c r="R653" s="92">
        <f t="shared" si="153"/>
        <v>643500</v>
      </c>
    </row>
    <row r="654" spans="2:18" ht="16.5">
      <c r="B654" s="89">
        <v>8</v>
      </c>
      <c r="C654" s="5" t="s">
        <v>2415</v>
      </c>
      <c r="D654" s="89" t="s">
        <v>2416</v>
      </c>
      <c r="E654" s="5" t="s">
        <v>2436</v>
      </c>
      <c r="F654" s="5" t="s">
        <v>2437</v>
      </c>
      <c r="G654" s="5" t="s">
        <v>2438</v>
      </c>
      <c r="H654" s="5" t="s">
        <v>2439</v>
      </c>
      <c r="I654" s="5" t="s">
        <v>2440</v>
      </c>
      <c r="J654" s="5">
        <v>12</v>
      </c>
      <c r="K654" s="5" t="s">
        <v>2435</v>
      </c>
      <c r="L654" s="5" t="s">
        <v>119</v>
      </c>
      <c r="M654" s="112">
        <v>42000</v>
      </c>
      <c r="N654" s="5"/>
      <c r="O654" s="126">
        <v>20240812</v>
      </c>
      <c r="P654" s="89"/>
      <c r="Q654" s="91">
        <f t="shared" si="152"/>
        <v>504000</v>
      </c>
      <c r="R654" s="92">
        <f t="shared" si="153"/>
        <v>554400</v>
      </c>
    </row>
    <row r="655" spans="2:18" ht="16.5">
      <c r="B655" s="89">
        <v>9</v>
      </c>
      <c r="C655" s="5" t="s">
        <v>2415</v>
      </c>
      <c r="D655" s="89" t="s">
        <v>2416</v>
      </c>
      <c r="E655" s="5" t="s">
        <v>2441</v>
      </c>
      <c r="F655" s="5" t="s">
        <v>2422</v>
      </c>
      <c r="G655" s="5" t="s">
        <v>2428</v>
      </c>
      <c r="H655" s="5" t="s">
        <v>2442</v>
      </c>
      <c r="I655" s="5" t="s">
        <v>2443</v>
      </c>
      <c r="J655" s="5">
        <v>1</v>
      </c>
      <c r="K655" s="5" t="s">
        <v>2414</v>
      </c>
      <c r="L655" s="5" t="s">
        <v>119</v>
      </c>
      <c r="M655" s="112">
        <v>15000</v>
      </c>
      <c r="N655" s="5"/>
      <c r="O655" s="126">
        <v>20240729</v>
      </c>
      <c r="P655" s="89"/>
      <c r="Q655" s="91">
        <f t="shared" si="152"/>
        <v>15000</v>
      </c>
      <c r="R655" s="92">
        <f t="shared" si="153"/>
        <v>16500</v>
      </c>
    </row>
    <row r="656" spans="2:18" ht="16.5">
      <c r="B656" s="89">
        <v>10</v>
      </c>
      <c r="C656" s="5" t="s">
        <v>2415</v>
      </c>
      <c r="D656" s="89" t="s">
        <v>2416</v>
      </c>
      <c r="E656" s="5" t="s">
        <v>2444</v>
      </c>
      <c r="F656" s="5" t="s">
        <v>2445</v>
      </c>
      <c r="G656" s="5"/>
      <c r="H656" s="5" t="s">
        <v>2446</v>
      </c>
      <c r="I656" s="5" t="s">
        <v>2448</v>
      </c>
      <c r="J656" s="5">
        <v>1</v>
      </c>
      <c r="K656" s="5" t="s">
        <v>2414</v>
      </c>
      <c r="L656" s="5" t="s">
        <v>119</v>
      </c>
      <c r="M656" s="112">
        <v>88000</v>
      </c>
      <c r="N656" s="5"/>
      <c r="O656" s="126">
        <v>20240911</v>
      </c>
      <c r="P656" s="89"/>
      <c r="Q656" s="91">
        <f t="shared" si="152"/>
        <v>88000</v>
      </c>
      <c r="R656" s="92">
        <f t="shared" si="153"/>
        <v>96800.000000000015</v>
      </c>
    </row>
    <row r="657" spans="2:18" ht="16.5">
      <c r="B657" s="89">
        <v>11</v>
      </c>
      <c r="C657" s="5" t="s">
        <v>2415</v>
      </c>
      <c r="D657" s="89" t="s">
        <v>2416</v>
      </c>
      <c r="E657" s="5" t="s">
        <v>2449</v>
      </c>
      <c r="F657" s="5" t="s">
        <v>2422</v>
      </c>
      <c r="G657" s="5" t="s">
        <v>2450</v>
      </c>
      <c r="H657" s="5" t="s">
        <v>2451</v>
      </c>
      <c r="I657" s="5" t="s">
        <v>2448</v>
      </c>
      <c r="J657" s="5">
        <v>1</v>
      </c>
      <c r="K657" s="5" t="s">
        <v>2414</v>
      </c>
      <c r="L657" s="5" t="s">
        <v>119</v>
      </c>
      <c r="M657" s="112">
        <v>19000</v>
      </c>
      <c r="N657" s="5"/>
      <c r="O657" s="126">
        <v>20240802</v>
      </c>
      <c r="P657" s="89"/>
      <c r="Q657" s="91">
        <f t="shared" si="152"/>
        <v>19000</v>
      </c>
      <c r="R657" s="92">
        <f t="shared" si="153"/>
        <v>20900</v>
      </c>
    </row>
    <row r="658" spans="2:18" ht="16.5">
      <c r="B658" s="89">
        <v>12</v>
      </c>
      <c r="C658" s="5" t="s">
        <v>2415</v>
      </c>
      <c r="D658" s="89" t="s">
        <v>2416</v>
      </c>
      <c r="E658" s="5" t="s">
        <v>2452</v>
      </c>
      <c r="F658" s="5" t="s">
        <v>2418</v>
      </c>
      <c r="G658" s="5" t="s">
        <v>2419</v>
      </c>
      <c r="H658" s="5" t="s">
        <v>2453</v>
      </c>
      <c r="I658" s="5" t="s">
        <v>2421</v>
      </c>
      <c r="J658" s="5">
        <v>5</v>
      </c>
      <c r="K658" s="5" t="s">
        <v>2414</v>
      </c>
      <c r="L658" s="5" t="s">
        <v>119</v>
      </c>
      <c r="M658" s="112">
        <v>7400</v>
      </c>
      <c r="N658" s="5"/>
      <c r="O658" s="126">
        <v>20240802</v>
      </c>
      <c r="P658" s="89"/>
      <c r="Q658" s="91">
        <f t="shared" si="152"/>
        <v>37000</v>
      </c>
      <c r="R658" s="92">
        <f t="shared" si="153"/>
        <v>40700</v>
      </c>
    </row>
    <row r="659" spans="2:18" ht="16.5">
      <c r="B659" s="89">
        <v>13</v>
      </c>
      <c r="C659" s="5" t="s">
        <v>2390</v>
      </c>
      <c r="D659" s="89" t="s">
        <v>2404</v>
      </c>
      <c r="E659" s="5" t="s">
        <v>2454</v>
      </c>
      <c r="F659" s="5" t="s">
        <v>2427</v>
      </c>
      <c r="G659" s="5" t="s">
        <v>2428</v>
      </c>
      <c r="H659" s="5" t="s">
        <v>2455</v>
      </c>
      <c r="I659" s="5" t="s">
        <v>2456</v>
      </c>
      <c r="J659" s="5">
        <v>3</v>
      </c>
      <c r="K659" s="5" t="s">
        <v>2414</v>
      </c>
      <c r="L659" s="5" t="s">
        <v>119</v>
      </c>
      <c r="M659" s="112">
        <v>36000</v>
      </c>
      <c r="N659" s="5"/>
      <c r="O659" s="126">
        <v>20240802</v>
      </c>
      <c r="P659" s="89"/>
      <c r="Q659" s="91">
        <f t="shared" si="152"/>
        <v>108000</v>
      </c>
      <c r="R659" s="92">
        <f t="shared" si="153"/>
        <v>118800.00000000001</v>
      </c>
    </row>
    <row r="660" spans="2:18" ht="16.5">
      <c r="B660" s="89">
        <v>14</v>
      </c>
      <c r="C660" s="5" t="s">
        <v>2415</v>
      </c>
      <c r="D660" s="89" t="s">
        <v>2416</v>
      </c>
      <c r="E660" s="5" t="s">
        <v>2457</v>
      </c>
      <c r="F660" s="5"/>
      <c r="G660" s="5" t="s">
        <v>2428</v>
      </c>
      <c r="H660" s="5" t="s">
        <v>2458</v>
      </c>
      <c r="I660" s="5" t="s">
        <v>2412</v>
      </c>
      <c r="J660" s="5">
        <v>5</v>
      </c>
      <c r="K660" s="5" t="s">
        <v>38</v>
      </c>
      <c r="L660" s="5" t="s">
        <v>119</v>
      </c>
      <c r="M660" s="112">
        <v>12000</v>
      </c>
      <c r="N660" s="5"/>
      <c r="O660" s="126">
        <v>20240729</v>
      </c>
      <c r="P660" s="89"/>
      <c r="Q660" s="91">
        <f t="shared" si="152"/>
        <v>60000</v>
      </c>
      <c r="R660" s="92">
        <f t="shared" si="153"/>
        <v>66000</v>
      </c>
    </row>
    <row r="661" spans="2:18" ht="16.5">
      <c r="B661" s="89">
        <v>15</v>
      </c>
      <c r="C661" s="5" t="s">
        <v>2390</v>
      </c>
      <c r="D661" s="89" t="s">
        <v>2404</v>
      </c>
      <c r="E661" s="5" t="s">
        <v>2459</v>
      </c>
      <c r="F661" s="5" t="s">
        <v>2460</v>
      </c>
      <c r="G661" s="5" t="s">
        <v>1773</v>
      </c>
      <c r="H661" s="5" t="s">
        <v>2461</v>
      </c>
      <c r="I661" s="5" t="s">
        <v>813</v>
      </c>
      <c r="J661" s="5">
        <v>1</v>
      </c>
      <c r="K661" s="5" t="s">
        <v>2462</v>
      </c>
      <c r="L661" s="5" t="s">
        <v>119</v>
      </c>
      <c r="M661" s="112">
        <v>12500</v>
      </c>
      <c r="N661" s="5"/>
      <c r="O661" s="126">
        <v>20240802</v>
      </c>
      <c r="P661" s="89"/>
      <c r="Q661" s="91">
        <f t="shared" si="152"/>
        <v>12500</v>
      </c>
      <c r="R661" s="92">
        <f t="shared" si="153"/>
        <v>13750.000000000002</v>
      </c>
    </row>
    <row r="662" spans="2:18" ht="16.5">
      <c r="B662" s="89">
        <v>16</v>
      </c>
      <c r="C662" s="5" t="s">
        <v>2463</v>
      </c>
      <c r="D662" s="89" t="s">
        <v>2464</v>
      </c>
      <c r="E662" s="5" t="s">
        <v>2465</v>
      </c>
      <c r="F662" s="5" t="s">
        <v>2466</v>
      </c>
      <c r="G662" s="5"/>
      <c r="H662" s="5" t="s">
        <v>2467</v>
      </c>
      <c r="I662" s="5" t="s">
        <v>2447</v>
      </c>
      <c r="J662" s="5">
        <v>1</v>
      </c>
      <c r="K662" s="5" t="s">
        <v>38</v>
      </c>
      <c r="L662" s="5" t="s">
        <v>119</v>
      </c>
      <c r="M662" s="112">
        <v>20000</v>
      </c>
      <c r="N662" s="5"/>
      <c r="O662" s="126">
        <v>20240802</v>
      </c>
      <c r="P662" s="89"/>
      <c r="Q662" s="91">
        <f t="shared" si="152"/>
        <v>20000</v>
      </c>
      <c r="R662" s="92">
        <f t="shared" si="153"/>
        <v>22000</v>
      </c>
    </row>
    <row r="663" spans="2:18" ht="16.5">
      <c r="B663" s="89">
        <v>17</v>
      </c>
      <c r="C663" s="5" t="s">
        <v>2390</v>
      </c>
      <c r="D663" s="89" t="s">
        <v>2404</v>
      </c>
      <c r="E663" s="5" t="s">
        <v>2468</v>
      </c>
      <c r="F663" s="111"/>
      <c r="G663" s="5"/>
      <c r="H663" s="5" t="s">
        <v>2469</v>
      </c>
      <c r="I663" s="5" t="s">
        <v>1653</v>
      </c>
      <c r="J663" s="5">
        <v>3</v>
      </c>
      <c r="K663" s="5" t="s">
        <v>2470</v>
      </c>
      <c r="L663" s="5" t="s">
        <v>119</v>
      </c>
      <c r="M663" s="112">
        <v>27500</v>
      </c>
      <c r="N663" s="5"/>
      <c r="O663" s="126">
        <v>20240812</v>
      </c>
      <c r="P663" s="89"/>
      <c r="Q663" s="91">
        <f t="shared" si="152"/>
        <v>82500</v>
      </c>
      <c r="R663" s="92">
        <f t="shared" si="153"/>
        <v>90750.000000000015</v>
      </c>
    </row>
    <row r="664" spans="2:18" ht="16.5">
      <c r="B664" s="89">
        <v>18</v>
      </c>
      <c r="C664" s="5" t="s">
        <v>2463</v>
      </c>
      <c r="D664" s="89" t="s">
        <v>2464</v>
      </c>
      <c r="E664" s="5" t="s">
        <v>2468</v>
      </c>
      <c r="F664" s="111"/>
      <c r="G664" s="5"/>
      <c r="H664" s="5" t="s">
        <v>2471</v>
      </c>
      <c r="I664" s="5" t="s">
        <v>2472</v>
      </c>
      <c r="J664" s="5">
        <v>1</v>
      </c>
      <c r="K664" s="5" t="s">
        <v>2470</v>
      </c>
      <c r="L664" s="5" t="s">
        <v>119</v>
      </c>
      <c r="M664" s="112">
        <v>27500</v>
      </c>
      <c r="N664" s="5"/>
      <c r="O664" s="126">
        <v>20240812</v>
      </c>
      <c r="P664" s="89"/>
      <c r="Q664" s="91">
        <f t="shared" si="152"/>
        <v>27500</v>
      </c>
      <c r="R664" s="92">
        <f t="shared" si="153"/>
        <v>30250.000000000004</v>
      </c>
    </row>
    <row r="665" spans="2:18" ht="16.5">
      <c r="B665" s="89">
        <v>19</v>
      </c>
      <c r="C665" s="5" t="s">
        <v>2463</v>
      </c>
      <c r="D665" s="89" t="s">
        <v>2464</v>
      </c>
      <c r="E665" s="5" t="s">
        <v>2473</v>
      </c>
      <c r="F665" s="5" t="s">
        <v>2474</v>
      </c>
      <c r="G665" s="5"/>
      <c r="H665" s="5" t="s">
        <v>2475</v>
      </c>
      <c r="I665" s="5" t="s">
        <v>2476</v>
      </c>
      <c r="J665" s="5">
        <v>1</v>
      </c>
      <c r="K665" s="5" t="s">
        <v>2470</v>
      </c>
      <c r="L665" s="5" t="s">
        <v>119</v>
      </c>
      <c r="M665" s="112">
        <v>12500</v>
      </c>
      <c r="N665" s="5"/>
      <c r="O665" s="126">
        <v>20240802</v>
      </c>
      <c r="P665" s="89"/>
      <c r="Q665" s="91">
        <f t="shared" si="152"/>
        <v>12500</v>
      </c>
      <c r="R665" s="92">
        <f t="shared" si="153"/>
        <v>13750.000000000002</v>
      </c>
    </row>
    <row r="666" spans="2:18" ht="16.5">
      <c r="B666" s="89">
        <v>20</v>
      </c>
      <c r="C666" s="5" t="s">
        <v>2463</v>
      </c>
      <c r="D666" s="89" t="s">
        <v>2464</v>
      </c>
      <c r="E666" s="32" t="s">
        <v>2477</v>
      </c>
      <c r="F666" s="5" t="s">
        <v>2478</v>
      </c>
      <c r="G666" s="5"/>
      <c r="H666" s="5" t="s">
        <v>2479</v>
      </c>
      <c r="I666" s="5" t="s">
        <v>2480</v>
      </c>
      <c r="J666" s="5">
        <v>1</v>
      </c>
      <c r="K666" s="5" t="s">
        <v>2462</v>
      </c>
      <c r="L666" s="5" t="s">
        <v>119</v>
      </c>
      <c r="M666" s="112">
        <v>39000</v>
      </c>
      <c r="N666" s="5"/>
      <c r="O666" s="126">
        <v>20240802</v>
      </c>
      <c r="P666" s="89"/>
      <c r="Q666" s="91">
        <f t="shared" si="152"/>
        <v>39000</v>
      </c>
      <c r="R666" s="92">
        <f t="shared" si="153"/>
        <v>42900</v>
      </c>
    </row>
    <row r="667" spans="2:18" ht="28.5">
      <c r="B667" s="89">
        <v>21</v>
      </c>
      <c r="C667" s="5" t="s">
        <v>2390</v>
      </c>
      <c r="D667" s="89" t="s">
        <v>2404</v>
      </c>
      <c r="E667" s="5" t="s">
        <v>2481</v>
      </c>
      <c r="F667" s="111"/>
      <c r="G667" s="5"/>
      <c r="H667" s="5" t="s">
        <v>2482</v>
      </c>
      <c r="I667" s="87" t="s">
        <v>2483</v>
      </c>
      <c r="J667" s="5">
        <v>1</v>
      </c>
      <c r="K667" s="5" t="s">
        <v>38</v>
      </c>
      <c r="L667" s="5" t="s">
        <v>119</v>
      </c>
      <c r="M667" s="112">
        <v>25000</v>
      </c>
      <c r="N667" s="5"/>
      <c r="O667" s="126">
        <v>20240802</v>
      </c>
      <c r="P667" s="89" t="s">
        <v>2502</v>
      </c>
      <c r="Q667" s="91">
        <f t="shared" si="152"/>
        <v>25000</v>
      </c>
      <c r="R667" s="92">
        <f t="shared" si="153"/>
        <v>27500.000000000004</v>
      </c>
    </row>
    <row r="668" spans="2:18" ht="16.5">
      <c r="B668" s="89">
        <v>22</v>
      </c>
      <c r="C668" s="5" t="s">
        <v>2390</v>
      </c>
      <c r="D668" s="89" t="s">
        <v>2404</v>
      </c>
      <c r="E668" s="5" t="s">
        <v>2484</v>
      </c>
      <c r="F668" s="5" t="s">
        <v>2485</v>
      </c>
      <c r="G668" s="5"/>
      <c r="H668" s="5" t="s">
        <v>2486</v>
      </c>
      <c r="I668" s="111"/>
      <c r="J668" s="5">
        <v>10</v>
      </c>
      <c r="K668" s="5" t="s">
        <v>2487</v>
      </c>
      <c r="L668" s="5" t="s">
        <v>119</v>
      </c>
      <c r="M668" s="112">
        <v>17400</v>
      </c>
      <c r="N668" s="5"/>
      <c r="O668" s="126">
        <v>20240812</v>
      </c>
      <c r="P668" s="89"/>
      <c r="Q668" s="91">
        <f t="shared" si="152"/>
        <v>174000</v>
      </c>
      <c r="R668" s="92">
        <f t="shared" si="153"/>
        <v>191400.00000000003</v>
      </c>
    </row>
    <row r="669" spans="2:18" ht="16.5">
      <c r="B669" s="89">
        <v>23</v>
      </c>
      <c r="C669" s="5" t="s">
        <v>2463</v>
      </c>
      <c r="D669" s="89" t="s">
        <v>2464</v>
      </c>
      <c r="E669" s="5" t="s">
        <v>2488</v>
      </c>
      <c r="F669" s="111"/>
      <c r="G669" s="5"/>
      <c r="H669" s="111"/>
      <c r="I669" s="32" t="s">
        <v>2489</v>
      </c>
      <c r="J669" s="5">
        <v>8</v>
      </c>
      <c r="K669" s="5" t="s">
        <v>2470</v>
      </c>
      <c r="L669" s="5" t="s">
        <v>119</v>
      </c>
      <c r="M669" s="112">
        <v>10000</v>
      </c>
      <c r="N669" s="5"/>
      <c r="O669" s="126">
        <v>20240802</v>
      </c>
      <c r="P669" s="89"/>
      <c r="Q669" s="91">
        <f t="shared" si="152"/>
        <v>80000</v>
      </c>
      <c r="R669" s="92">
        <f t="shared" si="153"/>
        <v>88000</v>
      </c>
    </row>
    <row r="670" spans="2:18" ht="16.5">
      <c r="B670" s="89">
        <v>24</v>
      </c>
      <c r="C670" s="5" t="s">
        <v>2390</v>
      </c>
      <c r="D670" s="89" t="s">
        <v>2404</v>
      </c>
      <c r="E670" s="5" t="s">
        <v>2490</v>
      </c>
      <c r="F670" s="5" t="s">
        <v>171</v>
      </c>
      <c r="G670" s="5"/>
      <c r="H670" s="5" t="s">
        <v>727</v>
      </c>
      <c r="I670" s="5" t="s">
        <v>2491</v>
      </c>
      <c r="J670" s="5">
        <v>5</v>
      </c>
      <c r="K670" s="5" t="s">
        <v>2435</v>
      </c>
      <c r="L670" s="5" t="s">
        <v>2220</v>
      </c>
      <c r="M670" s="112">
        <v>98500</v>
      </c>
      <c r="N670" s="5"/>
      <c r="O670" s="126">
        <v>20240807</v>
      </c>
      <c r="P670" s="89"/>
      <c r="Q670" s="91">
        <f t="shared" si="152"/>
        <v>492500</v>
      </c>
      <c r="R670" s="92">
        <f t="shared" si="153"/>
        <v>541750</v>
      </c>
    </row>
    <row r="671" spans="2:18" ht="16.5">
      <c r="B671" s="89">
        <v>25</v>
      </c>
      <c r="C671" s="5" t="s">
        <v>2415</v>
      </c>
      <c r="D671" s="89" t="s">
        <v>2416</v>
      </c>
      <c r="E671" s="111" t="s">
        <v>2492</v>
      </c>
      <c r="F671" s="111" t="s">
        <v>2493</v>
      </c>
      <c r="G671" s="5"/>
      <c r="H671" s="111" t="s">
        <v>2494</v>
      </c>
      <c r="I671" s="111"/>
      <c r="J671" s="5">
        <v>1</v>
      </c>
      <c r="K671" s="5" t="s">
        <v>38</v>
      </c>
      <c r="L671" s="5" t="s">
        <v>119</v>
      </c>
      <c r="M671" s="112">
        <v>185000</v>
      </c>
      <c r="N671" s="5"/>
      <c r="O671" s="126">
        <v>20240827</v>
      </c>
      <c r="P671" s="89" t="s">
        <v>2501</v>
      </c>
      <c r="Q671" s="91">
        <f t="shared" si="152"/>
        <v>185000</v>
      </c>
      <c r="R671" s="92">
        <f t="shared" si="153"/>
        <v>203500.00000000003</v>
      </c>
    </row>
    <row r="672" spans="2:18" ht="16.5">
      <c r="B672" s="88">
        <v>26</v>
      </c>
      <c r="C672" s="88" t="s">
        <v>232</v>
      </c>
      <c r="D672" s="88" t="s">
        <v>14</v>
      </c>
      <c r="E672" s="88" t="s">
        <v>2520</v>
      </c>
      <c r="F672" s="88" t="s">
        <v>171</v>
      </c>
      <c r="G672" s="88"/>
      <c r="H672" s="88">
        <v>31220502</v>
      </c>
      <c r="I672" s="88" t="s">
        <v>30</v>
      </c>
      <c r="J672" s="88">
        <v>1</v>
      </c>
      <c r="K672" s="88" t="s">
        <v>38</v>
      </c>
      <c r="L672" s="88" t="s">
        <v>2220</v>
      </c>
      <c r="M672" s="114">
        <v>31000</v>
      </c>
      <c r="N672" s="88"/>
      <c r="O672" s="260">
        <v>20240807</v>
      </c>
      <c r="P672" s="88" t="s">
        <v>3354</v>
      </c>
      <c r="Q672" s="101">
        <f t="shared" ref="Q672" si="154">J672*M672</f>
        <v>31000</v>
      </c>
      <c r="R672" s="102">
        <f t="shared" ref="R672" si="155">Q672*1.1</f>
        <v>34100</v>
      </c>
    </row>
    <row r="673" spans="2:18" ht="16.5">
      <c r="B673" s="88">
        <v>27</v>
      </c>
      <c r="C673" s="88" t="s">
        <v>232</v>
      </c>
      <c r="D673" s="88" t="s">
        <v>14</v>
      </c>
      <c r="E673" s="88" t="s">
        <v>2524</v>
      </c>
      <c r="F673" s="88" t="s">
        <v>2521</v>
      </c>
      <c r="G673" s="88"/>
      <c r="H673" s="88" t="s">
        <v>2522</v>
      </c>
      <c r="I673" s="88" t="s">
        <v>2523</v>
      </c>
      <c r="J673" s="88">
        <v>3</v>
      </c>
      <c r="K673" s="88" t="s">
        <v>38</v>
      </c>
      <c r="L673" s="88" t="s">
        <v>2220</v>
      </c>
      <c r="M673" s="114">
        <v>13000</v>
      </c>
      <c r="N673" s="88"/>
      <c r="O673" s="260">
        <v>20240807</v>
      </c>
      <c r="P673" s="88" t="s">
        <v>3355</v>
      </c>
      <c r="Q673" s="101">
        <f t="shared" ref="Q673" si="156">J673*M673</f>
        <v>39000</v>
      </c>
      <c r="R673" s="102">
        <f t="shared" ref="R673" si="157">Q673*1.1</f>
        <v>42900</v>
      </c>
    </row>
    <row r="674" spans="2:18" ht="16.5">
      <c r="B674" s="88">
        <v>27</v>
      </c>
      <c r="C674" s="88" t="s">
        <v>232</v>
      </c>
      <c r="D674" s="88" t="s">
        <v>14</v>
      </c>
      <c r="E674" s="88" t="s">
        <v>2528</v>
      </c>
      <c r="F674" s="88" t="s">
        <v>2521</v>
      </c>
      <c r="G674" s="88"/>
      <c r="H674" s="88" t="s">
        <v>2525</v>
      </c>
      <c r="I674" s="88" t="s">
        <v>2523</v>
      </c>
      <c r="J674" s="88">
        <v>3</v>
      </c>
      <c r="K674" s="88" t="s">
        <v>38</v>
      </c>
      <c r="L674" s="88" t="s">
        <v>2220</v>
      </c>
      <c r="M674" s="114">
        <v>13500</v>
      </c>
      <c r="N674" s="88"/>
      <c r="O674" s="260">
        <v>20240807</v>
      </c>
      <c r="P674" s="88" t="s">
        <v>3355</v>
      </c>
      <c r="Q674" s="101">
        <f t="shared" ref="Q674:Q675" si="158">J674*M674</f>
        <v>40500</v>
      </c>
      <c r="R674" s="102">
        <f t="shared" ref="R674:R675" si="159">Q674*1.1</f>
        <v>44550</v>
      </c>
    </row>
    <row r="675" spans="2:18" ht="16.5">
      <c r="B675" s="88">
        <v>28</v>
      </c>
      <c r="C675" s="88" t="s">
        <v>232</v>
      </c>
      <c r="D675" s="88" t="s">
        <v>14</v>
      </c>
      <c r="E675" s="88" t="s">
        <v>2527</v>
      </c>
      <c r="F675" s="88" t="s">
        <v>2521</v>
      </c>
      <c r="G675" s="88"/>
      <c r="H675" s="88" t="s">
        <v>2526</v>
      </c>
      <c r="I675" s="88" t="s">
        <v>2523</v>
      </c>
      <c r="J675" s="88">
        <v>3</v>
      </c>
      <c r="K675" s="88" t="s">
        <v>38</v>
      </c>
      <c r="L675" s="88" t="s">
        <v>2220</v>
      </c>
      <c r="M675" s="114">
        <v>12000</v>
      </c>
      <c r="N675" s="88"/>
      <c r="O675" s="260">
        <v>20240807</v>
      </c>
      <c r="P675" s="88" t="s">
        <v>3356</v>
      </c>
      <c r="Q675" s="101">
        <f t="shared" si="158"/>
        <v>36000</v>
      </c>
      <c r="R675" s="102">
        <f t="shared" si="159"/>
        <v>39600</v>
      </c>
    </row>
    <row r="676" spans="2:18">
      <c r="P676" s="43" t="s">
        <v>2495</v>
      </c>
      <c r="Q676" s="42">
        <f>SUM(Q646:Q675)</f>
        <v>4761100</v>
      </c>
      <c r="R676" s="42">
        <f>SUM(R646:R675)</f>
        <v>5237210.0000000009</v>
      </c>
    </row>
    <row r="678" spans="2:18">
      <c r="B678" s="3" t="s">
        <v>2503</v>
      </c>
    </row>
    <row r="679" spans="2:18">
      <c r="B679" s="4" t="s">
        <v>48</v>
      </c>
      <c r="C679" s="4" t="s">
        <v>13</v>
      </c>
      <c r="D679" s="4" t="s">
        <v>12</v>
      </c>
      <c r="E679" s="4" t="s">
        <v>5</v>
      </c>
      <c r="F679" s="4" t="s">
        <v>22</v>
      </c>
      <c r="G679" s="4" t="s">
        <v>2</v>
      </c>
      <c r="H679" s="4" t="s">
        <v>18</v>
      </c>
      <c r="I679" s="4" t="s">
        <v>3</v>
      </c>
      <c r="J679" s="4" t="s">
        <v>6</v>
      </c>
      <c r="K679" s="4" t="s">
        <v>35</v>
      </c>
      <c r="L679" s="4" t="s">
        <v>21</v>
      </c>
      <c r="M679" s="4" t="s">
        <v>59</v>
      </c>
      <c r="N679" s="4" t="s">
        <v>58</v>
      </c>
      <c r="O679" s="4" t="s">
        <v>121</v>
      </c>
      <c r="P679" s="4" t="s">
        <v>73</v>
      </c>
      <c r="Q679" s="4" t="s">
        <v>122</v>
      </c>
      <c r="R679" s="4" t="s">
        <v>337</v>
      </c>
    </row>
    <row r="680" spans="2:18" ht="16.5">
      <c r="B680" s="89">
        <v>1</v>
      </c>
      <c r="C680" s="5" t="s">
        <v>2503</v>
      </c>
      <c r="D680" s="89" t="s">
        <v>14</v>
      </c>
      <c r="E680" s="111" t="s">
        <v>2504</v>
      </c>
      <c r="F680" s="111" t="s">
        <v>1585</v>
      </c>
      <c r="G680" s="5"/>
      <c r="H680" s="16" t="s">
        <v>2506</v>
      </c>
      <c r="I680" s="5" t="s">
        <v>2508</v>
      </c>
      <c r="J680" s="5">
        <v>1</v>
      </c>
      <c r="K680" s="5" t="s">
        <v>1603</v>
      </c>
      <c r="L680" s="5" t="s">
        <v>1396</v>
      </c>
      <c r="M680" s="112">
        <v>117000</v>
      </c>
      <c r="N680" s="5">
        <v>20240808</v>
      </c>
      <c r="O680" s="5">
        <v>20240807</v>
      </c>
      <c r="P680" s="89"/>
      <c r="Q680" s="91">
        <f t="shared" ref="Q680:Q681" si="160">J680*M680</f>
        <v>117000</v>
      </c>
      <c r="R680" s="92">
        <f>Q680*1.1</f>
        <v>128700.00000000001</v>
      </c>
    </row>
    <row r="681" spans="2:18" ht="16.5">
      <c r="B681" s="89">
        <v>2</v>
      </c>
      <c r="C681" s="5" t="s">
        <v>2503</v>
      </c>
      <c r="D681" s="89" t="s">
        <v>14</v>
      </c>
      <c r="E681" s="111" t="s">
        <v>2505</v>
      </c>
      <c r="F681" s="111" t="s">
        <v>1585</v>
      </c>
      <c r="G681" s="5"/>
      <c r="H681" s="120" t="s">
        <v>2507</v>
      </c>
      <c r="I681" s="111" t="s">
        <v>2509</v>
      </c>
      <c r="J681" s="5">
        <v>1</v>
      </c>
      <c r="K681" s="5" t="s">
        <v>1603</v>
      </c>
      <c r="L681" s="5" t="s">
        <v>1396</v>
      </c>
      <c r="M681" s="112">
        <v>117000</v>
      </c>
      <c r="N681" s="5">
        <v>20240808</v>
      </c>
      <c r="O681" s="5">
        <v>20240807</v>
      </c>
      <c r="P681" s="89"/>
      <c r="Q681" s="91">
        <f t="shared" si="160"/>
        <v>117000</v>
      </c>
      <c r="R681" s="92">
        <f t="shared" ref="R681" si="161">Q681*1.1</f>
        <v>128700.00000000001</v>
      </c>
    </row>
    <row r="682" spans="2:18">
      <c r="P682" s="43" t="s">
        <v>123</v>
      </c>
      <c r="Q682" s="42">
        <f>SUM(Q680:Q681)</f>
        <v>234000</v>
      </c>
      <c r="R682" s="42">
        <f>SUM(R680:R681)</f>
        <v>257400.00000000003</v>
      </c>
    </row>
    <row r="684" spans="2:18">
      <c r="B684" s="3" t="s">
        <v>2530</v>
      </c>
    </row>
    <row r="685" spans="2:18">
      <c r="B685" s="4" t="s">
        <v>2531</v>
      </c>
      <c r="C685" s="4" t="s">
        <v>2239</v>
      </c>
      <c r="D685" s="4" t="s">
        <v>12</v>
      </c>
      <c r="E685" s="4" t="s">
        <v>5</v>
      </c>
      <c r="F685" s="4" t="s">
        <v>2242</v>
      </c>
      <c r="G685" s="4" t="s">
        <v>2</v>
      </c>
      <c r="H685" s="4" t="s">
        <v>18</v>
      </c>
      <c r="I685" s="4" t="s">
        <v>3</v>
      </c>
      <c r="J685" s="4" t="s">
        <v>6</v>
      </c>
      <c r="K685" s="4" t="s">
        <v>35</v>
      </c>
      <c r="L685" s="4" t="s">
        <v>21</v>
      </c>
      <c r="M685" s="4" t="s">
        <v>2249</v>
      </c>
      <c r="N685" s="4" t="s">
        <v>2250</v>
      </c>
      <c r="O685" s="4" t="s">
        <v>2251</v>
      </c>
      <c r="P685" s="4" t="s">
        <v>73</v>
      </c>
      <c r="Q685" s="4" t="s">
        <v>2532</v>
      </c>
      <c r="R685" s="4" t="s">
        <v>2533</v>
      </c>
    </row>
    <row r="686" spans="2:18" ht="16.5">
      <c r="B686" s="89">
        <v>1</v>
      </c>
      <c r="C686" s="5" t="s">
        <v>2534</v>
      </c>
      <c r="D686" s="89" t="s">
        <v>759</v>
      </c>
      <c r="E686" s="111" t="s">
        <v>2535</v>
      </c>
      <c r="F686" s="111" t="s">
        <v>2536</v>
      </c>
      <c r="G686" s="5"/>
      <c r="H686" s="111" t="s">
        <v>2537</v>
      </c>
      <c r="I686" s="111" t="s">
        <v>2538</v>
      </c>
      <c r="J686" s="5">
        <v>6</v>
      </c>
      <c r="K686" s="5" t="s">
        <v>2539</v>
      </c>
      <c r="L686" s="5" t="s">
        <v>890</v>
      </c>
      <c r="M686" s="112">
        <v>38000</v>
      </c>
      <c r="N686" s="5">
        <v>20240812</v>
      </c>
      <c r="O686" s="5">
        <v>20240814</v>
      </c>
      <c r="P686" s="89"/>
      <c r="Q686" s="91">
        <f t="shared" ref="Q686:Q691" si="162">J686*M686</f>
        <v>228000</v>
      </c>
      <c r="R686" s="92">
        <f t="shared" ref="R686:R691" si="163">Q686*1.1</f>
        <v>250800.00000000003</v>
      </c>
    </row>
    <row r="687" spans="2:18" ht="16.5">
      <c r="B687" s="89">
        <v>2</v>
      </c>
      <c r="C687" s="5" t="s">
        <v>2540</v>
      </c>
      <c r="D687" s="89" t="s">
        <v>2541</v>
      </c>
      <c r="E687" s="111" t="s">
        <v>2542</v>
      </c>
      <c r="F687" s="111" t="s">
        <v>2536</v>
      </c>
      <c r="G687" s="5"/>
      <c r="H687" s="111" t="s">
        <v>2543</v>
      </c>
      <c r="I687" s="111" t="s">
        <v>2544</v>
      </c>
      <c r="J687" s="5">
        <v>2</v>
      </c>
      <c r="K687" s="5" t="s">
        <v>2545</v>
      </c>
      <c r="L687" s="5" t="s">
        <v>890</v>
      </c>
      <c r="M687" s="112">
        <v>22000</v>
      </c>
      <c r="N687" s="5">
        <v>20240812</v>
      </c>
      <c r="O687" s="5">
        <v>20240814</v>
      </c>
      <c r="P687" s="89"/>
      <c r="Q687" s="91">
        <f t="shared" si="162"/>
        <v>44000</v>
      </c>
      <c r="R687" s="92">
        <f t="shared" si="163"/>
        <v>48400.000000000007</v>
      </c>
    </row>
    <row r="688" spans="2:18" ht="16.5">
      <c r="B688" s="89">
        <v>3</v>
      </c>
      <c r="C688" s="5" t="s">
        <v>2546</v>
      </c>
      <c r="D688" s="89" t="s">
        <v>2547</v>
      </c>
      <c r="E688" s="111" t="s">
        <v>2548</v>
      </c>
      <c r="F688" s="111" t="s">
        <v>2549</v>
      </c>
      <c r="G688" s="5"/>
      <c r="H688" s="111" t="s">
        <v>2550</v>
      </c>
      <c r="I688" s="111" t="s">
        <v>2551</v>
      </c>
      <c r="J688" s="5">
        <v>3</v>
      </c>
      <c r="K688" s="5" t="s">
        <v>2552</v>
      </c>
      <c r="L688" s="5" t="s">
        <v>890</v>
      </c>
      <c r="M688" s="112">
        <v>21000</v>
      </c>
      <c r="N688" s="5">
        <v>20240812</v>
      </c>
      <c r="O688" s="5">
        <v>20240814</v>
      </c>
      <c r="P688" s="89"/>
      <c r="Q688" s="91">
        <f t="shared" si="162"/>
        <v>63000</v>
      </c>
      <c r="R688" s="92">
        <f t="shared" si="163"/>
        <v>69300</v>
      </c>
    </row>
    <row r="689" spans="2:18" ht="16.5">
      <c r="B689" s="89">
        <v>4</v>
      </c>
      <c r="C689" s="5" t="s">
        <v>2546</v>
      </c>
      <c r="D689" s="89" t="s">
        <v>2547</v>
      </c>
      <c r="E689" s="111" t="s">
        <v>2553</v>
      </c>
      <c r="F689" s="111" t="s">
        <v>2549</v>
      </c>
      <c r="G689" s="5"/>
      <c r="H689" s="5" t="s">
        <v>2554</v>
      </c>
      <c r="I689" s="111" t="s">
        <v>2555</v>
      </c>
      <c r="J689" s="5">
        <v>4</v>
      </c>
      <c r="K689" s="5" t="s">
        <v>2556</v>
      </c>
      <c r="L689" s="5" t="s">
        <v>890</v>
      </c>
      <c r="M689" s="112">
        <v>18000</v>
      </c>
      <c r="N689" s="5">
        <v>20240812</v>
      </c>
      <c r="O689" s="5">
        <v>20240814</v>
      </c>
      <c r="P689" s="89"/>
      <c r="Q689" s="91">
        <f t="shared" si="162"/>
        <v>72000</v>
      </c>
      <c r="R689" s="92">
        <f t="shared" si="163"/>
        <v>79200</v>
      </c>
    </row>
    <row r="690" spans="2:18" ht="16.5">
      <c r="B690" s="89">
        <v>5</v>
      </c>
      <c r="C690" s="5" t="s">
        <v>2546</v>
      </c>
      <c r="D690" s="89" t="s">
        <v>2547</v>
      </c>
      <c r="E690" s="111" t="s">
        <v>2557</v>
      </c>
      <c r="F690" s="111" t="s">
        <v>2549</v>
      </c>
      <c r="G690" s="5"/>
      <c r="H690" s="111" t="s">
        <v>2558</v>
      </c>
      <c r="I690" s="111" t="s">
        <v>2559</v>
      </c>
      <c r="J690" s="5">
        <v>2</v>
      </c>
      <c r="K690" s="5" t="s">
        <v>2560</v>
      </c>
      <c r="L690" s="5" t="s">
        <v>890</v>
      </c>
      <c r="M690" s="113">
        <v>30000</v>
      </c>
      <c r="N690" s="5">
        <v>20240812</v>
      </c>
      <c r="O690" s="5">
        <v>20240814</v>
      </c>
      <c r="P690" s="89"/>
      <c r="Q690" s="91">
        <f t="shared" si="162"/>
        <v>60000</v>
      </c>
      <c r="R690" s="92">
        <f t="shared" si="163"/>
        <v>66000</v>
      </c>
    </row>
    <row r="691" spans="2:18" ht="16.5">
      <c r="B691" s="89">
        <v>6</v>
      </c>
      <c r="C691" s="5" t="s">
        <v>2561</v>
      </c>
      <c r="D691" s="89" t="s">
        <v>2562</v>
      </c>
      <c r="E691" s="111" t="s">
        <v>2563</v>
      </c>
      <c r="F691" s="111" t="s">
        <v>2564</v>
      </c>
      <c r="G691" s="111"/>
      <c r="H691" s="111" t="s">
        <v>2565</v>
      </c>
      <c r="I691" s="87" t="s">
        <v>2566</v>
      </c>
      <c r="J691" s="5">
        <v>4</v>
      </c>
      <c r="K691" s="5" t="s">
        <v>2567</v>
      </c>
      <c r="L691" s="5" t="s">
        <v>890</v>
      </c>
      <c r="M691" s="113">
        <v>110000</v>
      </c>
      <c r="N691" s="5">
        <v>20240812</v>
      </c>
      <c r="O691" s="5">
        <v>20240814</v>
      </c>
      <c r="P691" s="89"/>
      <c r="Q691" s="91">
        <f t="shared" si="162"/>
        <v>440000</v>
      </c>
      <c r="R691" s="92">
        <f t="shared" si="163"/>
        <v>484000.00000000006</v>
      </c>
    </row>
    <row r="692" spans="2:18">
      <c r="P692" s="43" t="s">
        <v>2568</v>
      </c>
      <c r="Q692" s="42">
        <f>SUM(Q686:Q691)</f>
        <v>907000</v>
      </c>
      <c r="R692" s="42">
        <f>SUM(R686:R691)</f>
        <v>997700.00000000012</v>
      </c>
    </row>
    <row r="694" spans="2:18">
      <c r="B694" s="3" t="s">
        <v>2540</v>
      </c>
    </row>
    <row r="695" spans="2:18">
      <c r="B695" s="4" t="s">
        <v>2569</v>
      </c>
      <c r="C695" s="4" t="s">
        <v>2570</v>
      </c>
      <c r="D695" s="4" t="s">
        <v>2571</v>
      </c>
      <c r="E695" s="4" t="s">
        <v>2572</v>
      </c>
      <c r="F695" s="4" t="s">
        <v>2573</v>
      </c>
      <c r="G695" s="4" t="s">
        <v>2574</v>
      </c>
      <c r="H695" s="4" t="s">
        <v>2575</v>
      </c>
      <c r="I695" s="4" t="s">
        <v>2576</v>
      </c>
      <c r="J695" s="4" t="s">
        <v>2577</v>
      </c>
      <c r="K695" s="4" t="s">
        <v>2578</v>
      </c>
      <c r="L695" s="4" t="s">
        <v>2579</v>
      </c>
      <c r="M695" s="4" t="s">
        <v>2580</v>
      </c>
      <c r="N695" s="4" t="s">
        <v>2581</v>
      </c>
      <c r="O695" s="4" t="s">
        <v>2582</v>
      </c>
      <c r="P695" s="4" t="s">
        <v>2583</v>
      </c>
      <c r="Q695" s="4" t="s">
        <v>2532</v>
      </c>
      <c r="R695" s="4" t="s">
        <v>2533</v>
      </c>
    </row>
    <row r="696" spans="2:18" ht="16.5">
      <c r="B696" s="89">
        <v>1</v>
      </c>
      <c r="C696" s="5" t="s">
        <v>2540</v>
      </c>
      <c r="D696" s="89" t="s">
        <v>2541</v>
      </c>
      <c r="E696" s="111" t="s">
        <v>2584</v>
      </c>
      <c r="F696" s="111" t="s">
        <v>2585</v>
      </c>
      <c r="G696" s="5"/>
      <c r="H696" s="111" t="s">
        <v>2586</v>
      </c>
      <c r="I696" s="111"/>
      <c r="J696" s="5">
        <v>1</v>
      </c>
      <c r="K696" s="5" t="s">
        <v>2539</v>
      </c>
      <c r="L696" s="5" t="s">
        <v>504</v>
      </c>
      <c r="M696" s="112">
        <v>14000</v>
      </c>
      <c r="N696" s="5">
        <v>20240812</v>
      </c>
      <c r="O696" s="5">
        <v>20240828</v>
      </c>
      <c r="P696" s="89"/>
      <c r="Q696" s="91">
        <f t="shared" ref="Q696:Q704" si="164">J696*M696</f>
        <v>14000</v>
      </c>
      <c r="R696" s="92">
        <f t="shared" ref="R696:R704" si="165">Q696*1.1</f>
        <v>15400.000000000002</v>
      </c>
    </row>
    <row r="697" spans="2:18" ht="16.5">
      <c r="B697" s="89">
        <v>2</v>
      </c>
      <c r="C697" s="5" t="s">
        <v>2540</v>
      </c>
      <c r="D697" s="89" t="s">
        <v>2541</v>
      </c>
      <c r="E697" s="111" t="s">
        <v>2587</v>
      </c>
      <c r="F697" s="111" t="s">
        <v>2585</v>
      </c>
      <c r="G697" s="5"/>
      <c r="H697" s="111" t="s">
        <v>2588</v>
      </c>
      <c r="I697" s="111"/>
      <c r="J697" s="5">
        <v>1</v>
      </c>
      <c r="K697" s="5" t="s">
        <v>2539</v>
      </c>
      <c r="L697" s="5" t="s">
        <v>504</v>
      </c>
      <c r="M697" s="112">
        <v>5000</v>
      </c>
      <c r="N697" s="5">
        <v>20240812</v>
      </c>
      <c r="O697" s="5">
        <v>20240828</v>
      </c>
      <c r="P697" s="89"/>
      <c r="Q697" s="91">
        <f t="shared" si="164"/>
        <v>5000</v>
      </c>
      <c r="R697" s="92">
        <f t="shared" si="165"/>
        <v>5500</v>
      </c>
    </row>
    <row r="698" spans="2:18" ht="16.5">
      <c r="B698" s="89">
        <v>3</v>
      </c>
      <c r="C698" s="5" t="s">
        <v>2540</v>
      </c>
      <c r="D698" s="89" t="s">
        <v>2541</v>
      </c>
      <c r="E698" s="111" t="s">
        <v>2589</v>
      </c>
      <c r="F698" s="111" t="s">
        <v>2585</v>
      </c>
      <c r="G698" s="5"/>
      <c r="H698" s="111" t="s">
        <v>2590</v>
      </c>
      <c r="I698" s="111"/>
      <c r="J698" s="5">
        <v>1</v>
      </c>
      <c r="K698" s="5" t="s">
        <v>2539</v>
      </c>
      <c r="L698" s="5" t="s">
        <v>504</v>
      </c>
      <c r="M698" s="112">
        <v>65000</v>
      </c>
      <c r="N698" s="5">
        <v>20240812</v>
      </c>
      <c r="O698" s="5">
        <v>20240828</v>
      </c>
      <c r="P698" s="89"/>
      <c r="Q698" s="91">
        <f t="shared" si="164"/>
        <v>65000</v>
      </c>
      <c r="R698" s="92">
        <f t="shared" si="165"/>
        <v>71500</v>
      </c>
    </row>
    <row r="699" spans="2:18" ht="16.5">
      <c r="B699" s="89">
        <v>4</v>
      </c>
      <c r="C699" s="5" t="s">
        <v>2540</v>
      </c>
      <c r="D699" s="89" t="s">
        <v>2541</v>
      </c>
      <c r="E699" s="111" t="s">
        <v>2591</v>
      </c>
      <c r="F699" s="111" t="s">
        <v>2585</v>
      </c>
      <c r="G699" s="5"/>
      <c r="H699" s="5" t="s">
        <v>2592</v>
      </c>
      <c r="I699" s="111"/>
      <c r="J699" s="5">
        <v>1</v>
      </c>
      <c r="K699" s="5" t="s">
        <v>2539</v>
      </c>
      <c r="L699" s="5" t="s">
        <v>504</v>
      </c>
      <c r="M699" s="112">
        <v>366000</v>
      </c>
      <c r="N699" s="5">
        <v>20240812</v>
      </c>
      <c r="O699" s="5">
        <v>20240828</v>
      </c>
      <c r="P699" s="89"/>
      <c r="Q699" s="91">
        <f t="shared" si="164"/>
        <v>366000</v>
      </c>
      <c r="R699" s="92">
        <f t="shared" si="165"/>
        <v>402600.00000000006</v>
      </c>
    </row>
    <row r="700" spans="2:18" ht="16.5">
      <c r="B700" s="89">
        <v>5</v>
      </c>
      <c r="C700" s="5" t="s">
        <v>2540</v>
      </c>
      <c r="D700" s="89" t="s">
        <v>2541</v>
      </c>
      <c r="E700" s="111" t="s">
        <v>2593</v>
      </c>
      <c r="F700" s="111" t="s">
        <v>2585</v>
      </c>
      <c r="G700" s="5"/>
      <c r="H700" s="16" t="s">
        <v>2594</v>
      </c>
      <c r="I700" s="111"/>
      <c r="J700" s="5">
        <v>1</v>
      </c>
      <c r="K700" s="5" t="s">
        <v>2539</v>
      </c>
      <c r="L700" s="5" t="s">
        <v>504</v>
      </c>
      <c r="M700" s="112">
        <v>40000</v>
      </c>
      <c r="N700" s="5">
        <v>20240812</v>
      </c>
      <c r="O700" s="5">
        <v>20240828</v>
      </c>
      <c r="P700" s="89"/>
      <c r="Q700" s="91">
        <f t="shared" si="164"/>
        <v>40000</v>
      </c>
      <c r="R700" s="92">
        <f t="shared" si="165"/>
        <v>44000</v>
      </c>
    </row>
    <row r="701" spans="2:18" ht="16.5">
      <c r="B701" s="89">
        <v>6</v>
      </c>
      <c r="C701" s="5" t="s">
        <v>2534</v>
      </c>
      <c r="D701" s="89" t="s">
        <v>759</v>
      </c>
      <c r="E701" s="111" t="s">
        <v>2595</v>
      </c>
      <c r="F701" s="111" t="s">
        <v>1585</v>
      </c>
      <c r="G701" s="5"/>
      <c r="H701" s="16" t="s">
        <v>2596</v>
      </c>
      <c r="I701" s="111"/>
      <c r="J701" s="5">
        <v>2</v>
      </c>
      <c r="K701" s="5" t="s">
        <v>38</v>
      </c>
      <c r="L701" s="5" t="s">
        <v>504</v>
      </c>
      <c r="M701" s="112">
        <v>5000</v>
      </c>
      <c r="N701" s="5">
        <v>20240812</v>
      </c>
      <c r="O701" s="5">
        <v>20240828</v>
      </c>
      <c r="P701" s="89"/>
      <c r="Q701" s="91">
        <f t="shared" si="164"/>
        <v>10000</v>
      </c>
      <c r="R701" s="92">
        <f t="shared" si="165"/>
        <v>11000</v>
      </c>
    </row>
    <row r="702" spans="2:18" ht="16.5">
      <c r="B702" s="89">
        <v>7</v>
      </c>
      <c r="C702" s="5" t="s">
        <v>2534</v>
      </c>
      <c r="D702" s="89" t="s">
        <v>759</v>
      </c>
      <c r="E702" s="111" t="s">
        <v>2597</v>
      </c>
      <c r="F702" s="111" t="s">
        <v>1585</v>
      </c>
      <c r="G702" s="5"/>
      <c r="H702" s="5" t="s">
        <v>2598</v>
      </c>
      <c r="I702" s="111" t="s">
        <v>2599</v>
      </c>
      <c r="J702" s="5">
        <v>1</v>
      </c>
      <c r="K702" s="5" t="s">
        <v>2539</v>
      </c>
      <c r="L702" s="5" t="s">
        <v>504</v>
      </c>
      <c r="M702" s="112">
        <v>284000</v>
      </c>
      <c r="N702" s="5">
        <v>20240812</v>
      </c>
      <c r="O702" s="5">
        <v>20240828</v>
      </c>
      <c r="P702" s="89"/>
      <c r="Q702" s="91">
        <f t="shared" si="164"/>
        <v>284000</v>
      </c>
      <c r="R702" s="92">
        <f t="shared" si="165"/>
        <v>312400</v>
      </c>
    </row>
    <row r="703" spans="2:18" ht="16.5">
      <c r="B703" s="89">
        <v>8</v>
      </c>
      <c r="C703" s="5" t="s">
        <v>2540</v>
      </c>
      <c r="D703" s="89" t="s">
        <v>2541</v>
      </c>
      <c r="E703" s="111" t="s">
        <v>2600</v>
      </c>
      <c r="F703" s="111" t="s">
        <v>2585</v>
      </c>
      <c r="G703" s="5"/>
      <c r="H703" s="111" t="s">
        <v>2601</v>
      </c>
      <c r="I703" s="111" t="s">
        <v>2602</v>
      </c>
      <c r="J703" s="5">
        <v>1</v>
      </c>
      <c r="K703" s="5" t="s">
        <v>2539</v>
      </c>
      <c r="L703" s="5" t="s">
        <v>504</v>
      </c>
      <c r="M703" s="113">
        <v>337000</v>
      </c>
      <c r="N703" s="5">
        <v>20240812</v>
      </c>
      <c r="O703" s="5">
        <v>20240828</v>
      </c>
      <c r="P703" s="89"/>
      <c r="Q703" s="91">
        <f t="shared" si="164"/>
        <v>337000</v>
      </c>
      <c r="R703" s="92">
        <f t="shared" si="165"/>
        <v>370700.00000000006</v>
      </c>
    </row>
    <row r="704" spans="2:18" ht="16.5">
      <c r="B704" s="89">
        <v>9</v>
      </c>
      <c r="C704" s="5" t="s">
        <v>2540</v>
      </c>
      <c r="D704" s="89" t="s">
        <v>2541</v>
      </c>
      <c r="E704" s="111" t="s">
        <v>2603</v>
      </c>
      <c r="F704" s="111" t="s">
        <v>2585</v>
      </c>
      <c r="G704" s="111"/>
      <c r="H704" s="111" t="s">
        <v>2604</v>
      </c>
      <c r="I704" s="87"/>
      <c r="J704" s="5">
        <v>3</v>
      </c>
      <c r="K704" s="5" t="s">
        <v>2539</v>
      </c>
      <c r="L704" s="5" t="s">
        <v>2605</v>
      </c>
      <c r="M704" s="113">
        <v>7000</v>
      </c>
      <c r="N704" s="5">
        <v>20240812</v>
      </c>
      <c r="O704" s="5">
        <v>20240902</v>
      </c>
      <c r="P704" s="89"/>
      <c r="Q704" s="91">
        <f t="shared" si="164"/>
        <v>21000</v>
      </c>
      <c r="R704" s="92">
        <f t="shared" si="165"/>
        <v>23100.000000000004</v>
      </c>
    </row>
    <row r="705" spans="2:18">
      <c r="P705" s="43" t="s">
        <v>2298</v>
      </c>
      <c r="Q705" s="42">
        <f>SUM(Q696:Q704)</f>
        <v>1142000</v>
      </c>
      <c r="R705" s="42">
        <f>SUM(R696:R704)</f>
        <v>1256200</v>
      </c>
    </row>
    <row r="707" spans="2:18">
      <c r="B707" s="4" t="s">
        <v>476</v>
      </c>
    </row>
    <row r="708" spans="2:18">
      <c r="B708" s="4" t="s">
        <v>48</v>
      </c>
      <c r="C708" s="4" t="s">
        <v>13</v>
      </c>
      <c r="D708" s="4" t="s">
        <v>12</v>
      </c>
      <c r="E708" s="4" t="s">
        <v>5</v>
      </c>
      <c r="F708" s="4" t="s">
        <v>22</v>
      </c>
      <c r="G708" s="4" t="s">
        <v>2</v>
      </c>
      <c r="H708" s="4" t="s">
        <v>18</v>
      </c>
      <c r="I708" s="4" t="s">
        <v>3</v>
      </c>
      <c r="J708" s="4" t="s">
        <v>6</v>
      </c>
      <c r="K708" s="4" t="s">
        <v>35</v>
      </c>
      <c r="L708" s="4" t="s">
        <v>21</v>
      </c>
      <c r="M708" s="4" t="s">
        <v>59</v>
      </c>
      <c r="N708" s="4" t="s">
        <v>58</v>
      </c>
      <c r="O708" s="4" t="s">
        <v>121</v>
      </c>
      <c r="P708" s="4" t="s">
        <v>73</v>
      </c>
      <c r="Q708" s="4" t="s">
        <v>122</v>
      </c>
      <c r="R708" s="4" t="s">
        <v>337</v>
      </c>
    </row>
    <row r="709" spans="2:18" ht="16.5">
      <c r="B709" s="89">
        <v>1</v>
      </c>
      <c r="C709" s="5" t="s">
        <v>2665</v>
      </c>
      <c r="D709" s="89" t="s">
        <v>2666</v>
      </c>
      <c r="E709" s="111" t="s">
        <v>2667</v>
      </c>
      <c r="F709" s="111" t="s">
        <v>1768</v>
      </c>
      <c r="G709" s="5" t="s">
        <v>2668</v>
      </c>
      <c r="H709" s="111" t="s">
        <v>40</v>
      </c>
      <c r="I709" s="111" t="s">
        <v>767</v>
      </c>
      <c r="J709" s="5">
        <v>12</v>
      </c>
      <c r="K709" s="5" t="s">
        <v>38</v>
      </c>
      <c r="L709" s="5" t="s">
        <v>54</v>
      </c>
      <c r="M709" s="112">
        <v>34500</v>
      </c>
      <c r="N709" s="5">
        <v>20240826</v>
      </c>
      <c r="O709" s="5">
        <v>20240828</v>
      </c>
      <c r="P709" s="89"/>
      <c r="Q709" s="91">
        <f t="shared" ref="Q709:Q726" si="166">J709*M709</f>
        <v>414000</v>
      </c>
      <c r="R709" s="92">
        <f t="shared" ref="R709:R726" si="167">Q709*1.1</f>
        <v>455400.00000000006</v>
      </c>
    </row>
    <row r="710" spans="2:18" ht="16.5">
      <c r="B710" s="89">
        <v>2</v>
      </c>
      <c r="C710" s="5" t="s">
        <v>2669</v>
      </c>
      <c r="D710" s="89" t="s">
        <v>2670</v>
      </c>
      <c r="E710" s="111" t="s">
        <v>2671</v>
      </c>
      <c r="F710" s="111" t="s">
        <v>154</v>
      </c>
      <c r="G710" s="5" t="s">
        <v>2672</v>
      </c>
      <c r="H710" s="111" t="s">
        <v>2673</v>
      </c>
      <c r="I710" s="111" t="s">
        <v>152</v>
      </c>
      <c r="J710" s="5">
        <v>2</v>
      </c>
      <c r="K710" s="5" t="s">
        <v>2674</v>
      </c>
      <c r="L710" s="5" t="s">
        <v>119</v>
      </c>
      <c r="M710" s="113">
        <v>155000</v>
      </c>
      <c r="N710" s="5">
        <v>20240826</v>
      </c>
      <c r="O710" s="5">
        <v>20240904</v>
      </c>
      <c r="P710" s="89"/>
      <c r="Q710" s="91">
        <f t="shared" si="166"/>
        <v>310000</v>
      </c>
      <c r="R710" s="92">
        <f t="shared" si="167"/>
        <v>341000</v>
      </c>
    </row>
    <row r="711" spans="2:18" ht="16.5">
      <c r="B711" s="89">
        <v>3</v>
      </c>
      <c r="C711" s="5" t="s">
        <v>2669</v>
      </c>
      <c r="D711" s="89" t="s">
        <v>2670</v>
      </c>
      <c r="E711" s="111" t="s">
        <v>2675</v>
      </c>
      <c r="F711" s="111" t="s">
        <v>2676</v>
      </c>
      <c r="G711" s="5"/>
      <c r="H711" s="111">
        <v>189990010</v>
      </c>
      <c r="I711" s="111" t="s">
        <v>152</v>
      </c>
      <c r="J711" s="5">
        <v>8</v>
      </c>
      <c r="K711" s="5" t="s">
        <v>2674</v>
      </c>
      <c r="L711" s="5" t="s">
        <v>119</v>
      </c>
      <c r="M711" s="113">
        <v>145000</v>
      </c>
      <c r="N711" s="5">
        <v>20240826</v>
      </c>
      <c r="O711" s="5">
        <v>20240904</v>
      </c>
      <c r="P711" s="89"/>
      <c r="Q711" s="91">
        <f t="shared" si="166"/>
        <v>1160000</v>
      </c>
      <c r="R711" s="92">
        <f t="shared" si="167"/>
        <v>1276000</v>
      </c>
    </row>
    <row r="712" spans="2:18" ht="16.5">
      <c r="B712" s="89">
        <v>4</v>
      </c>
      <c r="C712" s="5" t="s">
        <v>2664</v>
      </c>
      <c r="D712" s="89" t="s">
        <v>2256</v>
      </c>
      <c r="E712" s="111" t="s">
        <v>2677</v>
      </c>
      <c r="F712" s="111" t="s">
        <v>2678</v>
      </c>
      <c r="G712" s="5"/>
      <c r="H712" s="111" t="s">
        <v>2679</v>
      </c>
      <c r="I712" s="111" t="s">
        <v>152</v>
      </c>
      <c r="J712" s="5">
        <v>6</v>
      </c>
      <c r="K712" s="5" t="s">
        <v>38</v>
      </c>
      <c r="L712" s="5" t="s">
        <v>119</v>
      </c>
      <c r="M712" s="113">
        <v>130000</v>
      </c>
      <c r="N712" s="5">
        <v>20240826</v>
      </c>
      <c r="O712" s="5">
        <v>20240904</v>
      </c>
      <c r="P712" s="89"/>
      <c r="Q712" s="91">
        <f t="shared" si="166"/>
        <v>780000</v>
      </c>
      <c r="R712" s="92">
        <f t="shared" si="167"/>
        <v>858000.00000000012</v>
      </c>
    </row>
    <row r="713" spans="2:18" ht="16.5">
      <c r="B713" s="89">
        <v>5</v>
      </c>
      <c r="C713" s="5" t="s">
        <v>2664</v>
      </c>
      <c r="D713" s="89" t="s">
        <v>2256</v>
      </c>
      <c r="E713" s="111" t="s">
        <v>2680</v>
      </c>
      <c r="F713" s="111" t="s">
        <v>2681</v>
      </c>
      <c r="G713" s="5"/>
      <c r="H713" s="111" t="s">
        <v>2682</v>
      </c>
      <c r="I713" s="111" t="s">
        <v>811</v>
      </c>
      <c r="J713" s="5">
        <v>3</v>
      </c>
      <c r="K713" s="5" t="s">
        <v>2683</v>
      </c>
      <c r="L713" s="5" t="s">
        <v>119</v>
      </c>
      <c r="M713" s="113">
        <v>59000</v>
      </c>
      <c r="N713" s="5">
        <v>20240826</v>
      </c>
      <c r="O713" s="5">
        <v>20241002</v>
      </c>
      <c r="P713" s="89"/>
      <c r="Q713" s="91">
        <f t="shared" si="166"/>
        <v>177000</v>
      </c>
      <c r="R713" s="92">
        <f t="shared" si="167"/>
        <v>194700.00000000003</v>
      </c>
    </row>
    <row r="714" spans="2:18" ht="16.5">
      <c r="B714" s="89">
        <v>6</v>
      </c>
      <c r="C714" s="5" t="s">
        <v>2684</v>
      </c>
      <c r="D714" s="89" t="s">
        <v>2685</v>
      </c>
      <c r="E714" s="111" t="s">
        <v>2680</v>
      </c>
      <c r="F714" s="111" t="s">
        <v>2681</v>
      </c>
      <c r="G714" s="5"/>
      <c r="H714" s="111" t="s">
        <v>2686</v>
      </c>
      <c r="I714" s="111" t="s">
        <v>811</v>
      </c>
      <c r="J714" s="5">
        <v>3</v>
      </c>
      <c r="K714" s="5" t="s">
        <v>2683</v>
      </c>
      <c r="L714" s="5" t="s">
        <v>119</v>
      </c>
      <c r="M714" s="113">
        <v>30000</v>
      </c>
      <c r="N714" s="5">
        <v>20240826</v>
      </c>
      <c r="O714" s="5">
        <v>20241002</v>
      </c>
      <c r="P714" s="89"/>
      <c r="Q714" s="91">
        <f t="shared" si="166"/>
        <v>90000</v>
      </c>
      <c r="R714" s="92">
        <f t="shared" si="167"/>
        <v>99000.000000000015</v>
      </c>
    </row>
    <row r="715" spans="2:18" ht="16.5">
      <c r="B715" s="89">
        <v>7</v>
      </c>
      <c r="C715" s="5" t="s">
        <v>2684</v>
      </c>
      <c r="D715" s="89" t="s">
        <v>2685</v>
      </c>
      <c r="E715" s="111" t="s">
        <v>2687</v>
      </c>
      <c r="F715" s="111" t="s">
        <v>2681</v>
      </c>
      <c r="G715" s="5"/>
      <c r="H715" s="111" t="s">
        <v>2688</v>
      </c>
      <c r="I715" s="111" t="s">
        <v>811</v>
      </c>
      <c r="J715" s="5">
        <v>3</v>
      </c>
      <c r="K715" s="5" t="s">
        <v>2683</v>
      </c>
      <c r="L715" s="5" t="s">
        <v>119</v>
      </c>
      <c r="M715" s="113">
        <v>59000</v>
      </c>
      <c r="N715" s="5">
        <v>20240826</v>
      </c>
      <c r="O715" s="5">
        <v>20241002</v>
      </c>
      <c r="P715" s="89"/>
      <c r="Q715" s="91">
        <f t="shared" si="166"/>
        <v>177000</v>
      </c>
      <c r="R715" s="92">
        <f t="shared" si="167"/>
        <v>194700.00000000003</v>
      </c>
    </row>
    <row r="716" spans="2:18" ht="16.5">
      <c r="B716" s="89">
        <v>8</v>
      </c>
      <c r="C716" s="5" t="s">
        <v>2684</v>
      </c>
      <c r="D716" s="89" t="s">
        <v>2685</v>
      </c>
      <c r="E716" s="111" t="s">
        <v>2689</v>
      </c>
      <c r="F716" s="111" t="s">
        <v>2681</v>
      </c>
      <c r="G716" s="5"/>
      <c r="H716" s="111" t="s">
        <v>2690</v>
      </c>
      <c r="I716" s="111" t="s">
        <v>811</v>
      </c>
      <c r="J716" s="5">
        <v>3</v>
      </c>
      <c r="K716" s="5" t="s">
        <v>2683</v>
      </c>
      <c r="L716" s="5" t="s">
        <v>119</v>
      </c>
      <c r="M716" s="113">
        <v>39500</v>
      </c>
      <c r="N716" s="5">
        <v>20240826</v>
      </c>
      <c r="O716" s="5">
        <v>20241002</v>
      </c>
      <c r="P716" s="89"/>
      <c r="Q716" s="91">
        <f t="shared" si="166"/>
        <v>118500</v>
      </c>
      <c r="R716" s="92">
        <f t="shared" si="167"/>
        <v>130350.00000000001</v>
      </c>
    </row>
    <row r="717" spans="2:18" ht="16.5">
      <c r="B717" s="89">
        <v>9</v>
      </c>
      <c r="C717" s="5" t="s">
        <v>2684</v>
      </c>
      <c r="D717" s="89" t="s">
        <v>2685</v>
      </c>
      <c r="E717" s="111" t="s">
        <v>2691</v>
      </c>
      <c r="F717" s="111" t="s">
        <v>2681</v>
      </c>
      <c r="G717" s="5"/>
      <c r="H717" s="111" t="s">
        <v>2692</v>
      </c>
      <c r="I717" s="111" t="s">
        <v>811</v>
      </c>
      <c r="J717" s="5">
        <v>3</v>
      </c>
      <c r="K717" s="5" t="s">
        <v>2683</v>
      </c>
      <c r="L717" s="5" t="s">
        <v>119</v>
      </c>
      <c r="M717" s="113">
        <v>39500</v>
      </c>
      <c r="N717" s="5">
        <v>20240826</v>
      </c>
      <c r="O717" s="5">
        <v>20241002</v>
      </c>
      <c r="P717" s="89"/>
      <c r="Q717" s="91">
        <f t="shared" si="166"/>
        <v>118500</v>
      </c>
      <c r="R717" s="92">
        <f t="shared" si="167"/>
        <v>130350.00000000001</v>
      </c>
    </row>
    <row r="718" spans="2:18" ht="16.5">
      <c r="B718" s="89">
        <v>10</v>
      </c>
      <c r="C718" s="5" t="s">
        <v>2684</v>
      </c>
      <c r="D718" s="89" t="s">
        <v>2685</v>
      </c>
      <c r="E718" s="111" t="s">
        <v>2693</v>
      </c>
      <c r="F718" s="111" t="s">
        <v>1963</v>
      </c>
      <c r="G718" s="5"/>
      <c r="H718" s="111" t="s">
        <v>1964</v>
      </c>
      <c r="I718" s="111" t="s">
        <v>543</v>
      </c>
      <c r="J718" s="5">
        <v>15</v>
      </c>
      <c r="K718" s="5" t="s">
        <v>2694</v>
      </c>
      <c r="L718" s="5" t="s">
        <v>119</v>
      </c>
      <c r="M718" s="113">
        <v>76500</v>
      </c>
      <c r="N718" s="5">
        <v>20240826</v>
      </c>
      <c r="O718" s="5">
        <v>20240904</v>
      </c>
      <c r="P718" s="89"/>
      <c r="Q718" s="91">
        <f t="shared" si="166"/>
        <v>1147500</v>
      </c>
      <c r="R718" s="92">
        <f t="shared" si="167"/>
        <v>1262250</v>
      </c>
    </row>
    <row r="719" spans="2:18" ht="28.5">
      <c r="B719" s="89">
        <v>11</v>
      </c>
      <c r="C719" s="5" t="s">
        <v>2684</v>
      </c>
      <c r="D719" s="89" t="s">
        <v>2685</v>
      </c>
      <c r="E719" s="111" t="s">
        <v>2104</v>
      </c>
      <c r="F719" s="111" t="s">
        <v>915</v>
      </c>
      <c r="G719" s="5"/>
      <c r="H719" s="111" t="s">
        <v>405</v>
      </c>
      <c r="I719" s="111" t="s">
        <v>990</v>
      </c>
      <c r="J719" s="5">
        <v>10</v>
      </c>
      <c r="K719" s="5" t="s">
        <v>2694</v>
      </c>
      <c r="L719" s="5" t="s">
        <v>2220</v>
      </c>
      <c r="M719" s="112">
        <v>77000</v>
      </c>
      <c r="N719" s="5">
        <v>20240821</v>
      </c>
      <c r="O719" s="32" t="s">
        <v>2872</v>
      </c>
      <c r="P719" s="89"/>
      <c r="Q719" s="91">
        <f t="shared" si="166"/>
        <v>770000</v>
      </c>
      <c r="R719" s="92">
        <f t="shared" si="167"/>
        <v>847000.00000000012</v>
      </c>
    </row>
    <row r="720" spans="2:18" ht="16.5">
      <c r="B720" s="88">
        <v>12</v>
      </c>
      <c r="C720" s="88" t="s">
        <v>2684</v>
      </c>
      <c r="D720" s="88" t="s">
        <v>2685</v>
      </c>
      <c r="E720" s="88" t="s">
        <v>2728</v>
      </c>
      <c r="F720" s="88" t="s">
        <v>2219</v>
      </c>
      <c r="G720" s="88"/>
      <c r="H720" s="88" t="s">
        <v>2727</v>
      </c>
      <c r="I720" s="88" t="s">
        <v>2729</v>
      </c>
      <c r="J720" s="88">
        <v>5</v>
      </c>
      <c r="K720" s="88" t="s">
        <v>2694</v>
      </c>
      <c r="L720" s="88" t="s">
        <v>2220</v>
      </c>
      <c r="M720" s="114">
        <v>55000</v>
      </c>
      <c r="N720" s="88">
        <v>20240821</v>
      </c>
      <c r="O720" s="88">
        <v>20240826</v>
      </c>
      <c r="P720" s="88" t="s">
        <v>2874</v>
      </c>
      <c r="Q720" s="101">
        <f t="shared" si="166"/>
        <v>275000</v>
      </c>
      <c r="R720" s="102">
        <f t="shared" si="167"/>
        <v>302500</v>
      </c>
    </row>
    <row r="721" spans="2:18" ht="16.5">
      <c r="B721" s="89">
        <v>13</v>
      </c>
      <c r="C721" s="5" t="s">
        <v>2684</v>
      </c>
      <c r="D721" s="89" t="s">
        <v>2685</v>
      </c>
      <c r="E721" s="111" t="s">
        <v>2738</v>
      </c>
      <c r="F721" s="111"/>
      <c r="G721" s="5"/>
      <c r="H721" s="111" t="s">
        <v>2737</v>
      </c>
      <c r="I721" s="111" t="s">
        <v>2695</v>
      </c>
      <c r="J721" s="5">
        <v>3</v>
      </c>
      <c r="K721" s="5" t="s">
        <v>2696</v>
      </c>
      <c r="L721" s="5" t="s">
        <v>119</v>
      </c>
      <c r="M721" s="113">
        <v>1200</v>
      </c>
      <c r="N721" s="5">
        <v>20240826</v>
      </c>
      <c r="O721" s="5">
        <v>20240904</v>
      </c>
      <c r="P721" s="89"/>
      <c r="Q721" s="91">
        <f t="shared" si="166"/>
        <v>3600</v>
      </c>
      <c r="R721" s="92">
        <f t="shared" si="167"/>
        <v>3960.0000000000005</v>
      </c>
    </row>
    <row r="722" spans="2:18" ht="16.5">
      <c r="B722" s="89">
        <v>14</v>
      </c>
      <c r="C722" s="5" t="s">
        <v>2684</v>
      </c>
      <c r="D722" s="89" t="s">
        <v>2685</v>
      </c>
      <c r="E722" s="111" t="s">
        <v>2697</v>
      </c>
      <c r="F722" s="111" t="s">
        <v>706</v>
      </c>
      <c r="G722" s="5"/>
      <c r="H722" s="16" t="s">
        <v>539</v>
      </c>
      <c r="I722" s="111" t="s">
        <v>1785</v>
      </c>
      <c r="J722" s="5">
        <v>3</v>
      </c>
      <c r="K722" s="5" t="s">
        <v>2694</v>
      </c>
      <c r="L722" s="5" t="s">
        <v>119</v>
      </c>
      <c r="M722" s="113">
        <v>60000</v>
      </c>
      <c r="N722" s="5">
        <v>20240826</v>
      </c>
      <c r="O722" s="5">
        <v>20240904</v>
      </c>
      <c r="P722" s="89"/>
      <c r="Q722" s="91">
        <f t="shared" si="166"/>
        <v>180000</v>
      </c>
      <c r="R722" s="92">
        <f t="shared" si="167"/>
        <v>198000.00000000003</v>
      </c>
    </row>
    <row r="723" spans="2:18" ht="16.5">
      <c r="B723" s="89">
        <v>15</v>
      </c>
      <c r="C723" s="5" t="s">
        <v>2684</v>
      </c>
      <c r="D723" s="89" t="s">
        <v>2685</v>
      </c>
      <c r="E723" s="111" t="s">
        <v>2698</v>
      </c>
      <c r="F723" s="111" t="s">
        <v>1949</v>
      </c>
      <c r="G723" s="5"/>
      <c r="H723" s="16">
        <v>6416</v>
      </c>
      <c r="I723" s="111"/>
      <c r="J723" s="5">
        <v>5</v>
      </c>
      <c r="K723" s="5" t="s">
        <v>2696</v>
      </c>
      <c r="L723" s="5" t="s">
        <v>119</v>
      </c>
      <c r="M723" s="113">
        <v>24500</v>
      </c>
      <c r="N723" s="5">
        <v>20240826</v>
      </c>
      <c r="O723" s="5">
        <v>20240829</v>
      </c>
      <c r="P723" s="89" t="s">
        <v>2747</v>
      </c>
      <c r="Q723" s="91">
        <f t="shared" si="166"/>
        <v>122500</v>
      </c>
      <c r="R723" s="92">
        <f t="shared" si="167"/>
        <v>134750</v>
      </c>
    </row>
    <row r="724" spans="2:18" ht="16.5">
      <c r="B724" s="89">
        <v>16</v>
      </c>
      <c r="C724" s="5" t="s">
        <v>476</v>
      </c>
      <c r="D724" s="89" t="s">
        <v>14</v>
      </c>
      <c r="E724" s="111" t="s">
        <v>2735</v>
      </c>
      <c r="F724" s="111"/>
      <c r="G724" s="5"/>
      <c r="H724" s="16" t="s">
        <v>2733</v>
      </c>
      <c r="I724" s="111" t="s">
        <v>2699</v>
      </c>
      <c r="J724" s="5">
        <v>4</v>
      </c>
      <c r="K724" s="5" t="s">
        <v>38</v>
      </c>
      <c r="L724" s="5" t="s">
        <v>119</v>
      </c>
      <c r="M724" s="113">
        <v>48000</v>
      </c>
      <c r="N724" s="5">
        <v>20240828</v>
      </c>
      <c r="O724" s="5">
        <v>20240904</v>
      </c>
      <c r="P724" s="89"/>
      <c r="Q724" s="91">
        <f t="shared" si="166"/>
        <v>192000</v>
      </c>
      <c r="R724" s="92">
        <f t="shared" si="167"/>
        <v>211200.00000000003</v>
      </c>
    </row>
    <row r="725" spans="2:18" ht="16.5">
      <c r="B725" s="89">
        <v>17</v>
      </c>
      <c r="C725" s="5" t="s">
        <v>476</v>
      </c>
      <c r="D725" s="89" t="s">
        <v>14</v>
      </c>
      <c r="E725" s="111" t="s">
        <v>2736</v>
      </c>
      <c r="F725" s="111"/>
      <c r="G725" s="5"/>
      <c r="H725" s="16" t="s">
        <v>2734</v>
      </c>
      <c r="I725" s="111" t="s">
        <v>2700</v>
      </c>
      <c r="J725" s="5">
        <v>4</v>
      </c>
      <c r="K725" s="5" t="s">
        <v>38</v>
      </c>
      <c r="L725" s="5" t="s">
        <v>119</v>
      </c>
      <c r="M725" s="113">
        <v>68000</v>
      </c>
      <c r="N725" s="5">
        <v>20240828</v>
      </c>
      <c r="O725" s="5">
        <v>20240904</v>
      </c>
      <c r="P725" s="89"/>
      <c r="Q725" s="91">
        <f t="shared" si="166"/>
        <v>272000</v>
      </c>
      <c r="R725" s="92">
        <f t="shared" si="167"/>
        <v>299200</v>
      </c>
    </row>
    <row r="726" spans="2:18" ht="16.5">
      <c r="B726" s="89">
        <v>18</v>
      </c>
      <c r="C726" s="5" t="s">
        <v>2664</v>
      </c>
      <c r="D726" s="89" t="s">
        <v>2256</v>
      </c>
      <c r="E726" s="111" t="s">
        <v>2701</v>
      </c>
      <c r="F726" s="111"/>
      <c r="G726" s="111"/>
      <c r="H726" s="111"/>
      <c r="I726" s="87" t="s">
        <v>2702</v>
      </c>
      <c r="J726" s="5">
        <v>2</v>
      </c>
      <c r="K726" s="5" t="s">
        <v>38</v>
      </c>
      <c r="L726" s="5" t="s">
        <v>119</v>
      </c>
      <c r="M726" s="113">
        <v>5000</v>
      </c>
      <c r="N726" s="5">
        <v>20240826</v>
      </c>
      <c r="O726" s="5">
        <v>20240827</v>
      </c>
      <c r="P726" s="89"/>
      <c r="Q726" s="91">
        <f t="shared" si="166"/>
        <v>10000</v>
      </c>
      <c r="R726" s="92">
        <f t="shared" si="167"/>
        <v>11000</v>
      </c>
    </row>
    <row r="727" spans="2:18">
      <c r="P727" s="43" t="s">
        <v>123</v>
      </c>
      <c r="Q727" s="42">
        <f>SUM(Q709:Q726)</f>
        <v>6317600</v>
      </c>
      <c r="R727" s="42">
        <f>SUM(R709:R726)</f>
        <v>6949360</v>
      </c>
    </row>
    <row r="729" spans="2:18">
      <c r="B729" s="4" t="s">
        <v>476</v>
      </c>
    </row>
    <row r="730" spans="2:18">
      <c r="B730" s="4" t="s">
        <v>48</v>
      </c>
      <c r="C730" s="4" t="s">
        <v>13</v>
      </c>
      <c r="D730" s="4" t="s">
        <v>12</v>
      </c>
      <c r="E730" s="4" t="s">
        <v>5</v>
      </c>
      <c r="F730" s="4" t="s">
        <v>22</v>
      </c>
      <c r="G730" s="4" t="s">
        <v>2</v>
      </c>
      <c r="H730" s="4" t="s">
        <v>18</v>
      </c>
      <c r="I730" s="4" t="s">
        <v>3</v>
      </c>
      <c r="J730" s="4" t="s">
        <v>6</v>
      </c>
      <c r="K730" s="4" t="s">
        <v>35</v>
      </c>
      <c r="L730" s="4" t="s">
        <v>21</v>
      </c>
      <c r="M730" s="4" t="s">
        <v>59</v>
      </c>
      <c r="N730" s="4" t="s">
        <v>58</v>
      </c>
      <c r="O730" s="4" t="s">
        <v>121</v>
      </c>
      <c r="P730" s="4" t="s">
        <v>73</v>
      </c>
      <c r="Q730" s="4" t="s">
        <v>122</v>
      </c>
      <c r="R730" s="4" t="s">
        <v>337</v>
      </c>
    </row>
    <row r="731" spans="2:18" ht="16.5">
      <c r="B731" s="89">
        <v>1</v>
      </c>
      <c r="C731" s="5" t="s">
        <v>2705</v>
      </c>
      <c r="D731" s="89" t="s">
        <v>2706</v>
      </c>
      <c r="E731" s="111" t="s">
        <v>2707</v>
      </c>
      <c r="F731" s="111" t="s">
        <v>2708</v>
      </c>
      <c r="G731" s="5"/>
      <c r="H731" s="111" t="s">
        <v>2709</v>
      </c>
      <c r="I731" s="111"/>
      <c r="J731" s="5">
        <v>1</v>
      </c>
      <c r="K731" s="5" t="s">
        <v>2710</v>
      </c>
      <c r="L731" s="111" t="s">
        <v>2708</v>
      </c>
      <c r="M731" s="112">
        <v>312500</v>
      </c>
      <c r="N731" s="5">
        <v>20240828</v>
      </c>
      <c r="O731" s="5">
        <v>20240812</v>
      </c>
      <c r="P731" s="89"/>
      <c r="Q731" s="91">
        <f t="shared" ref="Q731:Q734" si="168">J731*M731</f>
        <v>312500</v>
      </c>
      <c r="R731" s="92">
        <f t="shared" ref="R731:R734" si="169">Q731*1.1</f>
        <v>343750</v>
      </c>
    </row>
    <row r="732" spans="2:18" ht="16.5">
      <c r="B732" s="89">
        <v>2</v>
      </c>
      <c r="C732" s="5" t="s">
        <v>2705</v>
      </c>
      <c r="D732" s="89" t="s">
        <v>2706</v>
      </c>
      <c r="E732" s="111" t="s">
        <v>2711</v>
      </c>
      <c r="F732" s="111" t="s">
        <v>2708</v>
      </c>
      <c r="G732" s="5"/>
      <c r="H732" s="111" t="s">
        <v>2712</v>
      </c>
      <c r="I732" s="111"/>
      <c r="J732" s="5">
        <v>1</v>
      </c>
      <c r="K732" s="5" t="s">
        <v>2713</v>
      </c>
      <c r="L732" s="111" t="s">
        <v>2708</v>
      </c>
      <c r="M732" s="112">
        <v>228000</v>
      </c>
      <c r="N732" s="5">
        <v>20240828</v>
      </c>
      <c r="O732" s="5">
        <v>20241010</v>
      </c>
      <c r="P732" s="89"/>
      <c r="Q732" s="91">
        <f t="shared" si="168"/>
        <v>228000</v>
      </c>
      <c r="R732" s="92">
        <f t="shared" si="169"/>
        <v>250800.00000000003</v>
      </c>
    </row>
    <row r="733" spans="2:18" ht="16.5">
      <c r="B733" s="89">
        <v>3</v>
      </c>
      <c r="C733" s="5" t="s">
        <v>2705</v>
      </c>
      <c r="D733" s="89" t="s">
        <v>2706</v>
      </c>
      <c r="E733" s="111" t="s">
        <v>2714</v>
      </c>
      <c r="F733" s="111" t="s">
        <v>2708</v>
      </c>
      <c r="G733" s="5"/>
      <c r="H733" s="111" t="s">
        <v>2715</v>
      </c>
      <c r="I733" s="111"/>
      <c r="J733" s="5">
        <v>1</v>
      </c>
      <c r="K733" s="5" t="s">
        <v>2713</v>
      </c>
      <c r="L733" s="111" t="s">
        <v>2708</v>
      </c>
      <c r="M733" s="112">
        <v>1149000</v>
      </c>
      <c r="N733" s="5">
        <v>20240828</v>
      </c>
      <c r="O733" s="5">
        <v>20241010</v>
      </c>
      <c r="P733" s="89"/>
      <c r="Q733" s="91">
        <f t="shared" si="168"/>
        <v>1149000</v>
      </c>
      <c r="R733" s="92">
        <f t="shared" si="169"/>
        <v>1263900</v>
      </c>
    </row>
    <row r="734" spans="2:18" ht="16.5">
      <c r="B734" s="89">
        <v>4</v>
      </c>
      <c r="C734" s="5" t="s">
        <v>476</v>
      </c>
      <c r="D734" s="89" t="s">
        <v>14</v>
      </c>
      <c r="E734" s="111" t="s">
        <v>2716</v>
      </c>
      <c r="F734" s="111" t="s">
        <v>471</v>
      </c>
      <c r="G734" s="5"/>
      <c r="H734" s="111" t="s">
        <v>2717</v>
      </c>
      <c r="I734" s="111"/>
      <c r="J734" s="5">
        <v>1</v>
      </c>
      <c r="K734" s="5" t="s">
        <v>38</v>
      </c>
      <c r="L734" s="111" t="s">
        <v>2708</v>
      </c>
      <c r="M734" s="112">
        <v>200000</v>
      </c>
      <c r="N734" s="5">
        <v>20240828</v>
      </c>
      <c r="O734" s="5">
        <v>20241010</v>
      </c>
      <c r="P734" s="89"/>
      <c r="Q734" s="91">
        <f t="shared" si="168"/>
        <v>200000</v>
      </c>
      <c r="R734" s="92">
        <f t="shared" si="169"/>
        <v>220000.00000000003</v>
      </c>
    </row>
    <row r="735" spans="2:18">
      <c r="P735" s="43" t="s">
        <v>123</v>
      </c>
      <c r="Q735" s="42">
        <f>SUM(Q731:Q734)</f>
        <v>1889500</v>
      </c>
      <c r="R735" s="42">
        <f>SUM(R731:R734)</f>
        <v>2078450</v>
      </c>
    </row>
    <row r="737" spans="2:18">
      <c r="B737" s="4" t="s">
        <v>476</v>
      </c>
    </row>
    <row r="738" spans="2:18">
      <c r="B738" s="4" t="s">
        <v>48</v>
      </c>
      <c r="C738" s="4" t="s">
        <v>13</v>
      </c>
      <c r="D738" s="4" t="s">
        <v>12</v>
      </c>
      <c r="E738" s="4" t="s">
        <v>5</v>
      </c>
      <c r="F738" s="4" t="s">
        <v>22</v>
      </c>
      <c r="G738" s="4" t="s">
        <v>2</v>
      </c>
      <c r="H738" s="4" t="s">
        <v>18</v>
      </c>
      <c r="I738" s="4" t="s">
        <v>3</v>
      </c>
      <c r="J738" s="4" t="s">
        <v>6</v>
      </c>
      <c r="K738" s="4" t="s">
        <v>35</v>
      </c>
      <c r="L738" s="4" t="s">
        <v>21</v>
      </c>
      <c r="M738" s="4" t="s">
        <v>59</v>
      </c>
      <c r="N738" s="4" t="s">
        <v>58</v>
      </c>
      <c r="O738" s="4" t="s">
        <v>121</v>
      </c>
      <c r="P738" s="4" t="s">
        <v>73</v>
      </c>
      <c r="Q738" s="4" t="s">
        <v>122</v>
      </c>
      <c r="R738" s="4" t="s">
        <v>337</v>
      </c>
    </row>
    <row r="739" spans="2:18" ht="16.5">
      <c r="B739" s="89">
        <v>1</v>
      </c>
      <c r="C739" s="5" t="s">
        <v>476</v>
      </c>
      <c r="D739" s="89" t="s">
        <v>14</v>
      </c>
      <c r="E739" s="111" t="s">
        <v>2718</v>
      </c>
      <c r="F739" s="111" t="s">
        <v>471</v>
      </c>
      <c r="G739" s="5"/>
      <c r="H739" s="111" t="s">
        <v>2719</v>
      </c>
      <c r="I739" s="111"/>
      <c r="J739" s="5">
        <v>10</v>
      </c>
      <c r="K739" s="5" t="s">
        <v>38</v>
      </c>
      <c r="L739" s="111" t="s">
        <v>2708</v>
      </c>
      <c r="M739" s="112">
        <v>91200</v>
      </c>
      <c r="N739" s="5">
        <v>20240828</v>
      </c>
      <c r="O739" s="5">
        <v>20240906</v>
      </c>
      <c r="P739" s="89"/>
      <c r="Q739" s="91">
        <f t="shared" ref="Q739" si="170">J739*M739</f>
        <v>912000</v>
      </c>
      <c r="R739" s="92">
        <f t="shared" ref="R739" si="171">Q739*1.1</f>
        <v>1003200.0000000001</v>
      </c>
    </row>
    <row r="740" spans="2:18">
      <c r="P740" s="43" t="s">
        <v>123</v>
      </c>
      <c r="Q740" s="42">
        <f>SUM(Q739:Q739)</f>
        <v>912000</v>
      </c>
      <c r="R740" s="42">
        <f>SUM(R739:R739)</f>
        <v>1003200.0000000001</v>
      </c>
    </row>
    <row r="742" spans="2:18">
      <c r="B742" s="3" t="s">
        <v>534</v>
      </c>
    </row>
    <row r="743" spans="2:18">
      <c r="B743" s="4" t="s">
        <v>2238</v>
      </c>
      <c r="C743" s="4" t="s">
        <v>2749</v>
      </c>
      <c r="D743" s="4" t="s">
        <v>2750</v>
      </c>
      <c r="E743" s="4" t="s">
        <v>2241</v>
      </c>
      <c r="F743" s="4" t="s">
        <v>2242</v>
      </c>
      <c r="G743" s="4" t="s">
        <v>2243</v>
      </c>
      <c r="H743" s="4" t="s">
        <v>2751</v>
      </c>
      <c r="I743" s="4" t="s">
        <v>2752</v>
      </c>
      <c r="J743" s="4" t="s">
        <v>2753</v>
      </c>
      <c r="K743" s="4" t="s">
        <v>2754</v>
      </c>
      <c r="L743" s="4" t="s">
        <v>2755</v>
      </c>
      <c r="M743" s="4" t="s">
        <v>2756</v>
      </c>
      <c r="N743" s="4" t="s">
        <v>2757</v>
      </c>
      <c r="O743" s="4" t="s">
        <v>121</v>
      </c>
      <c r="P743" s="4" t="s">
        <v>2758</v>
      </c>
      <c r="Q743" s="4" t="s">
        <v>2759</v>
      </c>
      <c r="R743" s="4" t="s">
        <v>2760</v>
      </c>
    </row>
    <row r="744" spans="2:18" ht="16.5">
      <c r="B744" s="89">
        <v>1</v>
      </c>
      <c r="C744" s="5" t="s">
        <v>534</v>
      </c>
      <c r="D744" s="89" t="s">
        <v>14</v>
      </c>
      <c r="E744" s="111" t="s">
        <v>975</v>
      </c>
      <c r="F744" s="111" t="s">
        <v>722</v>
      </c>
      <c r="G744" s="5"/>
      <c r="H744" s="111" t="s">
        <v>454</v>
      </c>
      <c r="I744" s="111" t="s">
        <v>1957</v>
      </c>
      <c r="J744" s="5">
        <v>10</v>
      </c>
      <c r="K744" s="5" t="s">
        <v>37</v>
      </c>
      <c r="L744" s="111" t="s">
        <v>119</v>
      </c>
      <c r="M744" s="112">
        <v>24500</v>
      </c>
      <c r="N744" s="5">
        <v>20240906</v>
      </c>
      <c r="O744" s="5">
        <v>20240924</v>
      </c>
      <c r="P744" s="89"/>
      <c r="Q744" s="91">
        <f t="shared" ref="Q744:Q752" si="172">J744*M744</f>
        <v>245000</v>
      </c>
      <c r="R744" s="92">
        <f t="shared" ref="R744:R752" si="173">Q744*1.1</f>
        <v>269500</v>
      </c>
    </row>
    <row r="745" spans="2:18" ht="16.5">
      <c r="B745" s="89">
        <v>2</v>
      </c>
      <c r="C745" s="5" t="s">
        <v>534</v>
      </c>
      <c r="D745" s="89" t="s">
        <v>14</v>
      </c>
      <c r="E745" s="111" t="s">
        <v>975</v>
      </c>
      <c r="F745" s="111" t="s">
        <v>722</v>
      </c>
      <c r="G745" s="5"/>
      <c r="H745" s="111" t="s">
        <v>725</v>
      </c>
      <c r="I745" s="111" t="s">
        <v>2761</v>
      </c>
      <c r="J745" s="5">
        <v>10</v>
      </c>
      <c r="K745" s="5" t="s">
        <v>37</v>
      </c>
      <c r="L745" s="111" t="s">
        <v>119</v>
      </c>
      <c r="M745" s="112">
        <v>24500</v>
      </c>
      <c r="N745" s="5">
        <v>20240906</v>
      </c>
      <c r="O745" s="5">
        <v>20240924</v>
      </c>
      <c r="P745" s="89"/>
      <c r="Q745" s="91">
        <f t="shared" si="172"/>
        <v>245000</v>
      </c>
      <c r="R745" s="92">
        <f t="shared" si="173"/>
        <v>269500</v>
      </c>
    </row>
    <row r="746" spans="2:18" ht="16.5">
      <c r="B746" s="89">
        <v>3</v>
      </c>
      <c r="C746" s="5" t="s">
        <v>534</v>
      </c>
      <c r="D746" s="89" t="s">
        <v>14</v>
      </c>
      <c r="E746" s="111" t="s">
        <v>80</v>
      </c>
      <c r="F746" s="111" t="s">
        <v>1611</v>
      </c>
      <c r="G746" s="5" t="s">
        <v>2099</v>
      </c>
      <c r="H746" s="111" t="s">
        <v>1341</v>
      </c>
      <c r="I746" s="111" t="s">
        <v>152</v>
      </c>
      <c r="J746" s="5">
        <v>10</v>
      </c>
      <c r="K746" s="5" t="s">
        <v>1533</v>
      </c>
      <c r="L746" s="111" t="s">
        <v>119</v>
      </c>
      <c r="M746" s="112">
        <v>7400</v>
      </c>
      <c r="N746" s="5">
        <v>20240906</v>
      </c>
      <c r="O746" s="5">
        <v>20240911</v>
      </c>
      <c r="P746" s="89"/>
      <c r="Q746" s="91">
        <f t="shared" si="172"/>
        <v>74000</v>
      </c>
      <c r="R746" s="92">
        <f t="shared" si="173"/>
        <v>81400</v>
      </c>
    </row>
    <row r="747" spans="2:18" ht="16.5">
      <c r="B747" s="89">
        <v>4</v>
      </c>
      <c r="C747" s="5" t="s">
        <v>534</v>
      </c>
      <c r="D747" s="89" t="s">
        <v>14</v>
      </c>
      <c r="E747" s="111" t="s">
        <v>24</v>
      </c>
      <c r="F747" s="111" t="s">
        <v>1611</v>
      </c>
      <c r="G747" s="5" t="s">
        <v>2099</v>
      </c>
      <c r="H747" s="111" t="s">
        <v>555</v>
      </c>
      <c r="I747" s="111" t="s">
        <v>580</v>
      </c>
      <c r="J747" s="5">
        <v>10</v>
      </c>
      <c r="K747" s="5" t="s">
        <v>1533</v>
      </c>
      <c r="L747" s="111" t="s">
        <v>119</v>
      </c>
      <c r="M747" s="112">
        <v>7400</v>
      </c>
      <c r="N747" s="5">
        <v>20240906</v>
      </c>
      <c r="O747" s="5">
        <v>20240911</v>
      </c>
      <c r="P747" s="89"/>
      <c r="Q747" s="91">
        <f t="shared" si="172"/>
        <v>74000</v>
      </c>
      <c r="R747" s="92">
        <f t="shared" si="173"/>
        <v>81400</v>
      </c>
    </row>
    <row r="748" spans="2:18" ht="16.5">
      <c r="B748" s="89">
        <v>5</v>
      </c>
      <c r="C748" s="5" t="s">
        <v>534</v>
      </c>
      <c r="D748" s="89" t="s">
        <v>14</v>
      </c>
      <c r="E748" s="111" t="s">
        <v>24</v>
      </c>
      <c r="F748" s="111" t="s">
        <v>2763</v>
      </c>
      <c r="G748" s="5" t="s">
        <v>2107</v>
      </c>
      <c r="H748" s="111" t="s">
        <v>105</v>
      </c>
      <c r="I748" s="111" t="s">
        <v>767</v>
      </c>
      <c r="J748" s="5">
        <v>12</v>
      </c>
      <c r="K748" s="5" t="s">
        <v>38</v>
      </c>
      <c r="L748" s="111" t="s">
        <v>54</v>
      </c>
      <c r="M748" s="112">
        <v>34500</v>
      </c>
      <c r="N748" s="5">
        <v>20240905</v>
      </c>
      <c r="O748" s="5">
        <v>20240906</v>
      </c>
      <c r="P748" s="89"/>
      <c r="Q748" s="91">
        <f t="shared" si="172"/>
        <v>414000</v>
      </c>
      <c r="R748" s="92">
        <f t="shared" si="173"/>
        <v>455400.00000000006</v>
      </c>
    </row>
    <row r="749" spans="2:18" ht="16.5">
      <c r="B749" s="89">
        <v>6</v>
      </c>
      <c r="C749" s="5" t="s">
        <v>534</v>
      </c>
      <c r="D749" s="89" t="s">
        <v>14</v>
      </c>
      <c r="E749" s="111" t="s">
        <v>2179</v>
      </c>
      <c r="F749" s="111" t="s">
        <v>2822</v>
      </c>
      <c r="G749" s="5"/>
      <c r="H749" s="111" t="s">
        <v>2821</v>
      </c>
      <c r="I749" s="111" t="s">
        <v>2764</v>
      </c>
      <c r="J749" s="5">
        <v>2</v>
      </c>
      <c r="K749" s="5" t="s">
        <v>38</v>
      </c>
      <c r="L749" s="111" t="s">
        <v>119</v>
      </c>
      <c r="M749" s="112">
        <v>2500</v>
      </c>
      <c r="N749" s="5">
        <v>20240906</v>
      </c>
      <c r="O749" s="5">
        <v>20240911</v>
      </c>
      <c r="P749" s="89"/>
      <c r="Q749" s="91">
        <f t="shared" si="172"/>
        <v>5000</v>
      </c>
      <c r="R749" s="92">
        <f t="shared" si="173"/>
        <v>5500</v>
      </c>
    </row>
    <row r="750" spans="2:18" ht="16.5">
      <c r="B750" s="89">
        <v>7</v>
      </c>
      <c r="C750" s="5" t="s">
        <v>534</v>
      </c>
      <c r="D750" s="89" t="s">
        <v>14</v>
      </c>
      <c r="E750" s="111" t="s">
        <v>2179</v>
      </c>
      <c r="F750" s="111" t="s">
        <v>2822</v>
      </c>
      <c r="G750" s="5"/>
      <c r="H750" s="111" t="s">
        <v>2823</v>
      </c>
      <c r="I750" s="111" t="s">
        <v>1970</v>
      </c>
      <c r="J750" s="5">
        <v>1</v>
      </c>
      <c r="K750" s="5" t="s">
        <v>38</v>
      </c>
      <c r="L750" s="111" t="s">
        <v>119</v>
      </c>
      <c r="M750" s="112">
        <v>4600</v>
      </c>
      <c r="N750" s="5">
        <v>20240906</v>
      </c>
      <c r="O750" s="5">
        <v>20240911</v>
      </c>
      <c r="P750" s="89"/>
      <c r="Q750" s="91">
        <f t="shared" si="172"/>
        <v>4600</v>
      </c>
      <c r="R750" s="92">
        <f t="shared" si="173"/>
        <v>5060</v>
      </c>
    </row>
    <row r="751" spans="2:18" ht="16.5">
      <c r="B751" s="89">
        <v>8</v>
      </c>
      <c r="C751" s="5" t="s">
        <v>534</v>
      </c>
      <c r="D751" s="89" t="s">
        <v>14</v>
      </c>
      <c r="E751" s="111" t="s">
        <v>2824</v>
      </c>
      <c r="F751" s="111" t="s">
        <v>2825</v>
      </c>
      <c r="G751" s="5"/>
      <c r="H751" s="111" t="s">
        <v>2826</v>
      </c>
      <c r="I751" s="111" t="s">
        <v>580</v>
      </c>
      <c r="J751" s="5">
        <v>4</v>
      </c>
      <c r="K751" s="5" t="s">
        <v>38</v>
      </c>
      <c r="L751" s="111" t="s">
        <v>119</v>
      </c>
      <c r="M751" s="112">
        <v>39000</v>
      </c>
      <c r="N751" s="5">
        <v>20240906</v>
      </c>
      <c r="O751" s="5">
        <v>20240911</v>
      </c>
      <c r="P751" s="89"/>
      <c r="Q751" s="91">
        <f t="shared" si="172"/>
        <v>156000</v>
      </c>
      <c r="R751" s="92">
        <f t="shared" si="173"/>
        <v>171600</v>
      </c>
    </row>
    <row r="752" spans="2:18">
      <c r="B752" s="89">
        <v>9</v>
      </c>
      <c r="C752" s="5" t="s">
        <v>534</v>
      </c>
      <c r="D752" s="89" t="s">
        <v>759</v>
      </c>
      <c r="E752" s="111" t="s">
        <v>2008</v>
      </c>
      <c r="F752" s="111" t="s">
        <v>788</v>
      </c>
      <c r="G752" s="111"/>
      <c r="H752" s="111" t="s">
        <v>2765</v>
      </c>
      <c r="I752" s="87" t="s">
        <v>700</v>
      </c>
      <c r="J752" s="5">
        <v>5</v>
      </c>
      <c r="K752" s="5" t="s">
        <v>2762</v>
      </c>
      <c r="L752" s="5" t="s">
        <v>2220</v>
      </c>
      <c r="M752" s="153">
        <v>99000</v>
      </c>
      <c r="N752" s="5">
        <v>20240906</v>
      </c>
      <c r="O752" s="5">
        <v>20240909</v>
      </c>
      <c r="P752" s="89"/>
      <c r="Q752" s="91">
        <f t="shared" si="172"/>
        <v>495000</v>
      </c>
      <c r="R752" s="92">
        <f t="shared" si="173"/>
        <v>544500</v>
      </c>
    </row>
    <row r="753" spans="2:18">
      <c r="P753" s="43" t="s">
        <v>123</v>
      </c>
      <c r="Q753" s="42">
        <f>SUM(Q744:Q752)</f>
        <v>1712600</v>
      </c>
      <c r="R753" s="42">
        <f>SUM(R744:R752)</f>
        <v>1883860</v>
      </c>
    </row>
    <row r="755" spans="2:18">
      <c r="B755" s="3" t="s">
        <v>2832</v>
      </c>
    </row>
    <row r="756" spans="2:18">
      <c r="B756" s="4" t="s">
        <v>2238</v>
      </c>
      <c r="C756" s="4" t="s">
        <v>2239</v>
      </c>
      <c r="D756" s="4" t="s">
        <v>12</v>
      </c>
      <c r="E756" s="4" t="s">
        <v>5</v>
      </c>
      <c r="F756" s="4" t="s">
        <v>2242</v>
      </c>
      <c r="G756" s="4" t="s">
        <v>2</v>
      </c>
      <c r="H756" s="4" t="s">
        <v>18</v>
      </c>
      <c r="I756" s="4" t="s">
        <v>3</v>
      </c>
      <c r="J756" s="4" t="s">
        <v>6</v>
      </c>
      <c r="K756" s="4" t="s">
        <v>35</v>
      </c>
      <c r="L756" s="4" t="s">
        <v>21</v>
      </c>
      <c r="M756" s="4" t="s">
        <v>2249</v>
      </c>
      <c r="N756" s="4" t="s">
        <v>2250</v>
      </c>
      <c r="O756" s="4" t="s">
        <v>2833</v>
      </c>
      <c r="P756" s="4" t="s">
        <v>2834</v>
      </c>
      <c r="Q756" s="4" t="s">
        <v>122</v>
      </c>
      <c r="R756" s="4" t="s">
        <v>337</v>
      </c>
    </row>
    <row r="757" spans="2:18" ht="16.5">
      <c r="B757" s="89">
        <v>1</v>
      </c>
      <c r="C757" s="5" t="s">
        <v>2832</v>
      </c>
      <c r="D757" s="89" t="s">
        <v>759</v>
      </c>
      <c r="E757" s="111" t="s">
        <v>2835</v>
      </c>
      <c r="F757" s="111" t="s">
        <v>2836</v>
      </c>
      <c r="G757" s="5"/>
      <c r="H757" s="111" t="s">
        <v>2837</v>
      </c>
      <c r="I757" s="111"/>
      <c r="J757" s="5">
        <v>1</v>
      </c>
      <c r="K757" s="5" t="s">
        <v>2838</v>
      </c>
      <c r="L757" s="5" t="s">
        <v>2839</v>
      </c>
      <c r="M757" s="112">
        <v>127000</v>
      </c>
      <c r="N757" s="5">
        <v>20240911</v>
      </c>
      <c r="O757" s="5">
        <v>20241018</v>
      </c>
      <c r="P757" s="89" t="s">
        <v>3025</v>
      </c>
      <c r="Q757" s="91">
        <f t="shared" ref="Q757:Q762" si="174">J757*M757</f>
        <v>127000</v>
      </c>
      <c r="R757" s="92">
        <f t="shared" ref="R757:R762" si="175">Q757*1.1</f>
        <v>139700</v>
      </c>
    </row>
    <row r="758" spans="2:18" ht="16.5">
      <c r="B758" s="89">
        <v>2</v>
      </c>
      <c r="C758" s="5" t="s">
        <v>2840</v>
      </c>
      <c r="D758" s="89" t="s">
        <v>2841</v>
      </c>
      <c r="E758" s="111" t="s">
        <v>2842</v>
      </c>
      <c r="F758" s="111" t="s">
        <v>2836</v>
      </c>
      <c r="G758" s="5"/>
      <c r="H758" s="111" t="s">
        <v>2197</v>
      </c>
      <c r="I758" s="111"/>
      <c r="J758" s="5">
        <v>2</v>
      </c>
      <c r="K758" s="5" t="s">
        <v>2838</v>
      </c>
      <c r="L758" s="5" t="s">
        <v>2839</v>
      </c>
      <c r="M758" s="112">
        <v>150000</v>
      </c>
      <c r="N758" s="5">
        <v>20240911</v>
      </c>
      <c r="O758" s="5">
        <v>20241018</v>
      </c>
      <c r="P758" s="89" t="s">
        <v>3025</v>
      </c>
      <c r="Q758" s="91">
        <f t="shared" si="174"/>
        <v>300000</v>
      </c>
      <c r="R758" s="92">
        <f t="shared" si="175"/>
        <v>330000</v>
      </c>
    </row>
    <row r="759" spans="2:18" ht="16.5">
      <c r="B759" s="89">
        <v>3</v>
      </c>
      <c r="C759" s="5" t="s">
        <v>2840</v>
      </c>
      <c r="D759" s="89" t="s">
        <v>2841</v>
      </c>
      <c r="E759" s="111" t="s">
        <v>2843</v>
      </c>
      <c r="F759" s="111" t="s">
        <v>2836</v>
      </c>
      <c r="G759" s="5"/>
      <c r="H759" s="111" t="s">
        <v>2844</v>
      </c>
      <c r="I759" s="111"/>
      <c r="J759" s="5">
        <v>2</v>
      </c>
      <c r="K759" s="5" t="s">
        <v>2838</v>
      </c>
      <c r="L759" s="5" t="s">
        <v>2839</v>
      </c>
      <c r="M759" s="112">
        <v>150000</v>
      </c>
      <c r="N759" s="5">
        <v>20240911</v>
      </c>
      <c r="O759" s="5">
        <v>20241018</v>
      </c>
      <c r="P759" s="89" t="s">
        <v>3025</v>
      </c>
      <c r="Q759" s="91">
        <f t="shared" si="174"/>
        <v>300000</v>
      </c>
      <c r="R759" s="92">
        <f t="shared" si="175"/>
        <v>330000</v>
      </c>
    </row>
    <row r="760" spans="2:18" ht="16.5">
      <c r="B760" s="89">
        <v>4</v>
      </c>
      <c r="C760" s="5" t="s">
        <v>2840</v>
      </c>
      <c r="D760" s="89" t="s">
        <v>2841</v>
      </c>
      <c r="E760" s="111" t="s">
        <v>2845</v>
      </c>
      <c r="F760" s="111" t="s">
        <v>2836</v>
      </c>
      <c r="G760" s="5"/>
      <c r="H760" s="5" t="s">
        <v>2846</v>
      </c>
      <c r="I760" s="111"/>
      <c r="J760" s="5">
        <v>1</v>
      </c>
      <c r="K760" s="5" t="s">
        <v>2838</v>
      </c>
      <c r="L760" s="5" t="s">
        <v>2839</v>
      </c>
      <c r="M760" s="112">
        <v>150000</v>
      </c>
      <c r="N760" s="5">
        <v>20240911</v>
      </c>
      <c r="O760" s="5">
        <v>20241018</v>
      </c>
      <c r="P760" s="89" t="s">
        <v>3025</v>
      </c>
      <c r="Q760" s="91">
        <f t="shared" si="174"/>
        <v>150000</v>
      </c>
      <c r="R760" s="92">
        <f t="shared" si="175"/>
        <v>165000</v>
      </c>
    </row>
    <row r="761" spans="2:18" ht="16.5">
      <c r="B761" s="89">
        <v>5</v>
      </c>
      <c r="C761" s="5" t="s">
        <v>2840</v>
      </c>
      <c r="D761" s="89" t="s">
        <v>2841</v>
      </c>
      <c r="E761" s="111" t="s">
        <v>2847</v>
      </c>
      <c r="F761" s="111" t="s">
        <v>2836</v>
      </c>
      <c r="G761" s="5"/>
      <c r="H761" s="111" t="s">
        <v>2848</v>
      </c>
      <c r="I761" s="111"/>
      <c r="J761" s="5">
        <v>1</v>
      </c>
      <c r="K761" s="5" t="s">
        <v>2838</v>
      </c>
      <c r="L761" s="5" t="s">
        <v>2839</v>
      </c>
      <c r="M761" s="113">
        <v>150000</v>
      </c>
      <c r="N761" s="5">
        <v>20240911</v>
      </c>
      <c r="O761" s="5">
        <v>20241018</v>
      </c>
      <c r="P761" s="89" t="s">
        <v>3025</v>
      </c>
      <c r="Q761" s="91">
        <f t="shared" si="174"/>
        <v>150000</v>
      </c>
      <c r="R761" s="92">
        <f t="shared" si="175"/>
        <v>165000</v>
      </c>
    </row>
    <row r="762" spans="2:18" ht="16.5">
      <c r="B762" s="89">
        <v>6</v>
      </c>
      <c r="C762" s="5" t="s">
        <v>2840</v>
      </c>
      <c r="D762" s="89" t="s">
        <v>2841</v>
      </c>
      <c r="E762" s="111" t="s">
        <v>2849</v>
      </c>
      <c r="F762" s="111" t="s">
        <v>2836</v>
      </c>
      <c r="G762" s="111"/>
      <c r="H762" s="111" t="s">
        <v>2850</v>
      </c>
      <c r="I762" s="111"/>
      <c r="J762" s="5">
        <v>1</v>
      </c>
      <c r="K762" s="5" t="s">
        <v>2851</v>
      </c>
      <c r="L762" s="5" t="s">
        <v>2839</v>
      </c>
      <c r="M762" s="113">
        <v>189000</v>
      </c>
      <c r="N762" s="5">
        <v>20240911</v>
      </c>
      <c r="O762" s="5">
        <v>20241018</v>
      </c>
      <c r="P762" s="89" t="s">
        <v>3025</v>
      </c>
      <c r="Q762" s="91">
        <f t="shared" si="174"/>
        <v>189000</v>
      </c>
      <c r="R762" s="92">
        <f t="shared" si="175"/>
        <v>207900.00000000003</v>
      </c>
    </row>
    <row r="763" spans="2:18">
      <c r="P763" s="43" t="s">
        <v>2852</v>
      </c>
      <c r="Q763" s="42">
        <f>SUM(Q757:Q762)</f>
        <v>1216000</v>
      </c>
      <c r="R763" s="42">
        <f>SUM(R757:R762)</f>
        <v>1337600</v>
      </c>
    </row>
    <row r="765" spans="2:18">
      <c r="B765" s="4" t="s">
        <v>2867</v>
      </c>
    </row>
    <row r="766" spans="2:18">
      <c r="B766" s="4" t="s">
        <v>2238</v>
      </c>
      <c r="C766" s="4" t="s">
        <v>2239</v>
      </c>
      <c r="D766" s="4" t="s">
        <v>12</v>
      </c>
      <c r="E766" s="4" t="s">
        <v>5</v>
      </c>
      <c r="F766" s="4" t="s">
        <v>2242</v>
      </c>
      <c r="G766" s="4" t="s">
        <v>2</v>
      </c>
      <c r="H766" s="4" t="s">
        <v>18</v>
      </c>
      <c r="I766" s="4" t="s">
        <v>3</v>
      </c>
      <c r="J766" s="4" t="s">
        <v>6</v>
      </c>
      <c r="K766" s="4" t="s">
        <v>35</v>
      </c>
      <c r="L766" s="4" t="s">
        <v>21</v>
      </c>
      <c r="M766" s="4" t="s">
        <v>2249</v>
      </c>
      <c r="N766" s="4" t="s">
        <v>2250</v>
      </c>
      <c r="O766" s="4" t="s">
        <v>2251</v>
      </c>
      <c r="P766" s="4" t="s">
        <v>73</v>
      </c>
      <c r="Q766" s="4" t="s">
        <v>2253</v>
      </c>
      <c r="R766" s="4" t="s">
        <v>2254</v>
      </c>
    </row>
    <row r="767" spans="2:18" ht="16.5">
      <c r="B767" s="89">
        <v>1</v>
      </c>
      <c r="C767" s="5" t="s">
        <v>2867</v>
      </c>
      <c r="D767" s="89" t="s">
        <v>2256</v>
      </c>
      <c r="E767" s="111" t="s">
        <v>2868</v>
      </c>
      <c r="F767" s="111" t="s">
        <v>2291</v>
      </c>
      <c r="G767" s="5"/>
      <c r="H767" s="111" t="s">
        <v>2869</v>
      </c>
      <c r="I767" s="111" t="s">
        <v>2870</v>
      </c>
      <c r="J767" s="5">
        <v>1</v>
      </c>
      <c r="K767" s="5" t="s">
        <v>38</v>
      </c>
      <c r="L767" s="111" t="s">
        <v>2263</v>
      </c>
      <c r="M767" s="112">
        <v>212000</v>
      </c>
      <c r="N767" s="5">
        <v>20240923</v>
      </c>
      <c r="O767" s="5">
        <v>20240925</v>
      </c>
      <c r="P767" s="89" t="s">
        <v>2873</v>
      </c>
      <c r="Q767" s="91">
        <f t="shared" ref="Q767" si="176">J767*M767</f>
        <v>212000</v>
      </c>
      <c r="R767" s="92">
        <f t="shared" ref="R767" si="177">Q767*1.1</f>
        <v>233200.00000000003</v>
      </c>
    </row>
    <row r="768" spans="2:18">
      <c r="P768" s="43" t="s">
        <v>2298</v>
      </c>
      <c r="Q768" s="42">
        <f>SUM(Q767:Q767)</f>
        <v>212000</v>
      </c>
      <c r="R768" s="42">
        <f>SUM(R767:R767)</f>
        <v>233200.00000000003</v>
      </c>
    </row>
    <row r="770" spans="2:18">
      <c r="B770" s="4" t="s">
        <v>665</v>
      </c>
    </row>
    <row r="771" spans="2:18">
      <c r="B771" s="4" t="s">
        <v>2238</v>
      </c>
      <c r="C771" s="4" t="s">
        <v>2239</v>
      </c>
      <c r="D771" s="4" t="s">
        <v>12</v>
      </c>
      <c r="E771" s="4" t="s">
        <v>5</v>
      </c>
      <c r="F771" s="4" t="s">
        <v>2242</v>
      </c>
      <c r="G771" s="4" t="s">
        <v>2</v>
      </c>
      <c r="H771" s="4" t="s">
        <v>18</v>
      </c>
      <c r="I771" s="4" t="s">
        <v>3</v>
      </c>
      <c r="J771" s="4" t="s">
        <v>6</v>
      </c>
      <c r="K771" s="4" t="s">
        <v>35</v>
      </c>
      <c r="L771" s="4" t="s">
        <v>21</v>
      </c>
      <c r="M771" s="4" t="s">
        <v>2249</v>
      </c>
      <c r="N771" s="4" t="s">
        <v>2250</v>
      </c>
      <c r="O771" s="4" t="s">
        <v>2251</v>
      </c>
      <c r="P771" s="4" t="s">
        <v>73</v>
      </c>
      <c r="Q771" s="4" t="s">
        <v>2253</v>
      </c>
      <c r="R771" s="4" t="s">
        <v>2875</v>
      </c>
    </row>
    <row r="772" spans="2:18" ht="16.5">
      <c r="B772" s="89">
        <v>1</v>
      </c>
      <c r="C772" s="5" t="s">
        <v>2876</v>
      </c>
      <c r="D772" s="89" t="s">
        <v>2877</v>
      </c>
      <c r="E772" s="111" t="s">
        <v>2878</v>
      </c>
      <c r="F772" s="111" t="s">
        <v>2879</v>
      </c>
      <c r="G772" s="5"/>
      <c r="H772" s="111" t="s">
        <v>2880</v>
      </c>
      <c r="I772" s="111" t="s">
        <v>2881</v>
      </c>
      <c r="J772" s="5">
        <v>1</v>
      </c>
      <c r="K772" s="5" t="s">
        <v>2882</v>
      </c>
      <c r="L772" s="111" t="s">
        <v>1355</v>
      </c>
      <c r="M772" s="112">
        <v>82773</v>
      </c>
      <c r="N772" s="5"/>
      <c r="O772" s="5">
        <v>20241108</v>
      </c>
      <c r="P772" s="89"/>
      <c r="Q772" s="91">
        <f t="shared" ref="Q772" si="178">J772*M772</f>
        <v>82773</v>
      </c>
      <c r="R772" s="92">
        <f t="shared" ref="R772" si="179">Q772*1.1</f>
        <v>91050.3</v>
      </c>
    </row>
    <row r="773" spans="2:18">
      <c r="B773" s="88">
        <v>2</v>
      </c>
      <c r="C773" s="88" t="s">
        <v>2887</v>
      </c>
      <c r="D773" s="88" t="s">
        <v>14</v>
      </c>
      <c r="E773" s="88" t="s">
        <v>2929</v>
      </c>
      <c r="F773" s="88" t="s">
        <v>2219</v>
      </c>
      <c r="G773" s="88"/>
      <c r="H773" s="88" t="s">
        <v>2928</v>
      </c>
      <c r="I773" s="88" t="s">
        <v>2729</v>
      </c>
      <c r="J773" s="88">
        <v>1</v>
      </c>
      <c r="K773" s="88" t="s">
        <v>38</v>
      </c>
      <c r="L773" s="88" t="s">
        <v>2220</v>
      </c>
      <c r="M773" s="88">
        <v>45000</v>
      </c>
      <c r="N773" s="5">
        <v>20241002</v>
      </c>
      <c r="O773" s="88">
        <v>20241002</v>
      </c>
      <c r="P773" s="88" t="s">
        <v>2975</v>
      </c>
      <c r="Q773" s="101">
        <f t="shared" ref="Q773" si="180">J773*M773</f>
        <v>45000</v>
      </c>
      <c r="R773" s="102">
        <f t="shared" ref="R773" si="181">Q773*1.1</f>
        <v>49500.000000000007</v>
      </c>
    </row>
    <row r="774" spans="2:18">
      <c r="P774" s="43" t="s">
        <v>2883</v>
      </c>
      <c r="Q774" s="42">
        <f>SUM(Q772:Q773)</f>
        <v>127773</v>
      </c>
      <c r="R774" s="42">
        <f>SUM(R772:R773)</f>
        <v>140550.30000000002</v>
      </c>
    </row>
    <row r="776" spans="2:18">
      <c r="B776" s="3" t="s">
        <v>665</v>
      </c>
    </row>
    <row r="777" spans="2:18">
      <c r="B777" s="4" t="s">
        <v>2238</v>
      </c>
      <c r="C777" s="4" t="s">
        <v>2239</v>
      </c>
      <c r="D777" s="4" t="s">
        <v>12</v>
      </c>
      <c r="E777" s="4" t="s">
        <v>5</v>
      </c>
      <c r="F777" s="4" t="s">
        <v>2242</v>
      </c>
      <c r="G777" s="4" t="s">
        <v>2</v>
      </c>
      <c r="H777" s="4" t="s">
        <v>18</v>
      </c>
      <c r="I777" s="4" t="s">
        <v>3</v>
      </c>
      <c r="J777" s="4" t="s">
        <v>6</v>
      </c>
      <c r="K777" s="4" t="s">
        <v>35</v>
      </c>
      <c r="L777" s="4" t="s">
        <v>21</v>
      </c>
      <c r="M777" s="4" t="s">
        <v>2249</v>
      </c>
      <c r="N777" s="4" t="s">
        <v>2250</v>
      </c>
      <c r="O777" s="4" t="s">
        <v>2251</v>
      </c>
      <c r="P777" s="4" t="s">
        <v>73</v>
      </c>
      <c r="Q777" s="4" t="s">
        <v>2253</v>
      </c>
      <c r="R777" s="4" t="s">
        <v>2254</v>
      </c>
    </row>
    <row r="778" spans="2:18">
      <c r="B778" s="89">
        <v>1</v>
      </c>
      <c r="C778" s="89" t="s">
        <v>665</v>
      </c>
      <c r="D778" s="89" t="s">
        <v>759</v>
      </c>
      <c r="E778" s="5" t="s">
        <v>2884</v>
      </c>
      <c r="F778" s="111" t="s">
        <v>2885</v>
      </c>
      <c r="G778" s="5"/>
      <c r="H778" s="32" t="s">
        <v>488</v>
      </c>
      <c r="I778" s="32" t="s">
        <v>489</v>
      </c>
      <c r="J778" s="32">
        <v>1</v>
      </c>
      <c r="K778" s="32" t="s">
        <v>38</v>
      </c>
      <c r="L778" s="32" t="s">
        <v>504</v>
      </c>
      <c r="M778" s="7">
        <v>874000</v>
      </c>
      <c r="N778" s="32">
        <v>20230927</v>
      </c>
      <c r="O778" s="5">
        <v>20241002</v>
      </c>
      <c r="P778" s="89"/>
      <c r="Q778" s="91">
        <f>J778*M778</f>
        <v>874000</v>
      </c>
      <c r="R778" s="92">
        <f t="shared" ref="R778" si="182">Q778*1.1</f>
        <v>961400.00000000012</v>
      </c>
    </row>
    <row r="779" spans="2:18">
      <c r="P779" s="43" t="s">
        <v>2886</v>
      </c>
      <c r="Q779" s="42">
        <f>SUM(Q778:Q778)</f>
        <v>874000</v>
      </c>
      <c r="R779" s="42">
        <f>SUM(R778:R778)</f>
        <v>961400.00000000012</v>
      </c>
    </row>
    <row r="781" spans="2:18">
      <c r="B781" s="3" t="s">
        <v>2887</v>
      </c>
    </row>
    <row r="782" spans="2:18">
      <c r="B782" s="4" t="s">
        <v>2888</v>
      </c>
      <c r="C782" s="4" t="s">
        <v>2889</v>
      </c>
      <c r="D782" s="4" t="s">
        <v>2890</v>
      </c>
      <c r="E782" s="4" t="s">
        <v>2891</v>
      </c>
      <c r="F782" s="4" t="s">
        <v>2892</v>
      </c>
      <c r="G782" s="4" t="s">
        <v>2893</v>
      </c>
      <c r="H782" s="4" t="s">
        <v>2894</v>
      </c>
      <c r="I782" s="4" t="s">
        <v>2895</v>
      </c>
      <c r="J782" s="4" t="s">
        <v>2896</v>
      </c>
      <c r="K782" s="4" t="s">
        <v>2897</v>
      </c>
      <c r="L782" s="4" t="s">
        <v>2898</v>
      </c>
      <c r="M782" s="4" t="s">
        <v>2899</v>
      </c>
      <c r="N782" s="4" t="s">
        <v>2900</v>
      </c>
      <c r="O782" s="4" t="s">
        <v>2901</v>
      </c>
      <c r="P782" s="4" t="s">
        <v>2902</v>
      </c>
      <c r="Q782" s="4" t="s">
        <v>2903</v>
      </c>
      <c r="R782" s="4" t="s">
        <v>2904</v>
      </c>
    </row>
    <row r="783" spans="2:18" ht="16.5">
      <c r="B783" s="89">
        <v>1</v>
      </c>
      <c r="C783" s="5" t="s">
        <v>2887</v>
      </c>
      <c r="D783" s="89" t="s">
        <v>14</v>
      </c>
      <c r="E783" s="111" t="s">
        <v>794</v>
      </c>
      <c r="F783" s="111" t="s">
        <v>96</v>
      </c>
      <c r="G783" s="5" t="s">
        <v>2099</v>
      </c>
      <c r="H783" s="111" t="s">
        <v>984</v>
      </c>
      <c r="I783" s="111" t="s">
        <v>42</v>
      </c>
      <c r="J783" s="5">
        <v>10</v>
      </c>
      <c r="K783" s="5" t="s">
        <v>1533</v>
      </c>
      <c r="L783" s="111" t="s">
        <v>119</v>
      </c>
      <c r="M783" s="112">
        <v>6900</v>
      </c>
      <c r="N783" s="5">
        <v>20241002</v>
      </c>
      <c r="O783" s="5">
        <v>20241002</v>
      </c>
      <c r="P783" s="89"/>
      <c r="Q783" s="91">
        <f t="shared" ref="Q783:Q798" si="183">J783*M783</f>
        <v>69000</v>
      </c>
      <c r="R783" s="92">
        <f t="shared" ref="R783:R798" si="184">Q783*1.1</f>
        <v>75900</v>
      </c>
    </row>
    <row r="784" spans="2:18" ht="16.5">
      <c r="B784" s="89">
        <v>2</v>
      </c>
      <c r="C784" s="5" t="s">
        <v>2887</v>
      </c>
      <c r="D784" s="89" t="s">
        <v>14</v>
      </c>
      <c r="E784" s="111" t="s">
        <v>2934</v>
      </c>
      <c r="F784" s="111" t="s">
        <v>314</v>
      </c>
      <c r="G784" s="5" t="s">
        <v>2908</v>
      </c>
      <c r="H784" s="111" t="s">
        <v>1455</v>
      </c>
      <c r="I784" s="111" t="s">
        <v>42</v>
      </c>
      <c r="J784" s="5">
        <v>1</v>
      </c>
      <c r="K784" s="5" t="s">
        <v>38</v>
      </c>
      <c r="L784" s="111" t="s">
        <v>119</v>
      </c>
      <c r="M784" s="112">
        <v>502400</v>
      </c>
      <c r="N784" s="5">
        <v>20241002</v>
      </c>
      <c r="O784" s="5">
        <v>20250114</v>
      </c>
      <c r="P784" s="89"/>
      <c r="Q784" s="91">
        <f t="shared" si="183"/>
        <v>502400</v>
      </c>
      <c r="R784" s="92">
        <f t="shared" si="184"/>
        <v>552640</v>
      </c>
    </row>
    <row r="785" spans="2:18" ht="16.5">
      <c r="B785" s="89">
        <v>3</v>
      </c>
      <c r="C785" s="5" t="s">
        <v>2887</v>
      </c>
      <c r="D785" s="89" t="s">
        <v>14</v>
      </c>
      <c r="E785" s="111" t="s">
        <v>2935</v>
      </c>
      <c r="F785" s="111" t="s">
        <v>314</v>
      </c>
      <c r="G785" s="5" t="s">
        <v>2908</v>
      </c>
      <c r="H785" s="111" t="s">
        <v>440</v>
      </c>
      <c r="I785" s="111" t="s">
        <v>42</v>
      </c>
      <c r="J785" s="5">
        <v>1</v>
      </c>
      <c r="K785" s="5" t="s">
        <v>38</v>
      </c>
      <c r="L785" s="111" t="s">
        <v>119</v>
      </c>
      <c r="M785" s="112">
        <v>270000</v>
      </c>
      <c r="N785" s="5">
        <v>20241002</v>
      </c>
      <c r="O785" s="5">
        <v>20241014</v>
      </c>
      <c r="P785" s="89"/>
      <c r="Q785" s="91">
        <f t="shared" si="183"/>
        <v>270000</v>
      </c>
      <c r="R785" s="92">
        <f t="shared" si="184"/>
        <v>297000</v>
      </c>
    </row>
    <row r="786" spans="2:18" ht="16.5">
      <c r="B786" s="89">
        <v>4</v>
      </c>
      <c r="C786" s="5" t="s">
        <v>2887</v>
      </c>
      <c r="D786" s="89" t="s">
        <v>14</v>
      </c>
      <c r="E786" s="111" t="s">
        <v>2936</v>
      </c>
      <c r="F786" s="111" t="s">
        <v>1534</v>
      </c>
      <c r="G786" s="5"/>
      <c r="H786" s="111">
        <v>311421</v>
      </c>
      <c r="I786" s="111" t="s">
        <v>2183</v>
      </c>
      <c r="J786" s="5">
        <v>1</v>
      </c>
      <c r="K786" s="5" t="s">
        <v>38</v>
      </c>
      <c r="L786" s="111" t="s">
        <v>119</v>
      </c>
      <c r="M786" s="112">
        <v>670000</v>
      </c>
      <c r="N786" s="5">
        <v>20241002</v>
      </c>
      <c r="O786" s="5">
        <v>20241002</v>
      </c>
      <c r="P786" s="89"/>
      <c r="Q786" s="91">
        <f t="shared" si="183"/>
        <v>670000</v>
      </c>
      <c r="R786" s="92">
        <f t="shared" si="184"/>
        <v>737000.00000000012</v>
      </c>
    </row>
    <row r="787" spans="2:18" ht="16.5">
      <c r="B787" s="296">
        <v>5</v>
      </c>
      <c r="C787" s="297" t="s">
        <v>2905</v>
      </c>
      <c r="D787" s="296" t="s">
        <v>2906</v>
      </c>
      <c r="E787" s="298" t="s">
        <v>2910</v>
      </c>
      <c r="F787" s="298" t="s">
        <v>2907</v>
      </c>
      <c r="G787" s="297" t="s">
        <v>2911</v>
      </c>
      <c r="H787" s="298" t="s">
        <v>2912</v>
      </c>
      <c r="I787" s="298" t="s">
        <v>580</v>
      </c>
      <c r="J787" s="297">
        <v>1</v>
      </c>
      <c r="K787" s="297" t="s">
        <v>2909</v>
      </c>
      <c r="L787" s="298"/>
      <c r="M787" s="299"/>
      <c r="N787" s="297"/>
      <c r="O787" s="297"/>
      <c r="P787" s="302" t="s">
        <v>2933</v>
      </c>
      <c r="Q787" s="300">
        <f t="shared" si="183"/>
        <v>0</v>
      </c>
      <c r="R787" s="301">
        <f t="shared" si="184"/>
        <v>0</v>
      </c>
    </row>
    <row r="788" spans="2:18" ht="16.5">
      <c r="B788" s="89">
        <v>6</v>
      </c>
      <c r="C788" s="5" t="s">
        <v>2887</v>
      </c>
      <c r="D788" s="89" t="s">
        <v>14</v>
      </c>
      <c r="E788" s="111" t="s">
        <v>1899</v>
      </c>
      <c r="F788" s="111" t="s">
        <v>87</v>
      </c>
      <c r="G788" s="5" t="s">
        <v>2913</v>
      </c>
      <c r="H788" s="111" t="s">
        <v>2914</v>
      </c>
      <c r="I788" s="111" t="s">
        <v>34</v>
      </c>
      <c r="J788" s="5">
        <v>2</v>
      </c>
      <c r="K788" s="5" t="s">
        <v>38</v>
      </c>
      <c r="L788" s="111" t="s">
        <v>119</v>
      </c>
      <c r="M788" s="112">
        <v>200000</v>
      </c>
      <c r="N788" s="5">
        <v>20241002</v>
      </c>
      <c r="O788" s="5">
        <v>20241002</v>
      </c>
      <c r="P788" s="89"/>
      <c r="Q788" s="91">
        <f t="shared" si="183"/>
        <v>400000</v>
      </c>
      <c r="R788" s="92">
        <f t="shared" si="184"/>
        <v>440000.00000000006</v>
      </c>
    </row>
    <row r="789" spans="2:18" ht="16.5">
      <c r="B789" s="89">
        <v>7</v>
      </c>
      <c r="C789" s="5" t="s">
        <v>2887</v>
      </c>
      <c r="D789" s="89" t="s">
        <v>14</v>
      </c>
      <c r="E789" s="111" t="s">
        <v>1061</v>
      </c>
      <c r="F789" s="111" t="s">
        <v>1058</v>
      </c>
      <c r="G789" s="5"/>
      <c r="H789" s="111"/>
      <c r="I789" s="111" t="s">
        <v>52</v>
      </c>
      <c r="J789" s="5">
        <v>1</v>
      </c>
      <c r="K789" s="5" t="s">
        <v>38</v>
      </c>
      <c r="L789" s="111" t="s">
        <v>119</v>
      </c>
      <c r="M789" s="112">
        <v>770000</v>
      </c>
      <c r="N789" s="5">
        <v>20241002</v>
      </c>
      <c r="O789" s="5">
        <v>20241014</v>
      </c>
      <c r="P789" s="89"/>
      <c r="Q789" s="91">
        <f t="shared" si="183"/>
        <v>770000</v>
      </c>
      <c r="R789" s="92">
        <f t="shared" si="184"/>
        <v>847000.00000000012</v>
      </c>
    </row>
    <row r="790" spans="2:18" ht="28.5">
      <c r="B790" s="89">
        <v>8</v>
      </c>
      <c r="C790" s="5" t="s">
        <v>2887</v>
      </c>
      <c r="D790" s="89" t="s">
        <v>14</v>
      </c>
      <c r="E790" s="111" t="s">
        <v>2039</v>
      </c>
      <c r="F790" s="111" t="s">
        <v>87</v>
      </c>
      <c r="G790" s="5" t="s">
        <v>2107</v>
      </c>
      <c r="H790" s="111" t="s">
        <v>1777</v>
      </c>
      <c r="I790" s="111" t="s">
        <v>42</v>
      </c>
      <c r="J790" s="5">
        <v>7</v>
      </c>
      <c r="K790" s="5" t="s">
        <v>38</v>
      </c>
      <c r="L790" s="111" t="s">
        <v>119</v>
      </c>
      <c r="M790" s="112">
        <v>11800</v>
      </c>
      <c r="N790" s="5">
        <v>20241002</v>
      </c>
      <c r="O790" s="32" t="s">
        <v>3026</v>
      </c>
      <c r="P790" s="89"/>
      <c r="Q790" s="91">
        <f t="shared" si="183"/>
        <v>82600</v>
      </c>
      <c r="R790" s="92">
        <f t="shared" si="184"/>
        <v>90860.000000000015</v>
      </c>
    </row>
    <row r="791" spans="2:18" ht="16.5">
      <c r="B791" s="89">
        <v>9</v>
      </c>
      <c r="C791" s="5" t="s">
        <v>2887</v>
      </c>
      <c r="D791" s="89" t="s">
        <v>14</v>
      </c>
      <c r="E791" s="111" t="s">
        <v>308</v>
      </c>
      <c r="F791" s="111" t="s">
        <v>87</v>
      </c>
      <c r="G791" s="5" t="s">
        <v>2107</v>
      </c>
      <c r="H791" s="111" t="s">
        <v>2915</v>
      </c>
      <c r="I791" s="111" t="s">
        <v>42</v>
      </c>
      <c r="J791" s="5">
        <v>10</v>
      </c>
      <c r="K791" s="5" t="s">
        <v>1533</v>
      </c>
      <c r="L791" s="111" t="s">
        <v>119</v>
      </c>
      <c r="M791" s="112">
        <v>17500</v>
      </c>
      <c r="N791" s="5">
        <v>20241002</v>
      </c>
      <c r="O791" s="5">
        <v>20241018</v>
      </c>
      <c r="P791" s="89"/>
      <c r="Q791" s="91">
        <f t="shared" si="183"/>
        <v>175000</v>
      </c>
      <c r="R791" s="92">
        <f t="shared" si="184"/>
        <v>192500.00000000003</v>
      </c>
    </row>
    <row r="792" spans="2:18" ht="16.5">
      <c r="B792" s="89">
        <v>10</v>
      </c>
      <c r="C792" s="5" t="s">
        <v>2887</v>
      </c>
      <c r="D792" s="89" t="s">
        <v>14</v>
      </c>
      <c r="E792" s="111" t="s">
        <v>2937</v>
      </c>
      <c r="F792" s="111" t="s">
        <v>2938</v>
      </c>
      <c r="G792" s="5"/>
      <c r="H792" s="111" t="s">
        <v>2916</v>
      </c>
      <c r="I792" s="111" t="s">
        <v>1532</v>
      </c>
      <c r="J792" s="5">
        <v>1</v>
      </c>
      <c r="K792" s="5" t="s">
        <v>38</v>
      </c>
      <c r="L792" s="111" t="s">
        <v>119</v>
      </c>
      <c r="M792" s="112">
        <v>12000</v>
      </c>
      <c r="N792" s="5">
        <v>20241002</v>
      </c>
      <c r="O792" s="5">
        <v>20241002</v>
      </c>
      <c r="P792" s="89"/>
      <c r="Q792" s="91">
        <f t="shared" si="183"/>
        <v>12000</v>
      </c>
      <c r="R792" s="92">
        <f t="shared" si="184"/>
        <v>13200.000000000002</v>
      </c>
    </row>
    <row r="793" spans="2:18" ht="28.5">
      <c r="B793" s="89">
        <v>11</v>
      </c>
      <c r="C793" s="5" t="s">
        <v>2887</v>
      </c>
      <c r="D793" s="89" t="s">
        <v>14</v>
      </c>
      <c r="E793" s="111" t="s">
        <v>2939</v>
      </c>
      <c r="F793" s="111" t="s">
        <v>2940</v>
      </c>
      <c r="G793" s="5"/>
      <c r="H793" s="111" t="s">
        <v>1976</v>
      </c>
      <c r="I793" s="111" t="s">
        <v>92</v>
      </c>
      <c r="J793" s="5">
        <v>5</v>
      </c>
      <c r="K793" s="5" t="s">
        <v>38</v>
      </c>
      <c r="L793" s="111" t="s">
        <v>119</v>
      </c>
      <c r="M793" s="112">
        <v>4400</v>
      </c>
      <c r="N793" s="5">
        <v>20241002</v>
      </c>
      <c r="O793" s="32" t="s">
        <v>2977</v>
      </c>
      <c r="P793" s="89"/>
      <c r="Q793" s="91">
        <f t="shared" si="183"/>
        <v>22000</v>
      </c>
      <c r="R793" s="92">
        <f t="shared" si="184"/>
        <v>24200.000000000004</v>
      </c>
    </row>
    <row r="794" spans="2:18" ht="16.5">
      <c r="B794" s="89">
        <v>12</v>
      </c>
      <c r="C794" s="5" t="s">
        <v>2887</v>
      </c>
      <c r="D794" s="89" t="s">
        <v>14</v>
      </c>
      <c r="E794" s="111" t="s">
        <v>2941</v>
      </c>
      <c r="F794" s="111" t="s">
        <v>2942</v>
      </c>
      <c r="G794" s="5"/>
      <c r="H794" s="111" t="s">
        <v>2917</v>
      </c>
      <c r="I794" s="111" t="s">
        <v>34</v>
      </c>
      <c r="J794" s="5">
        <v>2</v>
      </c>
      <c r="K794" s="5" t="s">
        <v>38</v>
      </c>
      <c r="L794" s="111" t="s">
        <v>119</v>
      </c>
      <c r="M794" s="112">
        <v>6700</v>
      </c>
      <c r="N794" s="5">
        <v>20241002</v>
      </c>
      <c r="O794" s="5">
        <v>20241002</v>
      </c>
      <c r="P794" s="89"/>
      <c r="Q794" s="91">
        <f t="shared" si="183"/>
        <v>13400</v>
      </c>
      <c r="R794" s="92">
        <f t="shared" si="184"/>
        <v>14740.000000000002</v>
      </c>
    </row>
    <row r="795" spans="2:18" ht="16.5">
      <c r="B795" s="89">
        <v>13</v>
      </c>
      <c r="C795" s="5" t="s">
        <v>2887</v>
      </c>
      <c r="D795" s="89" t="s">
        <v>14</v>
      </c>
      <c r="E795" s="111" t="s">
        <v>2943</v>
      </c>
      <c r="F795" s="111" t="s">
        <v>2944</v>
      </c>
      <c r="G795" s="5"/>
      <c r="H795" s="111"/>
      <c r="I795" s="111" t="s">
        <v>2945</v>
      </c>
      <c r="J795" s="5">
        <v>2</v>
      </c>
      <c r="K795" s="5" t="s">
        <v>38</v>
      </c>
      <c r="L795" s="111" t="s">
        <v>119</v>
      </c>
      <c r="M795" s="112">
        <v>10000</v>
      </c>
      <c r="N795" s="5">
        <v>20241002</v>
      </c>
      <c r="O795" s="5">
        <v>20241002</v>
      </c>
      <c r="P795" s="89"/>
      <c r="Q795" s="91">
        <f t="shared" si="183"/>
        <v>20000</v>
      </c>
      <c r="R795" s="92">
        <f t="shared" si="184"/>
        <v>22000</v>
      </c>
    </row>
    <row r="796" spans="2:18" ht="16.5">
      <c r="B796" s="89">
        <v>14</v>
      </c>
      <c r="C796" s="5" t="s">
        <v>2887</v>
      </c>
      <c r="D796" s="89" t="s">
        <v>14</v>
      </c>
      <c r="E796" s="111" t="s">
        <v>2946</v>
      </c>
      <c r="F796" s="111" t="s">
        <v>2944</v>
      </c>
      <c r="G796" s="5"/>
      <c r="H796" s="111"/>
      <c r="I796" s="111" t="s">
        <v>2947</v>
      </c>
      <c r="J796" s="5">
        <v>4</v>
      </c>
      <c r="K796" s="5" t="s">
        <v>38</v>
      </c>
      <c r="L796" s="111" t="s">
        <v>119</v>
      </c>
      <c r="M796" s="112">
        <v>24000</v>
      </c>
      <c r="N796" s="5">
        <v>20241002</v>
      </c>
      <c r="O796" s="5">
        <v>20241002</v>
      </c>
      <c r="P796" s="89"/>
      <c r="Q796" s="91">
        <f t="shared" si="183"/>
        <v>96000</v>
      </c>
      <c r="R796" s="92">
        <f t="shared" si="184"/>
        <v>105600.00000000001</v>
      </c>
    </row>
    <row r="797" spans="2:18" ht="16.5">
      <c r="B797" s="89">
        <v>15</v>
      </c>
      <c r="C797" s="5" t="s">
        <v>2887</v>
      </c>
      <c r="D797" s="89" t="s">
        <v>14</v>
      </c>
      <c r="E797" s="111" t="s">
        <v>2948</v>
      </c>
      <c r="F797" s="111" t="s">
        <v>2949</v>
      </c>
      <c r="G797" s="5"/>
      <c r="H797" s="111" t="s">
        <v>687</v>
      </c>
      <c r="I797" s="111" t="s">
        <v>254</v>
      </c>
      <c r="J797" s="5">
        <v>10</v>
      </c>
      <c r="K797" s="5" t="s">
        <v>37</v>
      </c>
      <c r="L797" s="111" t="s">
        <v>119</v>
      </c>
      <c r="M797" s="112">
        <v>6700</v>
      </c>
      <c r="N797" s="5">
        <v>20241002</v>
      </c>
      <c r="O797" s="5">
        <v>20241002</v>
      </c>
      <c r="P797" s="89"/>
      <c r="Q797" s="91">
        <f t="shared" si="183"/>
        <v>67000</v>
      </c>
      <c r="R797" s="92">
        <f t="shared" si="184"/>
        <v>73700</v>
      </c>
    </row>
    <row r="798" spans="2:18" ht="16.5">
      <c r="B798" s="89">
        <v>16</v>
      </c>
      <c r="C798" s="5" t="s">
        <v>2887</v>
      </c>
      <c r="D798" s="89" t="s">
        <v>14</v>
      </c>
      <c r="E798" s="111" t="s">
        <v>2950</v>
      </c>
      <c r="F798" s="111" t="s">
        <v>2949</v>
      </c>
      <c r="G798" s="5"/>
      <c r="H798" s="111"/>
      <c r="I798" s="111" t="s">
        <v>191</v>
      </c>
      <c r="J798" s="5">
        <v>10</v>
      </c>
      <c r="K798" s="5" t="s">
        <v>37</v>
      </c>
      <c r="L798" s="111" t="s">
        <v>119</v>
      </c>
      <c r="M798" s="112">
        <v>6700</v>
      </c>
      <c r="N798" s="5">
        <v>20241002</v>
      </c>
      <c r="O798" s="5">
        <v>20241002</v>
      </c>
      <c r="P798" s="89"/>
      <c r="Q798" s="91">
        <f t="shared" si="183"/>
        <v>67000</v>
      </c>
      <c r="R798" s="92">
        <f t="shared" si="184"/>
        <v>73700</v>
      </c>
    </row>
    <row r="799" spans="2:18">
      <c r="P799" s="43" t="s">
        <v>2298</v>
      </c>
      <c r="Q799" s="42">
        <f>SUM(Q783:Q798)</f>
        <v>3236400</v>
      </c>
      <c r="R799" s="42">
        <f>SUM(R783:R798)</f>
        <v>3560040</v>
      </c>
    </row>
    <row r="801" spans="2:18">
      <c r="B801" s="4" t="s">
        <v>2979</v>
      </c>
    </row>
    <row r="802" spans="2:18">
      <c r="B802" s="4" t="s">
        <v>48</v>
      </c>
      <c r="C802" s="4" t="s">
        <v>13</v>
      </c>
      <c r="D802" s="4" t="s">
        <v>12</v>
      </c>
      <c r="E802" s="4" t="s">
        <v>5</v>
      </c>
      <c r="F802" s="4" t="s">
        <v>22</v>
      </c>
      <c r="G802" s="4" t="s">
        <v>2</v>
      </c>
      <c r="H802" s="4" t="s">
        <v>18</v>
      </c>
      <c r="I802" s="4" t="s">
        <v>3</v>
      </c>
      <c r="J802" s="4" t="s">
        <v>6</v>
      </c>
      <c r="K802" s="4" t="s">
        <v>35</v>
      </c>
      <c r="L802" s="4" t="s">
        <v>21</v>
      </c>
      <c r="M802" s="4" t="s">
        <v>59</v>
      </c>
      <c r="N802" s="4" t="s">
        <v>58</v>
      </c>
      <c r="O802" s="4" t="s">
        <v>121</v>
      </c>
      <c r="P802" s="4" t="s">
        <v>73</v>
      </c>
      <c r="Q802" s="4" t="s">
        <v>122</v>
      </c>
      <c r="R802" s="4" t="s">
        <v>337</v>
      </c>
    </row>
    <row r="803" spans="2:18" ht="16.5">
      <c r="B803" s="89">
        <v>1</v>
      </c>
      <c r="C803" s="5" t="s">
        <v>2979</v>
      </c>
      <c r="D803" s="89" t="s">
        <v>14</v>
      </c>
      <c r="E803" s="111" t="s">
        <v>2980</v>
      </c>
      <c r="F803" s="111" t="s">
        <v>1752</v>
      </c>
      <c r="G803" s="5" t="s">
        <v>2981</v>
      </c>
      <c r="H803" s="111" t="s">
        <v>2982</v>
      </c>
      <c r="I803" s="111" t="s">
        <v>737</v>
      </c>
      <c r="J803" s="5">
        <v>1</v>
      </c>
      <c r="K803" s="5" t="s">
        <v>38</v>
      </c>
      <c r="L803" s="111" t="s">
        <v>119</v>
      </c>
      <c r="M803" s="112">
        <v>14700</v>
      </c>
      <c r="N803" s="5">
        <v>20241017</v>
      </c>
      <c r="O803" s="5">
        <v>20241029</v>
      </c>
      <c r="P803" s="89"/>
      <c r="Q803" s="91">
        <f t="shared" ref="Q803:Q816" si="185">J803*M803</f>
        <v>14700</v>
      </c>
      <c r="R803" s="92">
        <f t="shared" ref="R803:R816" si="186">Q803*1.1</f>
        <v>16170.000000000002</v>
      </c>
    </row>
    <row r="804" spans="2:18" ht="16.5">
      <c r="B804" s="89">
        <v>2</v>
      </c>
      <c r="C804" s="5" t="s">
        <v>2979</v>
      </c>
      <c r="D804" s="89" t="s">
        <v>14</v>
      </c>
      <c r="E804" s="111" t="s">
        <v>2983</v>
      </c>
      <c r="F804" s="111" t="s">
        <v>154</v>
      </c>
      <c r="G804" s="5" t="s">
        <v>2099</v>
      </c>
      <c r="H804" s="111" t="s">
        <v>2984</v>
      </c>
      <c r="I804" s="111" t="s">
        <v>580</v>
      </c>
      <c r="J804" s="5">
        <v>3</v>
      </c>
      <c r="K804" s="5" t="s">
        <v>38</v>
      </c>
      <c r="L804" s="111" t="s">
        <v>119</v>
      </c>
      <c r="M804" s="112">
        <v>12500</v>
      </c>
      <c r="N804" s="5">
        <v>20241017</v>
      </c>
      <c r="O804" s="5">
        <v>20241029</v>
      </c>
      <c r="P804" s="89"/>
      <c r="Q804" s="91">
        <f t="shared" si="185"/>
        <v>37500</v>
      </c>
      <c r="R804" s="92">
        <f t="shared" si="186"/>
        <v>41250</v>
      </c>
    </row>
    <row r="805" spans="2:18" ht="16.5">
      <c r="B805" s="89">
        <v>3</v>
      </c>
      <c r="C805" s="5" t="s">
        <v>2979</v>
      </c>
      <c r="D805" s="89" t="s">
        <v>14</v>
      </c>
      <c r="E805" s="111" t="s">
        <v>815</v>
      </c>
      <c r="F805" s="111" t="s">
        <v>1626</v>
      </c>
      <c r="G805" s="5" t="s">
        <v>2985</v>
      </c>
      <c r="H805" s="111" t="s">
        <v>1420</v>
      </c>
      <c r="I805" s="111" t="s">
        <v>580</v>
      </c>
      <c r="J805" s="5">
        <v>5</v>
      </c>
      <c r="K805" s="5" t="s">
        <v>38</v>
      </c>
      <c r="L805" s="111" t="s">
        <v>119</v>
      </c>
      <c r="M805" s="112">
        <v>7400</v>
      </c>
      <c r="N805" s="5">
        <v>20241017</v>
      </c>
      <c r="O805" s="5">
        <v>20241029</v>
      </c>
      <c r="P805" s="89"/>
      <c r="Q805" s="91">
        <f t="shared" si="185"/>
        <v>37000</v>
      </c>
      <c r="R805" s="92">
        <f t="shared" si="186"/>
        <v>40700</v>
      </c>
    </row>
    <row r="806" spans="2:18" ht="16.5">
      <c r="B806" s="89">
        <v>4</v>
      </c>
      <c r="C806" s="5" t="s">
        <v>2979</v>
      </c>
      <c r="D806" s="89" t="s">
        <v>14</v>
      </c>
      <c r="E806" s="111" t="s">
        <v>1754</v>
      </c>
      <c r="F806" s="111" t="s">
        <v>1755</v>
      </c>
      <c r="G806" s="5" t="s">
        <v>2985</v>
      </c>
      <c r="H806" s="111" t="s">
        <v>1756</v>
      </c>
      <c r="I806" s="111" t="s">
        <v>580</v>
      </c>
      <c r="J806" s="5">
        <v>5</v>
      </c>
      <c r="K806" s="5" t="s">
        <v>38</v>
      </c>
      <c r="L806" s="111" t="s">
        <v>119</v>
      </c>
      <c r="M806" s="112">
        <v>8500</v>
      </c>
      <c r="N806" s="5">
        <v>20241017</v>
      </c>
      <c r="O806" s="5">
        <v>20241029</v>
      </c>
      <c r="P806" s="89"/>
      <c r="Q806" s="91">
        <f t="shared" si="185"/>
        <v>42500</v>
      </c>
      <c r="R806" s="92">
        <f t="shared" si="186"/>
        <v>46750.000000000007</v>
      </c>
    </row>
    <row r="807" spans="2:18" ht="16.5">
      <c r="B807" s="89">
        <v>5</v>
      </c>
      <c r="C807" s="5" t="s">
        <v>2979</v>
      </c>
      <c r="D807" s="89" t="s">
        <v>14</v>
      </c>
      <c r="E807" s="111" t="s">
        <v>2986</v>
      </c>
      <c r="F807" s="111" t="s">
        <v>2987</v>
      </c>
      <c r="G807" s="5" t="s">
        <v>2099</v>
      </c>
      <c r="H807" s="111" t="s">
        <v>1868</v>
      </c>
      <c r="I807" s="111" t="s">
        <v>737</v>
      </c>
      <c r="J807" s="5">
        <v>1</v>
      </c>
      <c r="K807" s="5" t="s">
        <v>38</v>
      </c>
      <c r="L807" s="111" t="s">
        <v>119</v>
      </c>
      <c r="M807" s="112">
        <v>199000</v>
      </c>
      <c r="N807" s="5">
        <v>20241017</v>
      </c>
      <c r="O807" s="5">
        <v>20241029</v>
      </c>
      <c r="P807" s="5"/>
      <c r="Q807" s="91">
        <f t="shared" si="185"/>
        <v>199000</v>
      </c>
      <c r="R807" s="92">
        <f t="shared" si="186"/>
        <v>218900.00000000003</v>
      </c>
    </row>
    <row r="808" spans="2:18" ht="16.5">
      <c r="B808" s="89">
        <v>6</v>
      </c>
      <c r="C808" s="5" t="s">
        <v>2979</v>
      </c>
      <c r="D808" s="89" t="s">
        <v>14</v>
      </c>
      <c r="E808" s="111" t="s">
        <v>2988</v>
      </c>
      <c r="F808" s="111" t="s">
        <v>2987</v>
      </c>
      <c r="G808" s="5"/>
      <c r="H808" s="111" t="s">
        <v>2989</v>
      </c>
      <c r="I808" s="111" t="s">
        <v>2990</v>
      </c>
      <c r="J808" s="5">
        <v>1</v>
      </c>
      <c r="K808" s="5" t="s">
        <v>38</v>
      </c>
      <c r="L808" s="111" t="s">
        <v>119</v>
      </c>
      <c r="M808" s="112">
        <v>258000</v>
      </c>
      <c r="N808" s="5">
        <v>20241017</v>
      </c>
      <c r="O808" s="5">
        <v>20241029</v>
      </c>
      <c r="P808" s="89"/>
      <c r="Q808" s="91">
        <f t="shared" si="185"/>
        <v>258000</v>
      </c>
      <c r="R808" s="92">
        <f t="shared" si="186"/>
        <v>283800</v>
      </c>
    </row>
    <row r="809" spans="2:18" ht="16.5">
      <c r="B809" s="89">
        <v>7</v>
      </c>
      <c r="C809" s="5" t="s">
        <v>2979</v>
      </c>
      <c r="D809" s="89" t="s">
        <v>14</v>
      </c>
      <c r="E809" s="111" t="s">
        <v>2991</v>
      </c>
      <c r="F809" s="111"/>
      <c r="G809" s="5"/>
      <c r="H809" s="111"/>
      <c r="I809" s="111" t="s">
        <v>1740</v>
      </c>
      <c r="J809" s="5">
        <v>5</v>
      </c>
      <c r="K809" s="5" t="s">
        <v>2992</v>
      </c>
      <c r="L809" s="111" t="s">
        <v>119</v>
      </c>
      <c r="M809" s="112">
        <v>2200</v>
      </c>
      <c r="N809" s="5">
        <v>20241017</v>
      </c>
      <c r="O809" s="5">
        <v>20241029</v>
      </c>
      <c r="P809" s="89"/>
      <c r="Q809" s="91">
        <f t="shared" si="185"/>
        <v>11000</v>
      </c>
      <c r="R809" s="92">
        <f t="shared" si="186"/>
        <v>12100.000000000002</v>
      </c>
    </row>
    <row r="810" spans="2:18" ht="16.5">
      <c r="B810" s="89">
        <v>8</v>
      </c>
      <c r="C810" s="5" t="s">
        <v>2979</v>
      </c>
      <c r="D810" s="89" t="s">
        <v>14</v>
      </c>
      <c r="E810" s="111" t="s">
        <v>2993</v>
      </c>
      <c r="F810" s="111"/>
      <c r="G810" s="5"/>
      <c r="H810" s="111"/>
      <c r="I810" s="111" t="s">
        <v>2030</v>
      </c>
      <c r="J810" s="5">
        <v>2</v>
      </c>
      <c r="K810" s="5" t="s">
        <v>38</v>
      </c>
      <c r="L810" s="111" t="s">
        <v>119</v>
      </c>
      <c r="M810" s="112">
        <v>2600</v>
      </c>
      <c r="N810" s="5">
        <v>20241017</v>
      </c>
      <c r="O810" s="5">
        <v>20241029</v>
      </c>
      <c r="P810" s="89"/>
      <c r="Q810" s="91">
        <f t="shared" si="185"/>
        <v>5200</v>
      </c>
      <c r="R810" s="92">
        <f t="shared" si="186"/>
        <v>5720.0000000000009</v>
      </c>
    </row>
    <row r="811" spans="2:18" ht="16.5">
      <c r="B811" s="89">
        <v>9</v>
      </c>
      <c r="C811" s="5" t="s">
        <v>2979</v>
      </c>
      <c r="D811" s="89" t="s">
        <v>14</v>
      </c>
      <c r="E811" s="111" t="s">
        <v>1877</v>
      </c>
      <c r="F811" s="111" t="s">
        <v>908</v>
      </c>
      <c r="G811" s="5"/>
      <c r="H811" s="111">
        <v>41705</v>
      </c>
      <c r="I811" s="111" t="s">
        <v>1885</v>
      </c>
      <c r="J811" s="5">
        <v>1</v>
      </c>
      <c r="K811" s="5" t="s">
        <v>37</v>
      </c>
      <c r="L811" s="111" t="s">
        <v>119</v>
      </c>
      <c r="M811" s="112">
        <v>59000</v>
      </c>
      <c r="N811" s="5">
        <v>20241017</v>
      </c>
      <c r="O811" s="5">
        <v>20241018</v>
      </c>
      <c r="P811" s="89"/>
      <c r="Q811" s="91">
        <f t="shared" si="185"/>
        <v>59000</v>
      </c>
      <c r="R811" s="92">
        <f t="shared" si="186"/>
        <v>64900.000000000007</v>
      </c>
    </row>
    <row r="812" spans="2:18" ht="16.5">
      <c r="B812" s="89">
        <v>10</v>
      </c>
      <c r="C812" s="5" t="s">
        <v>2979</v>
      </c>
      <c r="D812" s="89" t="s">
        <v>14</v>
      </c>
      <c r="E812" s="111" t="s">
        <v>1879</v>
      </c>
      <c r="F812" s="111" t="s">
        <v>908</v>
      </c>
      <c r="G812" s="5"/>
      <c r="H812" s="111">
        <v>41117</v>
      </c>
      <c r="I812" s="111" t="s">
        <v>1886</v>
      </c>
      <c r="J812" s="5">
        <v>1</v>
      </c>
      <c r="K812" s="5" t="s">
        <v>37</v>
      </c>
      <c r="L812" s="111" t="s">
        <v>119</v>
      </c>
      <c r="M812" s="112">
        <v>56000</v>
      </c>
      <c r="N812" s="5">
        <v>20241017</v>
      </c>
      <c r="O812" s="5">
        <v>20241018</v>
      </c>
      <c r="P812" s="89"/>
      <c r="Q812" s="91">
        <f t="shared" si="185"/>
        <v>56000</v>
      </c>
      <c r="R812" s="92">
        <f t="shared" si="186"/>
        <v>61600.000000000007</v>
      </c>
    </row>
    <row r="813" spans="2:18" ht="16.5">
      <c r="B813" s="88">
        <v>11</v>
      </c>
      <c r="C813" s="88" t="s">
        <v>2979</v>
      </c>
      <c r="D813" s="88" t="s">
        <v>14</v>
      </c>
      <c r="E813" s="88" t="s">
        <v>3016</v>
      </c>
      <c r="F813" s="88" t="s">
        <v>2994</v>
      </c>
      <c r="G813" s="88"/>
      <c r="H813" s="88">
        <v>9402171</v>
      </c>
      <c r="I813" s="88" t="s">
        <v>2995</v>
      </c>
      <c r="J813" s="88">
        <v>2</v>
      </c>
      <c r="K813" s="88" t="s">
        <v>36</v>
      </c>
      <c r="L813" s="88" t="s">
        <v>119</v>
      </c>
      <c r="M813" s="114">
        <v>28000</v>
      </c>
      <c r="N813" s="88">
        <v>20241017</v>
      </c>
      <c r="O813" s="105">
        <v>20241122</v>
      </c>
      <c r="P813" s="88" t="s">
        <v>3024</v>
      </c>
      <c r="Q813" s="101">
        <f t="shared" si="185"/>
        <v>56000</v>
      </c>
      <c r="R813" s="102">
        <f t="shared" si="186"/>
        <v>61600.000000000007</v>
      </c>
    </row>
    <row r="814" spans="2:18" ht="28.5">
      <c r="B814" s="88">
        <v>12</v>
      </c>
      <c r="C814" s="88" t="s">
        <v>2979</v>
      </c>
      <c r="D814" s="88" t="s">
        <v>14</v>
      </c>
      <c r="E814" s="88" t="s">
        <v>3017</v>
      </c>
      <c r="F814" s="88" t="s">
        <v>3020</v>
      </c>
      <c r="G814" s="88"/>
      <c r="H814" s="88" t="s">
        <v>3018</v>
      </c>
      <c r="I814" s="88"/>
      <c r="J814" s="88"/>
      <c r="K814" s="88"/>
      <c r="L814" s="88" t="s">
        <v>119</v>
      </c>
      <c r="M814" s="329" t="s">
        <v>3027</v>
      </c>
      <c r="N814" s="88">
        <v>20241017</v>
      </c>
      <c r="O814" s="105">
        <v>20241029</v>
      </c>
      <c r="P814" s="105" t="s">
        <v>3638</v>
      </c>
      <c r="Q814" s="101"/>
      <c r="R814" s="101"/>
    </row>
    <row r="815" spans="2:18" ht="16.5">
      <c r="B815" s="89">
        <v>13</v>
      </c>
      <c r="C815" s="5" t="s">
        <v>2979</v>
      </c>
      <c r="D815" s="89" t="s">
        <v>14</v>
      </c>
      <c r="E815" s="111" t="s">
        <v>2996</v>
      </c>
      <c r="F815" s="111"/>
      <c r="G815" s="5"/>
      <c r="H815" s="111"/>
      <c r="I815" s="111" t="s">
        <v>2997</v>
      </c>
      <c r="J815" s="5">
        <v>1</v>
      </c>
      <c r="K815" s="5" t="s">
        <v>38</v>
      </c>
      <c r="L815" s="111" t="s">
        <v>119</v>
      </c>
      <c r="M815" s="112">
        <v>25500</v>
      </c>
      <c r="N815" s="5">
        <v>20241017</v>
      </c>
      <c r="O815" s="5">
        <v>20241029</v>
      </c>
      <c r="P815" s="89"/>
      <c r="Q815" s="91">
        <f t="shared" si="185"/>
        <v>25500</v>
      </c>
      <c r="R815" s="92">
        <f t="shared" si="186"/>
        <v>28050.000000000004</v>
      </c>
    </row>
    <row r="816" spans="2:18" ht="16.5">
      <c r="B816" s="89">
        <v>14</v>
      </c>
      <c r="C816" s="5" t="s">
        <v>2979</v>
      </c>
      <c r="D816" s="89" t="s">
        <v>14</v>
      </c>
      <c r="E816" s="111" t="s">
        <v>2998</v>
      </c>
      <c r="F816" s="111" t="s">
        <v>2999</v>
      </c>
      <c r="G816" s="5"/>
      <c r="H816" s="111" t="s">
        <v>3000</v>
      </c>
      <c r="I816" s="111" t="s">
        <v>526</v>
      </c>
      <c r="J816" s="5">
        <v>1</v>
      </c>
      <c r="K816" s="5" t="s">
        <v>3001</v>
      </c>
      <c r="L816" s="111" t="s">
        <v>3019</v>
      </c>
      <c r="M816" s="112">
        <v>360000</v>
      </c>
      <c r="N816" s="5">
        <v>20241017</v>
      </c>
      <c r="O816" s="5">
        <v>20241022</v>
      </c>
      <c r="P816" s="89"/>
      <c r="Q816" s="91">
        <f t="shared" si="185"/>
        <v>360000</v>
      </c>
      <c r="R816" s="92">
        <f t="shared" si="186"/>
        <v>396000.00000000006</v>
      </c>
    </row>
    <row r="817" spans="2:18">
      <c r="P817" s="43" t="s">
        <v>123</v>
      </c>
      <c r="Q817" s="42">
        <f>SUM(Q803:Q816)</f>
        <v>1161400</v>
      </c>
      <c r="R817" s="42">
        <f>SUM(R803:R816)</f>
        <v>1277540</v>
      </c>
    </row>
    <row r="819" spans="2:18">
      <c r="B819" s="4" t="s">
        <v>3093</v>
      </c>
    </row>
    <row r="820" spans="2:18">
      <c r="B820" s="4" t="s">
        <v>3094</v>
      </c>
      <c r="C820" s="4" t="s">
        <v>3095</v>
      </c>
      <c r="D820" s="4" t="s">
        <v>12</v>
      </c>
      <c r="E820" s="4" t="s">
        <v>5</v>
      </c>
      <c r="F820" s="4" t="s">
        <v>3096</v>
      </c>
      <c r="G820" s="4" t="s">
        <v>2</v>
      </c>
      <c r="H820" s="4" t="s">
        <v>18</v>
      </c>
      <c r="I820" s="4" t="s">
        <v>3</v>
      </c>
      <c r="J820" s="4" t="s">
        <v>6</v>
      </c>
      <c r="K820" s="4" t="s">
        <v>35</v>
      </c>
      <c r="L820" s="4" t="s">
        <v>21</v>
      </c>
      <c r="M820" s="4" t="s">
        <v>3097</v>
      </c>
      <c r="N820" s="4" t="s">
        <v>3098</v>
      </c>
      <c r="O820" s="4" t="s">
        <v>3099</v>
      </c>
      <c r="P820" s="4" t="s">
        <v>73</v>
      </c>
      <c r="Q820" s="4" t="s">
        <v>3100</v>
      </c>
      <c r="R820" s="4" t="s">
        <v>3101</v>
      </c>
    </row>
    <row r="821" spans="2:18" ht="16.5">
      <c r="B821" s="89">
        <v>1</v>
      </c>
      <c r="C821" s="5" t="s">
        <v>3093</v>
      </c>
      <c r="D821" s="89" t="s">
        <v>3102</v>
      </c>
      <c r="E821" s="111" t="s">
        <v>3103</v>
      </c>
      <c r="F821" s="111" t="s">
        <v>1626</v>
      </c>
      <c r="G821" s="5" t="s">
        <v>2099</v>
      </c>
      <c r="H821" s="111" t="s">
        <v>1986</v>
      </c>
      <c r="I821" s="111" t="s">
        <v>152</v>
      </c>
      <c r="J821" s="5">
        <v>10</v>
      </c>
      <c r="K821" s="5" t="s">
        <v>38</v>
      </c>
      <c r="L821" s="111" t="s">
        <v>3217</v>
      </c>
      <c r="M821" s="112">
        <v>7400</v>
      </c>
      <c r="N821" s="5">
        <v>20241106</v>
      </c>
      <c r="O821" s="5">
        <v>20241108</v>
      </c>
      <c r="P821" s="111"/>
      <c r="Q821" s="91">
        <f t="shared" ref="Q821:Q842" si="187">J821*M821</f>
        <v>74000</v>
      </c>
      <c r="R821" s="92">
        <f t="shared" ref="R821:R842" si="188">Q821*1.1</f>
        <v>81400</v>
      </c>
    </row>
    <row r="822" spans="2:18" ht="16.5">
      <c r="B822" s="89">
        <v>2</v>
      </c>
      <c r="C822" s="5" t="s">
        <v>3093</v>
      </c>
      <c r="D822" s="89" t="s">
        <v>3102</v>
      </c>
      <c r="E822" s="111" t="s">
        <v>3105</v>
      </c>
      <c r="F822" s="111" t="s">
        <v>3106</v>
      </c>
      <c r="G822" s="5" t="s">
        <v>2099</v>
      </c>
      <c r="H822" s="111" t="s">
        <v>3107</v>
      </c>
      <c r="I822" s="111" t="s">
        <v>813</v>
      </c>
      <c r="J822" s="5">
        <v>5</v>
      </c>
      <c r="K822" s="5" t="s">
        <v>38</v>
      </c>
      <c r="L822" s="111" t="s">
        <v>3217</v>
      </c>
      <c r="M822" s="112">
        <v>18000</v>
      </c>
      <c r="N822" s="5">
        <v>20241106</v>
      </c>
      <c r="O822" s="5">
        <v>20241108</v>
      </c>
      <c r="P822" s="111"/>
      <c r="Q822" s="91">
        <f t="shared" si="187"/>
        <v>90000</v>
      </c>
      <c r="R822" s="92">
        <f t="shared" si="188"/>
        <v>99000.000000000015</v>
      </c>
    </row>
    <row r="823" spans="2:18" ht="16.5">
      <c r="B823" s="89">
        <v>3</v>
      </c>
      <c r="C823" s="5" t="s">
        <v>3093</v>
      </c>
      <c r="D823" s="89" t="s">
        <v>3102</v>
      </c>
      <c r="E823" s="111" t="s">
        <v>3108</v>
      </c>
      <c r="F823" s="111" t="s">
        <v>1626</v>
      </c>
      <c r="G823" s="5" t="s">
        <v>2099</v>
      </c>
      <c r="H823" s="111" t="s">
        <v>1424</v>
      </c>
      <c r="I823" s="111" t="s">
        <v>152</v>
      </c>
      <c r="J823" s="5">
        <v>5</v>
      </c>
      <c r="K823" s="5" t="s">
        <v>38</v>
      </c>
      <c r="L823" s="111" t="s">
        <v>3217</v>
      </c>
      <c r="M823" s="112">
        <v>6000</v>
      </c>
      <c r="N823" s="5">
        <v>20241106</v>
      </c>
      <c r="O823" s="5">
        <v>20241108</v>
      </c>
      <c r="P823" s="111"/>
      <c r="Q823" s="91">
        <f t="shared" si="187"/>
        <v>30000</v>
      </c>
      <c r="R823" s="92">
        <f t="shared" si="188"/>
        <v>33000</v>
      </c>
    </row>
    <row r="824" spans="2:18" ht="16.5">
      <c r="B824" s="89">
        <v>4</v>
      </c>
      <c r="C824" s="5" t="s">
        <v>3093</v>
      </c>
      <c r="D824" s="89" t="s">
        <v>3102</v>
      </c>
      <c r="E824" s="111" t="s">
        <v>3109</v>
      </c>
      <c r="F824" s="111" t="s">
        <v>154</v>
      </c>
      <c r="G824" s="5" t="s">
        <v>2099</v>
      </c>
      <c r="H824" s="111" t="s">
        <v>3110</v>
      </c>
      <c r="I824" s="111" t="s">
        <v>152</v>
      </c>
      <c r="J824" s="5">
        <v>1</v>
      </c>
      <c r="K824" s="5" t="s">
        <v>38</v>
      </c>
      <c r="L824" s="111" t="s">
        <v>3217</v>
      </c>
      <c r="M824" s="112">
        <v>25500</v>
      </c>
      <c r="N824" s="5">
        <v>20241106</v>
      </c>
      <c r="O824" s="5">
        <v>20241108</v>
      </c>
      <c r="P824" s="111"/>
      <c r="Q824" s="91">
        <f t="shared" si="187"/>
        <v>25500</v>
      </c>
      <c r="R824" s="92">
        <f t="shared" si="188"/>
        <v>28050.000000000004</v>
      </c>
    </row>
    <row r="825" spans="2:18" ht="16.5">
      <c r="B825" s="89">
        <v>5</v>
      </c>
      <c r="C825" s="5" t="s">
        <v>3093</v>
      </c>
      <c r="D825" s="89" t="s">
        <v>3102</v>
      </c>
      <c r="E825" s="111" t="s">
        <v>2441</v>
      </c>
      <c r="F825" s="111" t="s">
        <v>897</v>
      </c>
      <c r="G825" s="5" t="s">
        <v>2099</v>
      </c>
      <c r="H825" s="111" t="s">
        <v>3111</v>
      </c>
      <c r="I825" s="111" t="s">
        <v>737</v>
      </c>
      <c r="J825" s="5">
        <v>1</v>
      </c>
      <c r="K825" s="5" t="s">
        <v>38</v>
      </c>
      <c r="L825" s="111" t="s">
        <v>3217</v>
      </c>
      <c r="M825" s="112">
        <v>15000</v>
      </c>
      <c r="N825" s="5">
        <v>20241106</v>
      </c>
      <c r="O825" s="5">
        <v>20241108</v>
      </c>
      <c r="P825" s="111"/>
      <c r="Q825" s="91">
        <f t="shared" si="187"/>
        <v>15000</v>
      </c>
      <c r="R825" s="92">
        <f t="shared" si="188"/>
        <v>16500</v>
      </c>
    </row>
    <row r="826" spans="2:18" ht="16.5">
      <c r="B826" s="89">
        <v>6</v>
      </c>
      <c r="C826" s="5" t="s">
        <v>3093</v>
      </c>
      <c r="D826" s="89" t="s">
        <v>3102</v>
      </c>
      <c r="E826" s="111" t="s">
        <v>3112</v>
      </c>
      <c r="F826" s="111" t="s">
        <v>3106</v>
      </c>
      <c r="G826" s="5" t="s">
        <v>2099</v>
      </c>
      <c r="H826" s="111" t="s">
        <v>3113</v>
      </c>
      <c r="I826" s="111" t="s">
        <v>737</v>
      </c>
      <c r="J826" s="5">
        <v>1</v>
      </c>
      <c r="K826" s="5" t="s">
        <v>38</v>
      </c>
      <c r="L826" s="111" t="s">
        <v>3217</v>
      </c>
      <c r="M826" s="112">
        <v>16500</v>
      </c>
      <c r="N826" s="5">
        <v>20241106</v>
      </c>
      <c r="O826" s="5">
        <v>20241108</v>
      </c>
      <c r="P826" s="111"/>
      <c r="Q826" s="91">
        <f t="shared" si="187"/>
        <v>16500</v>
      </c>
      <c r="R826" s="92">
        <f t="shared" si="188"/>
        <v>18150</v>
      </c>
    </row>
    <row r="827" spans="2:18" ht="16.5">
      <c r="B827" s="88">
        <v>7</v>
      </c>
      <c r="C827" s="88" t="s">
        <v>3093</v>
      </c>
      <c r="D827" s="88" t="s">
        <v>14</v>
      </c>
      <c r="E827" s="105" t="s">
        <v>3155</v>
      </c>
      <c r="F827" s="88" t="s">
        <v>1764</v>
      </c>
      <c r="G827" s="88" t="s">
        <v>3114</v>
      </c>
      <c r="H827" s="88" t="s">
        <v>3115</v>
      </c>
      <c r="I827" s="88" t="s">
        <v>277</v>
      </c>
      <c r="J827" s="88">
        <v>3</v>
      </c>
      <c r="K827" s="88" t="s">
        <v>38</v>
      </c>
      <c r="L827" s="88" t="s">
        <v>3218</v>
      </c>
      <c r="M827" s="114">
        <v>119000</v>
      </c>
      <c r="N827" s="88">
        <v>20241106</v>
      </c>
      <c r="O827" s="88">
        <v>20241205</v>
      </c>
      <c r="P827" s="88" t="s">
        <v>3089</v>
      </c>
      <c r="Q827" s="101">
        <f t="shared" si="187"/>
        <v>357000</v>
      </c>
      <c r="R827" s="102">
        <f t="shared" si="188"/>
        <v>392700.00000000006</v>
      </c>
    </row>
    <row r="828" spans="2:18" ht="16.5">
      <c r="B828" s="88">
        <v>8</v>
      </c>
      <c r="C828" s="88" t="s">
        <v>3093</v>
      </c>
      <c r="D828" s="88" t="s">
        <v>14</v>
      </c>
      <c r="E828" s="105" t="s">
        <v>3156</v>
      </c>
      <c r="F828" s="88" t="s">
        <v>1764</v>
      </c>
      <c r="G828" s="88" t="s">
        <v>3114</v>
      </c>
      <c r="H828" s="88" t="s">
        <v>1630</v>
      </c>
      <c r="I828" s="88" t="s">
        <v>277</v>
      </c>
      <c r="J828" s="88">
        <v>3</v>
      </c>
      <c r="K828" s="88" t="s">
        <v>38</v>
      </c>
      <c r="L828" s="88" t="s">
        <v>3218</v>
      </c>
      <c r="M828" s="114">
        <v>40000</v>
      </c>
      <c r="N828" s="88">
        <v>20241106</v>
      </c>
      <c r="O828" s="88">
        <v>20241205</v>
      </c>
      <c r="P828" s="88" t="s">
        <v>3089</v>
      </c>
      <c r="Q828" s="101">
        <f t="shared" si="187"/>
        <v>120000</v>
      </c>
      <c r="R828" s="102">
        <f t="shared" si="188"/>
        <v>132000</v>
      </c>
    </row>
    <row r="829" spans="2:18" ht="16.5">
      <c r="B829" s="89">
        <v>9</v>
      </c>
      <c r="C829" s="5" t="s">
        <v>3093</v>
      </c>
      <c r="D829" s="89" t="s">
        <v>3102</v>
      </c>
      <c r="E829" s="111" t="s">
        <v>3116</v>
      </c>
      <c r="F829" s="111" t="s">
        <v>3117</v>
      </c>
      <c r="G829" s="5"/>
      <c r="H829" s="111" t="s">
        <v>3118</v>
      </c>
      <c r="I829" s="111" t="s">
        <v>3119</v>
      </c>
      <c r="J829" s="5">
        <v>2</v>
      </c>
      <c r="K829" s="5" t="s">
        <v>38</v>
      </c>
      <c r="L829" s="111" t="s">
        <v>3217</v>
      </c>
      <c r="M829" s="112">
        <v>15100</v>
      </c>
      <c r="N829" s="5">
        <v>20241106</v>
      </c>
      <c r="O829" s="5">
        <v>20241108</v>
      </c>
      <c r="P829" s="111"/>
      <c r="Q829" s="91">
        <f t="shared" si="187"/>
        <v>30200</v>
      </c>
      <c r="R829" s="92">
        <f t="shared" si="188"/>
        <v>33220</v>
      </c>
    </row>
    <row r="830" spans="2:18" ht="16.5">
      <c r="B830" s="89">
        <v>10</v>
      </c>
      <c r="C830" s="5" t="s">
        <v>3093</v>
      </c>
      <c r="D830" s="89" t="s">
        <v>3102</v>
      </c>
      <c r="E830" s="111" t="s">
        <v>3116</v>
      </c>
      <c r="F830" s="111" t="s">
        <v>3117</v>
      </c>
      <c r="G830" s="5"/>
      <c r="H830" s="111" t="s">
        <v>3120</v>
      </c>
      <c r="I830" s="111" t="s">
        <v>3121</v>
      </c>
      <c r="J830" s="5">
        <v>2</v>
      </c>
      <c r="K830" s="5" t="s">
        <v>38</v>
      </c>
      <c r="L830" s="111" t="s">
        <v>3217</v>
      </c>
      <c r="M830" s="112">
        <v>19000</v>
      </c>
      <c r="N830" s="5">
        <v>20241106</v>
      </c>
      <c r="O830" s="5">
        <v>20241108</v>
      </c>
      <c r="P830" s="111"/>
      <c r="Q830" s="91">
        <f t="shared" si="187"/>
        <v>38000</v>
      </c>
      <c r="R830" s="92">
        <f t="shared" si="188"/>
        <v>41800</v>
      </c>
    </row>
    <row r="831" spans="2:18" ht="16.5">
      <c r="B831" s="89">
        <v>11</v>
      </c>
      <c r="C831" s="5" t="s">
        <v>3093</v>
      </c>
      <c r="D831" s="89" t="s">
        <v>3102</v>
      </c>
      <c r="E831" s="111" t="s">
        <v>3122</v>
      </c>
      <c r="F831" s="111" t="s">
        <v>3123</v>
      </c>
      <c r="G831" s="5"/>
      <c r="H831" s="111" t="s">
        <v>3124</v>
      </c>
      <c r="I831" s="111" t="s">
        <v>3125</v>
      </c>
      <c r="J831" s="5">
        <v>2</v>
      </c>
      <c r="K831" s="5" t="s">
        <v>3104</v>
      </c>
      <c r="L831" s="111" t="s">
        <v>3217</v>
      </c>
      <c r="M831" s="112">
        <v>24000</v>
      </c>
      <c r="N831" s="5">
        <v>20241106</v>
      </c>
      <c r="O831" s="5">
        <v>20241108</v>
      </c>
      <c r="P831" s="111"/>
      <c r="Q831" s="91">
        <f t="shared" si="187"/>
        <v>48000</v>
      </c>
      <c r="R831" s="92">
        <f t="shared" si="188"/>
        <v>52800.000000000007</v>
      </c>
    </row>
    <row r="832" spans="2:18" ht="16.5">
      <c r="B832" s="89">
        <v>12</v>
      </c>
      <c r="C832" s="5" t="s">
        <v>3093</v>
      </c>
      <c r="D832" s="89" t="s">
        <v>3102</v>
      </c>
      <c r="E832" s="111" t="s">
        <v>3126</v>
      </c>
      <c r="F832" s="111" t="s">
        <v>2012</v>
      </c>
      <c r="G832" s="5"/>
      <c r="H832" s="111" t="s">
        <v>875</v>
      </c>
      <c r="I832" s="111"/>
      <c r="J832" s="5">
        <v>10</v>
      </c>
      <c r="K832" s="5" t="s">
        <v>3127</v>
      </c>
      <c r="L832" s="111" t="s">
        <v>3217</v>
      </c>
      <c r="M832" s="112">
        <v>17000</v>
      </c>
      <c r="N832" s="5">
        <v>20241106</v>
      </c>
      <c r="O832" s="5">
        <v>20241108</v>
      </c>
      <c r="P832" s="111"/>
      <c r="Q832" s="91">
        <f t="shared" si="187"/>
        <v>170000</v>
      </c>
      <c r="R832" s="92">
        <f t="shared" si="188"/>
        <v>187000.00000000003</v>
      </c>
    </row>
    <row r="833" spans="2:18" ht="16.5">
      <c r="B833" s="88">
        <v>13</v>
      </c>
      <c r="C833" s="88" t="s">
        <v>3093</v>
      </c>
      <c r="D833" s="88" t="s">
        <v>3102</v>
      </c>
      <c r="E833" s="105" t="s">
        <v>3128</v>
      </c>
      <c r="F833" s="88" t="s">
        <v>2120</v>
      </c>
      <c r="G833" s="88"/>
      <c r="H833" s="88" t="s">
        <v>3129</v>
      </c>
      <c r="I833" s="88" t="s">
        <v>3130</v>
      </c>
      <c r="J833" s="88">
        <v>2</v>
      </c>
      <c r="K833" s="88" t="s">
        <v>3127</v>
      </c>
      <c r="L833" s="88" t="s">
        <v>3217</v>
      </c>
      <c r="M833" s="114">
        <v>380000</v>
      </c>
      <c r="N833" s="88">
        <v>20241106</v>
      </c>
      <c r="O833" s="88">
        <v>20241129</v>
      </c>
      <c r="P833" s="105" t="s">
        <v>3158</v>
      </c>
      <c r="Q833" s="101">
        <f t="shared" si="187"/>
        <v>760000</v>
      </c>
      <c r="R833" s="102">
        <f t="shared" si="188"/>
        <v>836000.00000000012</v>
      </c>
    </row>
    <row r="834" spans="2:18" ht="16.5">
      <c r="B834" s="89">
        <v>14</v>
      </c>
      <c r="C834" s="5" t="s">
        <v>3093</v>
      </c>
      <c r="D834" s="89" t="s">
        <v>3102</v>
      </c>
      <c r="E834" s="111" t="s">
        <v>1783</v>
      </c>
      <c r="F834" s="111" t="s">
        <v>706</v>
      </c>
      <c r="G834" s="5"/>
      <c r="H834" s="111" t="s">
        <v>539</v>
      </c>
      <c r="I834" s="111" t="s">
        <v>1785</v>
      </c>
      <c r="J834" s="5">
        <v>3</v>
      </c>
      <c r="K834" s="5" t="s">
        <v>3104</v>
      </c>
      <c r="L834" s="111" t="s">
        <v>3217</v>
      </c>
      <c r="M834" s="112">
        <v>45000</v>
      </c>
      <c r="N834" s="5">
        <v>20241106</v>
      </c>
      <c r="O834" s="5">
        <v>20241108</v>
      </c>
      <c r="P834" s="111"/>
      <c r="Q834" s="91">
        <f t="shared" si="187"/>
        <v>135000</v>
      </c>
      <c r="R834" s="92">
        <f t="shared" si="188"/>
        <v>148500</v>
      </c>
    </row>
    <row r="835" spans="2:18" ht="16.5">
      <c r="B835" s="89">
        <v>15</v>
      </c>
      <c r="C835" s="5" t="s">
        <v>3093</v>
      </c>
      <c r="D835" s="89" t="s">
        <v>3102</v>
      </c>
      <c r="E835" s="111" t="s">
        <v>1784</v>
      </c>
      <c r="F835" s="111" t="s">
        <v>706</v>
      </c>
      <c r="G835" s="5"/>
      <c r="H835" s="111" t="s">
        <v>540</v>
      </c>
      <c r="I835" s="111" t="s">
        <v>1786</v>
      </c>
      <c r="J835" s="5">
        <v>3</v>
      </c>
      <c r="K835" s="5" t="s">
        <v>3104</v>
      </c>
      <c r="L835" s="111" t="s">
        <v>3217</v>
      </c>
      <c r="M835" s="112">
        <v>60000</v>
      </c>
      <c r="N835" s="5">
        <v>20241106</v>
      </c>
      <c r="O835" s="5">
        <v>20241108</v>
      </c>
      <c r="P835" s="111"/>
      <c r="Q835" s="91">
        <f t="shared" si="187"/>
        <v>180000</v>
      </c>
      <c r="R835" s="92">
        <f t="shared" si="188"/>
        <v>198000.00000000003</v>
      </c>
    </row>
    <row r="836" spans="2:18" ht="16.5">
      <c r="B836" s="89">
        <v>16</v>
      </c>
      <c r="C836" s="5" t="s">
        <v>3093</v>
      </c>
      <c r="D836" s="89" t="s">
        <v>3102</v>
      </c>
      <c r="E836" s="111" t="s">
        <v>3131</v>
      </c>
      <c r="F836" s="111" t="s">
        <v>915</v>
      </c>
      <c r="G836" s="5"/>
      <c r="H836" s="111">
        <v>31220502</v>
      </c>
      <c r="I836" s="111" t="s">
        <v>3132</v>
      </c>
      <c r="J836" s="5">
        <v>10</v>
      </c>
      <c r="K836" s="5" t="s">
        <v>3104</v>
      </c>
      <c r="L836" s="111" t="s">
        <v>3219</v>
      </c>
      <c r="M836" s="112">
        <v>31000</v>
      </c>
      <c r="N836" s="5">
        <v>20241106</v>
      </c>
      <c r="O836" s="5">
        <v>20241108</v>
      </c>
      <c r="P836" s="111"/>
      <c r="Q836" s="91">
        <f t="shared" si="187"/>
        <v>310000</v>
      </c>
      <c r="R836" s="92">
        <f t="shared" si="188"/>
        <v>341000</v>
      </c>
    </row>
    <row r="837" spans="2:18" ht="16.5">
      <c r="B837" s="89">
        <v>17</v>
      </c>
      <c r="C837" s="5" t="s">
        <v>3093</v>
      </c>
      <c r="D837" s="89" t="s">
        <v>3102</v>
      </c>
      <c r="E837" s="111" t="s">
        <v>3133</v>
      </c>
      <c r="F837" s="111"/>
      <c r="G837" s="5"/>
      <c r="H837" s="111"/>
      <c r="I837" s="111" t="s">
        <v>3134</v>
      </c>
      <c r="J837" s="5">
        <v>3</v>
      </c>
      <c r="K837" s="5" t="s">
        <v>3127</v>
      </c>
      <c r="L837" s="111" t="s">
        <v>3217</v>
      </c>
      <c r="M837" s="112">
        <v>2300</v>
      </c>
      <c r="N837" s="5">
        <v>20241106</v>
      </c>
      <c r="O837" s="5">
        <v>20241108</v>
      </c>
      <c r="P837" s="111"/>
      <c r="Q837" s="91">
        <f t="shared" si="187"/>
        <v>6900</v>
      </c>
      <c r="R837" s="92">
        <f t="shared" si="188"/>
        <v>7590.0000000000009</v>
      </c>
    </row>
    <row r="838" spans="2:18" ht="16.5">
      <c r="B838" s="89">
        <v>18</v>
      </c>
      <c r="C838" s="5" t="s">
        <v>3093</v>
      </c>
      <c r="D838" s="89" t="s">
        <v>3102</v>
      </c>
      <c r="E838" s="111" t="s">
        <v>3133</v>
      </c>
      <c r="F838" s="111"/>
      <c r="G838" s="5"/>
      <c r="H838" s="111"/>
      <c r="I838" s="111" t="s">
        <v>3135</v>
      </c>
      <c r="J838" s="5">
        <v>6</v>
      </c>
      <c r="K838" s="5" t="s">
        <v>3127</v>
      </c>
      <c r="L838" s="111" t="s">
        <v>3217</v>
      </c>
      <c r="M838" s="112">
        <v>800</v>
      </c>
      <c r="N838" s="5">
        <v>20241106</v>
      </c>
      <c r="O838" s="5">
        <v>20241108</v>
      </c>
      <c r="P838" s="111"/>
      <c r="Q838" s="91">
        <f t="shared" si="187"/>
        <v>4800</v>
      </c>
      <c r="R838" s="92">
        <f t="shared" si="188"/>
        <v>5280</v>
      </c>
    </row>
    <row r="839" spans="2:18" ht="16.5">
      <c r="B839" s="89">
        <v>19</v>
      </c>
      <c r="C839" s="5" t="s">
        <v>3093</v>
      </c>
      <c r="D839" s="89" t="s">
        <v>3102</v>
      </c>
      <c r="E839" s="111" t="s">
        <v>3133</v>
      </c>
      <c r="F839" s="111"/>
      <c r="G839" s="5"/>
      <c r="H839" s="111"/>
      <c r="I839" s="111" t="s">
        <v>3136</v>
      </c>
      <c r="J839" s="5">
        <v>2</v>
      </c>
      <c r="K839" s="5" t="s">
        <v>3127</v>
      </c>
      <c r="L839" s="111" t="s">
        <v>3217</v>
      </c>
      <c r="M839" s="112">
        <v>2900</v>
      </c>
      <c r="N839" s="5">
        <v>20241106</v>
      </c>
      <c r="O839" s="5">
        <v>20241108</v>
      </c>
      <c r="P839" s="111"/>
      <c r="Q839" s="91">
        <f t="shared" si="187"/>
        <v>5800</v>
      </c>
      <c r="R839" s="92">
        <f t="shared" si="188"/>
        <v>6380.0000000000009</v>
      </c>
    </row>
    <row r="840" spans="2:18" ht="16.5">
      <c r="B840" s="89">
        <v>20</v>
      </c>
      <c r="C840" s="5" t="s">
        <v>3093</v>
      </c>
      <c r="D840" s="89" t="s">
        <v>3102</v>
      </c>
      <c r="E840" s="104" t="s">
        <v>3137</v>
      </c>
      <c r="F840" s="111"/>
      <c r="G840" s="5"/>
      <c r="H840" s="111" t="s">
        <v>3138</v>
      </c>
      <c r="I840" s="111" t="s">
        <v>1653</v>
      </c>
      <c r="J840" s="5">
        <v>1</v>
      </c>
      <c r="K840" s="5" t="s">
        <v>38</v>
      </c>
      <c r="L840" s="111" t="s">
        <v>3217</v>
      </c>
      <c r="M840" s="112">
        <v>25500</v>
      </c>
      <c r="N840" s="5">
        <v>20241106</v>
      </c>
      <c r="O840" s="5">
        <v>20241108</v>
      </c>
      <c r="P840" s="104"/>
      <c r="Q840" s="91">
        <f t="shared" si="187"/>
        <v>25500</v>
      </c>
      <c r="R840" s="92">
        <f t="shared" si="188"/>
        <v>28050.000000000004</v>
      </c>
    </row>
    <row r="841" spans="2:18" ht="16.5">
      <c r="B841" s="89">
        <v>21</v>
      </c>
      <c r="C841" s="5" t="s">
        <v>3093</v>
      </c>
      <c r="D841" s="89" t="s">
        <v>3102</v>
      </c>
      <c r="E841" s="104" t="s">
        <v>3137</v>
      </c>
      <c r="F841" s="111"/>
      <c r="G841" s="5"/>
      <c r="H841" s="111" t="s">
        <v>3139</v>
      </c>
      <c r="I841" s="111" t="s">
        <v>3140</v>
      </c>
      <c r="J841" s="5">
        <v>1</v>
      </c>
      <c r="K841" s="5" t="s">
        <v>38</v>
      </c>
      <c r="L841" s="111" t="s">
        <v>3217</v>
      </c>
      <c r="M841" s="112">
        <v>25500</v>
      </c>
      <c r="N841" s="5">
        <v>20241106</v>
      </c>
      <c r="O841" s="5">
        <v>20241108</v>
      </c>
      <c r="P841" s="104"/>
      <c r="Q841" s="91">
        <f t="shared" si="187"/>
        <v>25500</v>
      </c>
      <c r="R841" s="92">
        <f t="shared" si="188"/>
        <v>28050.000000000004</v>
      </c>
    </row>
    <row r="842" spans="2:18" ht="16.5">
      <c r="B842" s="89">
        <v>22</v>
      </c>
      <c r="C842" s="5" t="s">
        <v>3093</v>
      </c>
      <c r="D842" s="89" t="s">
        <v>3102</v>
      </c>
      <c r="E842" s="111" t="s">
        <v>1760</v>
      </c>
      <c r="F842" s="111"/>
      <c r="G842" s="5"/>
      <c r="H842" s="111" t="s">
        <v>1794</v>
      </c>
      <c r="I842" s="111"/>
      <c r="J842" s="5">
        <v>2</v>
      </c>
      <c r="K842" s="5" t="s">
        <v>38</v>
      </c>
      <c r="L842" s="111" t="s">
        <v>3217</v>
      </c>
      <c r="M842" s="112">
        <v>5900</v>
      </c>
      <c r="N842" s="5">
        <v>20241106</v>
      </c>
      <c r="O842" s="5">
        <v>20241108</v>
      </c>
      <c r="P842" s="111"/>
      <c r="Q842" s="91">
        <f t="shared" si="187"/>
        <v>11800</v>
      </c>
      <c r="R842" s="92">
        <f t="shared" si="188"/>
        <v>12980.000000000002</v>
      </c>
    </row>
    <row r="843" spans="2:18" ht="16.5">
      <c r="B843" s="89">
        <v>23</v>
      </c>
      <c r="C843" s="5" t="s">
        <v>3143</v>
      </c>
      <c r="D843" s="89" t="s">
        <v>3144</v>
      </c>
      <c r="E843" s="104" t="s">
        <v>1767</v>
      </c>
      <c r="F843" s="111" t="s">
        <v>1768</v>
      </c>
      <c r="G843" s="5" t="s">
        <v>3145</v>
      </c>
      <c r="H843" s="111" t="s">
        <v>3154</v>
      </c>
      <c r="I843" s="111" t="s">
        <v>767</v>
      </c>
      <c r="J843" s="5">
        <v>12</v>
      </c>
      <c r="K843" s="5" t="s">
        <v>1533</v>
      </c>
      <c r="L843" s="111" t="s">
        <v>3216</v>
      </c>
      <c r="M843" s="112">
        <v>34500</v>
      </c>
      <c r="N843" s="5">
        <v>20241106</v>
      </c>
      <c r="O843" s="5">
        <v>20241113</v>
      </c>
      <c r="P843" s="104"/>
      <c r="Q843" s="91">
        <f t="shared" ref="Q843:Q845" si="189">J843*M843</f>
        <v>414000</v>
      </c>
      <c r="R843" s="92">
        <f t="shared" ref="R843:R845" si="190">Q843*1.1</f>
        <v>455400.00000000006</v>
      </c>
    </row>
    <row r="844" spans="2:18" ht="16.5">
      <c r="B844" s="89">
        <v>24</v>
      </c>
      <c r="C844" s="5" t="s">
        <v>3142</v>
      </c>
      <c r="D844" s="89" t="s">
        <v>759</v>
      </c>
      <c r="E844" s="104" t="s">
        <v>3146</v>
      </c>
      <c r="F844" s="111" t="s">
        <v>897</v>
      </c>
      <c r="G844" s="5" t="s">
        <v>2107</v>
      </c>
      <c r="H844" s="111" t="s">
        <v>3147</v>
      </c>
      <c r="I844" s="111" t="s">
        <v>737</v>
      </c>
      <c r="J844" s="5">
        <v>5</v>
      </c>
      <c r="K844" s="5" t="s">
        <v>3148</v>
      </c>
      <c r="L844" s="111" t="s">
        <v>3217</v>
      </c>
      <c r="M844" s="112">
        <v>63000</v>
      </c>
      <c r="N844" s="5">
        <v>20241106</v>
      </c>
      <c r="O844" s="5">
        <v>20241108</v>
      </c>
      <c r="P844" s="104"/>
      <c r="Q844" s="91">
        <f t="shared" si="189"/>
        <v>315000</v>
      </c>
      <c r="R844" s="92">
        <f t="shared" si="190"/>
        <v>346500</v>
      </c>
    </row>
    <row r="845" spans="2:18" ht="16.5">
      <c r="B845" s="88">
        <v>25</v>
      </c>
      <c r="C845" s="88" t="s">
        <v>3093</v>
      </c>
      <c r="D845" s="88" t="s">
        <v>14</v>
      </c>
      <c r="E845" s="105" t="s">
        <v>3157</v>
      </c>
      <c r="F845" s="88" t="s">
        <v>1764</v>
      </c>
      <c r="G845" s="88"/>
      <c r="H845" s="88" t="s">
        <v>3149</v>
      </c>
      <c r="I845" s="88" t="s">
        <v>280</v>
      </c>
      <c r="J845" s="88">
        <v>1</v>
      </c>
      <c r="K845" s="88" t="s">
        <v>38</v>
      </c>
      <c r="L845" s="88" t="s">
        <v>3218</v>
      </c>
      <c r="M845" s="114">
        <v>30000</v>
      </c>
      <c r="N845" s="88">
        <v>20241106</v>
      </c>
      <c r="O845" s="88">
        <v>20241205</v>
      </c>
      <c r="P845" s="88" t="s">
        <v>3089</v>
      </c>
      <c r="Q845" s="101">
        <f t="shared" si="189"/>
        <v>30000</v>
      </c>
      <c r="R845" s="102">
        <f t="shared" si="190"/>
        <v>33000</v>
      </c>
    </row>
    <row r="846" spans="2:18">
      <c r="P846" s="43" t="s">
        <v>3141</v>
      </c>
      <c r="Q846" s="42">
        <f>SUM(Q821:Q845)</f>
        <v>3238500</v>
      </c>
      <c r="R846" s="42">
        <f>SUM(R821:R845)</f>
        <v>3562350</v>
      </c>
    </row>
    <row r="848" spans="2:18">
      <c r="B848" s="4" t="s">
        <v>3159</v>
      </c>
    </row>
    <row r="849" spans="2:19">
      <c r="B849" s="4" t="s">
        <v>3160</v>
      </c>
      <c r="C849" s="4" t="s">
        <v>3161</v>
      </c>
      <c r="D849" s="4" t="s">
        <v>3162</v>
      </c>
      <c r="E849" s="4" t="s">
        <v>3163</v>
      </c>
      <c r="F849" s="4" t="s">
        <v>3164</v>
      </c>
      <c r="G849" s="4" t="s">
        <v>3165</v>
      </c>
      <c r="H849" s="4" t="s">
        <v>3166</v>
      </c>
      <c r="I849" s="4" t="s">
        <v>3167</v>
      </c>
      <c r="J849" s="4" t="s">
        <v>3168</v>
      </c>
      <c r="K849" s="4" t="s">
        <v>3169</v>
      </c>
      <c r="L849" s="4" t="s">
        <v>3170</v>
      </c>
      <c r="M849" s="4" t="s">
        <v>3171</v>
      </c>
      <c r="N849" s="4" t="s">
        <v>3172</v>
      </c>
      <c r="O849" s="4" t="s">
        <v>3173</v>
      </c>
      <c r="P849" s="4" t="s">
        <v>3174</v>
      </c>
      <c r="Q849" s="4" t="s">
        <v>3175</v>
      </c>
      <c r="R849" s="4" t="s">
        <v>3176</v>
      </c>
    </row>
    <row r="850" spans="2:19" ht="16.5">
      <c r="B850" s="89">
        <v>1</v>
      </c>
      <c r="C850" s="5" t="s">
        <v>3159</v>
      </c>
      <c r="D850" s="89" t="s">
        <v>3177</v>
      </c>
      <c r="E850" s="111" t="s">
        <v>3178</v>
      </c>
      <c r="F850" s="111" t="s">
        <v>1969</v>
      </c>
      <c r="G850" s="5"/>
      <c r="H850" s="111" t="s">
        <v>3179</v>
      </c>
      <c r="I850" s="111" t="s">
        <v>583</v>
      </c>
      <c r="J850" s="5">
        <v>1</v>
      </c>
      <c r="K850" s="5" t="s">
        <v>3180</v>
      </c>
      <c r="L850" s="111" t="s">
        <v>3227</v>
      </c>
      <c r="M850" s="112">
        <v>147200</v>
      </c>
      <c r="N850" s="5">
        <v>20241107</v>
      </c>
      <c r="O850" s="5">
        <v>20241108</v>
      </c>
      <c r="P850" s="89"/>
      <c r="Q850" s="91">
        <f t="shared" ref="Q850:Q854" si="191">J850*M850</f>
        <v>147200</v>
      </c>
      <c r="R850" s="92">
        <f t="shared" ref="R850:R854" si="192">Q850*1.1</f>
        <v>161920</v>
      </c>
    </row>
    <row r="851" spans="2:19" ht="16.5">
      <c r="B851" s="89">
        <v>2</v>
      </c>
      <c r="C851" s="5" t="s">
        <v>3159</v>
      </c>
      <c r="D851" s="89" t="s">
        <v>3177</v>
      </c>
      <c r="E851" s="111" t="s">
        <v>3181</v>
      </c>
      <c r="F851" s="111" t="s">
        <v>3182</v>
      </c>
      <c r="G851" s="5"/>
      <c r="H851" s="111" t="s">
        <v>3183</v>
      </c>
      <c r="I851" s="111" t="s">
        <v>3184</v>
      </c>
      <c r="J851" s="5">
        <v>2</v>
      </c>
      <c r="K851" s="5" t="s">
        <v>3185</v>
      </c>
      <c r="L851" s="111" t="s">
        <v>3227</v>
      </c>
      <c r="M851" s="112">
        <v>73400</v>
      </c>
      <c r="N851" s="5">
        <v>20241107</v>
      </c>
      <c r="O851" s="5">
        <v>20241108</v>
      </c>
      <c r="P851" s="89"/>
      <c r="Q851" s="91">
        <f t="shared" si="191"/>
        <v>146800</v>
      </c>
      <c r="R851" s="92">
        <f t="shared" si="192"/>
        <v>161480</v>
      </c>
    </row>
    <row r="852" spans="2:19" ht="16.5">
      <c r="B852" s="89">
        <v>3</v>
      </c>
      <c r="C852" s="5" t="s">
        <v>3186</v>
      </c>
      <c r="D852" s="89" t="s">
        <v>3187</v>
      </c>
      <c r="E852" s="111" t="s">
        <v>3188</v>
      </c>
      <c r="F852" s="111" t="s">
        <v>3182</v>
      </c>
      <c r="G852" s="5"/>
      <c r="H852" s="111" t="s">
        <v>3189</v>
      </c>
      <c r="I852" s="111" t="s">
        <v>3190</v>
      </c>
      <c r="J852" s="5">
        <v>2</v>
      </c>
      <c r="K852" s="5" t="s">
        <v>3191</v>
      </c>
      <c r="L852" s="111" t="s">
        <v>3227</v>
      </c>
      <c r="M852" s="112">
        <v>130500</v>
      </c>
      <c r="N852" s="5">
        <v>20241107</v>
      </c>
      <c r="O852" s="5">
        <v>20241108</v>
      </c>
      <c r="P852" s="89"/>
      <c r="Q852" s="91">
        <f t="shared" si="191"/>
        <v>261000</v>
      </c>
      <c r="R852" s="92">
        <f t="shared" si="192"/>
        <v>287100</v>
      </c>
    </row>
    <row r="853" spans="2:19" ht="16.5">
      <c r="B853" s="89">
        <v>4</v>
      </c>
      <c r="C853" s="5" t="s">
        <v>3192</v>
      </c>
      <c r="D853" s="89" t="s">
        <v>3193</v>
      </c>
      <c r="E853" s="111" t="s">
        <v>3225</v>
      </c>
      <c r="F853" s="111" t="s">
        <v>3206</v>
      </c>
      <c r="G853" s="5"/>
      <c r="H853" s="111" t="s">
        <v>3194</v>
      </c>
      <c r="I853" s="111" t="s">
        <v>3226</v>
      </c>
      <c r="J853" s="5">
        <v>1</v>
      </c>
      <c r="K853" s="5" t="s">
        <v>3195</v>
      </c>
      <c r="L853" s="111" t="s">
        <v>3227</v>
      </c>
      <c r="M853" s="112">
        <v>60000</v>
      </c>
      <c r="N853" s="5">
        <v>20241107</v>
      </c>
      <c r="O853" s="5">
        <v>20241112</v>
      </c>
      <c r="P853" s="89"/>
      <c r="Q853" s="91">
        <f t="shared" si="191"/>
        <v>60000</v>
      </c>
      <c r="R853" s="92">
        <f t="shared" si="192"/>
        <v>66000</v>
      </c>
    </row>
    <row r="854" spans="2:19" ht="16.5">
      <c r="B854" s="89">
        <v>5</v>
      </c>
      <c r="C854" s="5" t="s">
        <v>3192</v>
      </c>
      <c r="D854" s="89" t="s">
        <v>3193</v>
      </c>
      <c r="E854" s="111" t="s">
        <v>3196</v>
      </c>
      <c r="F854" s="111" t="s">
        <v>1758</v>
      </c>
      <c r="G854" s="5"/>
      <c r="H854" s="111" t="s">
        <v>3197</v>
      </c>
      <c r="I854" s="111" t="s">
        <v>1759</v>
      </c>
      <c r="J854" s="5">
        <v>10</v>
      </c>
      <c r="K854" s="5" t="s">
        <v>3195</v>
      </c>
      <c r="L854" s="111" t="s">
        <v>3227</v>
      </c>
      <c r="M854" s="112">
        <v>42000</v>
      </c>
      <c r="N854" s="5">
        <v>20241107</v>
      </c>
      <c r="O854" s="5">
        <v>20241114</v>
      </c>
      <c r="P854" s="5"/>
      <c r="Q854" s="91">
        <f t="shared" si="191"/>
        <v>420000</v>
      </c>
      <c r="R854" s="92">
        <f t="shared" si="192"/>
        <v>462000.00000000006</v>
      </c>
    </row>
    <row r="855" spans="2:19">
      <c r="P855" s="43" t="s">
        <v>3141</v>
      </c>
      <c r="Q855" s="42">
        <f>SUM(Q850:Q854)</f>
        <v>1035000</v>
      </c>
      <c r="R855" s="42">
        <f>SUM(R850:R854)</f>
        <v>1138500</v>
      </c>
    </row>
    <row r="857" spans="2:19">
      <c r="B857" s="4" t="s">
        <v>3210</v>
      </c>
    </row>
    <row r="858" spans="2:19">
      <c r="B858" s="4" t="s">
        <v>2238</v>
      </c>
      <c r="C858" s="4" t="s">
        <v>2239</v>
      </c>
      <c r="D858" s="4" t="s">
        <v>2240</v>
      </c>
      <c r="E858" s="4" t="s">
        <v>2241</v>
      </c>
      <c r="F858" s="4" t="s">
        <v>2242</v>
      </c>
      <c r="G858" s="4" t="s">
        <v>2243</v>
      </c>
      <c r="H858" s="4" t="s">
        <v>2244</v>
      </c>
      <c r="I858" s="4" t="s">
        <v>2245</v>
      </c>
      <c r="J858" s="4" t="s">
        <v>2246</v>
      </c>
      <c r="K858" s="4" t="s">
        <v>2247</v>
      </c>
      <c r="L858" s="4" t="s">
        <v>2248</v>
      </c>
      <c r="M858" s="4" t="s">
        <v>2249</v>
      </c>
      <c r="N858" s="4" t="s">
        <v>2250</v>
      </c>
      <c r="O858" s="4" t="s">
        <v>121</v>
      </c>
      <c r="P858" s="4" t="s">
        <v>2252</v>
      </c>
      <c r="Q858" s="4" t="s">
        <v>122</v>
      </c>
      <c r="R858" s="4" t="s">
        <v>337</v>
      </c>
    </row>
    <row r="859" spans="2:19" ht="16.5">
      <c r="B859" s="89">
        <v>1</v>
      </c>
      <c r="C859" s="5" t="s">
        <v>3210</v>
      </c>
      <c r="D859" s="89" t="s">
        <v>759</v>
      </c>
      <c r="E859" s="111" t="s">
        <v>3211</v>
      </c>
      <c r="F859" s="111" t="s">
        <v>3212</v>
      </c>
      <c r="G859" s="5"/>
      <c r="H859" s="111" t="s">
        <v>3213</v>
      </c>
      <c r="I859" s="111" t="s">
        <v>3214</v>
      </c>
      <c r="J859" s="5">
        <v>1</v>
      </c>
      <c r="K859" s="5" t="s">
        <v>1603</v>
      </c>
      <c r="L859" s="111" t="s">
        <v>3215</v>
      </c>
      <c r="M859" s="112">
        <v>904000</v>
      </c>
      <c r="N859" s="5">
        <v>20241028</v>
      </c>
      <c r="O859" s="5">
        <v>20250312</v>
      </c>
      <c r="P859" s="89"/>
      <c r="Q859" s="91">
        <f t="shared" ref="Q859" si="193">J859*M859</f>
        <v>904000</v>
      </c>
      <c r="R859" s="92">
        <f t="shared" ref="R859" si="194">Q859*1.1</f>
        <v>994400.00000000012</v>
      </c>
    </row>
    <row r="860" spans="2:19" ht="28.5">
      <c r="B860" s="711">
        <v>2</v>
      </c>
      <c r="C860" s="707" t="s">
        <v>3210</v>
      </c>
      <c r="D860" s="711" t="s">
        <v>759</v>
      </c>
      <c r="E860" s="705" t="s">
        <v>3146</v>
      </c>
      <c r="F860" s="705" t="s">
        <v>897</v>
      </c>
      <c r="G860" s="707" t="s">
        <v>2107</v>
      </c>
      <c r="H860" s="705" t="s">
        <v>3147</v>
      </c>
      <c r="I860" s="705" t="s">
        <v>737</v>
      </c>
      <c r="J860" s="5">
        <v>10</v>
      </c>
      <c r="K860" s="5" t="s">
        <v>3222</v>
      </c>
      <c r="L860" s="705" t="s">
        <v>3228</v>
      </c>
      <c r="M860" s="112">
        <v>63000</v>
      </c>
      <c r="N860" s="5">
        <v>20241108</v>
      </c>
      <c r="O860" s="32" t="s">
        <v>3518</v>
      </c>
      <c r="P860" s="387" t="s">
        <v>3233</v>
      </c>
      <c r="Q860" s="91">
        <f t="shared" ref="Q860:Q862" si="195">J860*M860</f>
        <v>630000</v>
      </c>
      <c r="R860" s="92">
        <f t="shared" ref="R860:R862" si="196">Q860*1.1</f>
        <v>693000</v>
      </c>
    </row>
    <row r="861" spans="2:19" ht="16.5">
      <c r="B861" s="712"/>
      <c r="C861" s="708"/>
      <c r="D861" s="712"/>
      <c r="E861" s="706"/>
      <c r="F861" s="706"/>
      <c r="G861" s="708"/>
      <c r="H861" s="706"/>
      <c r="I861" s="706"/>
      <c r="J861" s="5">
        <v>20</v>
      </c>
      <c r="K861" s="5" t="s">
        <v>38</v>
      </c>
      <c r="L861" s="706"/>
      <c r="M861" s="112">
        <v>70000</v>
      </c>
      <c r="N861" s="5">
        <v>20241108</v>
      </c>
      <c r="O861" s="5">
        <v>20241112</v>
      </c>
      <c r="P861" s="89"/>
      <c r="Q861" s="91">
        <f t="shared" ref="Q861" si="197">J861*M861</f>
        <v>1400000</v>
      </c>
      <c r="R861" s="92">
        <f t="shared" ref="R861" si="198">Q861*1.1</f>
        <v>1540000.0000000002</v>
      </c>
    </row>
    <row r="862" spans="2:19" ht="16.5">
      <c r="B862" s="89">
        <v>3</v>
      </c>
      <c r="C862" s="5" t="s">
        <v>3210</v>
      </c>
      <c r="D862" s="89" t="s">
        <v>759</v>
      </c>
      <c r="E862" s="111" t="s">
        <v>3223</v>
      </c>
      <c r="F862" s="111" t="s">
        <v>3224</v>
      </c>
      <c r="G862" s="5"/>
      <c r="H862" s="111" t="s">
        <v>3231</v>
      </c>
      <c r="I862" s="111" t="s">
        <v>2990</v>
      </c>
      <c r="J862" s="5">
        <v>1</v>
      </c>
      <c r="K862" s="5" t="s">
        <v>3222</v>
      </c>
      <c r="L862" s="111" t="s">
        <v>3228</v>
      </c>
      <c r="M862" s="112">
        <v>212500</v>
      </c>
      <c r="N862" s="5">
        <v>20241108</v>
      </c>
      <c r="O862" s="5">
        <v>20241112</v>
      </c>
      <c r="P862" s="89"/>
      <c r="Q862" s="91">
        <f t="shared" si="195"/>
        <v>212500</v>
      </c>
      <c r="R862" s="92">
        <f t="shared" si="196"/>
        <v>233750.00000000003</v>
      </c>
      <c r="S862" s="2" t="s">
        <v>3295</v>
      </c>
    </row>
    <row r="863" spans="2:19">
      <c r="P863" s="43" t="s">
        <v>123</v>
      </c>
      <c r="Q863" s="42">
        <f>SUM(Q859:Q862)</f>
        <v>3146500</v>
      </c>
      <c r="R863" s="42">
        <f>SUM(R859:R862)</f>
        <v>3461150</v>
      </c>
    </row>
    <row r="865" spans="2:18">
      <c r="B865" s="4" t="s">
        <v>3237</v>
      </c>
    </row>
    <row r="866" spans="2:18">
      <c r="B866" s="4" t="s">
        <v>48</v>
      </c>
      <c r="C866" s="4" t="s">
        <v>13</v>
      </c>
      <c r="D866" s="4" t="s">
        <v>12</v>
      </c>
      <c r="E866" s="4" t="s">
        <v>5</v>
      </c>
      <c r="F866" s="4" t="s">
        <v>22</v>
      </c>
      <c r="G866" s="4" t="s">
        <v>2</v>
      </c>
      <c r="H866" s="4" t="s">
        <v>18</v>
      </c>
      <c r="I866" s="4" t="s">
        <v>3</v>
      </c>
      <c r="J866" s="4" t="s">
        <v>6</v>
      </c>
      <c r="K866" s="4" t="s">
        <v>35</v>
      </c>
      <c r="L866" s="4" t="s">
        <v>21</v>
      </c>
      <c r="M866" s="4" t="s">
        <v>59</v>
      </c>
      <c r="N866" s="4" t="s">
        <v>58</v>
      </c>
      <c r="O866" s="4" t="s">
        <v>3238</v>
      </c>
      <c r="P866" s="4" t="s">
        <v>73</v>
      </c>
      <c r="Q866" s="4" t="s">
        <v>3239</v>
      </c>
      <c r="R866" s="4" t="s">
        <v>3240</v>
      </c>
    </row>
    <row r="867" spans="2:18" ht="16.5">
      <c r="B867" s="89">
        <v>1</v>
      </c>
      <c r="C867" s="5" t="s">
        <v>3241</v>
      </c>
      <c r="D867" s="89" t="s">
        <v>3242</v>
      </c>
      <c r="E867" s="111" t="s">
        <v>3243</v>
      </c>
      <c r="F867" s="111" t="s">
        <v>3244</v>
      </c>
      <c r="G867" s="5" t="s">
        <v>3145</v>
      </c>
      <c r="H867" s="111" t="s">
        <v>3245</v>
      </c>
      <c r="I867" s="111" t="s">
        <v>767</v>
      </c>
      <c r="J867" s="5">
        <v>20</v>
      </c>
      <c r="K867" s="5" t="s">
        <v>38</v>
      </c>
      <c r="L867" s="111" t="s">
        <v>3285</v>
      </c>
      <c r="M867" s="112">
        <v>48750</v>
      </c>
      <c r="N867" s="5">
        <v>20241120</v>
      </c>
      <c r="O867" s="5">
        <v>20241121</v>
      </c>
      <c r="P867" s="89"/>
      <c r="Q867" s="91">
        <f t="shared" ref="Q867:Q878" si="199">J867*M867</f>
        <v>975000</v>
      </c>
      <c r="R867" s="92">
        <f t="shared" ref="R867:R878" si="200">Q867*1.1</f>
        <v>1072500</v>
      </c>
    </row>
    <row r="868" spans="2:18" ht="16.5">
      <c r="B868" s="711">
        <v>2</v>
      </c>
      <c r="C868" s="707" t="s">
        <v>3241</v>
      </c>
      <c r="D868" s="711" t="s">
        <v>3242</v>
      </c>
      <c r="E868" s="705" t="s">
        <v>1770</v>
      </c>
      <c r="F868" s="88" t="s">
        <v>1771</v>
      </c>
      <c r="G868" s="88" t="s">
        <v>2107</v>
      </c>
      <c r="H868" s="88" t="s">
        <v>3246</v>
      </c>
      <c r="I868" s="88" t="s">
        <v>767</v>
      </c>
      <c r="J868" s="88">
        <v>20</v>
      </c>
      <c r="K868" s="88" t="s">
        <v>38</v>
      </c>
      <c r="L868" s="88" t="s">
        <v>3284</v>
      </c>
      <c r="M868" s="114">
        <v>42000</v>
      </c>
      <c r="N868" s="88">
        <v>20241120</v>
      </c>
      <c r="O868" s="88">
        <v>20241206</v>
      </c>
      <c r="P868" s="88" t="s">
        <v>3294</v>
      </c>
      <c r="Q868" s="101">
        <f t="shared" si="199"/>
        <v>840000</v>
      </c>
      <c r="R868" s="102">
        <f t="shared" si="200"/>
        <v>924000.00000000012</v>
      </c>
    </row>
    <row r="869" spans="2:18" ht="16.5">
      <c r="B869" s="712"/>
      <c r="C869" s="708"/>
      <c r="D869" s="712"/>
      <c r="E869" s="706"/>
      <c r="F869" s="111" t="s">
        <v>3244</v>
      </c>
      <c r="G869" s="5" t="s">
        <v>2107</v>
      </c>
      <c r="H869" s="111" t="s">
        <v>3286</v>
      </c>
      <c r="I869" s="111" t="s">
        <v>3296</v>
      </c>
      <c r="J869" s="5">
        <v>8</v>
      </c>
      <c r="K869" s="5" t="s">
        <v>38</v>
      </c>
      <c r="L869" s="111" t="s">
        <v>3285</v>
      </c>
      <c r="M869" s="112">
        <v>48750</v>
      </c>
      <c r="N869" s="5">
        <v>20241120</v>
      </c>
      <c r="O869" s="5">
        <v>20241121</v>
      </c>
      <c r="P869" s="279" t="s">
        <v>3639</v>
      </c>
      <c r="Q869" s="91">
        <f t="shared" ref="Q869" si="201">J869*M869</f>
        <v>390000</v>
      </c>
      <c r="R869" s="92">
        <f t="shared" ref="R869" si="202">Q869*1.1</f>
        <v>429000.00000000006</v>
      </c>
    </row>
    <row r="870" spans="2:18" ht="16.5">
      <c r="B870" s="89">
        <v>3</v>
      </c>
      <c r="C870" s="5" t="s">
        <v>3237</v>
      </c>
      <c r="D870" s="89" t="s">
        <v>14</v>
      </c>
      <c r="E870" s="111" t="s">
        <v>1100</v>
      </c>
      <c r="F870" s="111" t="s">
        <v>706</v>
      </c>
      <c r="G870" s="5"/>
      <c r="H870" s="111" t="s">
        <v>707</v>
      </c>
      <c r="I870" s="111" t="s">
        <v>1001</v>
      </c>
      <c r="J870" s="5">
        <v>3</v>
      </c>
      <c r="K870" s="5" t="s">
        <v>37</v>
      </c>
      <c r="L870" s="111" t="s">
        <v>3284</v>
      </c>
      <c r="M870" s="112">
        <v>46500</v>
      </c>
      <c r="N870" s="5">
        <v>20241120</v>
      </c>
      <c r="O870" s="5">
        <v>20241122</v>
      </c>
      <c r="P870" s="89"/>
      <c r="Q870" s="91">
        <f t="shared" si="199"/>
        <v>139500</v>
      </c>
      <c r="R870" s="92">
        <f t="shared" si="200"/>
        <v>153450</v>
      </c>
    </row>
    <row r="871" spans="2:18" ht="16.5">
      <c r="B871" s="89">
        <v>4</v>
      </c>
      <c r="C871" s="5" t="s">
        <v>3237</v>
      </c>
      <c r="D871" s="89" t="s">
        <v>14</v>
      </c>
      <c r="E871" s="111" t="s">
        <v>3247</v>
      </c>
      <c r="F871" s="111" t="s">
        <v>915</v>
      </c>
      <c r="G871" s="5"/>
      <c r="H871" s="111">
        <v>7011030</v>
      </c>
      <c r="I871" s="111"/>
      <c r="J871" s="5">
        <v>1</v>
      </c>
      <c r="K871" s="5" t="s">
        <v>38</v>
      </c>
      <c r="L871" s="111" t="s">
        <v>3284</v>
      </c>
      <c r="M871" s="112">
        <v>10300</v>
      </c>
      <c r="N871" s="5">
        <v>20241120</v>
      </c>
      <c r="O871" s="5">
        <v>20241122</v>
      </c>
      <c r="P871" s="89"/>
      <c r="Q871" s="91">
        <f t="shared" si="199"/>
        <v>10300</v>
      </c>
      <c r="R871" s="92">
        <f t="shared" si="200"/>
        <v>11330.000000000002</v>
      </c>
    </row>
    <row r="872" spans="2:18" ht="16.5">
      <c r="B872" s="89">
        <v>5</v>
      </c>
      <c r="C872" s="5" t="s">
        <v>3237</v>
      </c>
      <c r="D872" s="89" t="s">
        <v>14</v>
      </c>
      <c r="E872" s="111" t="s">
        <v>3248</v>
      </c>
      <c r="F872" s="111" t="s">
        <v>3249</v>
      </c>
      <c r="G872" s="5"/>
      <c r="H872" s="111" t="s">
        <v>3250</v>
      </c>
      <c r="I872" s="111" t="s">
        <v>3251</v>
      </c>
      <c r="J872" s="5">
        <v>2</v>
      </c>
      <c r="K872" s="5" t="s">
        <v>36</v>
      </c>
      <c r="L872" s="111" t="s">
        <v>3284</v>
      </c>
      <c r="M872" s="112">
        <v>780000</v>
      </c>
      <c r="N872" s="5">
        <v>20241120</v>
      </c>
      <c r="O872" s="5">
        <v>20241122</v>
      </c>
      <c r="P872" s="89"/>
      <c r="Q872" s="91">
        <f t="shared" si="199"/>
        <v>1560000</v>
      </c>
      <c r="R872" s="92">
        <f t="shared" si="200"/>
        <v>1716000.0000000002</v>
      </c>
    </row>
    <row r="873" spans="2:18" ht="16.5">
      <c r="B873" s="89">
        <v>6</v>
      </c>
      <c r="C873" s="5" t="s">
        <v>3237</v>
      </c>
      <c r="D873" s="89" t="s">
        <v>14</v>
      </c>
      <c r="E873" s="111" t="s">
        <v>3252</v>
      </c>
      <c r="F873" s="111" t="s">
        <v>2116</v>
      </c>
      <c r="G873" s="5"/>
      <c r="H873" s="111" t="s">
        <v>3253</v>
      </c>
      <c r="I873" s="111" t="s">
        <v>580</v>
      </c>
      <c r="J873" s="5">
        <v>6</v>
      </c>
      <c r="K873" s="5" t="s">
        <v>38</v>
      </c>
      <c r="L873" s="111" t="s">
        <v>3284</v>
      </c>
      <c r="M873" s="112">
        <v>40000</v>
      </c>
      <c r="N873" s="5">
        <v>20241120</v>
      </c>
      <c r="O873" s="5">
        <v>20241122</v>
      </c>
      <c r="P873" s="89"/>
      <c r="Q873" s="91">
        <f t="shared" si="199"/>
        <v>240000</v>
      </c>
      <c r="R873" s="92">
        <f t="shared" si="200"/>
        <v>264000</v>
      </c>
    </row>
    <row r="874" spans="2:18" ht="16.5">
      <c r="B874" s="89">
        <v>7</v>
      </c>
      <c r="C874" s="5" t="s">
        <v>3237</v>
      </c>
      <c r="D874" s="89" t="s">
        <v>14</v>
      </c>
      <c r="E874" s="111" t="s">
        <v>3254</v>
      </c>
      <c r="F874" s="111"/>
      <c r="G874" s="5"/>
      <c r="H874" s="111" t="s">
        <v>2733</v>
      </c>
      <c r="I874" s="111" t="s">
        <v>3255</v>
      </c>
      <c r="J874" s="5">
        <v>6</v>
      </c>
      <c r="K874" s="5" t="s">
        <v>3256</v>
      </c>
      <c r="L874" s="111" t="s">
        <v>3284</v>
      </c>
      <c r="M874" s="112">
        <v>48000</v>
      </c>
      <c r="N874" s="5">
        <v>20241120</v>
      </c>
      <c r="O874" s="5">
        <v>20241129</v>
      </c>
      <c r="P874" s="89"/>
      <c r="Q874" s="91">
        <f t="shared" si="199"/>
        <v>288000</v>
      </c>
      <c r="R874" s="92">
        <f t="shared" si="200"/>
        <v>316800</v>
      </c>
    </row>
    <row r="875" spans="2:18" ht="28.5">
      <c r="B875" s="89">
        <v>8</v>
      </c>
      <c r="C875" s="5" t="s">
        <v>3257</v>
      </c>
      <c r="D875" s="89" t="s">
        <v>3258</v>
      </c>
      <c r="E875" s="111" t="s">
        <v>1762</v>
      </c>
      <c r="F875" s="111" t="s">
        <v>1796</v>
      </c>
      <c r="G875" s="5"/>
      <c r="H875" s="111" t="s">
        <v>1795</v>
      </c>
      <c r="I875" s="111" t="s">
        <v>580</v>
      </c>
      <c r="J875" s="5">
        <v>100</v>
      </c>
      <c r="K875" s="5" t="s">
        <v>3256</v>
      </c>
      <c r="L875" s="111" t="s">
        <v>3284</v>
      </c>
      <c r="M875" s="112">
        <v>3300</v>
      </c>
      <c r="N875" s="5">
        <v>20241120</v>
      </c>
      <c r="O875" s="32" t="s">
        <v>3410</v>
      </c>
      <c r="P875" s="389"/>
      <c r="Q875" s="91">
        <f t="shared" si="199"/>
        <v>330000</v>
      </c>
      <c r="R875" s="92">
        <f t="shared" si="200"/>
        <v>363000.00000000006</v>
      </c>
    </row>
    <row r="876" spans="2:18" ht="28.5">
      <c r="B876" s="729">
        <v>9</v>
      </c>
      <c r="C876" s="729" t="s">
        <v>3257</v>
      </c>
      <c r="D876" s="729" t="s">
        <v>3258</v>
      </c>
      <c r="E876" s="88" t="s">
        <v>3291</v>
      </c>
      <c r="F876" s="88" t="s">
        <v>3292</v>
      </c>
      <c r="G876" s="88"/>
      <c r="H876" s="88" t="s">
        <v>3293</v>
      </c>
      <c r="I876" s="88" t="s">
        <v>3289</v>
      </c>
      <c r="J876" s="88">
        <v>1</v>
      </c>
      <c r="K876" s="88" t="s">
        <v>3259</v>
      </c>
      <c r="L876" s="88" t="s">
        <v>3290</v>
      </c>
      <c r="M876" s="114">
        <v>10100</v>
      </c>
      <c r="N876" s="88">
        <v>20241121</v>
      </c>
      <c r="O876" s="88">
        <v>20241122</v>
      </c>
      <c r="P876" s="459" t="s">
        <v>3640</v>
      </c>
      <c r="Q876" s="101">
        <f t="shared" si="199"/>
        <v>10100</v>
      </c>
      <c r="R876" s="102">
        <f t="shared" si="200"/>
        <v>11110</v>
      </c>
    </row>
    <row r="877" spans="2:18" ht="16.5">
      <c r="B877" s="731"/>
      <c r="C877" s="731"/>
      <c r="D877" s="731"/>
      <c r="E877" s="88" t="s">
        <v>3288</v>
      </c>
      <c r="F877" s="88" t="s">
        <v>1328</v>
      </c>
      <c r="G877" s="88"/>
      <c r="H877" s="88" t="s">
        <v>3287</v>
      </c>
      <c r="I877" s="88" t="s">
        <v>3289</v>
      </c>
      <c r="J877" s="88"/>
      <c r="K877" s="88"/>
      <c r="L877" s="88" t="s">
        <v>3290</v>
      </c>
      <c r="M877" s="114"/>
      <c r="N877" s="88">
        <v>20241120</v>
      </c>
      <c r="O877" s="88">
        <v>20241122</v>
      </c>
      <c r="P877" s="459" t="s">
        <v>3990</v>
      </c>
      <c r="Q877" s="101">
        <f t="shared" si="199"/>
        <v>0</v>
      </c>
      <c r="R877" s="102">
        <f t="shared" si="200"/>
        <v>0</v>
      </c>
    </row>
    <row r="878" spans="2:18" ht="16.5">
      <c r="B878" s="89">
        <v>10</v>
      </c>
      <c r="C878" s="5" t="s">
        <v>3257</v>
      </c>
      <c r="D878" s="89" t="s">
        <v>3258</v>
      </c>
      <c r="E878" s="111" t="s">
        <v>1751</v>
      </c>
      <c r="F878" s="111" t="s">
        <v>1752</v>
      </c>
      <c r="G878" s="5" t="s">
        <v>2099</v>
      </c>
      <c r="H878" s="111" t="s">
        <v>878</v>
      </c>
      <c r="I878" s="111" t="s">
        <v>580</v>
      </c>
      <c r="J878" s="5">
        <v>10</v>
      </c>
      <c r="K878" s="5" t="s">
        <v>38</v>
      </c>
      <c r="L878" s="111" t="s">
        <v>3284</v>
      </c>
      <c r="M878" s="112">
        <v>6900</v>
      </c>
      <c r="N878" s="5">
        <v>20241120</v>
      </c>
      <c r="O878" s="5">
        <v>20241122</v>
      </c>
      <c r="P878" s="388"/>
      <c r="Q878" s="91">
        <f t="shared" si="199"/>
        <v>69000</v>
      </c>
      <c r="R878" s="92">
        <f t="shared" si="200"/>
        <v>75900</v>
      </c>
    </row>
    <row r="879" spans="2:18">
      <c r="P879" s="43" t="s">
        <v>3260</v>
      </c>
      <c r="Q879" s="42">
        <f>SUM(Q867:Q878)</f>
        <v>4851900</v>
      </c>
      <c r="R879" s="42">
        <f>SUM(R867:R878)</f>
        <v>5337090</v>
      </c>
    </row>
    <row r="881" spans="2:18">
      <c r="B881" s="4" t="s">
        <v>3297</v>
      </c>
    </row>
    <row r="882" spans="2:18">
      <c r="B882" s="4" t="s">
        <v>2238</v>
      </c>
      <c r="C882" s="4" t="s">
        <v>2239</v>
      </c>
      <c r="D882" s="4" t="s">
        <v>2240</v>
      </c>
      <c r="E882" s="4" t="s">
        <v>2241</v>
      </c>
      <c r="F882" s="4" t="s">
        <v>2242</v>
      </c>
      <c r="G882" s="4" t="s">
        <v>2243</v>
      </c>
      <c r="H882" s="4" t="s">
        <v>2244</v>
      </c>
      <c r="I882" s="4" t="s">
        <v>2245</v>
      </c>
      <c r="J882" s="4" t="s">
        <v>2246</v>
      </c>
      <c r="K882" s="4" t="s">
        <v>2247</v>
      </c>
      <c r="L882" s="4" t="s">
        <v>2248</v>
      </c>
      <c r="M882" s="4" t="s">
        <v>2249</v>
      </c>
      <c r="N882" s="4" t="s">
        <v>2250</v>
      </c>
      <c r="O882" s="4" t="s">
        <v>121</v>
      </c>
      <c r="P882" s="4" t="s">
        <v>2252</v>
      </c>
      <c r="Q882" s="4" t="s">
        <v>122</v>
      </c>
      <c r="R882" s="4" t="s">
        <v>337</v>
      </c>
    </row>
    <row r="883" spans="2:18" ht="16.5">
      <c r="B883" s="89">
        <v>1</v>
      </c>
      <c r="C883" s="5" t="s">
        <v>3297</v>
      </c>
      <c r="D883" s="89" t="s">
        <v>759</v>
      </c>
      <c r="E883" s="111" t="s">
        <v>3298</v>
      </c>
      <c r="F883" s="111" t="s">
        <v>3299</v>
      </c>
      <c r="G883" s="5"/>
      <c r="H883" s="111" t="s">
        <v>3300</v>
      </c>
      <c r="I883" s="111"/>
      <c r="J883" s="5">
        <v>1</v>
      </c>
      <c r="K883" s="5" t="s">
        <v>1533</v>
      </c>
      <c r="L883" s="111" t="s">
        <v>1585</v>
      </c>
      <c r="M883" s="112">
        <v>7555000</v>
      </c>
      <c r="N883" s="5">
        <v>20241122</v>
      </c>
      <c r="O883" s="5">
        <v>20241128</v>
      </c>
      <c r="P883" s="89"/>
      <c r="Q883" s="91">
        <f t="shared" ref="Q883" si="203">J883*M883</f>
        <v>7555000</v>
      </c>
      <c r="R883" s="92">
        <f t="shared" ref="R883" si="204">Q883*1.1</f>
        <v>8310500.0000000009</v>
      </c>
    </row>
    <row r="884" spans="2:18">
      <c r="P884" s="43" t="s">
        <v>123</v>
      </c>
      <c r="Q884" s="42">
        <f>SUM(Q883:Q883)</f>
        <v>7555000</v>
      </c>
      <c r="R884" s="42">
        <f>SUM(R883:R883)</f>
        <v>8310500.0000000009</v>
      </c>
    </row>
    <row r="886" spans="2:18">
      <c r="B886" s="4" t="s">
        <v>3314</v>
      </c>
    </row>
    <row r="887" spans="2:18">
      <c r="B887" s="4" t="s">
        <v>3315</v>
      </c>
      <c r="C887" s="4" t="s">
        <v>3316</v>
      </c>
      <c r="D887" s="4" t="s">
        <v>12</v>
      </c>
      <c r="E887" s="4" t="s">
        <v>5</v>
      </c>
      <c r="F887" s="4" t="s">
        <v>3317</v>
      </c>
      <c r="G887" s="4" t="s">
        <v>2</v>
      </c>
      <c r="H887" s="4" t="s">
        <v>18</v>
      </c>
      <c r="I887" s="4" t="s">
        <v>3</v>
      </c>
      <c r="J887" s="4" t="s">
        <v>6</v>
      </c>
      <c r="K887" s="4" t="s">
        <v>35</v>
      </c>
      <c r="L887" s="4" t="s">
        <v>21</v>
      </c>
      <c r="M887" s="4" t="s">
        <v>3318</v>
      </c>
      <c r="N887" s="4" t="s">
        <v>3319</v>
      </c>
      <c r="O887" s="4" t="s">
        <v>121</v>
      </c>
      <c r="P887" s="4" t="s">
        <v>73</v>
      </c>
      <c r="Q887" s="4" t="s">
        <v>122</v>
      </c>
      <c r="R887" s="4" t="s">
        <v>337</v>
      </c>
    </row>
    <row r="888" spans="2:18" ht="16.5">
      <c r="B888" s="89">
        <v>1</v>
      </c>
      <c r="C888" s="5" t="s">
        <v>3314</v>
      </c>
      <c r="D888" s="89" t="s">
        <v>759</v>
      </c>
      <c r="E888" s="5" t="s">
        <v>486</v>
      </c>
      <c r="F888" s="111" t="s">
        <v>487</v>
      </c>
      <c r="G888" s="5"/>
      <c r="H888" s="32" t="s">
        <v>488</v>
      </c>
      <c r="I888" s="32" t="s">
        <v>489</v>
      </c>
      <c r="J888" s="32">
        <v>1</v>
      </c>
      <c r="K888" s="32" t="s">
        <v>38</v>
      </c>
      <c r="L888" s="111" t="s">
        <v>504</v>
      </c>
      <c r="M888" s="112">
        <v>874000</v>
      </c>
      <c r="N888" s="5">
        <v>20241203</v>
      </c>
      <c r="O888" s="5">
        <v>20241204</v>
      </c>
      <c r="P888" s="89"/>
      <c r="Q888" s="91">
        <f t="shared" ref="Q888:Q921" si="205">J888*M888</f>
        <v>874000</v>
      </c>
      <c r="R888" s="92">
        <f t="shared" ref="R888:R921" si="206">Q888*1.1</f>
        <v>961400.00000000012</v>
      </c>
    </row>
    <row r="889" spans="2:18" ht="16.5">
      <c r="B889" s="88">
        <v>2</v>
      </c>
      <c r="C889" s="88" t="s">
        <v>3314</v>
      </c>
      <c r="D889" s="88" t="s">
        <v>759</v>
      </c>
      <c r="E889" s="88" t="s">
        <v>3320</v>
      </c>
      <c r="F889" s="88" t="s">
        <v>1764</v>
      </c>
      <c r="G889" s="88"/>
      <c r="H889" s="105" t="s">
        <v>2682</v>
      </c>
      <c r="I889" s="105" t="s">
        <v>3321</v>
      </c>
      <c r="J889" s="105">
        <v>3</v>
      </c>
      <c r="K889" s="105" t="s">
        <v>38</v>
      </c>
      <c r="L889" s="88" t="s">
        <v>2220</v>
      </c>
      <c r="M889" s="114">
        <v>66000</v>
      </c>
      <c r="N889" s="88">
        <v>20241205</v>
      </c>
      <c r="O889" s="88">
        <v>20250206</v>
      </c>
      <c r="P889" s="88" t="s">
        <v>3467</v>
      </c>
      <c r="Q889" s="101">
        <f t="shared" si="205"/>
        <v>198000</v>
      </c>
      <c r="R889" s="102">
        <f t="shared" si="206"/>
        <v>217800.00000000003</v>
      </c>
    </row>
    <row r="890" spans="2:18" ht="16.5">
      <c r="B890" s="88">
        <v>3</v>
      </c>
      <c r="C890" s="88" t="s">
        <v>3314</v>
      </c>
      <c r="D890" s="88" t="s">
        <v>759</v>
      </c>
      <c r="E890" s="88" t="s">
        <v>3322</v>
      </c>
      <c r="F890" s="88" t="s">
        <v>1764</v>
      </c>
      <c r="G890" s="88"/>
      <c r="H890" s="105" t="s">
        <v>2686</v>
      </c>
      <c r="I890" s="105" t="s">
        <v>3321</v>
      </c>
      <c r="J890" s="105">
        <v>3</v>
      </c>
      <c r="K890" s="105" t="s">
        <v>38</v>
      </c>
      <c r="L890" s="88" t="s">
        <v>2220</v>
      </c>
      <c r="M890" s="114">
        <v>34000</v>
      </c>
      <c r="N890" s="88">
        <v>20241205</v>
      </c>
      <c r="O890" s="88">
        <v>20250206</v>
      </c>
      <c r="P890" s="88" t="s">
        <v>3467</v>
      </c>
      <c r="Q890" s="101">
        <f t="shared" si="205"/>
        <v>102000</v>
      </c>
      <c r="R890" s="102">
        <f t="shared" si="206"/>
        <v>112200.00000000001</v>
      </c>
    </row>
    <row r="891" spans="2:18" ht="16.5">
      <c r="B891" s="88">
        <v>4</v>
      </c>
      <c r="C891" s="88" t="s">
        <v>3314</v>
      </c>
      <c r="D891" s="88" t="s">
        <v>759</v>
      </c>
      <c r="E891" s="88" t="s">
        <v>3323</v>
      </c>
      <c r="F891" s="88" t="s">
        <v>1764</v>
      </c>
      <c r="G891" s="88"/>
      <c r="H891" s="105" t="s">
        <v>3324</v>
      </c>
      <c r="I891" s="105" t="s">
        <v>3321</v>
      </c>
      <c r="J891" s="105">
        <v>3</v>
      </c>
      <c r="K891" s="105" t="s">
        <v>38</v>
      </c>
      <c r="L891" s="88" t="s">
        <v>2220</v>
      </c>
      <c r="M891" s="114">
        <v>66000</v>
      </c>
      <c r="N891" s="88">
        <v>20241205</v>
      </c>
      <c r="O891" s="88">
        <v>20250206</v>
      </c>
      <c r="P891" s="88" t="s">
        <v>3467</v>
      </c>
      <c r="Q891" s="101">
        <f t="shared" si="205"/>
        <v>198000</v>
      </c>
      <c r="R891" s="102">
        <f t="shared" si="206"/>
        <v>217800.00000000003</v>
      </c>
    </row>
    <row r="892" spans="2:18" ht="16.5">
      <c r="B892" s="88">
        <v>5</v>
      </c>
      <c r="C892" s="88" t="s">
        <v>3314</v>
      </c>
      <c r="D892" s="88" t="s">
        <v>759</v>
      </c>
      <c r="E892" s="88" t="s">
        <v>3325</v>
      </c>
      <c r="F892" s="88" t="s">
        <v>1764</v>
      </c>
      <c r="G892" s="88"/>
      <c r="H892" s="105" t="s">
        <v>2690</v>
      </c>
      <c r="I892" s="105" t="s">
        <v>3321</v>
      </c>
      <c r="J892" s="105">
        <v>3</v>
      </c>
      <c r="K892" s="105" t="s">
        <v>38</v>
      </c>
      <c r="L892" s="88" t="s">
        <v>2220</v>
      </c>
      <c r="M892" s="114">
        <v>44000</v>
      </c>
      <c r="N892" s="88">
        <v>20241205</v>
      </c>
      <c r="O892" s="88">
        <v>20250206</v>
      </c>
      <c r="P892" s="88" t="s">
        <v>3467</v>
      </c>
      <c r="Q892" s="101">
        <f t="shared" si="205"/>
        <v>132000</v>
      </c>
      <c r="R892" s="102">
        <f t="shared" si="206"/>
        <v>145200</v>
      </c>
    </row>
    <row r="893" spans="2:18" ht="16.5">
      <c r="B893" s="88">
        <v>6</v>
      </c>
      <c r="C893" s="88" t="s">
        <v>3314</v>
      </c>
      <c r="D893" s="88" t="s">
        <v>759</v>
      </c>
      <c r="E893" s="88" t="s">
        <v>3326</v>
      </c>
      <c r="F893" s="88" t="s">
        <v>1764</v>
      </c>
      <c r="G893" s="88"/>
      <c r="H893" s="105" t="s">
        <v>2688</v>
      </c>
      <c r="I893" s="105" t="s">
        <v>3321</v>
      </c>
      <c r="J893" s="105">
        <v>3</v>
      </c>
      <c r="K893" s="105" t="s">
        <v>38</v>
      </c>
      <c r="L893" s="88" t="s">
        <v>2220</v>
      </c>
      <c r="M893" s="114">
        <v>66000</v>
      </c>
      <c r="N893" s="88">
        <v>20241205</v>
      </c>
      <c r="O893" s="88">
        <v>20250206</v>
      </c>
      <c r="P893" s="88" t="s">
        <v>3467</v>
      </c>
      <c r="Q893" s="101">
        <f t="shared" si="205"/>
        <v>198000</v>
      </c>
      <c r="R893" s="102">
        <f t="shared" si="206"/>
        <v>217800.00000000003</v>
      </c>
    </row>
    <row r="894" spans="2:18" ht="16.5">
      <c r="B894" s="88">
        <v>7</v>
      </c>
      <c r="C894" s="88" t="s">
        <v>3314</v>
      </c>
      <c r="D894" s="88" t="s">
        <v>759</v>
      </c>
      <c r="E894" s="88" t="s">
        <v>3327</v>
      </c>
      <c r="F894" s="88" t="s">
        <v>1764</v>
      </c>
      <c r="G894" s="88"/>
      <c r="H894" s="105" t="s">
        <v>3328</v>
      </c>
      <c r="I894" s="105" t="s">
        <v>3321</v>
      </c>
      <c r="J894" s="105">
        <v>3</v>
      </c>
      <c r="K894" s="105" t="s">
        <v>3329</v>
      </c>
      <c r="L894" s="88" t="s">
        <v>2220</v>
      </c>
      <c r="M894" s="114">
        <v>66000</v>
      </c>
      <c r="N894" s="88">
        <v>20241205</v>
      </c>
      <c r="O894" s="88">
        <v>20250206</v>
      </c>
      <c r="P894" s="88" t="s">
        <v>3467</v>
      </c>
      <c r="Q894" s="101">
        <f t="shared" si="205"/>
        <v>198000</v>
      </c>
      <c r="R894" s="102">
        <f t="shared" si="206"/>
        <v>217800.00000000003</v>
      </c>
    </row>
    <row r="895" spans="2:18" ht="16.5">
      <c r="B895" s="88">
        <v>8</v>
      </c>
      <c r="C895" s="88" t="s">
        <v>3330</v>
      </c>
      <c r="D895" s="88" t="s">
        <v>3331</v>
      </c>
      <c r="E895" s="88" t="s">
        <v>3332</v>
      </c>
      <c r="F895" s="88" t="s">
        <v>1764</v>
      </c>
      <c r="G895" s="88"/>
      <c r="H895" s="105" t="s">
        <v>2692</v>
      </c>
      <c r="I895" s="105" t="s">
        <v>3321</v>
      </c>
      <c r="J895" s="105">
        <v>3</v>
      </c>
      <c r="K895" s="105" t="s">
        <v>3329</v>
      </c>
      <c r="L895" s="88" t="s">
        <v>2220</v>
      </c>
      <c r="M895" s="114">
        <v>44000</v>
      </c>
      <c r="N895" s="88">
        <v>20241205</v>
      </c>
      <c r="O895" s="88">
        <v>20250206</v>
      </c>
      <c r="P895" s="88" t="s">
        <v>3467</v>
      </c>
      <c r="Q895" s="101">
        <f t="shared" si="205"/>
        <v>132000</v>
      </c>
      <c r="R895" s="102">
        <f t="shared" si="206"/>
        <v>145200</v>
      </c>
    </row>
    <row r="896" spans="2:18" ht="16.5">
      <c r="B896" s="89">
        <v>9</v>
      </c>
      <c r="C896" s="89" t="s">
        <v>3314</v>
      </c>
      <c r="D896" s="89" t="s">
        <v>14</v>
      </c>
      <c r="E896" s="89" t="s">
        <v>3333</v>
      </c>
      <c r="F896" s="89" t="s">
        <v>900</v>
      </c>
      <c r="G896" s="89"/>
      <c r="H896" s="89" t="s">
        <v>1425</v>
      </c>
      <c r="I896" s="89" t="s">
        <v>3334</v>
      </c>
      <c r="J896" s="89">
        <v>4</v>
      </c>
      <c r="K896" s="89" t="s">
        <v>36</v>
      </c>
      <c r="L896" s="89" t="s">
        <v>119</v>
      </c>
      <c r="M896" s="112">
        <v>12000</v>
      </c>
      <c r="N896" s="89">
        <v>20241204</v>
      </c>
      <c r="O896" s="89">
        <v>20241206</v>
      </c>
      <c r="P896" s="89"/>
      <c r="Q896" s="91">
        <f t="shared" si="205"/>
        <v>48000</v>
      </c>
      <c r="R896" s="92">
        <f t="shared" si="206"/>
        <v>52800.000000000007</v>
      </c>
    </row>
    <row r="897" spans="2:18" ht="16.5">
      <c r="B897" s="89">
        <v>10</v>
      </c>
      <c r="C897" s="5" t="s">
        <v>3314</v>
      </c>
      <c r="D897" s="89" t="s">
        <v>14</v>
      </c>
      <c r="E897" s="111" t="s">
        <v>3335</v>
      </c>
      <c r="F897" s="111"/>
      <c r="G897" s="5"/>
      <c r="H897" s="111"/>
      <c r="I897" s="111" t="s">
        <v>3336</v>
      </c>
      <c r="J897" s="5">
        <v>2</v>
      </c>
      <c r="K897" s="5" t="s">
        <v>38</v>
      </c>
      <c r="L897" s="111" t="s">
        <v>119</v>
      </c>
      <c r="M897" s="112">
        <v>1500</v>
      </c>
      <c r="N897" s="5">
        <v>20241204</v>
      </c>
      <c r="O897" s="5">
        <v>20241206</v>
      </c>
      <c r="P897" s="389"/>
      <c r="Q897" s="91">
        <f t="shared" si="205"/>
        <v>3000</v>
      </c>
      <c r="R897" s="92">
        <f t="shared" si="206"/>
        <v>3300.0000000000005</v>
      </c>
    </row>
    <row r="898" spans="2:18" ht="16.5">
      <c r="B898" s="89">
        <v>11</v>
      </c>
      <c r="C898" s="5" t="s">
        <v>3314</v>
      </c>
      <c r="D898" s="89" t="s">
        <v>14</v>
      </c>
      <c r="E898" s="111" t="s">
        <v>3337</v>
      </c>
      <c r="F898" s="111"/>
      <c r="G898" s="5"/>
      <c r="H898" s="111" t="s">
        <v>3138</v>
      </c>
      <c r="I898" s="111" t="s">
        <v>1653</v>
      </c>
      <c r="J898" s="5">
        <v>2</v>
      </c>
      <c r="K898" s="5" t="s">
        <v>38</v>
      </c>
      <c r="L898" s="111" t="s">
        <v>119</v>
      </c>
      <c r="M898" s="112">
        <v>25500</v>
      </c>
      <c r="N898" s="5">
        <v>20241204</v>
      </c>
      <c r="O898" s="5">
        <v>20241206</v>
      </c>
      <c r="P898" s="389"/>
      <c r="Q898" s="91">
        <f t="shared" si="205"/>
        <v>51000</v>
      </c>
      <c r="R898" s="92">
        <f t="shared" si="206"/>
        <v>56100.000000000007</v>
      </c>
    </row>
    <row r="899" spans="2:18" ht="42.75">
      <c r="B899" s="88">
        <v>12</v>
      </c>
      <c r="C899" s="88" t="s">
        <v>3339</v>
      </c>
      <c r="D899" s="88" t="s">
        <v>3340</v>
      </c>
      <c r="E899" s="88" t="s">
        <v>3357</v>
      </c>
      <c r="F899" s="88" t="s">
        <v>3368</v>
      </c>
      <c r="G899" s="88"/>
      <c r="H899" s="105" t="s">
        <v>3369</v>
      </c>
      <c r="I899" s="105" t="s">
        <v>737</v>
      </c>
      <c r="J899" s="105">
        <v>1</v>
      </c>
      <c r="K899" s="105" t="s">
        <v>3338</v>
      </c>
      <c r="L899" s="88" t="s">
        <v>3370</v>
      </c>
      <c r="M899" s="114">
        <v>176000</v>
      </c>
      <c r="N899" s="88">
        <v>20241203</v>
      </c>
      <c r="O899" s="88">
        <v>20241220</v>
      </c>
      <c r="P899" s="105" t="s">
        <v>4134</v>
      </c>
      <c r="Q899" s="101">
        <f t="shared" si="205"/>
        <v>176000</v>
      </c>
      <c r="R899" s="102">
        <f t="shared" si="206"/>
        <v>193600.00000000003</v>
      </c>
    </row>
    <row r="900" spans="2:18" ht="16.5">
      <c r="B900" s="89">
        <v>13</v>
      </c>
      <c r="C900" s="5" t="s">
        <v>3314</v>
      </c>
      <c r="D900" s="89" t="s">
        <v>14</v>
      </c>
      <c r="E900" s="111" t="s">
        <v>1966</v>
      </c>
      <c r="F900" s="111" t="s">
        <v>1626</v>
      </c>
      <c r="G900" s="5" t="s">
        <v>2099</v>
      </c>
      <c r="H900" s="111" t="s">
        <v>1989</v>
      </c>
      <c r="I900" s="111" t="s">
        <v>1779</v>
      </c>
      <c r="J900" s="5">
        <v>10</v>
      </c>
      <c r="K900" s="5" t="s">
        <v>38</v>
      </c>
      <c r="L900" s="111" t="s">
        <v>119</v>
      </c>
      <c r="M900" s="112">
        <v>6500</v>
      </c>
      <c r="N900" s="5">
        <v>20241204</v>
      </c>
      <c r="O900" s="5">
        <v>20241206</v>
      </c>
      <c r="P900" s="389"/>
      <c r="Q900" s="91">
        <f t="shared" si="205"/>
        <v>65000</v>
      </c>
      <c r="R900" s="92">
        <f t="shared" si="206"/>
        <v>71500</v>
      </c>
    </row>
    <row r="901" spans="2:18" ht="16.5">
      <c r="B901" s="89">
        <v>14</v>
      </c>
      <c r="C901" s="5" t="s">
        <v>3314</v>
      </c>
      <c r="D901" s="89" t="s">
        <v>14</v>
      </c>
      <c r="E901" s="111" t="s">
        <v>2459</v>
      </c>
      <c r="F901" s="111" t="s">
        <v>154</v>
      </c>
      <c r="G901" s="5" t="s">
        <v>1773</v>
      </c>
      <c r="H901" s="111" t="s">
        <v>3378</v>
      </c>
      <c r="I901" s="111" t="s">
        <v>92</v>
      </c>
      <c r="J901" s="5">
        <v>10</v>
      </c>
      <c r="K901" s="5" t="s">
        <v>38</v>
      </c>
      <c r="L901" s="111" t="s">
        <v>119</v>
      </c>
      <c r="M901" s="112">
        <v>14100</v>
      </c>
      <c r="N901" s="5">
        <v>20241204</v>
      </c>
      <c r="O901" s="5">
        <v>20241206</v>
      </c>
      <c r="P901" s="389"/>
      <c r="Q901" s="91">
        <f t="shared" si="205"/>
        <v>141000</v>
      </c>
      <c r="R901" s="92">
        <f t="shared" si="206"/>
        <v>155100</v>
      </c>
    </row>
    <row r="902" spans="2:18" ht="16.5">
      <c r="B902" s="89">
        <v>15</v>
      </c>
      <c r="C902" s="5" t="s">
        <v>3314</v>
      </c>
      <c r="D902" s="89" t="s">
        <v>14</v>
      </c>
      <c r="E902" s="111" t="s">
        <v>24</v>
      </c>
      <c r="F902" s="111" t="s">
        <v>1626</v>
      </c>
      <c r="G902" s="5" t="s">
        <v>2099</v>
      </c>
      <c r="H902" s="111" t="s">
        <v>2644</v>
      </c>
      <c r="I902" s="111" t="s">
        <v>580</v>
      </c>
      <c r="J902" s="5">
        <v>10</v>
      </c>
      <c r="K902" s="5" t="s">
        <v>38</v>
      </c>
      <c r="L902" s="111" t="s">
        <v>119</v>
      </c>
      <c r="M902" s="112">
        <v>7400</v>
      </c>
      <c r="N902" s="5">
        <v>20241204</v>
      </c>
      <c r="O902" s="5">
        <v>20241206</v>
      </c>
      <c r="P902" s="389"/>
      <c r="Q902" s="91">
        <f t="shared" si="205"/>
        <v>74000</v>
      </c>
      <c r="R902" s="92">
        <f t="shared" si="206"/>
        <v>81400</v>
      </c>
    </row>
    <row r="903" spans="2:18" ht="16.5">
      <c r="B903" s="89">
        <v>16</v>
      </c>
      <c r="C903" s="5" t="s">
        <v>3314</v>
      </c>
      <c r="D903" s="89" t="s">
        <v>14</v>
      </c>
      <c r="E903" s="111" t="s">
        <v>2008</v>
      </c>
      <c r="F903" s="111" t="s">
        <v>915</v>
      </c>
      <c r="G903" s="5"/>
      <c r="H903" s="111" t="s">
        <v>727</v>
      </c>
      <c r="I903" s="111" t="s">
        <v>700</v>
      </c>
      <c r="J903" s="5">
        <v>5</v>
      </c>
      <c r="K903" s="5" t="s">
        <v>38</v>
      </c>
      <c r="L903" s="111" t="s">
        <v>2220</v>
      </c>
      <c r="M903" s="112">
        <v>115000</v>
      </c>
      <c r="N903" s="5">
        <v>20241203</v>
      </c>
      <c r="O903" s="5">
        <v>20241204</v>
      </c>
      <c r="P903" s="389"/>
      <c r="Q903" s="91">
        <f t="shared" si="205"/>
        <v>575000</v>
      </c>
      <c r="R903" s="92">
        <f t="shared" si="206"/>
        <v>632500</v>
      </c>
    </row>
    <row r="904" spans="2:18" ht="16.5">
      <c r="B904" s="89">
        <v>17</v>
      </c>
      <c r="C904" s="5" t="s">
        <v>3314</v>
      </c>
      <c r="D904" s="89" t="s">
        <v>14</v>
      </c>
      <c r="E904" s="111" t="s">
        <v>3365</v>
      </c>
      <c r="F904" s="111" t="s">
        <v>3341</v>
      </c>
      <c r="G904" s="5"/>
      <c r="H904" s="111" t="s">
        <v>3342</v>
      </c>
      <c r="I904" s="111" t="s">
        <v>3366</v>
      </c>
      <c r="J904" s="5">
        <v>2</v>
      </c>
      <c r="K904" s="5" t="s">
        <v>38</v>
      </c>
      <c r="L904" s="111" t="s">
        <v>119</v>
      </c>
      <c r="M904" s="112">
        <v>51000</v>
      </c>
      <c r="N904" s="5">
        <v>20241204</v>
      </c>
      <c r="O904" s="5">
        <v>20241206</v>
      </c>
      <c r="P904" s="389"/>
      <c r="Q904" s="91">
        <f t="shared" si="205"/>
        <v>102000</v>
      </c>
      <c r="R904" s="92">
        <f t="shared" si="206"/>
        <v>112200.00000000001</v>
      </c>
    </row>
    <row r="905" spans="2:18" ht="16.5">
      <c r="B905" s="89">
        <v>18</v>
      </c>
      <c r="C905" s="5" t="s">
        <v>3314</v>
      </c>
      <c r="D905" s="89" t="s">
        <v>14</v>
      </c>
      <c r="E905" s="111" t="s">
        <v>1062</v>
      </c>
      <c r="F905" s="111" t="s">
        <v>897</v>
      </c>
      <c r="G905" s="5"/>
      <c r="H905" s="111" t="s">
        <v>1981</v>
      </c>
      <c r="I905" s="111" t="s">
        <v>813</v>
      </c>
      <c r="J905" s="5">
        <v>10</v>
      </c>
      <c r="K905" s="5" t="s">
        <v>38</v>
      </c>
      <c r="L905" s="111" t="s">
        <v>115</v>
      </c>
      <c r="M905" s="112">
        <v>90000</v>
      </c>
      <c r="N905" s="5">
        <v>20241204</v>
      </c>
      <c r="O905" s="5">
        <v>20241220</v>
      </c>
      <c r="P905" s="89" t="s">
        <v>3367</v>
      </c>
      <c r="Q905" s="91">
        <f>J905*M905+11000</f>
        <v>911000</v>
      </c>
      <c r="R905" s="92">
        <f t="shared" si="206"/>
        <v>1002100.0000000001</v>
      </c>
    </row>
    <row r="906" spans="2:18" ht="16.5">
      <c r="B906" s="89">
        <v>19</v>
      </c>
      <c r="C906" s="5" t="s">
        <v>3314</v>
      </c>
      <c r="D906" s="89" t="s">
        <v>14</v>
      </c>
      <c r="E906" s="111" t="s">
        <v>1638</v>
      </c>
      <c r="F906" s="111" t="s">
        <v>3343</v>
      </c>
      <c r="G906" s="5"/>
      <c r="H906" s="111" t="s">
        <v>156</v>
      </c>
      <c r="I906" s="111"/>
      <c r="J906" s="5">
        <v>1</v>
      </c>
      <c r="K906" s="5" t="s">
        <v>36</v>
      </c>
      <c r="L906" s="111" t="s">
        <v>119</v>
      </c>
      <c r="M906" s="112">
        <v>194500</v>
      </c>
      <c r="N906" s="5">
        <v>20241204</v>
      </c>
      <c r="O906" s="5">
        <v>20241206</v>
      </c>
      <c r="P906" s="389"/>
      <c r="Q906" s="91">
        <f t="shared" si="205"/>
        <v>194500</v>
      </c>
      <c r="R906" s="92">
        <f t="shared" si="206"/>
        <v>213950.00000000003</v>
      </c>
    </row>
    <row r="907" spans="2:18" ht="16.5">
      <c r="B907" s="89">
        <v>20</v>
      </c>
      <c r="C907" s="5" t="s">
        <v>3330</v>
      </c>
      <c r="D907" s="89" t="s">
        <v>3331</v>
      </c>
      <c r="E907" s="5" t="s">
        <v>3181</v>
      </c>
      <c r="F907" s="111" t="s">
        <v>2012</v>
      </c>
      <c r="G907" s="5"/>
      <c r="H907" s="32" t="s">
        <v>3183</v>
      </c>
      <c r="I907" s="32"/>
      <c r="J907" s="32">
        <v>2</v>
      </c>
      <c r="K907" s="32" t="s">
        <v>3344</v>
      </c>
      <c r="L907" s="111" t="s">
        <v>119</v>
      </c>
      <c r="M907" s="112">
        <v>73400</v>
      </c>
      <c r="N907" s="5">
        <v>20241205</v>
      </c>
      <c r="O907" s="5">
        <v>20241219</v>
      </c>
      <c r="P907" s="89"/>
      <c r="Q907" s="91">
        <f t="shared" si="205"/>
        <v>146800</v>
      </c>
      <c r="R907" s="92">
        <f t="shared" si="206"/>
        <v>161480</v>
      </c>
    </row>
    <row r="908" spans="2:18" ht="16.5">
      <c r="B908" s="88"/>
      <c r="C908" s="88"/>
      <c r="D908" s="88"/>
      <c r="E908" s="88" t="s">
        <v>3181</v>
      </c>
      <c r="F908" s="88" t="s">
        <v>3519</v>
      </c>
      <c r="G908" s="88"/>
      <c r="H908" s="105" t="s">
        <v>3520</v>
      </c>
      <c r="I908" s="105"/>
      <c r="J908" s="105"/>
      <c r="K908" s="105"/>
      <c r="L908" s="88"/>
      <c r="M908" s="114"/>
      <c r="N908" s="88"/>
      <c r="O908" s="88">
        <v>20241224</v>
      </c>
      <c r="P908" s="88" t="s">
        <v>4330</v>
      </c>
      <c r="Q908" s="101"/>
      <c r="R908" s="102"/>
    </row>
    <row r="909" spans="2:18" ht="16.5">
      <c r="B909" s="89">
        <v>21</v>
      </c>
      <c r="C909" s="5" t="s">
        <v>3314</v>
      </c>
      <c r="D909" s="89" t="s">
        <v>14</v>
      </c>
      <c r="E909" s="5" t="s">
        <v>3188</v>
      </c>
      <c r="F909" s="111" t="s">
        <v>2012</v>
      </c>
      <c r="G909" s="5"/>
      <c r="H909" s="32" t="s">
        <v>3189</v>
      </c>
      <c r="I909" s="32"/>
      <c r="J909" s="32">
        <v>2</v>
      </c>
      <c r="K909" s="32" t="s">
        <v>3344</v>
      </c>
      <c r="L909" s="111" t="s">
        <v>119</v>
      </c>
      <c r="M909" s="112">
        <v>130500</v>
      </c>
      <c r="N909" s="5">
        <v>20241205</v>
      </c>
      <c r="O909" s="5">
        <v>20241219</v>
      </c>
      <c r="P909" s="89"/>
      <c r="Q909" s="91">
        <f t="shared" si="205"/>
        <v>261000</v>
      </c>
      <c r="R909" s="92">
        <f t="shared" si="206"/>
        <v>287100</v>
      </c>
    </row>
    <row r="910" spans="2:18" ht="16.5">
      <c r="B910" s="88"/>
      <c r="C910" s="88"/>
      <c r="D910" s="88"/>
      <c r="E910" s="88" t="s">
        <v>3521</v>
      </c>
      <c r="F910" s="88" t="s">
        <v>3519</v>
      </c>
      <c r="G910" s="88"/>
      <c r="H910" s="105" t="s">
        <v>3522</v>
      </c>
      <c r="I910" s="105"/>
      <c r="J910" s="105"/>
      <c r="K910" s="105"/>
      <c r="L910" s="88"/>
      <c r="M910" s="114"/>
      <c r="N910" s="88"/>
      <c r="O910" s="88">
        <v>20241224</v>
      </c>
      <c r="P910" s="88" t="s">
        <v>4330</v>
      </c>
      <c r="Q910" s="101"/>
      <c r="R910" s="102"/>
    </row>
    <row r="911" spans="2:18" ht="16.5">
      <c r="B911" s="89">
        <v>22</v>
      </c>
      <c r="C911" s="5" t="s">
        <v>3314</v>
      </c>
      <c r="D911" s="89" t="s">
        <v>14</v>
      </c>
      <c r="E911" s="111" t="s">
        <v>1022</v>
      </c>
      <c r="F911" s="111" t="s">
        <v>2012</v>
      </c>
      <c r="G911" s="5"/>
      <c r="H911" s="111" t="s">
        <v>3372</v>
      </c>
      <c r="I911" s="111"/>
      <c r="J911" s="5">
        <v>20</v>
      </c>
      <c r="K911" s="5" t="s">
        <v>36</v>
      </c>
      <c r="L911" s="111" t="s">
        <v>119</v>
      </c>
      <c r="M911" s="112">
        <v>17000</v>
      </c>
      <c r="N911" s="5">
        <v>20241204</v>
      </c>
      <c r="O911" s="5">
        <v>20241206</v>
      </c>
      <c r="P911" s="89"/>
      <c r="Q911" s="91">
        <f t="shared" si="205"/>
        <v>340000</v>
      </c>
      <c r="R911" s="92">
        <f t="shared" si="206"/>
        <v>374000.00000000006</v>
      </c>
    </row>
    <row r="912" spans="2:18" ht="16.5">
      <c r="B912" s="89">
        <v>23</v>
      </c>
      <c r="C912" s="5" t="s">
        <v>3314</v>
      </c>
      <c r="D912" s="89" t="s">
        <v>14</v>
      </c>
      <c r="E912" s="111" t="s">
        <v>3345</v>
      </c>
      <c r="F912" s="111" t="s">
        <v>2012</v>
      </c>
      <c r="G912" s="5"/>
      <c r="H912" s="111" t="s">
        <v>842</v>
      </c>
      <c r="I912" s="111"/>
      <c r="J912" s="5">
        <v>10</v>
      </c>
      <c r="K912" s="5" t="s">
        <v>36</v>
      </c>
      <c r="L912" s="111" t="s">
        <v>119</v>
      </c>
      <c r="M912" s="112">
        <v>18500</v>
      </c>
      <c r="N912" s="5">
        <v>20241204</v>
      </c>
      <c r="O912" s="5">
        <v>20241206</v>
      </c>
      <c r="P912" s="389"/>
      <c r="Q912" s="91">
        <f t="shared" si="205"/>
        <v>185000</v>
      </c>
      <c r="R912" s="92">
        <f t="shared" si="206"/>
        <v>203500.00000000003</v>
      </c>
    </row>
    <row r="913" spans="2:19" ht="28.5">
      <c r="B913" s="89">
        <v>24</v>
      </c>
      <c r="C913" s="5" t="s">
        <v>3314</v>
      </c>
      <c r="D913" s="89" t="s">
        <v>14</v>
      </c>
      <c r="E913" s="111" t="s">
        <v>2424</v>
      </c>
      <c r="F913" s="111" t="s">
        <v>897</v>
      </c>
      <c r="G913" s="5" t="s">
        <v>2107</v>
      </c>
      <c r="H913" s="111" t="s">
        <v>2915</v>
      </c>
      <c r="I913" s="111" t="s">
        <v>580</v>
      </c>
      <c r="J913" s="5">
        <v>10</v>
      </c>
      <c r="K913" s="5" t="s">
        <v>38</v>
      </c>
      <c r="L913" s="111" t="s">
        <v>119</v>
      </c>
      <c r="M913" s="112">
        <v>23000</v>
      </c>
      <c r="N913" s="5">
        <v>20241204</v>
      </c>
      <c r="O913" s="32" t="s">
        <v>3533</v>
      </c>
      <c r="P913" s="89"/>
      <c r="Q913" s="91">
        <f t="shared" si="205"/>
        <v>230000</v>
      </c>
      <c r="R913" s="92">
        <f t="shared" si="206"/>
        <v>253000.00000000003</v>
      </c>
    </row>
    <row r="914" spans="2:19" ht="16.5">
      <c r="B914" s="89">
        <v>25</v>
      </c>
      <c r="C914" s="5" t="s">
        <v>3314</v>
      </c>
      <c r="D914" s="89" t="s">
        <v>14</v>
      </c>
      <c r="E914" s="705" t="s">
        <v>3346</v>
      </c>
      <c r="F914" s="111" t="s">
        <v>1626</v>
      </c>
      <c r="G914" s="5" t="s">
        <v>2099</v>
      </c>
      <c r="H914" s="111" t="s">
        <v>1426</v>
      </c>
      <c r="I914" s="111" t="s">
        <v>580</v>
      </c>
      <c r="J914" s="5">
        <v>10</v>
      </c>
      <c r="K914" s="5" t="s">
        <v>38</v>
      </c>
      <c r="L914" s="111" t="s">
        <v>115</v>
      </c>
      <c r="M914" s="112">
        <v>9200</v>
      </c>
      <c r="N914" s="5">
        <v>20241204</v>
      </c>
      <c r="O914" s="5">
        <v>20241212</v>
      </c>
      <c r="P914" s="389"/>
      <c r="Q914" s="91">
        <f t="shared" si="205"/>
        <v>92000</v>
      </c>
      <c r="R914" s="92">
        <f t="shared" si="206"/>
        <v>101200.00000000001</v>
      </c>
    </row>
    <row r="915" spans="2:19" ht="16.5">
      <c r="B915" s="89">
        <v>26</v>
      </c>
      <c r="C915" s="5" t="s">
        <v>3314</v>
      </c>
      <c r="D915" s="89" t="s">
        <v>14</v>
      </c>
      <c r="E915" s="706"/>
      <c r="F915" s="111" t="s">
        <v>3360</v>
      </c>
      <c r="G915" s="5" t="s">
        <v>2099</v>
      </c>
      <c r="H915" s="111" t="s">
        <v>544</v>
      </c>
      <c r="I915" s="111" t="s">
        <v>580</v>
      </c>
      <c r="J915" s="5">
        <v>5</v>
      </c>
      <c r="K915" s="5" t="s">
        <v>38</v>
      </c>
      <c r="L915" s="111" t="s">
        <v>119</v>
      </c>
      <c r="M915" s="112">
        <v>16600</v>
      </c>
      <c r="N915" s="5">
        <v>20241204</v>
      </c>
      <c r="O915" s="5">
        <v>20241206</v>
      </c>
      <c r="P915" s="89"/>
      <c r="Q915" s="91">
        <f t="shared" ref="Q915" si="207">J915*M915</f>
        <v>83000</v>
      </c>
      <c r="R915" s="92">
        <f t="shared" ref="R915" si="208">Q915*1.1</f>
        <v>91300.000000000015</v>
      </c>
    </row>
    <row r="916" spans="2:19" ht="42.75">
      <c r="B916" s="89">
        <v>27</v>
      </c>
      <c r="C916" s="5" t="s">
        <v>3314</v>
      </c>
      <c r="D916" s="89" t="s">
        <v>14</v>
      </c>
      <c r="E916" s="111" t="s">
        <v>3347</v>
      </c>
      <c r="F916" s="111" t="s">
        <v>3348</v>
      </c>
      <c r="G916" s="5" t="s">
        <v>2107</v>
      </c>
      <c r="H916" s="111" t="s">
        <v>40</v>
      </c>
      <c r="I916" s="111" t="s">
        <v>767</v>
      </c>
      <c r="J916" s="5">
        <v>21</v>
      </c>
      <c r="K916" s="5" t="s">
        <v>38</v>
      </c>
      <c r="L916" s="111" t="s">
        <v>54</v>
      </c>
      <c r="M916" s="112">
        <v>34500</v>
      </c>
      <c r="N916" s="5">
        <v>20241204</v>
      </c>
      <c r="O916" s="32" t="s">
        <v>3464</v>
      </c>
      <c r="P916" s="89" t="s">
        <v>3371</v>
      </c>
      <c r="Q916" s="91">
        <f>J916*M916+6000</f>
        <v>730500</v>
      </c>
      <c r="R916" s="92">
        <f t="shared" si="206"/>
        <v>803550.00000000012</v>
      </c>
    </row>
    <row r="917" spans="2:19" ht="16.5">
      <c r="B917" s="89">
        <v>28</v>
      </c>
      <c r="C917" s="5" t="s">
        <v>3314</v>
      </c>
      <c r="D917" s="89" t="s">
        <v>14</v>
      </c>
      <c r="E917" s="111" t="s">
        <v>3349</v>
      </c>
      <c r="F917" s="111" t="s">
        <v>1677</v>
      </c>
      <c r="G917" s="5"/>
      <c r="H917" s="111" t="s">
        <v>687</v>
      </c>
      <c r="I917" s="111" t="s">
        <v>998</v>
      </c>
      <c r="J917" s="5">
        <v>10</v>
      </c>
      <c r="K917" s="5" t="s">
        <v>37</v>
      </c>
      <c r="L917" s="111" t="s">
        <v>119</v>
      </c>
      <c r="M917" s="112">
        <v>6700</v>
      </c>
      <c r="N917" s="5">
        <v>20241204</v>
      </c>
      <c r="O917" s="5">
        <v>20241206</v>
      </c>
      <c r="P917" s="89"/>
      <c r="Q917" s="91">
        <f>J917*M917</f>
        <v>67000</v>
      </c>
      <c r="R917" s="92">
        <f t="shared" si="206"/>
        <v>73700</v>
      </c>
      <c r="S917" s="20"/>
    </row>
    <row r="918" spans="2:19" ht="16.5">
      <c r="B918" s="89">
        <v>29</v>
      </c>
      <c r="C918" s="5" t="s">
        <v>3314</v>
      </c>
      <c r="D918" s="89" t="s">
        <v>14</v>
      </c>
      <c r="E918" s="111" t="s">
        <v>3350</v>
      </c>
      <c r="F918" s="111" t="s">
        <v>1677</v>
      </c>
      <c r="G918" s="5"/>
      <c r="H918" s="111" t="s">
        <v>1672</v>
      </c>
      <c r="I918" s="111" t="s">
        <v>999</v>
      </c>
      <c r="J918" s="5">
        <v>10</v>
      </c>
      <c r="K918" s="5" t="s">
        <v>37</v>
      </c>
      <c r="L918" s="111" t="s">
        <v>119</v>
      </c>
      <c r="M918" s="112">
        <v>6700</v>
      </c>
      <c r="N918" s="5">
        <v>20241204</v>
      </c>
      <c r="O918" s="5">
        <v>20241206</v>
      </c>
      <c r="P918" s="389"/>
      <c r="Q918" s="91">
        <f t="shared" si="205"/>
        <v>67000</v>
      </c>
      <c r="R918" s="92">
        <f t="shared" si="206"/>
        <v>73700</v>
      </c>
    </row>
    <row r="919" spans="2:19" ht="16.5">
      <c r="B919" s="89">
        <v>30</v>
      </c>
      <c r="C919" s="5" t="s">
        <v>3314</v>
      </c>
      <c r="D919" s="89" t="s">
        <v>14</v>
      </c>
      <c r="E919" s="111" t="s">
        <v>3351</v>
      </c>
      <c r="F919" s="111" t="s">
        <v>1677</v>
      </c>
      <c r="G919" s="5"/>
      <c r="H919" s="111" t="s">
        <v>1673</v>
      </c>
      <c r="I919" s="111" t="s">
        <v>998</v>
      </c>
      <c r="J919" s="5">
        <v>10</v>
      </c>
      <c r="K919" s="5" t="s">
        <v>37</v>
      </c>
      <c r="L919" s="111" t="s">
        <v>119</v>
      </c>
      <c r="M919" s="112">
        <v>8300</v>
      </c>
      <c r="N919" s="5">
        <v>20241204</v>
      </c>
      <c r="O919" s="5">
        <v>20241206</v>
      </c>
      <c r="P919" s="89"/>
      <c r="Q919" s="91">
        <f t="shared" si="205"/>
        <v>83000</v>
      </c>
      <c r="R919" s="92">
        <f t="shared" si="206"/>
        <v>91300.000000000015</v>
      </c>
    </row>
    <row r="920" spans="2:19" ht="16.5">
      <c r="B920" s="89">
        <v>31</v>
      </c>
      <c r="C920" s="5" t="s">
        <v>3314</v>
      </c>
      <c r="D920" s="89" t="s">
        <v>14</v>
      </c>
      <c r="E920" s="111" t="s">
        <v>3352</v>
      </c>
      <c r="F920" s="111" t="s">
        <v>1677</v>
      </c>
      <c r="G920" s="5"/>
      <c r="H920" s="111" t="s">
        <v>1674</v>
      </c>
      <c r="I920" s="111" t="s">
        <v>999</v>
      </c>
      <c r="J920" s="5">
        <v>10</v>
      </c>
      <c r="K920" s="5" t="s">
        <v>37</v>
      </c>
      <c r="L920" s="111" t="s">
        <v>119</v>
      </c>
      <c r="M920" s="112">
        <v>8300</v>
      </c>
      <c r="N920" s="5">
        <v>20241204</v>
      </c>
      <c r="O920" s="5">
        <v>20241206</v>
      </c>
      <c r="P920" s="389"/>
      <c r="Q920" s="91">
        <f t="shared" si="205"/>
        <v>83000</v>
      </c>
      <c r="R920" s="92">
        <f t="shared" si="206"/>
        <v>91300.000000000015</v>
      </c>
    </row>
    <row r="921" spans="2:19" ht="16.5">
      <c r="B921" s="89">
        <v>32</v>
      </c>
      <c r="C921" s="5" t="s">
        <v>3314</v>
      </c>
      <c r="D921" s="89" t="s">
        <v>14</v>
      </c>
      <c r="E921" s="111" t="s">
        <v>3362</v>
      </c>
      <c r="F921" s="111" t="s">
        <v>3361</v>
      </c>
      <c r="G921" s="5"/>
      <c r="H921" s="111" t="s">
        <v>3363</v>
      </c>
      <c r="I921" s="111" t="s">
        <v>3364</v>
      </c>
      <c r="J921" s="5">
        <v>20</v>
      </c>
      <c r="K921" s="5" t="s">
        <v>38</v>
      </c>
      <c r="L921" s="111" t="s">
        <v>119</v>
      </c>
      <c r="M921" s="112">
        <v>1500</v>
      </c>
      <c r="N921" s="5">
        <v>20241204</v>
      </c>
      <c r="O921" s="5">
        <v>20241206</v>
      </c>
      <c r="P921" s="89"/>
      <c r="Q921" s="91">
        <f t="shared" si="205"/>
        <v>30000</v>
      </c>
      <c r="R921" s="92">
        <f t="shared" si="206"/>
        <v>33000</v>
      </c>
    </row>
    <row r="922" spans="2:19">
      <c r="P922" s="43" t="s">
        <v>3353</v>
      </c>
      <c r="Q922" s="42">
        <f>SUM(Q888:Q921)</f>
        <v>6770800</v>
      </c>
      <c r="R922" s="42">
        <f>SUM(R888:R921)</f>
        <v>7447880</v>
      </c>
    </row>
    <row r="924" spans="2:19">
      <c r="B924" s="4" t="s">
        <v>3373</v>
      </c>
    </row>
    <row r="925" spans="2:19">
      <c r="B925" s="4" t="s">
        <v>48</v>
      </c>
      <c r="C925" s="4" t="s">
        <v>13</v>
      </c>
      <c r="D925" s="4" t="s">
        <v>12</v>
      </c>
      <c r="E925" s="4" t="s">
        <v>5</v>
      </c>
      <c r="F925" s="4" t="s">
        <v>22</v>
      </c>
      <c r="G925" s="4" t="s">
        <v>2</v>
      </c>
      <c r="H925" s="4" t="s">
        <v>18</v>
      </c>
      <c r="I925" s="4" t="s">
        <v>3</v>
      </c>
      <c r="J925" s="4" t="s">
        <v>6</v>
      </c>
      <c r="K925" s="4" t="s">
        <v>35</v>
      </c>
      <c r="L925" s="4" t="s">
        <v>21</v>
      </c>
      <c r="M925" s="4" t="s">
        <v>59</v>
      </c>
      <c r="N925" s="4" t="s">
        <v>58</v>
      </c>
      <c r="O925" s="4" t="s">
        <v>121</v>
      </c>
      <c r="P925" s="4" t="s">
        <v>73</v>
      </c>
      <c r="Q925" s="4" t="s">
        <v>122</v>
      </c>
      <c r="R925" s="4" t="s">
        <v>337</v>
      </c>
    </row>
    <row r="926" spans="2:19" ht="16.5">
      <c r="B926" s="89">
        <v>1</v>
      </c>
      <c r="C926" s="5" t="s">
        <v>3373</v>
      </c>
      <c r="D926" s="89" t="s">
        <v>2706</v>
      </c>
      <c r="E926" s="111" t="s">
        <v>3374</v>
      </c>
      <c r="F926" s="111" t="s">
        <v>2708</v>
      </c>
      <c r="G926" s="5"/>
      <c r="H926" s="111" t="s">
        <v>3376</v>
      </c>
      <c r="I926" s="111"/>
      <c r="J926" s="5">
        <v>1</v>
      </c>
      <c r="K926" s="5" t="s">
        <v>1533</v>
      </c>
      <c r="L926" s="111" t="s">
        <v>2708</v>
      </c>
      <c r="M926" s="112">
        <v>261000</v>
      </c>
      <c r="N926" s="5">
        <v>20241210</v>
      </c>
      <c r="O926" s="5">
        <v>20250123</v>
      </c>
      <c r="P926" s="89"/>
      <c r="Q926" s="91">
        <f t="shared" ref="Q926:Q927" si="209">J926*M926</f>
        <v>261000</v>
      </c>
      <c r="R926" s="92">
        <f t="shared" ref="R926:R927" si="210">Q926*1.1</f>
        <v>287100</v>
      </c>
    </row>
    <row r="927" spans="2:19" ht="16.5">
      <c r="B927" s="89">
        <v>2</v>
      </c>
      <c r="C927" s="5" t="s">
        <v>3373</v>
      </c>
      <c r="D927" s="89" t="s">
        <v>2706</v>
      </c>
      <c r="E927" s="111" t="s">
        <v>3375</v>
      </c>
      <c r="F927" s="111" t="s">
        <v>2708</v>
      </c>
      <c r="G927" s="5"/>
      <c r="H927" s="111" t="s">
        <v>3377</v>
      </c>
      <c r="I927" s="111"/>
      <c r="J927" s="5">
        <v>1</v>
      </c>
      <c r="K927" s="5" t="s">
        <v>2713</v>
      </c>
      <c r="L927" s="111" t="s">
        <v>2708</v>
      </c>
      <c r="M927" s="112">
        <v>215000</v>
      </c>
      <c r="N927" s="5">
        <v>20241210</v>
      </c>
      <c r="O927" s="5">
        <v>20250123</v>
      </c>
      <c r="P927" s="89"/>
      <c r="Q927" s="91">
        <f t="shared" si="209"/>
        <v>215000</v>
      </c>
      <c r="R927" s="92">
        <f t="shared" si="210"/>
        <v>236500.00000000003</v>
      </c>
    </row>
    <row r="928" spans="2:19">
      <c r="P928" s="43" t="s">
        <v>123</v>
      </c>
      <c r="Q928" s="42">
        <f>SUM(Q926:Q927)</f>
        <v>476000</v>
      </c>
      <c r="R928" s="42">
        <f>SUM(R926:R927)</f>
        <v>523600</v>
      </c>
    </row>
    <row r="930" spans="2:18">
      <c r="B930" s="3" t="s">
        <v>3411</v>
      </c>
    </row>
    <row r="931" spans="2:18">
      <c r="B931" s="4" t="s">
        <v>48</v>
      </c>
      <c r="C931" s="4" t="s">
        <v>13</v>
      </c>
      <c r="D931" s="4" t="s">
        <v>12</v>
      </c>
      <c r="E931" s="4" t="s">
        <v>5</v>
      </c>
      <c r="F931" s="4" t="s">
        <v>22</v>
      </c>
      <c r="G931" s="4" t="s">
        <v>2</v>
      </c>
      <c r="H931" s="4" t="s">
        <v>18</v>
      </c>
      <c r="I931" s="4" t="s">
        <v>3</v>
      </c>
      <c r="J931" s="4" t="s">
        <v>6</v>
      </c>
      <c r="K931" s="4" t="s">
        <v>35</v>
      </c>
      <c r="L931" s="4" t="s">
        <v>21</v>
      </c>
      <c r="M931" s="4" t="s">
        <v>59</v>
      </c>
      <c r="N931" s="4" t="s">
        <v>58</v>
      </c>
      <c r="O931" s="4" t="s">
        <v>121</v>
      </c>
      <c r="P931" s="4" t="s">
        <v>73</v>
      </c>
      <c r="Q931" s="4" t="s">
        <v>122</v>
      </c>
      <c r="R931" s="4" t="s">
        <v>337</v>
      </c>
    </row>
    <row r="932" spans="2:18" ht="16.5">
      <c r="B932" s="89">
        <v>1</v>
      </c>
      <c r="C932" s="5" t="s">
        <v>3411</v>
      </c>
      <c r="D932" s="89" t="s">
        <v>14</v>
      </c>
      <c r="E932" s="111" t="s">
        <v>2535</v>
      </c>
      <c r="F932" s="111" t="s">
        <v>63</v>
      </c>
      <c r="G932" s="5"/>
      <c r="H932" s="111" t="s">
        <v>2537</v>
      </c>
      <c r="I932" s="111" t="s">
        <v>258</v>
      </c>
      <c r="J932" s="5">
        <v>2</v>
      </c>
      <c r="K932" s="5" t="s">
        <v>38</v>
      </c>
      <c r="L932" s="5" t="s">
        <v>3421</v>
      </c>
      <c r="M932" s="112">
        <v>38000</v>
      </c>
      <c r="N932" s="5">
        <v>20241209</v>
      </c>
      <c r="O932" s="5">
        <v>20241217</v>
      </c>
      <c r="P932" s="89"/>
      <c r="Q932" s="91">
        <f t="shared" ref="Q932:Q940" si="211">J932*M932</f>
        <v>76000</v>
      </c>
      <c r="R932" s="92">
        <f t="shared" ref="R932:R940" si="212">Q932*1.1</f>
        <v>83600</v>
      </c>
    </row>
    <row r="933" spans="2:18" ht="16.5">
      <c r="B933" s="89">
        <v>2</v>
      </c>
      <c r="C933" s="5" t="s">
        <v>3411</v>
      </c>
      <c r="D933" s="89" t="s">
        <v>14</v>
      </c>
      <c r="E933" s="111" t="s">
        <v>2542</v>
      </c>
      <c r="F933" s="111" t="s">
        <v>63</v>
      </c>
      <c r="G933" s="5"/>
      <c r="H933" s="111" t="s">
        <v>2543</v>
      </c>
      <c r="I933" s="111" t="s">
        <v>889</v>
      </c>
      <c r="J933" s="5">
        <v>2</v>
      </c>
      <c r="K933" s="5" t="s">
        <v>1862</v>
      </c>
      <c r="L933" s="5" t="s">
        <v>3421</v>
      </c>
      <c r="M933" s="112">
        <v>22000</v>
      </c>
      <c r="N933" s="5">
        <v>20241209</v>
      </c>
      <c r="O933" s="5">
        <v>20241217</v>
      </c>
      <c r="P933" s="89"/>
      <c r="Q933" s="91">
        <f t="shared" si="211"/>
        <v>44000</v>
      </c>
      <c r="R933" s="92">
        <f t="shared" si="212"/>
        <v>48400.000000000007</v>
      </c>
    </row>
    <row r="934" spans="2:18" ht="16.5">
      <c r="B934" s="89">
        <v>3</v>
      </c>
      <c r="C934" s="5" t="s">
        <v>3411</v>
      </c>
      <c r="D934" s="89" t="s">
        <v>14</v>
      </c>
      <c r="E934" s="111" t="s">
        <v>3412</v>
      </c>
      <c r="F934" s="111" t="s">
        <v>63</v>
      </c>
      <c r="G934" s="5"/>
      <c r="H934" s="111" t="s">
        <v>3413</v>
      </c>
      <c r="I934" s="111" t="s">
        <v>81</v>
      </c>
      <c r="J934" s="5">
        <v>3</v>
      </c>
      <c r="K934" s="5" t="s">
        <v>38</v>
      </c>
      <c r="L934" s="5" t="s">
        <v>3421</v>
      </c>
      <c r="M934" s="112">
        <v>78000</v>
      </c>
      <c r="N934" s="5">
        <v>20241209</v>
      </c>
      <c r="O934" s="5">
        <v>20241217</v>
      </c>
      <c r="P934" s="89"/>
      <c r="Q934" s="91">
        <f t="shared" si="211"/>
        <v>234000</v>
      </c>
      <c r="R934" s="92">
        <f t="shared" si="212"/>
        <v>257400.00000000003</v>
      </c>
    </row>
    <row r="935" spans="2:18" ht="16.5">
      <c r="B935" s="89">
        <v>4</v>
      </c>
      <c r="C935" s="5" t="s">
        <v>3411</v>
      </c>
      <c r="D935" s="89" t="s">
        <v>14</v>
      </c>
      <c r="E935" s="111" t="s">
        <v>2553</v>
      </c>
      <c r="F935" s="111" t="s">
        <v>63</v>
      </c>
      <c r="G935" s="5"/>
      <c r="H935" s="5" t="s">
        <v>2554</v>
      </c>
      <c r="I935" s="111" t="s">
        <v>2555</v>
      </c>
      <c r="J935" s="5">
        <v>5</v>
      </c>
      <c r="K935" s="5" t="s">
        <v>36</v>
      </c>
      <c r="L935" s="5" t="s">
        <v>3421</v>
      </c>
      <c r="M935" s="112">
        <v>17000</v>
      </c>
      <c r="N935" s="5">
        <v>20241209</v>
      </c>
      <c r="O935" s="5">
        <v>20241217</v>
      </c>
      <c r="P935" s="89"/>
      <c r="Q935" s="91">
        <f t="shared" si="211"/>
        <v>85000</v>
      </c>
      <c r="R935" s="92">
        <f t="shared" si="212"/>
        <v>93500.000000000015</v>
      </c>
    </row>
    <row r="936" spans="2:18" ht="16.5">
      <c r="B936" s="89">
        <v>5</v>
      </c>
      <c r="C936" s="5" t="s">
        <v>3411</v>
      </c>
      <c r="D936" s="89" t="s">
        <v>14</v>
      </c>
      <c r="E936" s="111" t="s">
        <v>2557</v>
      </c>
      <c r="F936" s="111" t="s">
        <v>63</v>
      </c>
      <c r="G936" s="5"/>
      <c r="H936" s="111" t="s">
        <v>2558</v>
      </c>
      <c r="I936" s="111" t="s">
        <v>258</v>
      </c>
      <c r="J936" s="5">
        <v>1</v>
      </c>
      <c r="K936" s="5" t="s">
        <v>38</v>
      </c>
      <c r="L936" s="5" t="s">
        <v>3421</v>
      </c>
      <c r="M936" s="113">
        <v>29000</v>
      </c>
      <c r="N936" s="5">
        <v>20241209</v>
      </c>
      <c r="O936" s="5">
        <v>20241217</v>
      </c>
      <c r="P936" s="89"/>
      <c r="Q936" s="91">
        <f t="shared" si="211"/>
        <v>29000</v>
      </c>
      <c r="R936" s="92">
        <f t="shared" si="212"/>
        <v>31900.000000000004</v>
      </c>
    </row>
    <row r="937" spans="2:18" ht="16.5">
      <c r="B937" s="89">
        <v>6</v>
      </c>
      <c r="C937" s="5" t="s">
        <v>3411</v>
      </c>
      <c r="D937" s="89" t="s">
        <v>14</v>
      </c>
      <c r="E937" s="111" t="s">
        <v>2563</v>
      </c>
      <c r="F937" s="111" t="s">
        <v>63</v>
      </c>
      <c r="G937" s="111"/>
      <c r="H937" s="111" t="s">
        <v>2565</v>
      </c>
      <c r="I937" s="87" t="s">
        <v>2566</v>
      </c>
      <c r="J937" s="5">
        <v>4</v>
      </c>
      <c r="K937" s="5" t="s">
        <v>36</v>
      </c>
      <c r="L937" s="5" t="s">
        <v>3421</v>
      </c>
      <c r="M937" s="113">
        <v>110000</v>
      </c>
      <c r="N937" s="5">
        <v>20241209</v>
      </c>
      <c r="O937" s="5">
        <v>20241217</v>
      </c>
      <c r="P937" s="89"/>
      <c r="Q937" s="91">
        <f t="shared" si="211"/>
        <v>440000</v>
      </c>
      <c r="R937" s="92">
        <f t="shared" si="212"/>
        <v>484000.00000000006</v>
      </c>
    </row>
    <row r="938" spans="2:18" ht="16.5">
      <c r="B938" s="89">
        <v>7</v>
      </c>
      <c r="C938" s="5" t="s">
        <v>3411</v>
      </c>
      <c r="D938" s="89" t="s">
        <v>14</v>
      </c>
      <c r="E938" s="111" t="s">
        <v>3414</v>
      </c>
      <c r="F938" s="111" t="s">
        <v>3415</v>
      </c>
      <c r="G938" s="111"/>
      <c r="H938" s="111"/>
      <c r="I938" s="87"/>
      <c r="J938" s="5">
        <v>1</v>
      </c>
      <c r="K938" s="5" t="s">
        <v>3416</v>
      </c>
      <c r="L938" s="5" t="s">
        <v>3417</v>
      </c>
      <c r="M938" s="113">
        <v>4200000</v>
      </c>
      <c r="N938" s="5">
        <v>20241206</v>
      </c>
      <c r="O938" s="5">
        <v>20250408</v>
      </c>
      <c r="P938" s="90"/>
      <c r="Q938" s="91">
        <f t="shared" si="211"/>
        <v>4200000</v>
      </c>
      <c r="R938" s="92">
        <f t="shared" si="212"/>
        <v>4620000</v>
      </c>
    </row>
    <row r="939" spans="2:18" ht="16.5">
      <c r="B939" s="89">
        <v>8</v>
      </c>
      <c r="C939" s="5" t="s">
        <v>3411</v>
      </c>
      <c r="D939" s="89" t="s">
        <v>14</v>
      </c>
      <c r="E939" s="111" t="s">
        <v>3418</v>
      </c>
      <c r="F939" s="111" t="s">
        <v>3415</v>
      </c>
      <c r="G939" s="111"/>
      <c r="H939" s="111"/>
      <c r="I939" s="87"/>
      <c r="J939" s="5">
        <v>1</v>
      </c>
      <c r="K939" s="5" t="s">
        <v>3416</v>
      </c>
      <c r="L939" s="5" t="s">
        <v>3417</v>
      </c>
      <c r="M939" s="113">
        <v>0</v>
      </c>
      <c r="N939" s="5">
        <v>20241206</v>
      </c>
      <c r="O939" s="5">
        <v>20250408</v>
      </c>
      <c r="P939" s="90"/>
      <c r="Q939" s="91">
        <f t="shared" si="211"/>
        <v>0</v>
      </c>
      <c r="R939" s="92">
        <f t="shared" si="212"/>
        <v>0</v>
      </c>
    </row>
    <row r="940" spans="2:18" ht="16.5">
      <c r="B940" s="89">
        <v>9</v>
      </c>
      <c r="C940" s="5" t="s">
        <v>3411</v>
      </c>
      <c r="D940" s="89" t="s">
        <v>14</v>
      </c>
      <c r="E940" s="111" t="s">
        <v>3419</v>
      </c>
      <c r="F940" s="111" t="s">
        <v>118</v>
      </c>
      <c r="G940" s="111"/>
      <c r="H940" s="111"/>
      <c r="I940" s="87"/>
      <c r="J940" s="5">
        <v>1</v>
      </c>
      <c r="K940" s="5" t="s">
        <v>3416</v>
      </c>
      <c r="L940" s="5" t="s">
        <v>3417</v>
      </c>
      <c r="M940" s="113">
        <v>800000</v>
      </c>
      <c r="N940" s="5">
        <v>20241206</v>
      </c>
      <c r="O940" s="5">
        <v>20250408</v>
      </c>
      <c r="P940" s="90"/>
      <c r="Q940" s="91">
        <f t="shared" si="211"/>
        <v>800000</v>
      </c>
      <c r="R940" s="92">
        <f t="shared" si="212"/>
        <v>880000.00000000012</v>
      </c>
    </row>
    <row r="941" spans="2:18">
      <c r="P941" s="43" t="s">
        <v>123</v>
      </c>
      <c r="Q941" s="42">
        <f>SUM(Q932:Q940)</f>
        <v>5908000</v>
      </c>
      <c r="R941" s="42">
        <f>SUM(R932:R940)</f>
        <v>6498800</v>
      </c>
    </row>
    <row r="943" spans="2:18">
      <c r="B943" s="3" t="s">
        <v>3438</v>
      </c>
    </row>
    <row r="944" spans="2:18">
      <c r="B944" s="4" t="s">
        <v>48</v>
      </c>
      <c r="C944" s="4" t="s">
        <v>13</v>
      </c>
      <c r="D944" s="4" t="s">
        <v>12</v>
      </c>
      <c r="E944" s="4" t="s">
        <v>5</v>
      </c>
      <c r="F944" s="4" t="s">
        <v>22</v>
      </c>
      <c r="G944" s="4" t="s">
        <v>2</v>
      </c>
      <c r="H944" s="4" t="s">
        <v>18</v>
      </c>
      <c r="I944" s="4" t="s">
        <v>3</v>
      </c>
      <c r="J944" s="4" t="s">
        <v>6</v>
      </c>
      <c r="K944" s="4" t="s">
        <v>35</v>
      </c>
      <c r="L944" s="4" t="s">
        <v>21</v>
      </c>
      <c r="M944" s="4" t="s">
        <v>59</v>
      </c>
      <c r="N944" s="4" t="s">
        <v>58</v>
      </c>
      <c r="O944" s="4" t="s">
        <v>121</v>
      </c>
      <c r="P944" s="4" t="s">
        <v>73</v>
      </c>
      <c r="Q944" s="4" t="s">
        <v>122</v>
      </c>
      <c r="R944" s="4" t="s">
        <v>337</v>
      </c>
    </row>
    <row r="945" spans="2:18" ht="16.5">
      <c r="B945" s="89">
        <v>1</v>
      </c>
      <c r="C945" s="5" t="s">
        <v>3438</v>
      </c>
      <c r="D945" s="89" t="s">
        <v>14</v>
      </c>
      <c r="E945" s="111" t="s">
        <v>3439</v>
      </c>
      <c r="F945" s="111" t="s">
        <v>1585</v>
      </c>
      <c r="G945" s="5"/>
      <c r="H945" s="111" t="s">
        <v>780</v>
      </c>
      <c r="I945" s="111" t="s">
        <v>3440</v>
      </c>
      <c r="J945" s="5">
        <v>2</v>
      </c>
      <c r="K945" s="5" t="s">
        <v>1603</v>
      </c>
      <c r="L945" s="5" t="s">
        <v>1396</v>
      </c>
      <c r="M945" s="112">
        <v>385000</v>
      </c>
      <c r="N945" s="5">
        <v>20241210</v>
      </c>
      <c r="O945" s="5">
        <v>20250108</v>
      </c>
      <c r="P945" s="89"/>
      <c r="Q945" s="91">
        <f t="shared" ref="Q945:Q946" si="213">J945*M945</f>
        <v>770000</v>
      </c>
      <c r="R945" s="92">
        <f t="shared" ref="R945:R946" si="214">Q945*1.1</f>
        <v>847000.00000000012</v>
      </c>
    </row>
    <row r="946" spans="2:18" ht="16.5">
      <c r="B946" s="89">
        <v>2</v>
      </c>
      <c r="C946" s="5" t="s">
        <v>3438</v>
      </c>
      <c r="D946" s="89" t="s">
        <v>14</v>
      </c>
      <c r="E946" s="111" t="s">
        <v>783</v>
      </c>
      <c r="F946" s="111" t="s">
        <v>1585</v>
      </c>
      <c r="G946" s="5"/>
      <c r="H946" s="120" t="s">
        <v>1808</v>
      </c>
      <c r="I946" s="111" t="s">
        <v>3441</v>
      </c>
      <c r="J946" s="5">
        <v>10</v>
      </c>
      <c r="K946" s="5" t="s">
        <v>1533</v>
      </c>
      <c r="L946" s="5" t="s">
        <v>1396</v>
      </c>
      <c r="M946" s="112">
        <v>2300</v>
      </c>
      <c r="N946" s="5">
        <v>20241210</v>
      </c>
      <c r="O946" s="5">
        <v>20250108</v>
      </c>
      <c r="P946" s="89"/>
      <c r="Q946" s="91">
        <f t="shared" si="213"/>
        <v>23000</v>
      </c>
      <c r="R946" s="92">
        <f t="shared" si="214"/>
        <v>25300.000000000004</v>
      </c>
    </row>
    <row r="947" spans="2:18">
      <c r="P947" s="43" t="s">
        <v>123</v>
      </c>
      <c r="Q947" s="42">
        <f>SUM(Q945:Q946)</f>
        <v>793000</v>
      </c>
      <c r="R947" s="42">
        <f>SUM(R945:R946)</f>
        <v>872300.00000000012</v>
      </c>
    </row>
    <row r="949" spans="2:18">
      <c r="B949" s="3" t="s">
        <v>3448</v>
      </c>
    </row>
    <row r="950" spans="2:18">
      <c r="B950" s="4" t="s">
        <v>48</v>
      </c>
      <c r="C950" s="4" t="s">
        <v>13</v>
      </c>
      <c r="D950" s="4" t="s">
        <v>12</v>
      </c>
      <c r="E950" s="4" t="s">
        <v>5</v>
      </c>
      <c r="F950" s="4" t="s">
        <v>22</v>
      </c>
      <c r="G950" s="4" t="s">
        <v>2</v>
      </c>
      <c r="H950" s="4" t="s">
        <v>18</v>
      </c>
      <c r="I950" s="4" t="s">
        <v>3</v>
      </c>
      <c r="J950" s="4" t="s">
        <v>6</v>
      </c>
      <c r="K950" s="4" t="s">
        <v>35</v>
      </c>
      <c r="L950" s="4" t="s">
        <v>21</v>
      </c>
      <c r="M950" s="4" t="s">
        <v>59</v>
      </c>
      <c r="N950" s="4" t="s">
        <v>58</v>
      </c>
      <c r="O950" s="4" t="s">
        <v>121</v>
      </c>
      <c r="P950" s="4" t="s">
        <v>73</v>
      </c>
      <c r="Q950" s="4" t="s">
        <v>122</v>
      </c>
      <c r="R950" s="4" t="s">
        <v>337</v>
      </c>
    </row>
    <row r="951" spans="2:18" ht="16.5">
      <c r="B951" s="89">
        <v>1</v>
      </c>
      <c r="C951" s="5" t="s">
        <v>3448</v>
      </c>
      <c r="D951" s="89" t="s">
        <v>14</v>
      </c>
      <c r="E951" s="111" t="s">
        <v>1817</v>
      </c>
      <c r="F951" s="111" t="s">
        <v>1811</v>
      </c>
      <c r="G951" s="5"/>
      <c r="H951" s="111" t="s">
        <v>1818</v>
      </c>
      <c r="I951" s="111"/>
      <c r="J951" s="5">
        <v>1</v>
      </c>
      <c r="K951" s="5" t="s">
        <v>36</v>
      </c>
      <c r="L951" s="5" t="s">
        <v>630</v>
      </c>
      <c r="M951" s="112">
        <v>127000</v>
      </c>
      <c r="N951" s="5">
        <v>20241212</v>
      </c>
      <c r="O951" s="5">
        <v>20241213</v>
      </c>
      <c r="P951" s="89"/>
      <c r="Q951" s="91">
        <f t="shared" ref="Q951:Q956" si="215">J951*M951</f>
        <v>127000</v>
      </c>
      <c r="R951" s="92">
        <f t="shared" ref="R951:R956" si="216">Q951*1.1</f>
        <v>139700</v>
      </c>
    </row>
    <row r="952" spans="2:18" ht="16.5">
      <c r="B952" s="89">
        <v>2</v>
      </c>
      <c r="C952" s="5" t="s">
        <v>3448</v>
      </c>
      <c r="D952" s="89" t="s">
        <v>14</v>
      </c>
      <c r="E952" s="111" t="s">
        <v>3449</v>
      </c>
      <c r="F952" s="111" t="s">
        <v>1811</v>
      </c>
      <c r="G952" s="5"/>
      <c r="H952" s="111" t="s">
        <v>3450</v>
      </c>
      <c r="I952" s="111"/>
      <c r="J952" s="5">
        <v>1</v>
      </c>
      <c r="K952" s="5" t="s">
        <v>36</v>
      </c>
      <c r="L952" s="5" t="s">
        <v>630</v>
      </c>
      <c r="M952" s="112">
        <v>127000</v>
      </c>
      <c r="N952" s="5">
        <v>20241212</v>
      </c>
      <c r="O952" s="5">
        <v>20241213</v>
      </c>
      <c r="P952" s="89"/>
      <c r="Q952" s="91">
        <f t="shared" si="215"/>
        <v>127000</v>
      </c>
      <c r="R952" s="92">
        <f t="shared" si="216"/>
        <v>139700</v>
      </c>
    </row>
    <row r="953" spans="2:18" ht="16.5">
      <c r="B953" s="89">
        <v>3</v>
      </c>
      <c r="C953" s="5" t="s">
        <v>3448</v>
      </c>
      <c r="D953" s="89" t="s">
        <v>14</v>
      </c>
      <c r="E953" s="111" t="s">
        <v>3451</v>
      </c>
      <c r="F953" s="111" t="s">
        <v>3452</v>
      </c>
      <c r="G953" s="5"/>
      <c r="H953" s="111" t="s">
        <v>3453</v>
      </c>
      <c r="I953" s="111"/>
      <c r="J953" s="5">
        <v>2</v>
      </c>
      <c r="K953" s="5" t="s">
        <v>3454</v>
      </c>
      <c r="L953" s="5" t="s">
        <v>630</v>
      </c>
      <c r="M953" s="112">
        <v>150000</v>
      </c>
      <c r="N953" s="5">
        <v>20241212</v>
      </c>
      <c r="O953" s="5">
        <v>20241213</v>
      </c>
      <c r="P953" s="89"/>
      <c r="Q953" s="91">
        <f t="shared" si="215"/>
        <v>300000</v>
      </c>
      <c r="R953" s="92">
        <f t="shared" si="216"/>
        <v>330000</v>
      </c>
    </row>
    <row r="954" spans="2:18" ht="16.5">
      <c r="B954" s="89">
        <v>4</v>
      </c>
      <c r="C954" s="5" t="s">
        <v>3455</v>
      </c>
      <c r="D954" s="89" t="s">
        <v>3456</v>
      </c>
      <c r="E954" s="111" t="s">
        <v>3457</v>
      </c>
      <c r="F954" s="111" t="s">
        <v>3452</v>
      </c>
      <c r="G954" s="5"/>
      <c r="H954" s="5" t="s">
        <v>3458</v>
      </c>
      <c r="I954" s="111"/>
      <c r="J954" s="5">
        <v>2</v>
      </c>
      <c r="K954" s="5" t="s">
        <v>3454</v>
      </c>
      <c r="L954" s="5" t="s">
        <v>630</v>
      </c>
      <c r="M954" s="112">
        <v>150000</v>
      </c>
      <c r="N954" s="5">
        <v>20241212</v>
      </c>
      <c r="O954" s="5">
        <v>20241213</v>
      </c>
      <c r="P954" s="89"/>
      <c r="Q954" s="91">
        <f t="shared" si="215"/>
        <v>300000</v>
      </c>
      <c r="R954" s="92">
        <f t="shared" si="216"/>
        <v>330000</v>
      </c>
    </row>
    <row r="955" spans="2:18" ht="16.5">
      <c r="B955" s="89">
        <v>5</v>
      </c>
      <c r="C955" s="5" t="s">
        <v>3455</v>
      </c>
      <c r="D955" s="89" t="s">
        <v>3456</v>
      </c>
      <c r="E955" s="111" t="s">
        <v>3459</v>
      </c>
      <c r="F955" s="111" t="s">
        <v>3452</v>
      </c>
      <c r="G955" s="5"/>
      <c r="H955" s="111" t="s">
        <v>3460</v>
      </c>
      <c r="I955" s="111"/>
      <c r="J955" s="5">
        <v>1</v>
      </c>
      <c r="K955" s="5" t="s">
        <v>3454</v>
      </c>
      <c r="L955" s="5" t="s">
        <v>630</v>
      </c>
      <c r="M955" s="112">
        <v>150000</v>
      </c>
      <c r="N955" s="5">
        <v>20241212</v>
      </c>
      <c r="O955" s="5">
        <v>20241213</v>
      </c>
      <c r="P955" s="89"/>
      <c r="Q955" s="91">
        <f t="shared" si="215"/>
        <v>150000</v>
      </c>
      <c r="R955" s="92">
        <f t="shared" si="216"/>
        <v>165000</v>
      </c>
    </row>
    <row r="956" spans="2:18" ht="16.5">
      <c r="B956" s="89">
        <v>6</v>
      </c>
      <c r="C956" s="5" t="s">
        <v>3455</v>
      </c>
      <c r="D956" s="89" t="s">
        <v>3456</v>
      </c>
      <c r="E956" s="111" t="s">
        <v>3461</v>
      </c>
      <c r="F956" s="111" t="s">
        <v>3452</v>
      </c>
      <c r="G956" s="111"/>
      <c r="H956" s="111" t="s">
        <v>3462</v>
      </c>
      <c r="I956" s="111"/>
      <c r="J956" s="5">
        <v>1</v>
      </c>
      <c r="K956" s="5" t="s">
        <v>3454</v>
      </c>
      <c r="L956" s="5" t="s">
        <v>630</v>
      </c>
      <c r="M956" s="112">
        <v>150000</v>
      </c>
      <c r="N956" s="5">
        <v>20241212</v>
      </c>
      <c r="O956" s="5">
        <v>20241213</v>
      </c>
      <c r="P956" s="89"/>
      <c r="Q956" s="91">
        <f t="shared" si="215"/>
        <v>150000</v>
      </c>
      <c r="R956" s="92">
        <f t="shared" si="216"/>
        <v>165000</v>
      </c>
    </row>
    <row r="957" spans="2:18">
      <c r="P957" s="43" t="s">
        <v>3463</v>
      </c>
      <c r="Q957" s="42">
        <f>SUM(Q951:Q956)</f>
        <v>1154000</v>
      </c>
      <c r="R957" s="42">
        <f>SUM(R951:R956)</f>
        <v>1269400</v>
      </c>
    </row>
    <row r="959" spans="2:18">
      <c r="B959" s="3" t="s">
        <v>3469</v>
      </c>
    </row>
    <row r="960" spans="2:18">
      <c r="B960" s="4" t="s">
        <v>2238</v>
      </c>
      <c r="C960" s="4" t="s">
        <v>2239</v>
      </c>
      <c r="D960" s="4" t="s">
        <v>12</v>
      </c>
      <c r="E960" s="4" t="s">
        <v>5</v>
      </c>
      <c r="F960" s="4" t="s">
        <v>2242</v>
      </c>
      <c r="G960" s="4" t="s">
        <v>2</v>
      </c>
      <c r="H960" s="4" t="s">
        <v>18</v>
      </c>
      <c r="I960" s="4" t="s">
        <v>3</v>
      </c>
      <c r="J960" s="4" t="s">
        <v>6</v>
      </c>
      <c r="K960" s="4" t="s">
        <v>35</v>
      </c>
      <c r="L960" s="4" t="s">
        <v>21</v>
      </c>
      <c r="M960" s="4" t="s">
        <v>2249</v>
      </c>
      <c r="N960" s="4" t="s">
        <v>2250</v>
      </c>
      <c r="O960" s="4" t="s">
        <v>2251</v>
      </c>
      <c r="P960" s="4" t="s">
        <v>73</v>
      </c>
      <c r="Q960" s="4" t="s">
        <v>2253</v>
      </c>
      <c r="R960" s="4" t="s">
        <v>2254</v>
      </c>
    </row>
    <row r="961" spans="2:18" ht="16.5">
      <c r="B961" s="89">
        <v>1</v>
      </c>
      <c r="C961" s="5" t="s">
        <v>3469</v>
      </c>
      <c r="D961" s="89" t="s">
        <v>759</v>
      </c>
      <c r="E961" s="111" t="s">
        <v>3470</v>
      </c>
      <c r="F961" s="111" t="s">
        <v>1626</v>
      </c>
      <c r="G961" s="5" t="s">
        <v>2099</v>
      </c>
      <c r="H961" s="111" t="s">
        <v>1986</v>
      </c>
      <c r="I961" s="111" t="s">
        <v>152</v>
      </c>
      <c r="J961" s="5">
        <v>10</v>
      </c>
      <c r="K961" s="5" t="s">
        <v>38</v>
      </c>
      <c r="L961" s="5" t="s">
        <v>119</v>
      </c>
      <c r="M961" s="112">
        <v>7400</v>
      </c>
      <c r="N961" s="5">
        <v>20241218</v>
      </c>
      <c r="O961" s="5">
        <v>20241219</v>
      </c>
      <c r="P961" s="89"/>
      <c r="Q961" s="91">
        <f t="shared" ref="Q961:Q983" si="217">J961*M961</f>
        <v>74000</v>
      </c>
      <c r="R961" s="92">
        <f t="shared" ref="R961:R983" si="218">Q961*1.1</f>
        <v>81400</v>
      </c>
    </row>
    <row r="962" spans="2:18" ht="16.5">
      <c r="B962" s="89">
        <v>2</v>
      </c>
      <c r="C962" s="5" t="s">
        <v>3469</v>
      </c>
      <c r="D962" s="89" t="s">
        <v>759</v>
      </c>
      <c r="E962" s="111" t="s">
        <v>3471</v>
      </c>
      <c r="F962" s="111" t="s">
        <v>2987</v>
      </c>
      <c r="G962" s="5" t="s">
        <v>2981</v>
      </c>
      <c r="H962" s="111" t="s">
        <v>3472</v>
      </c>
      <c r="I962" s="111" t="s">
        <v>813</v>
      </c>
      <c r="J962" s="5">
        <v>5</v>
      </c>
      <c r="K962" s="5" t="s">
        <v>3473</v>
      </c>
      <c r="L962" s="5" t="s">
        <v>119</v>
      </c>
      <c r="M962" s="112">
        <v>32500</v>
      </c>
      <c r="N962" s="5">
        <v>20241223</v>
      </c>
      <c r="O962" s="5">
        <v>20241226</v>
      </c>
      <c r="P962" s="89"/>
      <c r="Q962" s="91">
        <f t="shared" si="217"/>
        <v>162500</v>
      </c>
      <c r="R962" s="92">
        <f t="shared" si="218"/>
        <v>178750</v>
      </c>
    </row>
    <row r="963" spans="2:18" ht="16.5">
      <c r="B963" s="89">
        <v>3</v>
      </c>
      <c r="C963" s="5" t="s">
        <v>3474</v>
      </c>
      <c r="D963" s="89" t="s">
        <v>3475</v>
      </c>
      <c r="E963" s="111" t="s">
        <v>3476</v>
      </c>
      <c r="F963" s="111" t="s">
        <v>1626</v>
      </c>
      <c r="G963" s="5" t="s">
        <v>2981</v>
      </c>
      <c r="H963" s="111" t="s">
        <v>3477</v>
      </c>
      <c r="I963" s="111" t="s">
        <v>152</v>
      </c>
      <c r="J963" s="5">
        <v>5</v>
      </c>
      <c r="K963" s="5" t="s">
        <v>3478</v>
      </c>
      <c r="L963" s="5" t="s">
        <v>119</v>
      </c>
      <c r="M963" s="112">
        <v>9400</v>
      </c>
      <c r="N963" s="5">
        <v>20241223</v>
      </c>
      <c r="O963" s="5">
        <v>20241226</v>
      </c>
      <c r="P963" s="89"/>
      <c r="Q963" s="91">
        <f t="shared" si="217"/>
        <v>47000</v>
      </c>
      <c r="R963" s="92">
        <f t="shared" si="218"/>
        <v>51700.000000000007</v>
      </c>
    </row>
    <row r="964" spans="2:18" ht="16.5">
      <c r="B964" s="89">
        <v>4</v>
      </c>
      <c r="C964" s="5" t="s">
        <v>3479</v>
      </c>
      <c r="D964" s="89" t="s">
        <v>3480</v>
      </c>
      <c r="E964" s="111" t="s">
        <v>815</v>
      </c>
      <c r="F964" s="111" t="s">
        <v>1626</v>
      </c>
      <c r="G964" s="5" t="s">
        <v>2985</v>
      </c>
      <c r="H964" s="5" t="s">
        <v>1420</v>
      </c>
      <c r="I964" s="111" t="s">
        <v>580</v>
      </c>
      <c r="J964" s="5">
        <v>5</v>
      </c>
      <c r="K964" s="5" t="s">
        <v>3478</v>
      </c>
      <c r="L964" s="5" t="s">
        <v>119</v>
      </c>
      <c r="M964" s="112">
        <v>10000</v>
      </c>
      <c r="N964" s="5">
        <v>20241223</v>
      </c>
      <c r="O964" s="5">
        <v>20241226</v>
      </c>
      <c r="P964" s="89"/>
      <c r="Q964" s="91">
        <f t="shared" si="217"/>
        <v>50000</v>
      </c>
      <c r="R964" s="92">
        <f t="shared" si="218"/>
        <v>55000.000000000007</v>
      </c>
    </row>
    <row r="965" spans="2:18" ht="16.5">
      <c r="B965" s="89">
        <v>5</v>
      </c>
      <c r="C965" s="5" t="s">
        <v>3479</v>
      </c>
      <c r="D965" s="89" t="s">
        <v>3480</v>
      </c>
      <c r="E965" s="111" t="s">
        <v>3532</v>
      </c>
      <c r="F965" s="111" t="s">
        <v>1058</v>
      </c>
      <c r="G965" s="5"/>
      <c r="H965" s="111"/>
      <c r="I965" s="111" t="s">
        <v>1979</v>
      </c>
      <c r="J965" s="5">
        <v>1</v>
      </c>
      <c r="K965" s="5" t="s">
        <v>3478</v>
      </c>
      <c r="L965" s="5" t="s">
        <v>3531</v>
      </c>
      <c r="M965" s="112">
        <v>700000</v>
      </c>
      <c r="N965" s="5">
        <v>20241226</v>
      </c>
      <c r="O965" s="5">
        <v>20250115</v>
      </c>
      <c r="P965" s="89"/>
      <c r="Q965" s="91">
        <f t="shared" si="217"/>
        <v>700000</v>
      </c>
      <c r="R965" s="92">
        <f t="shared" si="218"/>
        <v>770000.00000000012</v>
      </c>
    </row>
    <row r="966" spans="2:18" ht="16.5">
      <c r="B966" s="89">
        <v>6</v>
      </c>
      <c r="C966" s="5" t="s">
        <v>3479</v>
      </c>
      <c r="D966" s="89" t="s">
        <v>3480</v>
      </c>
      <c r="E966" s="111" t="s">
        <v>3481</v>
      </c>
      <c r="F966" s="111" t="s">
        <v>3482</v>
      </c>
      <c r="G966" s="5"/>
      <c r="H966" s="111">
        <v>273620</v>
      </c>
      <c r="I966" s="111" t="s">
        <v>737</v>
      </c>
      <c r="J966" s="5">
        <v>1</v>
      </c>
      <c r="K966" s="5" t="s">
        <v>3478</v>
      </c>
      <c r="L966" s="5" t="s">
        <v>119</v>
      </c>
      <c r="M966" s="112">
        <v>181500</v>
      </c>
      <c r="N966" s="5">
        <v>20241223</v>
      </c>
      <c r="O966" s="5">
        <v>20241226</v>
      </c>
      <c r="P966" s="89"/>
      <c r="Q966" s="91">
        <f t="shared" si="217"/>
        <v>181500</v>
      </c>
      <c r="R966" s="92">
        <f t="shared" si="218"/>
        <v>199650.00000000003</v>
      </c>
    </row>
    <row r="967" spans="2:18" ht="16.5">
      <c r="B967" s="89">
        <v>7</v>
      </c>
      <c r="C967" s="5" t="s">
        <v>3479</v>
      </c>
      <c r="D967" s="89" t="s">
        <v>3480</v>
      </c>
      <c r="E967" s="111" t="s">
        <v>3483</v>
      </c>
      <c r="F967" s="111" t="s">
        <v>918</v>
      </c>
      <c r="G967" s="5"/>
      <c r="H967" s="111" t="s">
        <v>3484</v>
      </c>
      <c r="I967" s="111" t="s">
        <v>3485</v>
      </c>
      <c r="J967" s="5">
        <v>1</v>
      </c>
      <c r="K967" s="5" t="s">
        <v>3478</v>
      </c>
      <c r="L967" s="5" t="s">
        <v>119</v>
      </c>
      <c r="M967" s="112">
        <v>28000</v>
      </c>
      <c r="N967" s="5">
        <v>20241223</v>
      </c>
      <c r="O967" s="5">
        <v>20241226</v>
      </c>
      <c r="P967" s="89"/>
      <c r="Q967" s="91">
        <f t="shared" si="217"/>
        <v>28000</v>
      </c>
      <c r="R967" s="92">
        <f t="shared" si="218"/>
        <v>30800.000000000004</v>
      </c>
    </row>
    <row r="968" spans="2:18" ht="16.5">
      <c r="B968" s="89">
        <v>8</v>
      </c>
      <c r="C968" s="5" t="s">
        <v>3479</v>
      </c>
      <c r="D968" s="89" t="s">
        <v>3480</v>
      </c>
      <c r="E968" s="111" t="s">
        <v>3486</v>
      </c>
      <c r="F968" s="111" t="s">
        <v>918</v>
      </c>
      <c r="G968" s="5"/>
      <c r="H968" s="111" t="s">
        <v>3487</v>
      </c>
      <c r="I968" s="111" t="s">
        <v>3485</v>
      </c>
      <c r="J968" s="5">
        <v>1</v>
      </c>
      <c r="K968" s="5" t="s">
        <v>3478</v>
      </c>
      <c r="L968" s="5" t="s">
        <v>119</v>
      </c>
      <c r="M968" s="112">
        <v>28000</v>
      </c>
      <c r="N968" s="5">
        <v>20241223</v>
      </c>
      <c r="O968" s="5">
        <v>20241226</v>
      </c>
      <c r="P968" s="89"/>
      <c r="Q968" s="91">
        <f t="shared" si="217"/>
        <v>28000</v>
      </c>
      <c r="R968" s="92">
        <f t="shared" si="218"/>
        <v>30800.000000000004</v>
      </c>
    </row>
    <row r="969" spans="2:18" ht="16.5">
      <c r="B969" s="89">
        <v>9</v>
      </c>
      <c r="C969" s="5" t="s">
        <v>3479</v>
      </c>
      <c r="D969" s="89" t="s">
        <v>3480</v>
      </c>
      <c r="E969" s="111" t="s">
        <v>3488</v>
      </c>
      <c r="F969" s="111" t="s">
        <v>897</v>
      </c>
      <c r="G969" s="5" t="s">
        <v>2913</v>
      </c>
      <c r="H969" s="111" t="s">
        <v>2914</v>
      </c>
      <c r="I969" s="111" t="s">
        <v>814</v>
      </c>
      <c r="J969" s="5">
        <v>2</v>
      </c>
      <c r="K969" s="5" t="s">
        <v>3478</v>
      </c>
      <c r="L969" s="5" t="s">
        <v>119</v>
      </c>
      <c r="M969" s="112">
        <v>210000</v>
      </c>
      <c r="N969" s="5">
        <v>20241223</v>
      </c>
      <c r="O969" s="5">
        <v>20241226</v>
      </c>
      <c r="P969" s="89"/>
      <c r="Q969" s="91">
        <f t="shared" si="217"/>
        <v>420000</v>
      </c>
      <c r="R969" s="92">
        <f t="shared" si="218"/>
        <v>462000.00000000006</v>
      </c>
    </row>
    <row r="970" spans="2:18" ht="16.5">
      <c r="B970" s="89">
        <v>10</v>
      </c>
      <c r="C970" s="5" t="s">
        <v>3479</v>
      </c>
      <c r="D970" s="89" t="s">
        <v>3480</v>
      </c>
      <c r="E970" s="111" t="s">
        <v>3489</v>
      </c>
      <c r="F970" s="111" t="s">
        <v>1598</v>
      </c>
      <c r="G970" s="5"/>
      <c r="H970" s="111">
        <v>3123000071</v>
      </c>
      <c r="I970" s="111" t="s">
        <v>3490</v>
      </c>
      <c r="J970" s="5">
        <v>1</v>
      </c>
      <c r="K970" s="5" t="s">
        <v>3478</v>
      </c>
      <c r="L970" s="5" t="s">
        <v>2220</v>
      </c>
      <c r="M970" s="112">
        <v>450000</v>
      </c>
      <c r="N970" s="5">
        <v>20241223</v>
      </c>
      <c r="O970" s="5">
        <v>20250103</v>
      </c>
      <c r="P970" s="89"/>
      <c r="Q970" s="91">
        <f>J970*M970</f>
        <v>450000</v>
      </c>
      <c r="R970" s="92">
        <f t="shared" ref="R970" si="219">Q970*1.1</f>
        <v>495000.00000000006</v>
      </c>
    </row>
    <row r="971" spans="2:18" ht="38.25" customHeight="1">
      <c r="B971" s="448">
        <v>11</v>
      </c>
      <c r="C971" s="448" t="s">
        <v>3469</v>
      </c>
      <c r="D971" s="448" t="s">
        <v>14</v>
      </c>
      <c r="E971" s="448" t="s">
        <v>3525</v>
      </c>
      <c r="F971" s="448" t="s">
        <v>237</v>
      </c>
      <c r="G971" s="448"/>
      <c r="H971" s="448" t="s">
        <v>3524</v>
      </c>
      <c r="I971" s="448"/>
      <c r="J971" s="448">
        <v>1</v>
      </c>
      <c r="K971" s="448" t="s">
        <v>38</v>
      </c>
      <c r="L971" s="448" t="s">
        <v>119</v>
      </c>
      <c r="M971" s="449">
        <v>15500</v>
      </c>
      <c r="N971" s="448">
        <v>20241226</v>
      </c>
      <c r="O971" s="448">
        <v>20250106</v>
      </c>
      <c r="P971" s="428" t="s">
        <v>3991</v>
      </c>
      <c r="Q971" s="450">
        <f t="shared" ref="Q971" si="220">J971*M971</f>
        <v>15500</v>
      </c>
      <c r="R971" s="451">
        <f t="shared" ref="R971" si="221">Q971*1.1</f>
        <v>17050</v>
      </c>
    </row>
    <row r="972" spans="2:18" ht="40.5" customHeight="1">
      <c r="B972" s="448">
        <v>12</v>
      </c>
      <c r="C972" s="448" t="s">
        <v>3469</v>
      </c>
      <c r="D972" s="448" t="s">
        <v>14</v>
      </c>
      <c r="E972" s="448" t="s">
        <v>3526</v>
      </c>
      <c r="F972" s="448" t="s">
        <v>410</v>
      </c>
      <c r="G972" s="448"/>
      <c r="H972" s="448" t="s">
        <v>3527</v>
      </c>
      <c r="I972" s="448"/>
      <c r="J972" s="448">
        <v>1</v>
      </c>
      <c r="K972" s="448" t="s">
        <v>38</v>
      </c>
      <c r="L972" s="448" t="s">
        <v>119</v>
      </c>
      <c r="M972" s="449" t="s">
        <v>3027</v>
      </c>
      <c r="N972" s="448">
        <v>20241226</v>
      </c>
      <c r="O972" s="448">
        <v>20250106</v>
      </c>
      <c r="P972" s="428" t="s">
        <v>3991</v>
      </c>
      <c r="Q972" s="450"/>
      <c r="R972" s="451"/>
    </row>
    <row r="973" spans="2:18" ht="16.5">
      <c r="B973" s="89">
        <v>13</v>
      </c>
      <c r="C973" s="5" t="s">
        <v>3479</v>
      </c>
      <c r="D973" s="89" t="s">
        <v>3480</v>
      </c>
      <c r="E973" s="111" t="s">
        <v>3491</v>
      </c>
      <c r="F973" s="111"/>
      <c r="G973" s="5"/>
      <c r="H973" s="111" t="s">
        <v>3492</v>
      </c>
      <c r="I973" s="111" t="s">
        <v>3956</v>
      </c>
      <c r="J973" s="5">
        <v>2</v>
      </c>
      <c r="K973" s="5" t="s">
        <v>3478</v>
      </c>
      <c r="L973" s="5" t="s">
        <v>119</v>
      </c>
      <c r="M973" s="112">
        <v>2200</v>
      </c>
      <c r="N973" s="5">
        <v>20241223</v>
      </c>
      <c r="O973" s="5">
        <v>20241226</v>
      </c>
      <c r="P973" s="89"/>
      <c r="Q973" s="91">
        <f t="shared" si="217"/>
        <v>4400</v>
      </c>
      <c r="R973" s="92">
        <f t="shared" si="218"/>
        <v>4840</v>
      </c>
    </row>
    <row r="974" spans="2:18" ht="16.5">
      <c r="B974" s="89">
        <v>14</v>
      </c>
      <c r="C974" s="5" t="s">
        <v>3479</v>
      </c>
      <c r="D974" s="89" t="s">
        <v>3480</v>
      </c>
      <c r="E974" s="111" t="s">
        <v>3491</v>
      </c>
      <c r="F974" s="111"/>
      <c r="G974" s="5"/>
      <c r="H974" s="111" t="s">
        <v>3493</v>
      </c>
      <c r="I974" s="111" t="s">
        <v>3494</v>
      </c>
      <c r="J974" s="5">
        <v>2</v>
      </c>
      <c r="K974" s="5" t="s">
        <v>3478</v>
      </c>
      <c r="L974" s="5" t="s">
        <v>119</v>
      </c>
      <c r="M974" s="112">
        <v>2350</v>
      </c>
      <c r="N974" s="5">
        <v>20241223</v>
      </c>
      <c r="O974" s="5">
        <v>20241226</v>
      </c>
      <c r="P974" s="89"/>
      <c r="Q974" s="91">
        <f t="shared" si="217"/>
        <v>4700</v>
      </c>
      <c r="R974" s="92">
        <f t="shared" si="218"/>
        <v>5170</v>
      </c>
    </row>
    <row r="975" spans="2:18" ht="16.5">
      <c r="B975" s="89">
        <v>15</v>
      </c>
      <c r="C975" s="5" t="s">
        <v>3479</v>
      </c>
      <c r="D975" s="89" t="s">
        <v>3480</v>
      </c>
      <c r="E975" s="111" t="s">
        <v>1958</v>
      </c>
      <c r="F975" s="111" t="s">
        <v>3341</v>
      </c>
      <c r="G975" s="5"/>
      <c r="H975" s="111" t="s">
        <v>3495</v>
      </c>
      <c r="I975" s="111" t="s">
        <v>3496</v>
      </c>
      <c r="J975" s="5">
        <v>2</v>
      </c>
      <c r="K975" s="5" t="s">
        <v>3478</v>
      </c>
      <c r="L975" s="5" t="s">
        <v>119</v>
      </c>
      <c r="M975" s="112">
        <v>52500</v>
      </c>
      <c r="N975" s="5">
        <v>20241223</v>
      </c>
      <c r="O975" s="5">
        <v>20241226</v>
      </c>
      <c r="P975" s="89"/>
      <c r="Q975" s="91">
        <f t="shared" si="217"/>
        <v>105000</v>
      </c>
      <c r="R975" s="92">
        <f t="shared" si="218"/>
        <v>115500.00000000001</v>
      </c>
    </row>
    <row r="976" spans="2:18" ht="16.5">
      <c r="B976" s="89">
        <v>16</v>
      </c>
      <c r="C976" s="5" t="s">
        <v>3479</v>
      </c>
      <c r="D976" s="89" t="s">
        <v>3480</v>
      </c>
      <c r="E976" s="111" t="s">
        <v>3497</v>
      </c>
      <c r="F976" s="111" t="s">
        <v>3341</v>
      </c>
      <c r="G976" s="5"/>
      <c r="H976" s="111" t="s">
        <v>3498</v>
      </c>
      <c r="I976" s="111"/>
      <c r="J976" s="5">
        <v>2</v>
      </c>
      <c r="K976" s="5" t="s">
        <v>3478</v>
      </c>
      <c r="L976" s="5" t="s">
        <v>119</v>
      </c>
      <c r="M976" s="112">
        <v>33500</v>
      </c>
      <c r="N976" s="5">
        <v>20241223</v>
      </c>
      <c r="O976" s="5">
        <v>20241226</v>
      </c>
      <c r="P976" s="89"/>
      <c r="Q976" s="91">
        <f t="shared" si="217"/>
        <v>67000</v>
      </c>
      <c r="R976" s="92">
        <f t="shared" si="218"/>
        <v>73700</v>
      </c>
    </row>
    <row r="977" spans="2:18" ht="16.5">
      <c r="B977" s="89">
        <v>17</v>
      </c>
      <c r="C977" s="5" t="s">
        <v>3469</v>
      </c>
      <c r="D977" s="89" t="s">
        <v>759</v>
      </c>
      <c r="E977" s="111" t="s">
        <v>1783</v>
      </c>
      <c r="F977" s="111" t="s">
        <v>706</v>
      </c>
      <c r="G977" s="5"/>
      <c r="H977" s="111" t="s">
        <v>539</v>
      </c>
      <c r="I977" s="111" t="s">
        <v>1785</v>
      </c>
      <c r="J977" s="5">
        <v>3</v>
      </c>
      <c r="K977" s="5" t="s">
        <v>1602</v>
      </c>
      <c r="L977" s="5" t="s">
        <v>119</v>
      </c>
      <c r="M977" s="112">
        <v>60000</v>
      </c>
      <c r="N977" s="5">
        <v>20241223</v>
      </c>
      <c r="O977" s="5">
        <v>20241226</v>
      </c>
      <c r="P977" s="89"/>
      <c r="Q977" s="91">
        <f t="shared" si="217"/>
        <v>180000</v>
      </c>
      <c r="R977" s="92">
        <f t="shared" si="218"/>
        <v>198000.00000000003</v>
      </c>
    </row>
    <row r="978" spans="2:18" ht="16.5">
      <c r="B978" s="89">
        <v>18</v>
      </c>
      <c r="C978" s="5" t="s">
        <v>3469</v>
      </c>
      <c r="D978" s="89" t="s">
        <v>759</v>
      </c>
      <c r="E978" s="111" t="s">
        <v>1784</v>
      </c>
      <c r="F978" s="111" t="s">
        <v>706</v>
      </c>
      <c r="G978" s="5"/>
      <c r="H978" s="111" t="s">
        <v>540</v>
      </c>
      <c r="I978" s="111" t="s">
        <v>1786</v>
      </c>
      <c r="J978" s="5">
        <v>3</v>
      </c>
      <c r="K978" s="5" t="s">
        <v>1602</v>
      </c>
      <c r="L978" s="5" t="s">
        <v>119</v>
      </c>
      <c r="M978" s="112">
        <v>45000</v>
      </c>
      <c r="N978" s="5">
        <v>20241223</v>
      </c>
      <c r="O978" s="5">
        <v>20241226</v>
      </c>
      <c r="P978" s="89"/>
      <c r="Q978" s="91">
        <f t="shared" si="217"/>
        <v>135000</v>
      </c>
      <c r="R978" s="92">
        <f t="shared" si="218"/>
        <v>148500</v>
      </c>
    </row>
    <row r="979" spans="2:18" ht="16.5">
      <c r="B979" s="89">
        <v>19</v>
      </c>
      <c r="C979" s="5" t="s">
        <v>3469</v>
      </c>
      <c r="D979" s="89" t="s">
        <v>759</v>
      </c>
      <c r="E979" s="111" t="s">
        <v>1877</v>
      </c>
      <c r="F979" s="111" t="s">
        <v>908</v>
      </c>
      <c r="G979" s="5"/>
      <c r="H979" s="111">
        <v>41705</v>
      </c>
      <c r="I979" s="111" t="s">
        <v>1885</v>
      </c>
      <c r="J979" s="5">
        <v>1</v>
      </c>
      <c r="K979" s="5" t="s">
        <v>1602</v>
      </c>
      <c r="L979" s="5" t="s">
        <v>119</v>
      </c>
      <c r="M979" s="314">
        <v>59000</v>
      </c>
      <c r="N979" s="5">
        <v>20241223</v>
      </c>
      <c r="O979" s="5">
        <v>20241226</v>
      </c>
      <c r="P979" s="89"/>
      <c r="Q979" s="91">
        <f t="shared" si="217"/>
        <v>59000</v>
      </c>
      <c r="R979" s="92">
        <f t="shared" si="218"/>
        <v>64900.000000000007</v>
      </c>
    </row>
    <row r="980" spans="2:18" ht="16.5">
      <c r="B980" s="89">
        <v>20</v>
      </c>
      <c r="C980" s="5" t="s">
        <v>3469</v>
      </c>
      <c r="D980" s="89" t="s">
        <v>759</v>
      </c>
      <c r="E980" s="111" t="s">
        <v>1879</v>
      </c>
      <c r="F980" s="111" t="s">
        <v>908</v>
      </c>
      <c r="G980" s="5"/>
      <c r="H980" s="111">
        <v>41117</v>
      </c>
      <c r="I980" s="111" t="s">
        <v>1886</v>
      </c>
      <c r="J980" s="5">
        <v>1</v>
      </c>
      <c r="K980" s="5" t="s">
        <v>1602</v>
      </c>
      <c r="L980" s="5" t="s">
        <v>119</v>
      </c>
      <c r="M980" s="314">
        <v>56000</v>
      </c>
      <c r="N980" s="5">
        <v>20241223</v>
      </c>
      <c r="O980" s="5">
        <v>20241226</v>
      </c>
      <c r="P980" s="89"/>
      <c r="Q980" s="91">
        <f t="shared" si="217"/>
        <v>56000</v>
      </c>
      <c r="R980" s="92">
        <f t="shared" si="218"/>
        <v>61600.000000000007</v>
      </c>
    </row>
    <row r="981" spans="2:18" ht="16.5">
      <c r="B981" s="89">
        <v>21</v>
      </c>
      <c r="C981" s="5" t="s">
        <v>3469</v>
      </c>
      <c r="D981" s="89" t="s">
        <v>759</v>
      </c>
      <c r="E981" s="111" t="s">
        <v>3499</v>
      </c>
      <c r="F981" s="111" t="s">
        <v>918</v>
      </c>
      <c r="G981" s="5"/>
      <c r="H981" s="111">
        <v>605203</v>
      </c>
      <c r="I981" s="111"/>
      <c r="J981" s="5">
        <v>1</v>
      </c>
      <c r="K981" s="5" t="s">
        <v>38</v>
      </c>
      <c r="L981" s="5" t="s">
        <v>119</v>
      </c>
      <c r="M981" s="112">
        <v>323000</v>
      </c>
      <c r="N981" s="5">
        <v>20241224</v>
      </c>
      <c r="O981" s="5">
        <v>20250106</v>
      </c>
      <c r="P981" s="89"/>
      <c r="Q981" s="91">
        <f t="shared" si="217"/>
        <v>323000</v>
      </c>
      <c r="R981" s="92">
        <f t="shared" si="218"/>
        <v>355300</v>
      </c>
    </row>
    <row r="982" spans="2:18" ht="16.5">
      <c r="B982" s="89">
        <v>22</v>
      </c>
      <c r="C982" s="5" t="s">
        <v>3469</v>
      </c>
      <c r="D982" s="89" t="s">
        <v>759</v>
      </c>
      <c r="E982" s="111" t="s">
        <v>3500</v>
      </c>
      <c r="F982" s="111" t="s">
        <v>950</v>
      </c>
      <c r="G982" s="5"/>
      <c r="H982" s="111" t="s">
        <v>1419</v>
      </c>
      <c r="I982" s="111" t="s">
        <v>2761</v>
      </c>
      <c r="J982" s="5">
        <v>10</v>
      </c>
      <c r="K982" s="5" t="s">
        <v>1602</v>
      </c>
      <c r="L982" s="5" t="s">
        <v>119</v>
      </c>
      <c r="M982" s="112">
        <v>24500</v>
      </c>
      <c r="N982" s="5">
        <v>20241223</v>
      </c>
      <c r="O982" s="5">
        <v>20241226</v>
      </c>
      <c r="P982" s="89"/>
      <c r="Q982" s="91">
        <f t="shared" si="217"/>
        <v>245000</v>
      </c>
      <c r="R982" s="92">
        <f t="shared" si="218"/>
        <v>269500</v>
      </c>
    </row>
    <row r="983" spans="2:18" ht="16.5">
      <c r="B983" s="89">
        <v>23</v>
      </c>
      <c r="C983" s="5" t="s">
        <v>3469</v>
      </c>
      <c r="D983" s="89" t="s">
        <v>759</v>
      </c>
      <c r="E983" s="111" t="s">
        <v>3501</v>
      </c>
      <c r="F983" s="111" t="s">
        <v>950</v>
      </c>
      <c r="G983" s="5"/>
      <c r="H983" s="111" t="s">
        <v>723</v>
      </c>
      <c r="I983" s="111" t="s">
        <v>1957</v>
      </c>
      <c r="J983" s="5">
        <v>5</v>
      </c>
      <c r="K983" s="5" t="s">
        <v>1602</v>
      </c>
      <c r="L983" s="5" t="s">
        <v>119</v>
      </c>
      <c r="M983" s="112">
        <v>24500</v>
      </c>
      <c r="N983" s="5">
        <v>20241223</v>
      </c>
      <c r="O983" s="5">
        <v>20241226</v>
      </c>
      <c r="P983" s="89"/>
      <c r="Q983" s="91">
        <f t="shared" si="217"/>
        <v>122500</v>
      </c>
      <c r="R983" s="92">
        <f t="shared" si="218"/>
        <v>134750</v>
      </c>
    </row>
    <row r="984" spans="2:18">
      <c r="P984" s="43" t="s">
        <v>2298</v>
      </c>
      <c r="Q984" s="42">
        <f>SUM(Q961:Q983)</f>
        <v>3458100</v>
      </c>
      <c r="R984" s="42">
        <f>SUM(R961:R983)</f>
        <v>3803910</v>
      </c>
    </row>
    <row r="986" spans="2:18">
      <c r="B986" s="3" t="s">
        <v>3534</v>
      </c>
    </row>
    <row r="987" spans="2:18">
      <c r="B987" s="4" t="s">
        <v>2888</v>
      </c>
      <c r="C987" s="4" t="s">
        <v>2749</v>
      </c>
      <c r="D987" s="4" t="s">
        <v>12</v>
      </c>
      <c r="E987" s="4" t="s">
        <v>5</v>
      </c>
      <c r="F987" s="4" t="s">
        <v>2892</v>
      </c>
      <c r="G987" s="4" t="s">
        <v>2</v>
      </c>
      <c r="H987" s="4" t="s">
        <v>18</v>
      </c>
      <c r="I987" s="4" t="s">
        <v>3</v>
      </c>
      <c r="J987" s="4" t="s">
        <v>6</v>
      </c>
      <c r="K987" s="4" t="s">
        <v>35</v>
      </c>
      <c r="L987" s="4" t="s">
        <v>21</v>
      </c>
      <c r="M987" s="4" t="s">
        <v>2756</v>
      </c>
      <c r="N987" s="4" t="s">
        <v>2757</v>
      </c>
      <c r="O987" s="4" t="s">
        <v>2833</v>
      </c>
      <c r="P987" s="4" t="s">
        <v>73</v>
      </c>
      <c r="Q987" s="4" t="s">
        <v>2759</v>
      </c>
      <c r="R987" s="4" t="s">
        <v>2760</v>
      </c>
    </row>
    <row r="988" spans="2:18" ht="16.5">
      <c r="B988" s="89">
        <v>1</v>
      </c>
      <c r="C988" s="5" t="s">
        <v>3534</v>
      </c>
      <c r="D988" s="89" t="s">
        <v>2666</v>
      </c>
      <c r="E988" s="5" t="s">
        <v>2884</v>
      </c>
      <c r="F988" s="111" t="s">
        <v>2885</v>
      </c>
      <c r="G988" s="5"/>
      <c r="H988" s="32" t="s">
        <v>3535</v>
      </c>
      <c r="I988" s="32" t="s">
        <v>3536</v>
      </c>
      <c r="J988" s="32">
        <v>1</v>
      </c>
      <c r="K988" s="32" t="s">
        <v>38</v>
      </c>
      <c r="L988" s="5" t="s">
        <v>504</v>
      </c>
      <c r="M988" s="112">
        <v>874000</v>
      </c>
      <c r="N988" s="5">
        <v>20241230</v>
      </c>
      <c r="O988" s="5">
        <v>20250123</v>
      </c>
      <c r="P988" s="89"/>
      <c r="Q988" s="91">
        <f t="shared" ref="Q988:Q989" si="222">J988*M988</f>
        <v>874000</v>
      </c>
      <c r="R988" s="92">
        <f t="shared" ref="R988:R989" si="223">Q988*1.1</f>
        <v>961400.00000000012</v>
      </c>
    </row>
    <row r="989" spans="2:18" ht="16.5">
      <c r="B989" s="89">
        <v>2</v>
      </c>
      <c r="C989" s="5" t="s">
        <v>3534</v>
      </c>
      <c r="D989" s="89" t="s">
        <v>2666</v>
      </c>
      <c r="E989" s="111" t="s">
        <v>3537</v>
      </c>
      <c r="F989" s="111" t="s">
        <v>3299</v>
      </c>
      <c r="G989" s="5"/>
      <c r="H989" s="111" t="s">
        <v>3538</v>
      </c>
      <c r="I989" s="111" t="s">
        <v>3539</v>
      </c>
      <c r="J989" s="5">
        <v>1</v>
      </c>
      <c r="K989" s="5" t="s">
        <v>38</v>
      </c>
      <c r="L989" s="5" t="s">
        <v>504</v>
      </c>
      <c r="M989" s="112">
        <v>182000</v>
      </c>
      <c r="N989" s="5">
        <v>20241230</v>
      </c>
      <c r="O989" s="5">
        <v>20250123</v>
      </c>
      <c r="P989" s="89"/>
      <c r="Q989" s="91">
        <f t="shared" si="222"/>
        <v>182000</v>
      </c>
      <c r="R989" s="92">
        <f t="shared" si="223"/>
        <v>200200.00000000003</v>
      </c>
    </row>
    <row r="990" spans="2:18">
      <c r="P990" s="43" t="s">
        <v>2852</v>
      </c>
      <c r="Q990" s="42">
        <f>SUM(Q988:Q989)</f>
        <v>1056000</v>
      </c>
      <c r="R990" s="42">
        <f>SUM(R988:R989)</f>
        <v>1161600.0000000002</v>
      </c>
    </row>
    <row r="992" spans="2:18">
      <c r="B992" s="3" t="s">
        <v>3641</v>
      </c>
    </row>
    <row r="993" spans="2:18">
      <c r="B993" s="4" t="s">
        <v>2888</v>
      </c>
      <c r="C993" s="4" t="s">
        <v>2749</v>
      </c>
      <c r="D993" s="4" t="s">
        <v>12</v>
      </c>
      <c r="E993" s="4" t="s">
        <v>5</v>
      </c>
      <c r="F993" s="4" t="s">
        <v>2892</v>
      </c>
      <c r="G993" s="4" t="s">
        <v>2</v>
      </c>
      <c r="H993" s="4" t="s">
        <v>18</v>
      </c>
      <c r="I993" s="4" t="s">
        <v>3</v>
      </c>
      <c r="J993" s="4" t="s">
        <v>6</v>
      </c>
      <c r="K993" s="4" t="s">
        <v>35</v>
      </c>
      <c r="L993" s="4" t="s">
        <v>21</v>
      </c>
      <c r="M993" s="4" t="s">
        <v>2756</v>
      </c>
      <c r="N993" s="4" t="s">
        <v>2757</v>
      </c>
      <c r="O993" s="4" t="s">
        <v>2833</v>
      </c>
      <c r="P993" s="4" t="s">
        <v>73</v>
      </c>
      <c r="Q993" s="4" t="s">
        <v>2759</v>
      </c>
      <c r="R993" s="4" t="s">
        <v>2760</v>
      </c>
    </row>
    <row r="994" spans="2:18" ht="16.5">
      <c r="B994" s="89">
        <v>1</v>
      </c>
      <c r="C994" s="5" t="s">
        <v>1159</v>
      </c>
      <c r="D994" s="89" t="s">
        <v>14</v>
      </c>
      <c r="E994" s="111" t="s">
        <v>3654</v>
      </c>
      <c r="F994" s="111" t="s">
        <v>171</v>
      </c>
      <c r="G994" s="5"/>
      <c r="H994" s="111">
        <v>48011110</v>
      </c>
      <c r="I994" s="111" t="s">
        <v>3132</v>
      </c>
      <c r="J994" s="5">
        <v>10</v>
      </c>
      <c r="K994" s="5" t="s">
        <v>38</v>
      </c>
      <c r="L994" s="5" t="s">
        <v>2220</v>
      </c>
      <c r="M994" s="112">
        <v>31000</v>
      </c>
      <c r="N994" s="5">
        <v>20250109</v>
      </c>
      <c r="O994" s="5">
        <v>20250110</v>
      </c>
      <c r="P994" s="89"/>
      <c r="Q994" s="91">
        <f t="shared" ref="Q994:Q1008" si="224">J994*M994</f>
        <v>310000</v>
      </c>
      <c r="R994" s="92">
        <f t="shared" ref="R994:R1008" si="225">Q994*1.1</f>
        <v>341000</v>
      </c>
    </row>
    <row r="995" spans="2:18" ht="16.5">
      <c r="B995" s="89">
        <v>2</v>
      </c>
      <c r="C995" s="5" t="s">
        <v>1159</v>
      </c>
      <c r="D995" s="89" t="s">
        <v>14</v>
      </c>
      <c r="E995" s="111" t="s">
        <v>2824</v>
      </c>
      <c r="F995" s="111" t="s">
        <v>3666</v>
      </c>
      <c r="G995" s="5"/>
      <c r="H995" s="111" t="s">
        <v>3663</v>
      </c>
      <c r="I995" s="111" t="s">
        <v>580</v>
      </c>
      <c r="J995" s="5">
        <v>3</v>
      </c>
      <c r="K995" s="5" t="s">
        <v>38</v>
      </c>
      <c r="L995" s="5" t="s">
        <v>119</v>
      </c>
      <c r="M995" s="112">
        <v>40000</v>
      </c>
      <c r="N995" s="5">
        <v>20250110</v>
      </c>
      <c r="O995" s="5">
        <v>20250114</v>
      </c>
      <c r="P995" s="89"/>
      <c r="Q995" s="91">
        <f>J995*M995</f>
        <v>120000</v>
      </c>
      <c r="R995" s="92">
        <f t="shared" si="225"/>
        <v>132000</v>
      </c>
    </row>
    <row r="996" spans="2:18" ht="16.5">
      <c r="B996" s="89">
        <v>3</v>
      </c>
      <c r="C996" s="5" t="s">
        <v>1159</v>
      </c>
      <c r="D996" s="89" t="s">
        <v>14</v>
      </c>
      <c r="E996" s="111" t="s">
        <v>3642</v>
      </c>
      <c r="F996" s="111"/>
      <c r="G996" s="5"/>
      <c r="H996" s="111" t="s">
        <v>3664</v>
      </c>
      <c r="I996" s="111" t="s">
        <v>3643</v>
      </c>
      <c r="J996" s="5">
        <v>5</v>
      </c>
      <c r="K996" s="5" t="s">
        <v>38</v>
      </c>
      <c r="L996" s="5" t="s">
        <v>119</v>
      </c>
      <c r="M996" s="112">
        <v>48000</v>
      </c>
      <c r="N996" s="5">
        <v>20250110</v>
      </c>
      <c r="O996" s="5">
        <v>20250124</v>
      </c>
      <c r="P996" s="89"/>
      <c r="Q996" s="91">
        <f t="shared" si="224"/>
        <v>240000</v>
      </c>
      <c r="R996" s="92">
        <f t="shared" si="225"/>
        <v>264000</v>
      </c>
    </row>
    <row r="997" spans="2:18" ht="16.5">
      <c r="B997" s="89">
        <v>4</v>
      </c>
      <c r="C997" s="5" t="s">
        <v>1159</v>
      </c>
      <c r="D997" s="89" t="s">
        <v>14</v>
      </c>
      <c r="E997" s="111" t="s">
        <v>3642</v>
      </c>
      <c r="F997" s="111"/>
      <c r="G997" s="5"/>
      <c r="H997" s="111" t="s">
        <v>3665</v>
      </c>
      <c r="I997" s="111" t="s">
        <v>3644</v>
      </c>
      <c r="J997" s="5">
        <v>4</v>
      </c>
      <c r="K997" s="5" t="s">
        <v>38</v>
      </c>
      <c r="L997" s="5" t="s">
        <v>119</v>
      </c>
      <c r="M997" s="112">
        <v>68000</v>
      </c>
      <c r="N997" s="5">
        <v>20250110</v>
      </c>
      <c r="O997" s="5">
        <v>20250124</v>
      </c>
      <c r="P997" s="89"/>
      <c r="Q997" s="91">
        <f t="shared" si="224"/>
        <v>272000</v>
      </c>
      <c r="R997" s="92">
        <f t="shared" si="225"/>
        <v>299200</v>
      </c>
    </row>
    <row r="998" spans="2:18" ht="16.5">
      <c r="B998" s="89">
        <v>5</v>
      </c>
      <c r="C998" s="5" t="s">
        <v>1159</v>
      </c>
      <c r="D998" s="89" t="s">
        <v>14</v>
      </c>
      <c r="E998" s="87" t="s">
        <v>1968</v>
      </c>
      <c r="F998" s="397" t="s">
        <v>1534</v>
      </c>
      <c r="G998" s="89"/>
      <c r="H998" s="89">
        <v>311421</v>
      </c>
      <c r="I998" s="89" t="s">
        <v>2183</v>
      </c>
      <c r="J998" s="89">
        <v>1</v>
      </c>
      <c r="K998" s="89" t="s">
        <v>38</v>
      </c>
      <c r="L998" s="5" t="s">
        <v>119</v>
      </c>
      <c r="M998" s="112">
        <v>712000</v>
      </c>
      <c r="N998" s="5">
        <v>20250109</v>
      </c>
      <c r="O998" s="5">
        <v>20250114</v>
      </c>
      <c r="P998" s="89"/>
      <c r="Q998" s="91">
        <f t="shared" si="224"/>
        <v>712000</v>
      </c>
      <c r="R998" s="92">
        <f t="shared" si="225"/>
        <v>783200.00000000012</v>
      </c>
    </row>
    <row r="999" spans="2:18" ht="16.5">
      <c r="B999" s="89">
        <v>6</v>
      </c>
      <c r="C999" s="5" t="s">
        <v>1159</v>
      </c>
      <c r="D999" s="89" t="s">
        <v>14</v>
      </c>
      <c r="E999" s="87" t="s">
        <v>3645</v>
      </c>
      <c r="F999" s="397" t="s">
        <v>1328</v>
      </c>
      <c r="G999" s="89"/>
      <c r="H999" s="89" t="s">
        <v>3662</v>
      </c>
      <c r="I999" s="89" t="s">
        <v>277</v>
      </c>
      <c r="J999" s="89">
        <v>1</v>
      </c>
      <c r="K999" s="89" t="s">
        <v>36</v>
      </c>
      <c r="L999" s="5" t="s">
        <v>119</v>
      </c>
      <c r="M999" s="112">
        <v>17000</v>
      </c>
      <c r="N999" s="5">
        <v>20250109</v>
      </c>
      <c r="O999" s="5">
        <v>20250114</v>
      </c>
      <c r="P999" s="89"/>
      <c r="Q999" s="91">
        <f t="shared" si="224"/>
        <v>17000</v>
      </c>
      <c r="R999" s="92">
        <f t="shared" si="225"/>
        <v>18700</v>
      </c>
    </row>
    <row r="1000" spans="2:18" ht="16.5">
      <c r="B1000" s="89">
        <v>7</v>
      </c>
      <c r="C1000" s="5" t="s">
        <v>1159</v>
      </c>
      <c r="D1000" s="89" t="s">
        <v>14</v>
      </c>
      <c r="E1000" s="87" t="s">
        <v>1751</v>
      </c>
      <c r="F1000" s="397" t="s">
        <v>96</v>
      </c>
      <c r="G1000" s="89" t="s">
        <v>2099</v>
      </c>
      <c r="H1000" s="89" t="s">
        <v>984</v>
      </c>
      <c r="I1000" s="89" t="s">
        <v>42</v>
      </c>
      <c r="J1000" s="89">
        <v>10</v>
      </c>
      <c r="K1000" s="89" t="s">
        <v>38</v>
      </c>
      <c r="L1000" s="5" t="s">
        <v>119</v>
      </c>
      <c r="M1000" s="112">
        <v>6900</v>
      </c>
      <c r="N1000" s="5">
        <v>20250109</v>
      </c>
      <c r="O1000" s="5">
        <v>20250114</v>
      </c>
      <c r="P1000" s="89"/>
      <c r="Q1000" s="91">
        <f t="shared" si="224"/>
        <v>69000</v>
      </c>
      <c r="R1000" s="92">
        <f t="shared" si="225"/>
        <v>75900</v>
      </c>
    </row>
    <row r="1001" spans="2:18" ht="16.5">
      <c r="B1001" s="89">
        <v>8</v>
      </c>
      <c r="C1001" s="5" t="s">
        <v>1159</v>
      </c>
      <c r="D1001" s="89" t="s">
        <v>14</v>
      </c>
      <c r="E1001" s="111" t="s">
        <v>3646</v>
      </c>
      <c r="F1001" s="111" t="s">
        <v>1764</v>
      </c>
      <c r="G1001" s="5"/>
      <c r="H1001" s="111" t="s">
        <v>2114</v>
      </c>
      <c r="I1001" s="111" t="s">
        <v>811</v>
      </c>
      <c r="J1001" s="5">
        <v>4</v>
      </c>
      <c r="K1001" s="5" t="s">
        <v>38</v>
      </c>
      <c r="L1001" s="5" t="s">
        <v>2220</v>
      </c>
      <c r="M1001" s="112">
        <v>105000</v>
      </c>
      <c r="N1001" s="5">
        <v>20250109</v>
      </c>
      <c r="O1001" s="5">
        <v>20250116</v>
      </c>
      <c r="P1001" s="89"/>
      <c r="Q1001" s="91">
        <f t="shared" si="224"/>
        <v>420000</v>
      </c>
      <c r="R1001" s="92">
        <f t="shared" si="225"/>
        <v>462000.00000000006</v>
      </c>
    </row>
    <row r="1002" spans="2:18" ht="16.5">
      <c r="B1002" s="89">
        <v>9</v>
      </c>
      <c r="C1002" s="5" t="s">
        <v>1159</v>
      </c>
      <c r="D1002" s="89" t="s">
        <v>14</v>
      </c>
      <c r="E1002" s="87" t="s">
        <v>3470</v>
      </c>
      <c r="F1002" s="397" t="s">
        <v>56</v>
      </c>
      <c r="G1002" s="89" t="s">
        <v>2099</v>
      </c>
      <c r="H1002" s="89" t="s">
        <v>1986</v>
      </c>
      <c r="I1002" s="89" t="s">
        <v>94</v>
      </c>
      <c r="J1002" s="89">
        <v>10</v>
      </c>
      <c r="K1002" s="89" t="s">
        <v>38</v>
      </c>
      <c r="L1002" s="5" t="s">
        <v>119</v>
      </c>
      <c r="M1002" s="112">
        <v>7400</v>
      </c>
      <c r="N1002" s="5">
        <v>20250109</v>
      </c>
      <c r="O1002" s="5">
        <v>20250114</v>
      </c>
      <c r="P1002" s="89"/>
      <c r="Q1002" s="91">
        <f t="shared" si="224"/>
        <v>74000</v>
      </c>
      <c r="R1002" s="92">
        <f t="shared" si="225"/>
        <v>81400</v>
      </c>
    </row>
    <row r="1003" spans="2:18" ht="16.5">
      <c r="B1003" s="89">
        <v>10</v>
      </c>
      <c r="C1003" s="5" t="s">
        <v>1159</v>
      </c>
      <c r="D1003" s="89" t="s">
        <v>14</v>
      </c>
      <c r="E1003" s="111" t="s">
        <v>3347</v>
      </c>
      <c r="F1003" s="111" t="s">
        <v>3348</v>
      </c>
      <c r="G1003" s="5" t="s">
        <v>2107</v>
      </c>
      <c r="H1003" s="111" t="s">
        <v>40</v>
      </c>
      <c r="I1003" s="111" t="s">
        <v>767</v>
      </c>
      <c r="J1003" s="5">
        <v>16</v>
      </c>
      <c r="K1003" s="5" t="s">
        <v>38</v>
      </c>
      <c r="L1003" s="5" t="s">
        <v>54</v>
      </c>
      <c r="M1003" s="112">
        <v>34500</v>
      </c>
      <c r="N1003" s="5">
        <v>20250110</v>
      </c>
      <c r="O1003" s="5">
        <v>20250114</v>
      </c>
      <c r="P1003" s="89"/>
      <c r="Q1003" s="91">
        <f t="shared" si="224"/>
        <v>552000</v>
      </c>
      <c r="R1003" s="92">
        <f t="shared" si="225"/>
        <v>607200</v>
      </c>
    </row>
    <row r="1004" spans="2:18" ht="16.5">
      <c r="B1004" s="89">
        <v>11</v>
      </c>
      <c r="C1004" s="5" t="s">
        <v>1159</v>
      </c>
      <c r="D1004" s="89" t="s">
        <v>14</v>
      </c>
      <c r="E1004" s="87" t="s">
        <v>1770</v>
      </c>
      <c r="F1004" s="397" t="s">
        <v>2437</v>
      </c>
      <c r="G1004" s="89" t="s">
        <v>2107</v>
      </c>
      <c r="H1004" s="89" t="s">
        <v>3246</v>
      </c>
      <c r="I1004" s="89" t="s">
        <v>78</v>
      </c>
      <c r="J1004" s="89">
        <v>16</v>
      </c>
      <c r="K1004" s="89" t="s">
        <v>38</v>
      </c>
      <c r="L1004" s="5"/>
      <c r="M1004" s="112">
        <v>42000</v>
      </c>
      <c r="N1004" s="5">
        <v>20250109</v>
      </c>
      <c r="O1004" s="5">
        <v>20250114</v>
      </c>
      <c r="P1004" s="89"/>
      <c r="Q1004" s="91">
        <f t="shared" si="224"/>
        <v>672000</v>
      </c>
      <c r="R1004" s="92">
        <f t="shared" si="225"/>
        <v>739200.00000000012</v>
      </c>
    </row>
    <row r="1005" spans="2:18" ht="16.5">
      <c r="B1005" s="89">
        <v>12</v>
      </c>
      <c r="C1005" s="5" t="s">
        <v>1159</v>
      </c>
      <c r="D1005" s="89" t="s">
        <v>14</v>
      </c>
      <c r="E1005" s="111" t="s">
        <v>3243</v>
      </c>
      <c r="F1005" s="111" t="s">
        <v>3244</v>
      </c>
      <c r="G1005" s="5" t="s">
        <v>3145</v>
      </c>
      <c r="H1005" s="111" t="s">
        <v>102</v>
      </c>
      <c r="I1005" s="111" t="s">
        <v>767</v>
      </c>
      <c r="J1005" s="5">
        <v>16</v>
      </c>
      <c r="K1005" s="5" t="s">
        <v>38</v>
      </c>
      <c r="L1005" s="5" t="s">
        <v>54</v>
      </c>
      <c r="M1005" s="112">
        <v>48750</v>
      </c>
      <c r="N1005" s="5">
        <v>20250110</v>
      </c>
      <c r="O1005" s="5">
        <v>20250114</v>
      </c>
      <c r="P1005" s="89"/>
      <c r="Q1005" s="91">
        <f t="shared" si="224"/>
        <v>780000</v>
      </c>
      <c r="R1005" s="92">
        <f t="shared" si="225"/>
        <v>858000.00000000012</v>
      </c>
    </row>
    <row r="1006" spans="2:18" ht="16.5">
      <c r="B1006" s="89">
        <v>13</v>
      </c>
      <c r="C1006" s="5" t="s">
        <v>1159</v>
      </c>
      <c r="D1006" s="89" t="s">
        <v>14</v>
      </c>
      <c r="E1006" s="87" t="s">
        <v>3548</v>
      </c>
      <c r="F1006" s="397" t="s">
        <v>2521</v>
      </c>
      <c r="G1006" s="89"/>
      <c r="H1006" s="89" t="s">
        <v>2522</v>
      </c>
      <c r="I1006" s="89" t="s">
        <v>2015</v>
      </c>
      <c r="J1006" s="89">
        <v>10</v>
      </c>
      <c r="K1006" s="89" t="s">
        <v>38</v>
      </c>
      <c r="L1006" s="5" t="s">
        <v>2220</v>
      </c>
      <c r="M1006" s="112">
        <v>15000</v>
      </c>
      <c r="N1006" s="5">
        <v>20250109</v>
      </c>
      <c r="O1006" s="5">
        <v>20250110</v>
      </c>
      <c r="P1006" s="89"/>
      <c r="Q1006" s="91">
        <f t="shared" si="224"/>
        <v>150000</v>
      </c>
      <c r="R1006" s="92">
        <f t="shared" si="225"/>
        <v>165000</v>
      </c>
    </row>
    <row r="1007" spans="2:18" ht="16.5">
      <c r="B1007" s="89">
        <v>14</v>
      </c>
      <c r="C1007" s="5" t="s">
        <v>1159</v>
      </c>
      <c r="D1007" s="89" t="s">
        <v>14</v>
      </c>
      <c r="E1007" s="111" t="s">
        <v>2728</v>
      </c>
      <c r="F1007" s="111" t="s">
        <v>3647</v>
      </c>
      <c r="G1007" s="5"/>
      <c r="H1007" s="111" t="s">
        <v>2727</v>
      </c>
      <c r="I1007" s="111" t="s">
        <v>3648</v>
      </c>
      <c r="J1007" s="5">
        <v>2</v>
      </c>
      <c r="K1007" s="5" t="s">
        <v>36</v>
      </c>
      <c r="L1007" s="5" t="s">
        <v>2220</v>
      </c>
      <c r="M1007" s="112">
        <v>55000</v>
      </c>
      <c r="N1007" s="5">
        <v>20250109</v>
      </c>
      <c r="O1007" s="5">
        <v>20250714</v>
      </c>
      <c r="P1007" s="89"/>
      <c r="Q1007" s="91">
        <f t="shared" si="224"/>
        <v>110000</v>
      </c>
      <c r="R1007" s="92">
        <f t="shared" si="225"/>
        <v>121000.00000000001</v>
      </c>
    </row>
    <row r="1008" spans="2:18" ht="16.5">
      <c r="B1008" s="89">
        <v>15</v>
      </c>
      <c r="C1008" s="5" t="s">
        <v>1159</v>
      </c>
      <c r="D1008" s="89" t="s">
        <v>14</v>
      </c>
      <c r="E1008" s="111" t="s">
        <v>3655</v>
      </c>
      <c r="F1008" s="111" t="s">
        <v>3647</v>
      </c>
      <c r="G1008" s="5"/>
      <c r="H1008" s="111" t="s">
        <v>3649</v>
      </c>
      <c r="I1008" s="111" t="s">
        <v>3650</v>
      </c>
      <c r="J1008" s="5">
        <v>6</v>
      </c>
      <c r="K1008" s="5" t="s">
        <v>36</v>
      </c>
      <c r="L1008" s="5" t="s">
        <v>2220</v>
      </c>
      <c r="M1008" s="112">
        <v>45000</v>
      </c>
      <c r="N1008" s="5">
        <v>20250109</v>
      </c>
      <c r="O1008" s="5">
        <v>20250207</v>
      </c>
      <c r="P1008" s="89"/>
      <c r="Q1008" s="91">
        <f t="shared" si="224"/>
        <v>270000</v>
      </c>
      <c r="R1008" s="92">
        <f t="shared" si="225"/>
        <v>297000</v>
      </c>
    </row>
    <row r="1009" spans="2:18">
      <c r="P1009" s="43" t="s">
        <v>3651</v>
      </c>
      <c r="Q1009" s="42">
        <f>SUM(Q994:Q1008)</f>
        <v>4768000</v>
      </c>
      <c r="R1009" s="42">
        <f>SUM(R994:R1008)</f>
        <v>5244800</v>
      </c>
    </row>
    <row r="1011" spans="2:18">
      <c r="B1011" s="3" t="s">
        <v>3668</v>
      </c>
    </row>
    <row r="1012" spans="2:18">
      <c r="B1012" s="4" t="s">
        <v>48</v>
      </c>
      <c r="C1012" s="4" t="s">
        <v>2239</v>
      </c>
      <c r="D1012" s="4" t="s">
        <v>12</v>
      </c>
      <c r="E1012" s="4" t="s">
        <v>5</v>
      </c>
      <c r="F1012" s="4" t="s">
        <v>22</v>
      </c>
      <c r="G1012" s="4" t="s">
        <v>2</v>
      </c>
      <c r="H1012" s="4" t="s">
        <v>2244</v>
      </c>
      <c r="I1012" s="4" t="s">
        <v>3</v>
      </c>
      <c r="J1012" s="4" t="s">
        <v>6</v>
      </c>
      <c r="K1012" s="4" t="s">
        <v>35</v>
      </c>
      <c r="L1012" s="4" t="s">
        <v>21</v>
      </c>
      <c r="M1012" s="4" t="s">
        <v>59</v>
      </c>
      <c r="N1012" s="4" t="s">
        <v>2250</v>
      </c>
      <c r="O1012" s="4" t="s">
        <v>121</v>
      </c>
      <c r="P1012" s="4" t="s">
        <v>73</v>
      </c>
      <c r="Q1012" s="4" t="s">
        <v>122</v>
      </c>
      <c r="R1012" s="4" t="s">
        <v>337</v>
      </c>
    </row>
    <row r="1013" spans="2:18">
      <c r="B1013" s="464">
        <v>1</v>
      </c>
      <c r="C1013" s="464" t="s">
        <v>3668</v>
      </c>
      <c r="D1013" s="464" t="s">
        <v>14</v>
      </c>
      <c r="E1013" s="464" t="s">
        <v>1393</v>
      </c>
      <c r="F1013" s="464" t="s">
        <v>3669</v>
      </c>
      <c r="G1013" s="464"/>
      <c r="H1013" s="464" t="s">
        <v>3670</v>
      </c>
      <c r="I1013" s="464" t="s">
        <v>3685</v>
      </c>
      <c r="J1013" s="464">
        <v>1</v>
      </c>
      <c r="K1013" s="464" t="s">
        <v>3671</v>
      </c>
      <c r="L1013" s="464" t="s">
        <v>504</v>
      </c>
      <c r="M1013" s="467">
        <v>1686000</v>
      </c>
      <c r="N1013" s="464">
        <v>20250116</v>
      </c>
      <c r="O1013" s="464">
        <v>20250207</v>
      </c>
      <c r="P1013" s="464"/>
      <c r="Q1013" s="467">
        <f t="shared" ref="Q1013:Q1014" si="226">J1013*M1013</f>
        <v>1686000</v>
      </c>
      <c r="R1013" s="467">
        <f>Q1013*1.1</f>
        <v>1854600.0000000002</v>
      </c>
    </row>
    <row r="1014" spans="2:18">
      <c r="B1014" s="464">
        <v>2</v>
      </c>
      <c r="C1014" s="464" t="s">
        <v>3668</v>
      </c>
      <c r="D1014" s="464" t="s">
        <v>14</v>
      </c>
      <c r="E1014" s="464" t="s">
        <v>3672</v>
      </c>
      <c r="F1014" s="464" t="s">
        <v>3673</v>
      </c>
      <c r="G1014" s="464"/>
      <c r="H1014" s="464" t="s">
        <v>3674</v>
      </c>
      <c r="I1014" s="464" t="s">
        <v>3685</v>
      </c>
      <c r="J1014" s="464">
        <v>1</v>
      </c>
      <c r="K1014" s="464" t="s">
        <v>3675</v>
      </c>
      <c r="L1014" s="464" t="s">
        <v>504</v>
      </c>
      <c r="M1014" s="467">
        <v>777000</v>
      </c>
      <c r="N1014" s="464">
        <v>20250116</v>
      </c>
      <c r="O1014" s="464">
        <v>20250207</v>
      </c>
      <c r="P1014" s="464"/>
      <c r="Q1014" s="467">
        <f t="shared" si="226"/>
        <v>777000</v>
      </c>
      <c r="R1014" s="467">
        <f t="shared" ref="R1014" si="227">Q1014*1.1</f>
        <v>854700.00000000012</v>
      </c>
    </row>
    <row r="1015" spans="2:18">
      <c r="P1015" s="43" t="s">
        <v>2495</v>
      </c>
      <c r="Q1015" s="42">
        <f>SUM(Q1013:Q1014)</f>
        <v>2463000</v>
      </c>
      <c r="R1015" s="42">
        <f>SUM(R1013:R1014)</f>
        <v>2709300.0000000005</v>
      </c>
    </row>
    <row r="1017" spans="2:18">
      <c r="B1017" s="3" t="s">
        <v>3718</v>
      </c>
    </row>
    <row r="1018" spans="2:18">
      <c r="B1018" s="4" t="s">
        <v>3719</v>
      </c>
      <c r="C1018" s="4" t="s">
        <v>3720</v>
      </c>
      <c r="D1018" s="4" t="s">
        <v>3721</v>
      </c>
      <c r="E1018" s="4" t="s">
        <v>3722</v>
      </c>
      <c r="F1018" s="4" t="s">
        <v>3723</v>
      </c>
      <c r="G1018" s="4" t="s">
        <v>3724</v>
      </c>
      <c r="H1018" s="4" t="s">
        <v>3725</v>
      </c>
      <c r="I1018" s="4" t="s">
        <v>3726</v>
      </c>
      <c r="J1018" s="4" t="s">
        <v>3727</v>
      </c>
      <c r="K1018" s="4" t="s">
        <v>3728</v>
      </c>
      <c r="L1018" s="4" t="s">
        <v>3729</v>
      </c>
      <c r="M1018" s="4" t="s">
        <v>3730</v>
      </c>
      <c r="N1018" s="4" t="s">
        <v>3731</v>
      </c>
      <c r="O1018" s="4" t="s">
        <v>3732</v>
      </c>
      <c r="P1018" s="4" t="s">
        <v>3733</v>
      </c>
      <c r="Q1018" s="4" t="s">
        <v>3734</v>
      </c>
      <c r="R1018" s="4" t="s">
        <v>3735</v>
      </c>
    </row>
    <row r="1019" spans="2:18" ht="16.5">
      <c r="B1019" s="89">
        <v>1</v>
      </c>
      <c r="C1019" s="5" t="s">
        <v>3718</v>
      </c>
      <c r="D1019" s="89" t="s">
        <v>3736</v>
      </c>
      <c r="E1019" s="111" t="s">
        <v>3737</v>
      </c>
      <c r="F1019" s="111" t="s">
        <v>897</v>
      </c>
      <c r="G1019" s="5" t="s">
        <v>2107</v>
      </c>
      <c r="H1019" s="111" t="s">
        <v>2108</v>
      </c>
      <c r="I1019" s="111" t="s">
        <v>737</v>
      </c>
      <c r="J1019" s="5">
        <v>10</v>
      </c>
      <c r="K1019" s="5" t="s">
        <v>3738</v>
      </c>
      <c r="L1019" s="5" t="s">
        <v>119</v>
      </c>
      <c r="M1019" s="112">
        <v>11500</v>
      </c>
      <c r="N1019" s="5">
        <v>20250123</v>
      </c>
      <c r="O1019" s="5">
        <v>20250124</v>
      </c>
      <c r="P1019" s="89"/>
      <c r="Q1019" s="91">
        <f t="shared" ref="Q1019:Q1025" si="228">J1019*M1019</f>
        <v>115000</v>
      </c>
      <c r="R1019" s="92">
        <f t="shared" ref="R1019:R1025" si="229">Q1019*1.1</f>
        <v>126500.00000000001</v>
      </c>
    </row>
    <row r="1020" spans="2:18" ht="16.5">
      <c r="B1020" s="88">
        <v>2</v>
      </c>
      <c r="C1020" s="88" t="s">
        <v>3718</v>
      </c>
      <c r="D1020" s="88" t="s">
        <v>3736</v>
      </c>
      <c r="E1020" s="105" t="s">
        <v>3805</v>
      </c>
      <c r="F1020" s="88" t="s">
        <v>1764</v>
      </c>
      <c r="G1020" s="88"/>
      <c r="H1020" s="88" t="s">
        <v>3804</v>
      </c>
      <c r="I1020" s="88" t="s">
        <v>2030</v>
      </c>
      <c r="J1020" s="88">
        <v>1</v>
      </c>
      <c r="K1020" s="88" t="s">
        <v>3738</v>
      </c>
      <c r="L1020" s="88" t="s">
        <v>2220</v>
      </c>
      <c r="M1020" s="114">
        <v>585000</v>
      </c>
      <c r="N1020" s="88">
        <v>20250207</v>
      </c>
      <c r="O1020" s="88">
        <v>20250312</v>
      </c>
      <c r="P1020" s="88" t="s">
        <v>3806</v>
      </c>
      <c r="Q1020" s="101">
        <f t="shared" si="228"/>
        <v>585000</v>
      </c>
      <c r="R1020" s="102">
        <f t="shared" si="229"/>
        <v>643500</v>
      </c>
    </row>
    <row r="1021" spans="2:18" ht="16.5">
      <c r="B1021" s="89">
        <v>3</v>
      </c>
      <c r="C1021" s="5" t="s">
        <v>3718</v>
      </c>
      <c r="D1021" s="89" t="s">
        <v>3736</v>
      </c>
      <c r="E1021" s="111" t="s">
        <v>3739</v>
      </c>
      <c r="F1021" s="111" t="s">
        <v>915</v>
      </c>
      <c r="G1021" s="5"/>
      <c r="H1021" s="111">
        <v>48011110</v>
      </c>
      <c r="I1021" s="111" t="s">
        <v>3132</v>
      </c>
      <c r="J1021" s="5">
        <v>5</v>
      </c>
      <c r="K1021" s="5" t="s">
        <v>894</v>
      </c>
      <c r="L1021" s="5" t="s">
        <v>2220</v>
      </c>
      <c r="M1021" s="112">
        <v>31000</v>
      </c>
      <c r="N1021" s="5">
        <v>20250123</v>
      </c>
      <c r="O1021" s="5">
        <v>20250124</v>
      </c>
      <c r="P1021" s="89"/>
      <c r="Q1021" s="91">
        <f t="shared" si="228"/>
        <v>155000</v>
      </c>
      <c r="R1021" s="92">
        <f t="shared" si="229"/>
        <v>170500</v>
      </c>
    </row>
    <row r="1022" spans="2:18" ht="16.5">
      <c r="B1022" s="89">
        <v>4</v>
      </c>
      <c r="C1022" s="5" t="s">
        <v>3717</v>
      </c>
      <c r="D1022" s="89" t="s">
        <v>759</v>
      </c>
      <c r="E1022" s="111" t="s">
        <v>1652</v>
      </c>
      <c r="F1022" s="111"/>
      <c r="G1022" s="5"/>
      <c r="H1022" s="111" t="s">
        <v>1793</v>
      </c>
      <c r="I1022" s="111" t="s">
        <v>1653</v>
      </c>
      <c r="J1022" s="5">
        <v>1</v>
      </c>
      <c r="K1022" s="5" t="s">
        <v>38</v>
      </c>
      <c r="L1022" s="5" t="s">
        <v>119</v>
      </c>
      <c r="M1022" s="112">
        <v>27500</v>
      </c>
      <c r="N1022" s="5">
        <v>20250123</v>
      </c>
      <c r="O1022" s="5">
        <v>20250124</v>
      </c>
      <c r="P1022" s="89"/>
      <c r="Q1022" s="91">
        <f t="shared" si="228"/>
        <v>27500</v>
      </c>
      <c r="R1022" s="92">
        <f t="shared" si="229"/>
        <v>30250.000000000004</v>
      </c>
    </row>
    <row r="1023" spans="2:18" ht="16.5">
      <c r="B1023" s="89">
        <v>5</v>
      </c>
      <c r="C1023" s="5" t="s">
        <v>3717</v>
      </c>
      <c r="D1023" s="89" t="s">
        <v>759</v>
      </c>
      <c r="E1023" s="111" t="s">
        <v>3740</v>
      </c>
      <c r="F1023" s="111"/>
      <c r="G1023" s="5"/>
      <c r="H1023" s="111"/>
      <c r="I1023" s="111" t="s">
        <v>3741</v>
      </c>
      <c r="J1023" s="5">
        <v>10</v>
      </c>
      <c r="K1023" s="5" t="s">
        <v>1603</v>
      </c>
      <c r="L1023" s="5" t="s">
        <v>119</v>
      </c>
      <c r="M1023" s="112">
        <v>800</v>
      </c>
      <c r="N1023" s="5">
        <v>20250123</v>
      </c>
      <c r="O1023" s="5">
        <v>20250124</v>
      </c>
      <c r="P1023" s="89"/>
      <c r="Q1023" s="91">
        <f t="shared" si="228"/>
        <v>8000</v>
      </c>
      <c r="R1023" s="92">
        <f t="shared" si="229"/>
        <v>8800</v>
      </c>
    </row>
    <row r="1024" spans="2:18" ht="16.5">
      <c r="B1024" s="89">
        <v>6</v>
      </c>
      <c r="C1024" s="5" t="s">
        <v>3717</v>
      </c>
      <c r="D1024" s="89" t="s">
        <v>759</v>
      </c>
      <c r="E1024" s="111" t="s">
        <v>3740</v>
      </c>
      <c r="F1024" s="111"/>
      <c r="G1024" s="5"/>
      <c r="H1024" s="111"/>
      <c r="I1024" s="111" t="s">
        <v>3742</v>
      </c>
      <c r="J1024" s="5">
        <v>10</v>
      </c>
      <c r="K1024" s="5" t="s">
        <v>1603</v>
      </c>
      <c r="L1024" s="5" t="s">
        <v>119</v>
      </c>
      <c r="M1024" s="112">
        <v>2300</v>
      </c>
      <c r="N1024" s="5">
        <v>20250123</v>
      </c>
      <c r="O1024" s="5">
        <v>20250124</v>
      </c>
      <c r="P1024" s="89"/>
      <c r="Q1024" s="91">
        <f t="shared" si="228"/>
        <v>23000</v>
      </c>
      <c r="R1024" s="92">
        <f t="shared" si="229"/>
        <v>25300.000000000004</v>
      </c>
    </row>
    <row r="1025" spans="2:18" ht="16.5">
      <c r="B1025" s="89">
        <v>7</v>
      </c>
      <c r="C1025" s="5" t="s">
        <v>3717</v>
      </c>
      <c r="D1025" s="89" t="s">
        <v>759</v>
      </c>
      <c r="E1025" s="111" t="s">
        <v>3740</v>
      </c>
      <c r="F1025" s="111"/>
      <c r="G1025" s="111"/>
      <c r="H1025" s="111"/>
      <c r="I1025" s="111" t="s">
        <v>3743</v>
      </c>
      <c r="J1025" s="5">
        <v>5</v>
      </c>
      <c r="K1025" s="5" t="s">
        <v>1603</v>
      </c>
      <c r="L1025" s="5" t="s">
        <v>119</v>
      </c>
      <c r="M1025" s="112">
        <v>2900</v>
      </c>
      <c r="N1025" s="5">
        <v>20250123</v>
      </c>
      <c r="O1025" s="5">
        <v>20250124</v>
      </c>
      <c r="P1025" s="89"/>
      <c r="Q1025" s="91">
        <f t="shared" si="228"/>
        <v>14500</v>
      </c>
      <c r="R1025" s="92">
        <f t="shared" si="229"/>
        <v>15950.000000000002</v>
      </c>
    </row>
    <row r="1026" spans="2:18">
      <c r="P1026" s="43" t="s">
        <v>123</v>
      </c>
      <c r="Q1026" s="42">
        <f>SUM(Q1019:Q1025)</f>
        <v>928000</v>
      </c>
      <c r="R1026" s="42">
        <f>SUM(R1019:R1025)</f>
        <v>1020800</v>
      </c>
    </row>
    <row r="1029" spans="2:18">
      <c r="B1029" s="3" t="s">
        <v>3824</v>
      </c>
    </row>
    <row r="1030" spans="2:18">
      <c r="B1030" s="4" t="s">
        <v>48</v>
      </c>
      <c r="C1030" s="4" t="s">
        <v>13</v>
      </c>
      <c r="D1030" s="4" t="s">
        <v>12</v>
      </c>
      <c r="E1030" s="4" t="s">
        <v>5</v>
      </c>
      <c r="F1030" s="4" t="s">
        <v>22</v>
      </c>
      <c r="G1030" s="4" t="s">
        <v>2</v>
      </c>
      <c r="H1030" s="4" t="s">
        <v>18</v>
      </c>
      <c r="I1030" s="4" t="s">
        <v>3</v>
      </c>
      <c r="J1030" s="4" t="s">
        <v>6</v>
      </c>
      <c r="K1030" s="4" t="s">
        <v>35</v>
      </c>
      <c r="L1030" s="4" t="s">
        <v>21</v>
      </c>
      <c r="M1030" s="4" t="s">
        <v>59</v>
      </c>
      <c r="N1030" s="4" t="s">
        <v>58</v>
      </c>
      <c r="O1030" s="4" t="s">
        <v>121</v>
      </c>
      <c r="P1030" s="4" t="s">
        <v>73</v>
      </c>
      <c r="Q1030" s="4" t="s">
        <v>122</v>
      </c>
      <c r="R1030" s="4" t="s">
        <v>337</v>
      </c>
    </row>
    <row r="1031" spans="2:18" ht="16.5">
      <c r="B1031" s="89">
        <v>1</v>
      </c>
      <c r="C1031" s="5" t="s">
        <v>3824</v>
      </c>
      <c r="D1031" s="89" t="s">
        <v>14</v>
      </c>
      <c r="E1031" s="111" t="s">
        <v>3832</v>
      </c>
      <c r="F1031" s="111" t="s">
        <v>3831</v>
      </c>
      <c r="G1031" s="5" t="s">
        <v>2107</v>
      </c>
      <c r="H1031" s="111">
        <v>1010000022</v>
      </c>
      <c r="I1031" s="111"/>
      <c r="J1031" s="495">
        <v>3</v>
      </c>
      <c r="K1031" s="5" t="s">
        <v>38</v>
      </c>
      <c r="L1031" s="89" t="s">
        <v>2220</v>
      </c>
      <c r="M1031" s="112">
        <v>139000</v>
      </c>
      <c r="N1031" s="5">
        <v>20250211</v>
      </c>
      <c r="O1031" s="5">
        <v>20250211</v>
      </c>
      <c r="P1031" s="89"/>
      <c r="Q1031" s="91">
        <f t="shared" ref="Q1031:Q1039" si="230">J1031*M1031</f>
        <v>417000</v>
      </c>
      <c r="R1031" s="92">
        <f t="shared" ref="R1031:R1039" si="231">Q1031*1.1</f>
        <v>458700.00000000006</v>
      </c>
    </row>
    <row r="1032" spans="2:18" ht="16.5">
      <c r="B1032" s="89">
        <v>2</v>
      </c>
      <c r="C1032" s="89" t="s">
        <v>3824</v>
      </c>
      <c r="D1032" s="89" t="s">
        <v>14</v>
      </c>
      <c r="E1032" s="89" t="s">
        <v>3833</v>
      </c>
      <c r="F1032" s="89" t="s">
        <v>3831</v>
      </c>
      <c r="G1032" s="89"/>
      <c r="H1032" s="89" t="s">
        <v>3825</v>
      </c>
      <c r="I1032" s="89"/>
      <c r="J1032" s="495">
        <v>3</v>
      </c>
      <c r="K1032" s="89" t="s">
        <v>38</v>
      </c>
      <c r="L1032" s="89" t="s">
        <v>2220</v>
      </c>
      <c r="M1032" s="112">
        <v>32000</v>
      </c>
      <c r="N1032" s="89">
        <v>20250211</v>
      </c>
      <c r="O1032" s="89">
        <v>20250211</v>
      </c>
      <c r="P1032" s="89"/>
      <c r="Q1032" s="91">
        <f t="shared" si="230"/>
        <v>96000</v>
      </c>
      <c r="R1032" s="92">
        <f t="shared" si="231"/>
        <v>105600.00000000001</v>
      </c>
    </row>
    <row r="1033" spans="2:18" ht="16.5">
      <c r="B1033" s="89">
        <v>3</v>
      </c>
      <c r="C1033" s="89" t="s">
        <v>3824</v>
      </c>
      <c r="D1033" s="89" t="s">
        <v>14</v>
      </c>
      <c r="E1033" s="89" t="s">
        <v>3834</v>
      </c>
      <c r="F1033" s="89" t="s">
        <v>3831</v>
      </c>
      <c r="G1033" s="89"/>
      <c r="H1033" s="89" t="s">
        <v>3826</v>
      </c>
      <c r="I1033" s="89"/>
      <c r="J1033" s="495">
        <v>3</v>
      </c>
      <c r="K1033" s="89" t="s">
        <v>38</v>
      </c>
      <c r="L1033" s="89" t="s">
        <v>2220</v>
      </c>
      <c r="M1033" s="112">
        <v>8500</v>
      </c>
      <c r="N1033" s="89">
        <v>20250211</v>
      </c>
      <c r="O1033" s="89">
        <v>20250211</v>
      </c>
      <c r="P1033" s="89"/>
      <c r="Q1033" s="91">
        <f t="shared" si="230"/>
        <v>25500</v>
      </c>
      <c r="R1033" s="92">
        <f t="shared" si="231"/>
        <v>28050.000000000004</v>
      </c>
    </row>
    <row r="1034" spans="2:18" ht="16.5">
      <c r="B1034" s="89">
        <v>4</v>
      </c>
      <c r="C1034" s="89" t="s">
        <v>3824</v>
      </c>
      <c r="D1034" s="89" t="s">
        <v>14</v>
      </c>
      <c r="E1034" s="89" t="s">
        <v>3835</v>
      </c>
      <c r="F1034" s="89" t="s">
        <v>3831</v>
      </c>
      <c r="G1034" s="89"/>
      <c r="H1034" s="89" t="s">
        <v>3827</v>
      </c>
      <c r="I1034" s="89"/>
      <c r="J1034" s="495">
        <v>1</v>
      </c>
      <c r="K1034" s="89" t="s">
        <v>38</v>
      </c>
      <c r="L1034" s="89" t="s">
        <v>2220</v>
      </c>
      <c r="M1034" s="112">
        <v>55000</v>
      </c>
      <c r="N1034" s="89">
        <v>20250211</v>
      </c>
      <c r="O1034" s="89">
        <v>20250211</v>
      </c>
      <c r="P1034" s="89"/>
      <c r="Q1034" s="91">
        <f t="shared" si="230"/>
        <v>55000</v>
      </c>
      <c r="R1034" s="92">
        <f t="shared" si="231"/>
        <v>60500.000000000007</v>
      </c>
    </row>
    <row r="1035" spans="2:18" ht="16.5">
      <c r="B1035" s="89">
        <v>5</v>
      </c>
      <c r="C1035" s="89" t="s">
        <v>3824</v>
      </c>
      <c r="D1035" s="89" t="s">
        <v>14</v>
      </c>
      <c r="E1035" s="89" t="s">
        <v>3836</v>
      </c>
      <c r="F1035" s="89" t="s">
        <v>3831</v>
      </c>
      <c r="G1035" s="89"/>
      <c r="H1035" s="89">
        <v>101000004</v>
      </c>
      <c r="I1035" s="89"/>
      <c r="J1035" s="495">
        <v>2</v>
      </c>
      <c r="K1035" s="89" t="s">
        <v>38</v>
      </c>
      <c r="L1035" s="89" t="s">
        <v>2220</v>
      </c>
      <c r="M1035" s="112">
        <v>101000</v>
      </c>
      <c r="N1035" s="89">
        <v>20250211</v>
      </c>
      <c r="O1035" s="89">
        <v>20250211</v>
      </c>
      <c r="P1035" s="89"/>
      <c r="Q1035" s="91">
        <f t="shared" si="230"/>
        <v>202000</v>
      </c>
      <c r="R1035" s="92">
        <f t="shared" si="231"/>
        <v>222200.00000000003</v>
      </c>
    </row>
    <row r="1036" spans="2:18" ht="16.5">
      <c r="B1036" s="89">
        <v>6</v>
      </c>
      <c r="C1036" s="89" t="s">
        <v>3824</v>
      </c>
      <c r="D1036" s="89" t="s">
        <v>14</v>
      </c>
      <c r="E1036" s="89" t="s">
        <v>3837</v>
      </c>
      <c r="F1036" s="89" t="s">
        <v>3831</v>
      </c>
      <c r="G1036" s="89"/>
      <c r="H1036" s="89">
        <v>108000006</v>
      </c>
      <c r="I1036" s="89"/>
      <c r="J1036" s="495">
        <v>2</v>
      </c>
      <c r="K1036" s="89" t="s">
        <v>38</v>
      </c>
      <c r="L1036" s="89" t="s">
        <v>2220</v>
      </c>
      <c r="M1036" s="112">
        <v>70000</v>
      </c>
      <c r="N1036" s="89">
        <v>20250211</v>
      </c>
      <c r="O1036" s="89">
        <v>20250211</v>
      </c>
      <c r="P1036" s="89"/>
      <c r="Q1036" s="91">
        <f t="shared" si="230"/>
        <v>140000</v>
      </c>
      <c r="R1036" s="92">
        <f t="shared" si="231"/>
        <v>154000</v>
      </c>
    </row>
    <row r="1037" spans="2:18" ht="16.5">
      <c r="B1037" s="89">
        <v>7</v>
      </c>
      <c r="C1037" s="89" t="s">
        <v>3824</v>
      </c>
      <c r="D1037" s="89" t="s">
        <v>14</v>
      </c>
      <c r="E1037" s="89" t="s">
        <v>3838</v>
      </c>
      <c r="F1037" s="89" t="s">
        <v>3831</v>
      </c>
      <c r="G1037" s="89"/>
      <c r="H1037" s="89" t="s">
        <v>3828</v>
      </c>
      <c r="I1037" s="89"/>
      <c r="J1037" s="495">
        <v>3</v>
      </c>
      <c r="K1037" s="89" t="s">
        <v>38</v>
      </c>
      <c r="L1037" s="89" t="s">
        <v>2220</v>
      </c>
      <c r="M1037" s="112">
        <v>4500</v>
      </c>
      <c r="N1037" s="89">
        <v>20250211</v>
      </c>
      <c r="O1037" s="89">
        <v>20250211</v>
      </c>
      <c r="P1037" s="89"/>
      <c r="Q1037" s="91">
        <f t="shared" ref="Q1037:Q1038" si="232">J1037*M1037</f>
        <v>13500</v>
      </c>
      <c r="R1037" s="92">
        <f t="shared" ref="R1037:R1038" si="233">Q1037*1.1</f>
        <v>14850.000000000002</v>
      </c>
    </row>
    <row r="1038" spans="2:18" ht="16.5">
      <c r="B1038" s="89">
        <v>8</v>
      </c>
      <c r="C1038" s="89" t="s">
        <v>3824</v>
      </c>
      <c r="D1038" s="89" t="s">
        <v>14</v>
      </c>
      <c r="E1038" s="89" t="s">
        <v>3839</v>
      </c>
      <c r="F1038" s="89" t="s">
        <v>3831</v>
      </c>
      <c r="G1038" s="89"/>
      <c r="H1038" s="89" t="s">
        <v>3829</v>
      </c>
      <c r="I1038" s="89"/>
      <c r="J1038" s="495">
        <v>3</v>
      </c>
      <c r="K1038" s="89" t="s">
        <v>38</v>
      </c>
      <c r="L1038" s="89" t="s">
        <v>2220</v>
      </c>
      <c r="M1038" s="112">
        <v>53000</v>
      </c>
      <c r="N1038" s="89">
        <v>20250211</v>
      </c>
      <c r="O1038" s="89">
        <v>20250211</v>
      </c>
      <c r="P1038" s="89"/>
      <c r="Q1038" s="91">
        <f t="shared" si="232"/>
        <v>159000</v>
      </c>
      <c r="R1038" s="92">
        <f t="shared" si="233"/>
        <v>174900</v>
      </c>
    </row>
    <row r="1039" spans="2:18" ht="16.5">
      <c r="B1039" s="89">
        <v>9</v>
      </c>
      <c r="C1039" s="89" t="s">
        <v>3824</v>
      </c>
      <c r="D1039" s="89" t="s">
        <v>14</v>
      </c>
      <c r="E1039" s="89" t="s">
        <v>3840</v>
      </c>
      <c r="F1039" s="89" t="s">
        <v>3831</v>
      </c>
      <c r="G1039" s="89"/>
      <c r="H1039" s="89" t="s">
        <v>3830</v>
      </c>
      <c r="I1039" s="89"/>
      <c r="J1039" s="495">
        <v>3</v>
      </c>
      <c r="K1039" s="89" t="s">
        <v>38</v>
      </c>
      <c r="L1039" s="89" t="s">
        <v>2220</v>
      </c>
      <c r="M1039" s="112">
        <v>61000</v>
      </c>
      <c r="N1039" s="89">
        <v>20250211</v>
      </c>
      <c r="O1039" s="89">
        <v>20250211</v>
      </c>
      <c r="P1039" s="89"/>
      <c r="Q1039" s="91">
        <f t="shared" si="230"/>
        <v>183000</v>
      </c>
      <c r="R1039" s="92">
        <f t="shared" si="231"/>
        <v>201300.00000000003</v>
      </c>
    </row>
    <row r="1040" spans="2:18">
      <c r="P1040" s="43" t="s">
        <v>123</v>
      </c>
      <c r="Q1040" s="42">
        <f>SUM(Q1031:Q1039)</f>
        <v>1291000</v>
      </c>
      <c r="R1040" s="42">
        <f>SUM(R1031:R1039)</f>
        <v>1420100</v>
      </c>
    </row>
    <row r="1042" spans="2:18">
      <c r="B1042" s="3" t="s">
        <v>3879</v>
      </c>
    </row>
    <row r="1043" spans="2:18">
      <c r="B1043" s="4" t="s">
        <v>3880</v>
      </c>
      <c r="C1043" s="4" t="s">
        <v>3881</v>
      </c>
      <c r="D1043" s="4" t="s">
        <v>3882</v>
      </c>
      <c r="E1043" s="4" t="s">
        <v>3883</v>
      </c>
      <c r="F1043" s="4" t="s">
        <v>3884</v>
      </c>
      <c r="G1043" s="4" t="s">
        <v>3885</v>
      </c>
      <c r="H1043" s="4" t="s">
        <v>3886</v>
      </c>
      <c r="I1043" s="4" t="s">
        <v>3887</v>
      </c>
      <c r="J1043" s="4" t="s">
        <v>3888</v>
      </c>
      <c r="K1043" s="4" t="s">
        <v>3889</v>
      </c>
      <c r="L1043" s="4" t="s">
        <v>3890</v>
      </c>
      <c r="M1043" s="4" t="s">
        <v>3891</v>
      </c>
      <c r="N1043" s="4" t="s">
        <v>3892</v>
      </c>
      <c r="O1043" s="4" t="s">
        <v>3893</v>
      </c>
      <c r="P1043" s="4" t="s">
        <v>3894</v>
      </c>
      <c r="Q1043" s="4" t="s">
        <v>3895</v>
      </c>
      <c r="R1043" s="4" t="s">
        <v>3896</v>
      </c>
    </row>
    <row r="1044" spans="2:18" ht="16.5">
      <c r="B1044" s="89">
        <v>1</v>
      </c>
      <c r="C1044" s="5" t="s">
        <v>3879</v>
      </c>
      <c r="D1044" s="89" t="s">
        <v>3897</v>
      </c>
      <c r="E1044" s="111" t="s">
        <v>3898</v>
      </c>
      <c r="F1044" s="111" t="s">
        <v>3899</v>
      </c>
      <c r="G1044" s="5"/>
      <c r="H1044" s="111">
        <v>189990010</v>
      </c>
      <c r="I1044" s="111" t="s">
        <v>152</v>
      </c>
      <c r="J1044" s="89">
        <v>8</v>
      </c>
      <c r="K1044" s="5" t="s">
        <v>3900</v>
      </c>
      <c r="L1044" s="5" t="s">
        <v>119</v>
      </c>
      <c r="M1044" s="112">
        <v>151500</v>
      </c>
      <c r="N1044" s="5">
        <v>20250225</v>
      </c>
      <c r="O1044" s="5">
        <v>20250305</v>
      </c>
      <c r="P1044" s="89"/>
      <c r="Q1044" s="91">
        <f t="shared" ref="Q1044:Q1060" si="234">J1044*M1044</f>
        <v>1212000</v>
      </c>
      <c r="R1044" s="92">
        <f t="shared" ref="R1044:R1060" si="235">Q1044*1.1</f>
        <v>1333200</v>
      </c>
    </row>
    <row r="1045" spans="2:18" ht="16.5">
      <c r="B1045" s="89">
        <v>2</v>
      </c>
      <c r="C1045" s="5" t="s">
        <v>3878</v>
      </c>
      <c r="D1045" s="89" t="s">
        <v>2256</v>
      </c>
      <c r="E1045" s="89" t="s">
        <v>1754</v>
      </c>
      <c r="F1045" s="89" t="s">
        <v>1755</v>
      </c>
      <c r="G1045" s="89" t="s">
        <v>2985</v>
      </c>
      <c r="H1045" s="89" t="s">
        <v>1756</v>
      </c>
      <c r="I1045" s="89" t="s">
        <v>580</v>
      </c>
      <c r="J1045" s="89">
        <v>6</v>
      </c>
      <c r="K1045" s="89" t="s">
        <v>1533</v>
      </c>
      <c r="L1045" s="5" t="s">
        <v>119</v>
      </c>
      <c r="M1045" s="112">
        <v>8500</v>
      </c>
      <c r="N1045" s="89">
        <v>20250214</v>
      </c>
      <c r="O1045" s="89">
        <v>20250219</v>
      </c>
      <c r="P1045" s="89"/>
      <c r="Q1045" s="91">
        <f t="shared" si="234"/>
        <v>51000</v>
      </c>
      <c r="R1045" s="92">
        <f t="shared" si="235"/>
        <v>56100.000000000007</v>
      </c>
    </row>
    <row r="1046" spans="2:18" ht="16.5">
      <c r="B1046" s="89">
        <v>3</v>
      </c>
      <c r="C1046" s="5" t="s">
        <v>3878</v>
      </c>
      <c r="D1046" s="89" t="s">
        <v>2256</v>
      </c>
      <c r="E1046" s="89" t="s">
        <v>3901</v>
      </c>
      <c r="F1046" s="89" t="s">
        <v>897</v>
      </c>
      <c r="G1046" s="89"/>
      <c r="H1046" s="89" t="s">
        <v>3902</v>
      </c>
      <c r="I1046" s="89" t="s">
        <v>580</v>
      </c>
      <c r="J1046" s="89">
        <v>1</v>
      </c>
      <c r="K1046" s="89" t="s">
        <v>1533</v>
      </c>
      <c r="L1046" s="5" t="s">
        <v>119</v>
      </c>
      <c r="M1046" s="112">
        <v>78000</v>
      </c>
      <c r="N1046" s="89">
        <v>20250214</v>
      </c>
      <c r="O1046" s="89">
        <v>20250219</v>
      </c>
      <c r="P1046" s="89"/>
      <c r="Q1046" s="91">
        <f t="shared" si="234"/>
        <v>78000</v>
      </c>
      <c r="R1046" s="92">
        <f t="shared" si="235"/>
        <v>85800</v>
      </c>
    </row>
    <row r="1047" spans="2:18" ht="16.5">
      <c r="B1047" s="89">
        <v>4</v>
      </c>
      <c r="C1047" s="5" t="s">
        <v>3878</v>
      </c>
      <c r="D1047" s="89" t="s">
        <v>2256</v>
      </c>
      <c r="E1047" s="89" t="s">
        <v>3903</v>
      </c>
      <c r="F1047" s="89" t="s">
        <v>1764</v>
      </c>
      <c r="G1047" s="89"/>
      <c r="H1047" s="89" t="s">
        <v>3904</v>
      </c>
      <c r="I1047" s="89" t="s">
        <v>3905</v>
      </c>
      <c r="J1047" s="89">
        <v>5</v>
      </c>
      <c r="K1047" s="89" t="s">
        <v>1533</v>
      </c>
      <c r="L1047" s="89" t="s">
        <v>2220</v>
      </c>
      <c r="M1047" s="112">
        <v>46000</v>
      </c>
      <c r="N1047" s="89">
        <v>20250214</v>
      </c>
      <c r="O1047" s="89">
        <v>20250328</v>
      </c>
      <c r="P1047" s="89" t="s">
        <v>4006</v>
      </c>
      <c r="Q1047" s="91">
        <f t="shared" si="234"/>
        <v>230000</v>
      </c>
      <c r="R1047" s="92">
        <f t="shared" si="235"/>
        <v>253000.00000000003</v>
      </c>
    </row>
    <row r="1048" spans="2:18" ht="16.5">
      <c r="B1048" s="89">
        <v>5</v>
      </c>
      <c r="C1048" s="5" t="s">
        <v>3878</v>
      </c>
      <c r="D1048" s="89" t="s">
        <v>2256</v>
      </c>
      <c r="E1048" s="89" t="s">
        <v>3906</v>
      </c>
      <c r="F1048" s="89" t="s">
        <v>1764</v>
      </c>
      <c r="G1048" s="89"/>
      <c r="H1048" s="89" t="s">
        <v>3907</v>
      </c>
      <c r="I1048" s="89" t="s">
        <v>3908</v>
      </c>
      <c r="J1048" s="89">
        <v>5</v>
      </c>
      <c r="K1048" s="89" t="s">
        <v>1533</v>
      </c>
      <c r="L1048" s="89" t="s">
        <v>2220</v>
      </c>
      <c r="M1048" s="112">
        <v>34500</v>
      </c>
      <c r="N1048" s="89">
        <v>20250214</v>
      </c>
      <c r="O1048" s="89">
        <v>20250328</v>
      </c>
      <c r="P1048" s="89" t="s">
        <v>4006</v>
      </c>
      <c r="Q1048" s="91">
        <f t="shared" si="234"/>
        <v>172500</v>
      </c>
      <c r="R1048" s="92">
        <f t="shared" si="235"/>
        <v>189750.00000000003</v>
      </c>
    </row>
    <row r="1049" spans="2:18" ht="16.5">
      <c r="B1049" s="89">
        <v>6</v>
      </c>
      <c r="C1049" s="5" t="s">
        <v>3878</v>
      </c>
      <c r="D1049" s="89" t="s">
        <v>2256</v>
      </c>
      <c r="E1049" s="89" t="s">
        <v>815</v>
      </c>
      <c r="F1049" s="89" t="s">
        <v>1626</v>
      </c>
      <c r="G1049" s="89" t="s">
        <v>2985</v>
      </c>
      <c r="H1049" s="89" t="s">
        <v>1420</v>
      </c>
      <c r="I1049" s="89" t="s">
        <v>580</v>
      </c>
      <c r="J1049" s="89">
        <v>5</v>
      </c>
      <c r="K1049" s="89" t="s">
        <v>1533</v>
      </c>
      <c r="L1049" s="5" t="s">
        <v>119</v>
      </c>
      <c r="M1049" s="112">
        <v>7400</v>
      </c>
      <c r="N1049" s="89">
        <v>20250214</v>
      </c>
      <c r="O1049" s="89">
        <v>20250219</v>
      </c>
      <c r="P1049" s="89"/>
      <c r="Q1049" s="91">
        <f t="shared" si="234"/>
        <v>37000</v>
      </c>
      <c r="R1049" s="92">
        <f t="shared" si="235"/>
        <v>40700</v>
      </c>
    </row>
    <row r="1050" spans="2:18" ht="16.5">
      <c r="B1050" s="89">
        <v>7</v>
      </c>
      <c r="C1050" s="5" t="s">
        <v>3878</v>
      </c>
      <c r="D1050" s="89" t="s">
        <v>2256</v>
      </c>
      <c r="E1050" s="89" t="s">
        <v>3476</v>
      </c>
      <c r="F1050" s="89" t="s">
        <v>1626</v>
      </c>
      <c r="G1050" s="89" t="s">
        <v>2981</v>
      </c>
      <c r="H1050" s="89" t="s">
        <v>3477</v>
      </c>
      <c r="I1050" s="89" t="s">
        <v>152</v>
      </c>
      <c r="J1050" s="89">
        <v>5</v>
      </c>
      <c r="K1050" s="89" t="s">
        <v>1533</v>
      </c>
      <c r="L1050" s="5" t="s">
        <v>119</v>
      </c>
      <c r="M1050" s="112">
        <v>6900</v>
      </c>
      <c r="N1050" s="89">
        <v>20250214</v>
      </c>
      <c r="O1050" s="89">
        <v>20250219</v>
      </c>
      <c r="P1050" s="89"/>
      <c r="Q1050" s="91">
        <f t="shared" ref="Q1050:Q1058" si="236">J1050*M1050</f>
        <v>34500</v>
      </c>
      <c r="R1050" s="92">
        <f t="shared" ref="R1050:R1058" si="237">Q1050*1.1</f>
        <v>37950</v>
      </c>
    </row>
    <row r="1051" spans="2:18" ht="16.5">
      <c r="B1051" s="89">
        <v>8</v>
      </c>
      <c r="C1051" s="5" t="s">
        <v>3878</v>
      </c>
      <c r="D1051" s="89" t="s">
        <v>2256</v>
      </c>
      <c r="E1051" s="89" t="s">
        <v>3105</v>
      </c>
      <c r="F1051" s="89" t="s">
        <v>3106</v>
      </c>
      <c r="G1051" s="89" t="s">
        <v>2099</v>
      </c>
      <c r="H1051" s="89" t="s">
        <v>3107</v>
      </c>
      <c r="I1051" s="89" t="s">
        <v>813</v>
      </c>
      <c r="J1051" s="89">
        <v>5</v>
      </c>
      <c r="K1051" s="89" t="s">
        <v>1533</v>
      </c>
      <c r="L1051" s="5" t="s">
        <v>119</v>
      </c>
      <c r="M1051" s="112">
        <v>18000</v>
      </c>
      <c r="N1051" s="89">
        <v>20250214</v>
      </c>
      <c r="O1051" s="89">
        <v>20250219</v>
      </c>
      <c r="P1051" s="89"/>
      <c r="Q1051" s="91">
        <f t="shared" si="236"/>
        <v>90000</v>
      </c>
      <c r="R1051" s="92">
        <f t="shared" si="237"/>
        <v>99000.000000000015</v>
      </c>
    </row>
    <row r="1052" spans="2:18" ht="16.5">
      <c r="B1052" s="89">
        <v>9</v>
      </c>
      <c r="C1052" s="5" t="s">
        <v>3878</v>
      </c>
      <c r="D1052" s="89" t="s">
        <v>2256</v>
      </c>
      <c r="E1052" s="89" t="s">
        <v>3909</v>
      </c>
      <c r="F1052" s="89" t="s">
        <v>2907</v>
      </c>
      <c r="G1052" s="89" t="s">
        <v>2908</v>
      </c>
      <c r="H1052" s="89" t="s">
        <v>3910</v>
      </c>
      <c r="I1052" s="89" t="s">
        <v>580</v>
      </c>
      <c r="J1052" s="89">
        <v>1</v>
      </c>
      <c r="K1052" s="89" t="s">
        <v>1533</v>
      </c>
      <c r="L1052" s="5" t="s">
        <v>119</v>
      </c>
      <c r="M1052" s="112">
        <v>280000</v>
      </c>
      <c r="N1052" s="89">
        <v>20250214</v>
      </c>
      <c r="O1052" s="89">
        <v>20250228</v>
      </c>
      <c r="P1052" s="89"/>
      <c r="Q1052" s="91">
        <f t="shared" si="236"/>
        <v>280000</v>
      </c>
      <c r="R1052" s="92">
        <f t="shared" si="237"/>
        <v>308000</v>
      </c>
    </row>
    <row r="1053" spans="2:18" ht="16.5">
      <c r="B1053" s="89">
        <v>10</v>
      </c>
      <c r="C1053" s="5" t="s">
        <v>3878</v>
      </c>
      <c r="D1053" s="89" t="s">
        <v>2256</v>
      </c>
      <c r="E1053" s="89" t="s">
        <v>1772</v>
      </c>
      <c r="F1053" s="89" t="s">
        <v>154</v>
      </c>
      <c r="G1053" s="89" t="s">
        <v>1773</v>
      </c>
      <c r="H1053" s="89" t="s">
        <v>1774</v>
      </c>
      <c r="I1053" s="89" t="s">
        <v>813</v>
      </c>
      <c r="J1053" s="89">
        <v>10</v>
      </c>
      <c r="K1053" s="89" t="s">
        <v>1533</v>
      </c>
      <c r="L1053" s="5" t="s">
        <v>119</v>
      </c>
      <c r="M1053" s="112">
        <v>17000</v>
      </c>
      <c r="N1053" s="89">
        <v>20250214</v>
      </c>
      <c r="O1053" s="89">
        <v>20250305</v>
      </c>
      <c r="P1053" s="89"/>
      <c r="Q1053" s="91">
        <f t="shared" si="236"/>
        <v>170000</v>
      </c>
      <c r="R1053" s="92">
        <f t="shared" si="237"/>
        <v>187000.00000000003</v>
      </c>
    </row>
    <row r="1054" spans="2:18" ht="16.5">
      <c r="B1054" s="89">
        <v>11</v>
      </c>
      <c r="C1054" s="5" t="s">
        <v>3878</v>
      </c>
      <c r="D1054" s="89" t="s">
        <v>2256</v>
      </c>
      <c r="E1054" s="89" t="s">
        <v>3951</v>
      </c>
      <c r="F1054" s="89" t="s">
        <v>1978</v>
      </c>
      <c r="G1054" s="89"/>
      <c r="H1054" s="89" t="s">
        <v>3911</v>
      </c>
      <c r="I1054" s="89" t="s">
        <v>1979</v>
      </c>
      <c r="J1054" s="89">
        <v>1</v>
      </c>
      <c r="K1054" s="89" t="s">
        <v>1533</v>
      </c>
      <c r="L1054" s="89" t="s">
        <v>2220</v>
      </c>
      <c r="M1054" s="112">
        <v>770000</v>
      </c>
      <c r="N1054" s="89">
        <v>20250220</v>
      </c>
      <c r="O1054" s="89">
        <v>20250313</v>
      </c>
      <c r="P1054" s="89"/>
      <c r="Q1054" s="91">
        <f t="shared" si="236"/>
        <v>770000</v>
      </c>
      <c r="R1054" s="92">
        <f t="shared" si="237"/>
        <v>847000.00000000012</v>
      </c>
    </row>
    <row r="1055" spans="2:18" ht="16.5">
      <c r="B1055" s="89">
        <v>12</v>
      </c>
      <c r="C1055" s="5" t="s">
        <v>3878</v>
      </c>
      <c r="D1055" s="89" t="s">
        <v>2256</v>
      </c>
      <c r="E1055" s="89" t="s">
        <v>3739</v>
      </c>
      <c r="F1055" s="89" t="s">
        <v>915</v>
      </c>
      <c r="G1055" s="89"/>
      <c r="H1055" s="111">
        <v>48011110</v>
      </c>
      <c r="I1055" s="89" t="s">
        <v>3132</v>
      </c>
      <c r="J1055" s="89">
        <v>5</v>
      </c>
      <c r="K1055" s="89" t="s">
        <v>1533</v>
      </c>
      <c r="L1055" s="89" t="s">
        <v>2220</v>
      </c>
      <c r="M1055" s="112">
        <v>34000</v>
      </c>
      <c r="N1055" s="89">
        <v>20250214</v>
      </c>
      <c r="O1055" s="89">
        <v>20250218</v>
      </c>
      <c r="P1055" s="89"/>
      <c r="Q1055" s="91">
        <f t="shared" si="236"/>
        <v>170000</v>
      </c>
      <c r="R1055" s="92">
        <f t="shared" si="237"/>
        <v>187000.00000000003</v>
      </c>
    </row>
    <row r="1056" spans="2:18" ht="16.5">
      <c r="B1056" s="89">
        <v>13</v>
      </c>
      <c r="C1056" s="5" t="s">
        <v>3878</v>
      </c>
      <c r="D1056" s="89" t="s">
        <v>2256</v>
      </c>
      <c r="E1056" s="89" t="s">
        <v>3912</v>
      </c>
      <c r="F1056" s="89"/>
      <c r="G1056" s="89"/>
      <c r="H1056" s="89" t="s">
        <v>3138</v>
      </c>
      <c r="I1056" s="89" t="s">
        <v>1653</v>
      </c>
      <c r="J1056" s="89">
        <v>1</v>
      </c>
      <c r="K1056" s="89" t="s">
        <v>1533</v>
      </c>
      <c r="L1056" s="5" t="s">
        <v>119</v>
      </c>
      <c r="M1056" s="112">
        <v>25500</v>
      </c>
      <c r="N1056" s="89">
        <v>20250214</v>
      </c>
      <c r="O1056" s="89">
        <v>20250219</v>
      </c>
      <c r="P1056" s="89"/>
      <c r="Q1056" s="91">
        <f t="shared" si="236"/>
        <v>25500</v>
      </c>
      <c r="R1056" s="92">
        <f t="shared" si="237"/>
        <v>28050.000000000004</v>
      </c>
    </row>
    <row r="1057" spans="2:18" ht="16.5">
      <c r="B1057" s="89">
        <v>14</v>
      </c>
      <c r="C1057" s="5" t="s">
        <v>3878</v>
      </c>
      <c r="D1057" s="89" t="s">
        <v>2256</v>
      </c>
      <c r="E1057" s="89" t="s">
        <v>2115</v>
      </c>
      <c r="F1057" s="89" t="s">
        <v>3913</v>
      </c>
      <c r="G1057" s="89"/>
      <c r="H1057" s="89" t="s">
        <v>3914</v>
      </c>
      <c r="I1057" s="89" t="s">
        <v>580</v>
      </c>
      <c r="J1057" s="89">
        <v>3</v>
      </c>
      <c r="K1057" s="89" t="s">
        <v>3915</v>
      </c>
      <c r="L1057" s="5" t="s">
        <v>119</v>
      </c>
      <c r="M1057" s="112">
        <v>40000</v>
      </c>
      <c r="N1057" s="89">
        <v>20250214</v>
      </c>
      <c r="O1057" s="89">
        <v>20250219</v>
      </c>
      <c r="P1057" s="89"/>
      <c r="Q1057" s="91">
        <f t="shared" si="236"/>
        <v>120000</v>
      </c>
      <c r="R1057" s="92">
        <f t="shared" si="237"/>
        <v>132000</v>
      </c>
    </row>
    <row r="1058" spans="2:18" ht="16.5">
      <c r="B1058" s="89">
        <v>15</v>
      </c>
      <c r="C1058" s="5" t="s">
        <v>3878</v>
      </c>
      <c r="D1058" s="89" t="s">
        <v>2256</v>
      </c>
      <c r="E1058" s="89" t="s">
        <v>3916</v>
      </c>
      <c r="F1058" s="89" t="s">
        <v>915</v>
      </c>
      <c r="G1058" s="89"/>
      <c r="H1058" s="89" t="s">
        <v>691</v>
      </c>
      <c r="I1058" s="89" t="s">
        <v>990</v>
      </c>
      <c r="J1058" s="89">
        <v>5</v>
      </c>
      <c r="K1058" s="89" t="s">
        <v>1533</v>
      </c>
      <c r="L1058" s="89" t="s">
        <v>2220</v>
      </c>
      <c r="M1058" s="112">
        <v>95000</v>
      </c>
      <c r="N1058" s="89">
        <v>20250214</v>
      </c>
      <c r="O1058" s="89">
        <v>20250218</v>
      </c>
      <c r="P1058" s="89"/>
      <c r="Q1058" s="91">
        <f t="shared" si="236"/>
        <v>475000</v>
      </c>
      <c r="R1058" s="92">
        <f t="shared" si="237"/>
        <v>522500.00000000006</v>
      </c>
    </row>
    <row r="1059" spans="2:18" ht="16.5">
      <c r="B1059" s="89">
        <v>16</v>
      </c>
      <c r="C1059" s="5" t="s">
        <v>3878</v>
      </c>
      <c r="D1059" s="89" t="s">
        <v>2256</v>
      </c>
      <c r="E1059" s="89" t="s">
        <v>1879</v>
      </c>
      <c r="F1059" s="89" t="s">
        <v>908</v>
      </c>
      <c r="G1059" s="89"/>
      <c r="H1059" s="89">
        <v>41117</v>
      </c>
      <c r="I1059" s="89" t="s">
        <v>1886</v>
      </c>
      <c r="J1059" s="89">
        <v>1</v>
      </c>
      <c r="K1059" s="89" t="s">
        <v>608</v>
      </c>
      <c r="L1059" s="5" t="s">
        <v>119</v>
      </c>
      <c r="M1059" s="112">
        <v>56000</v>
      </c>
      <c r="N1059" s="89">
        <v>20250214</v>
      </c>
      <c r="O1059" s="89">
        <v>20250219</v>
      </c>
      <c r="P1059" s="89"/>
      <c r="Q1059" s="91">
        <f t="shared" si="234"/>
        <v>56000</v>
      </c>
      <c r="R1059" s="92">
        <f t="shared" si="235"/>
        <v>61600.000000000007</v>
      </c>
    </row>
    <row r="1060" spans="2:18" ht="16.5">
      <c r="B1060" s="89">
        <v>17</v>
      </c>
      <c r="C1060" s="5" t="s">
        <v>3878</v>
      </c>
      <c r="D1060" s="89" t="s">
        <v>2256</v>
      </c>
      <c r="E1060" s="89" t="s">
        <v>1783</v>
      </c>
      <c r="F1060" s="89" t="s">
        <v>706</v>
      </c>
      <c r="G1060" s="89"/>
      <c r="H1060" s="89" t="s">
        <v>539</v>
      </c>
      <c r="I1060" s="89" t="s">
        <v>1785</v>
      </c>
      <c r="J1060" s="89">
        <v>3</v>
      </c>
      <c r="K1060" s="89" t="s">
        <v>608</v>
      </c>
      <c r="L1060" s="5" t="s">
        <v>119</v>
      </c>
      <c r="M1060" s="112">
        <v>60000</v>
      </c>
      <c r="N1060" s="89">
        <v>20250214</v>
      </c>
      <c r="O1060" s="89">
        <v>20250305</v>
      </c>
      <c r="P1060" s="89"/>
      <c r="Q1060" s="91">
        <f t="shared" si="234"/>
        <v>180000</v>
      </c>
      <c r="R1060" s="92">
        <f t="shared" si="235"/>
        <v>198000.00000000003</v>
      </c>
    </row>
    <row r="1061" spans="2:18">
      <c r="P1061" s="43" t="s">
        <v>123</v>
      </c>
      <c r="Q1061" s="42">
        <f>SUM(Q1044:Q1060)</f>
        <v>4151500</v>
      </c>
      <c r="R1061" s="42">
        <f>SUM(R1044:R1060)</f>
        <v>4566650</v>
      </c>
    </row>
    <row r="1063" spans="2:18">
      <c r="B1063" s="3" t="s">
        <v>1305</v>
      </c>
    </row>
    <row r="1064" spans="2:18">
      <c r="B1064" s="4" t="s">
        <v>3880</v>
      </c>
      <c r="C1064" s="4" t="s">
        <v>3881</v>
      </c>
      <c r="D1064" s="4" t="s">
        <v>3882</v>
      </c>
      <c r="E1064" s="4" t="s">
        <v>3883</v>
      </c>
      <c r="F1064" s="4" t="s">
        <v>3884</v>
      </c>
      <c r="G1064" s="4" t="s">
        <v>3885</v>
      </c>
      <c r="H1064" s="4" t="s">
        <v>3886</v>
      </c>
      <c r="I1064" s="4" t="s">
        <v>3887</v>
      </c>
      <c r="J1064" s="4" t="s">
        <v>3888</v>
      </c>
      <c r="K1064" s="4" t="s">
        <v>3889</v>
      </c>
      <c r="L1064" s="4" t="s">
        <v>3890</v>
      </c>
      <c r="M1064" s="4" t="s">
        <v>3891</v>
      </c>
      <c r="N1064" s="4" t="s">
        <v>3892</v>
      </c>
      <c r="O1064" s="4" t="s">
        <v>3893</v>
      </c>
      <c r="P1064" s="4" t="s">
        <v>3894</v>
      </c>
      <c r="Q1064" s="4" t="s">
        <v>3895</v>
      </c>
      <c r="R1064" s="4" t="s">
        <v>337</v>
      </c>
    </row>
    <row r="1065" spans="2:18" ht="16.5">
      <c r="B1065" s="89">
        <v>1</v>
      </c>
      <c r="C1065" s="5" t="s">
        <v>1305</v>
      </c>
      <c r="D1065" s="89" t="s">
        <v>759</v>
      </c>
      <c r="E1065" s="111" t="s">
        <v>3947</v>
      </c>
      <c r="F1065" s="111" t="s">
        <v>3948</v>
      </c>
      <c r="G1065" s="5"/>
      <c r="H1065" s="111"/>
      <c r="I1065" s="111" t="s">
        <v>3949</v>
      </c>
      <c r="J1065" s="89">
        <v>2</v>
      </c>
      <c r="K1065" s="5" t="s">
        <v>1533</v>
      </c>
      <c r="L1065" s="89" t="s">
        <v>3948</v>
      </c>
      <c r="M1065" s="112">
        <v>130000</v>
      </c>
      <c r="N1065" s="5">
        <v>20250221</v>
      </c>
      <c r="O1065" s="5">
        <v>20250227</v>
      </c>
      <c r="P1065" s="89" t="s">
        <v>3950</v>
      </c>
      <c r="Q1065" s="91">
        <f t="shared" ref="Q1065" si="238">J1065*M1065</f>
        <v>260000</v>
      </c>
      <c r="R1065" s="92">
        <f t="shared" ref="R1065" si="239">Q1065*1.1</f>
        <v>286000</v>
      </c>
    </row>
    <row r="1066" spans="2:18">
      <c r="P1066" s="43" t="s">
        <v>123</v>
      </c>
      <c r="Q1066" s="42">
        <f>SUM(Q1065:Q1065)</f>
        <v>260000</v>
      </c>
      <c r="R1066" s="42">
        <f>SUM(R1065:R1065)</f>
        <v>286000</v>
      </c>
    </row>
    <row r="1068" spans="2:18">
      <c r="B1068" s="3" t="s">
        <v>3952</v>
      </c>
    </row>
    <row r="1069" spans="2:18">
      <c r="B1069" s="4" t="s">
        <v>3880</v>
      </c>
      <c r="C1069" s="4" t="s">
        <v>3881</v>
      </c>
      <c r="D1069" s="4" t="s">
        <v>3882</v>
      </c>
      <c r="E1069" s="4" t="s">
        <v>3883</v>
      </c>
      <c r="F1069" s="4" t="s">
        <v>3884</v>
      </c>
      <c r="G1069" s="4" t="s">
        <v>3885</v>
      </c>
      <c r="H1069" s="4" t="s">
        <v>3886</v>
      </c>
      <c r="I1069" s="4" t="s">
        <v>3887</v>
      </c>
      <c r="J1069" s="4" t="s">
        <v>3888</v>
      </c>
      <c r="K1069" s="4" t="s">
        <v>3889</v>
      </c>
      <c r="L1069" s="4" t="s">
        <v>3890</v>
      </c>
      <c r="M1069" s="4" t="s">
        <v>3891</v>
      </c>
      <c r="N1069" s="4" t="s">
        <v>3892</v>
      </c>
      <c r="O1069" s="4" t="s">
        <v>3893</v>
      </c>
      <c r="P1069" s="4" t="s">
        <v>3894</v>
      </c>
      <c r="Q1069" s="4" t="s">
        <v>3895</v>
      </c>
      <c r="R1069" s="4" t="s">
        <v>337</v>
      </c>
    </row>
    <row r="1070" spans="2:18" ht="28.5">
      <c r="B1070" s="89">
        <v>1</v>
      </c>
      <c r="C1070" s="5" t="s">
        <v>3952</v>
      </c>
      <c r="D1070" s="89" t="s">
        <v>759</v>
      </c>
      <c r="E1070" s="111" t="s">
        <v>3953</v>
      </c>
      <c r="F1070" s="111" t="s">
        <v>3954</v>
      </c>
      <c r="G1070" s="5"/>
      <c r="H1070" s="111" t="s">
        <v>3955</v>
      </c>
      <c r="I1070" s="111" t="s">
        <v>3957</v>
      </c>
      <c r="J1070" s="89">
        <v>1</v>
      </c>
      <c r="K1070" s="5" t="s">
        <v>1533</v>
      </c>
      <c r="L1070" s="89" t="s">
        <v>2220</v>
      </c>
      <c r="M1070" s="112">
        <v>4850000</v>
      </c>
      <c r="N1070" s="5">
        <v>20250310</v>
      </c>
      <c r="O1070" s="5">
        <v>20250320</v>
      </c>
      <c r="P1070" s="399" t="s">
        <v>4285</v>
      </c>
      <c r="Q1070" s="91">
        <f t="shared" ref="Q1070" si="240">J1070*M1070</f>
        <v>4850000</v>
      </c>
      <c r="R1070" s="92">
        <f t="shared" ref="R1070" si="241">Q1070*1.1</f>
        <v>5335000</v>
      </c>
    </row>
    <row r="1071" spans="2:18">
      <c r="P1071" s="43" t="s">
        <v>123</v>
      </c>
      <c r="Q1071" s="42">
        <f>SUM(Q1070:Q1070)</f>
        <v>4850000</v>
      </c>
      <c r="R1071" s="42">
        <f>SUM(R1070:R1070)</f>
        <v>5335000</v>
      </c>
    </row>
    <row r="1073" spans="2:19">
      <c r="B1073" s="3" t="s">
        <v>3966</v>
      </c>
    </row>
    <row r="1074" spans="2:19">
      <c r="B1074" s="4" t="s">
        <v>3967</v>
      </c>
      <c r="C1074" s="4" t="s">
        <v>3968</v>
      </c>
      <c r="D1074" s="4" t="s">
        <v>12</v>
      </c>
      <c r="E1074" s="4" t="s">
        <v>5</v>
      </c>
      <c r="F1074" s="4" t="s">
        <v>3969</v>
      </c>
      <c r="G1074" s="4" t="s">
        <v>2</v>
      </c>
      <c r="H1074" s="4" t="s">
        <v>18</v>
      </c>
      <c r="I1074" s="4" t="s">
        <v>3</v>
      </c>
      <c r="J1074" s="4" t="s">
        <v>6</v>
      </c>
      <c r="K1074" s="4" t="s">
        <v>35</v>
      </c>
      <c r="L1074" s="4" t="s">
        <v>21</v>
      </c>
      <c r="M1074" s="4" t="s">
        <v>3970</v>
      </c>
      <c r="N1074" s="4" t="s">
        <v>3971</v>
      </c>
      <c r="O1074" s="4" t="s">
        <v>3972</v>
      </c>
      <c r="P1074" s="4" t="s">
        <v>73</v>
      </c>
      <c r="Q1074" s="4" t="s">
        <v>3973</v>
      </c>
      <c r="R1074" s="4" t="s">
        <v>3974</v>
      </c>
    </row>
    <row r="1075" spans="2:19" ht="16.5">
      <c r="B1075" s="89">
        <v>1</v>
      </c>
      <c r="C1075" s="5" t="s">
        <v>3966</v>
      </c>
      <c r="D1075" s="89" t="s">
        <v>3975</v>
      </c>
      <c r="E1075" s="5" t="s">
        <v>4086</v>
      </c>
      <c r="F1075" s="5" t="s">
        <v>3976</v>
      </c>
      <c r="G1075" s="5"/>
      <c r="H1075" s="32" t="s">
        <v>715</v>
      </c>
      <c r="I1075" s="32" t="s">
        <v>2030</v>
      </c>
      <c r="J1075" s="32">
        <v>1</v>
      </c>
      <c r="K1075" s="32" t="s">
        <v>38</v>
      </c>
      <c r="L1075" s="5" t="s">
        <v>2220</v>
      </c>
      <c r="M1075" s="112">
        <v>36000</v>
      </c>
      <c r="N1075" s="5">
        <v>20250306</v>
      </c>
      <c r="O1075" s="5">
        <v>20250417</v>
      </c>
      <c r="P1075" s="89"/>
      <c r="Q1075" s="91">
        <f t="shared" ref="Q1075:Q1093" si="242">J1075*M1075</f>
        <v>36000</v>
      </c>
      <c r="R1075" s="92">
        <f t="shared" ref="R1075:R1093" si="243">Q1075*1.1</f>
        <v>39600</v>
      </c>
    </row>
    <row r="1076" spans="2:19" ht="16.5">
      <c r="B1076" s="89">
        <v>2</v>
      </c>
      <c r="C1076" s="5" t="s">
        <v>3966</v>
      </c>
      <c r="D1076" s="89" t="s">
        <v>3975</v>
      </c>
      <c r="E1076" s="5" t="s">
        <v>4087</v>
      </c>
      <c r="F1076" s="5" t="s">
        <v>3348</v>
      </c>
      <c r="G1076" s="5" t="s">
        <v>2107</v>
      </c>
      <c r="H1076" s="32" t="s">
        <v>105</v>
      </c>
      <c r="I1076" s="32" t="s">
        <v>767</v>
      </c>
      <c r="J1076" s="32">
        <v>16</v>
      </c>
      <c r="K1076" s="32" t="s">
        <v>38</v>
      </c>
      <c r="L1076" s="5" t="s">
        <v>2220</v>
      </c>
      <c r="M1076" s="112">
        <v>41500</v>
      </c>
      <c r="N1076" s="5">
        <v>20250306</v>
      </c>
      <c r="O1076" s="5">
        <v>20250313</v>
      </c>
      <c r="P1076" s="89"/>
      <c r="Q1076" s="91">
        <f t="shared" si="242"/>
        <v>664000</v>
      </c>
      <c r="R1076" s="92">
        <f t="shared" si="243"/>
        <v>730400.00000000012</v>
      </c>
    </row>
    <row r="1077" spans="2:19" ht="16.5">
      <c r="B1077" s="89">
        <v>3</v>
      </c>
      <c r="C1077" s="5" t="s">
        <v>3966</v>
      </c>
      <c r="D1077" s="89" t="s">
        <v>3975</v>
      </c>
      <c r="E1077" s="5" t="s">
        <v>2667</v>
      </c>
      <c r="F1077" s="5" t="s">
        <v>1626</v>
      </c>
      <c r="G1077" s="5" t="s">
        <v>2099</v>
      </c>
      <c r="H1077" s="32" t="s">
        <v>555</v>
      </c>
      <c r="I1077" s="32" t="s">
        <v>580</v>
      </c>
      <c r="J1077" s="32">
        <v>10</v>
      </c>
      <c r="K1077" s="32" t="s">
        <v>38</v>
      </c>
      <c r="L1077" s="5" t="s">
        <v>119</v>
      </c>
      <c r="M1077" s="112">
        <v>7400</v>
      </c>
      <c r="N1077" s="5">
        <v>20250306</v>
      </c>
      <c r="O1077" s="5">
        <v>20250313</v>
      </c>
      <c r="P1077" s="89"/>
      <c r="Q1077" s="521">
        <f t="shared" si="242"/>
        <v>74000</v>
      </c>
      <c r="R1077" s="92">
        <f t="shared" si="243"/>
        <v>81400</v>
      </c>
      <c r="S1077" s="20"/>
    </row>
    <row r="1078" spans="2:19" ht="16.5">
      <c r="B1078" s="89">
        <v>4</v>
      </c>
      <c r="C1078" s="5" t="s">
        <v>3966</v>
      </c>
      <c r="D1078" s="89" t="s">
        <v>3975</v>
      </c>
      <c r="E1078" s="5" t="s">
        <v>2424</v>
      </c>
      <c r="F1078" s="5" t="s">
        <v>897</v>
      </c>
      <c r="G1078" s="5" t="s">
        <v>2107</v>
      </c>
      <c r="H1078" s="32" t="s">
        <v>2425</v>
      </c>
      <c r="I1078" s="32" t="s">
        <v>580</v>
      </c>
      <c r="J1078" s="32">
        <v>10</v>
      </c>
      <c r="K1078" s="32" t="s">
        <v>38</v>
      </c>
      <c r="L1078" s="5" t="s">
        <v>119</v>
      </c>
      <c r="M1078" s="112">
        <v>23000</v>
      </c>
      <c r="N1078" s="5">
        <v>20250306</v>
      </c>
      <c r="O1078" s="5">
        <v>20250313</v>
      </c>
      <c r="P1078" s="89"/>
      <c r="Q1078" s="521">
        <f t="shared" si="242"/>
        <v>230000</v>
      </c>
      <c r="R1078" s="92">
        <f t="shared" si="243"/>
        <v>253000.00000000003</v>
      </c>
    </row>
    <row r="1079" spans="2:19" ht="16.5">
      <c r="B1079" s="89">
        <v>5</v>
      </c>
      <c r="C1079" s="5" t="s">
        <v>3966</v>
      </c>
      <c r="D1079" s="89" t="s">
        <v>3975</v>
      </c>
      <c r="E1079" s="5" t="s">
        <v>1102</v>
      </c>
      <c r="F1079" s="5" t="s">
        <v>2987</v>
      </c>
      <c r="G1079" s="5"/>
      <c r="H1079" s="32" t="s">
        <v>3066</v>
      </c>
      <c r="I1079" s="32" t="s">
        <v>737</v>
      </c>
      <c r="J1079" s="32">
        <v>1</v>
      </c>
      <c r="K1079" s="32" t="s">
        <v>38</v>
      </c>
      <c r="L1079" s="5" t="s">
        <v>119</v>
      </c>
      <c r="M1079" s="112">
        <v>70400</v>
      </c>
      <c r="N1079" s="5">
        <v>20250306</v>
      </c>
      <c r="O1079" s="5">
        <v>20250313</v>
      </c>
      <c r="P1079" s="89"/>
      <c r="Q1079" s="521">
        <f t="shared" si="242"/>
        <v>70400</v>
      </c>
      <c r="R1079" s="92">
        <f t="shared" si="243"/>
        <v>77440</v>
      </c>
    </row>
    <row r="1080" spans="2:19" ht="16.5">
      <c r="B1080" s="89">
        <v>6</v>
      </c>
      <c r="C1080" s="5" t="s">
        <v>3966</v>
      </c>
      <c r="D1080" s="89" t="s">
        <v>3975</v>
      </c>
      <c r="E1080" s="5" t="s">
        <v>3977</v>
      </c>
      <c r="F1080" s="5" t="s">
        <v>1752</v>
      </c>
      <c r="G1080" s="5" t="s">
        <v>2099</v>
      </c>
      <c r="H1080" s="32" t="s">
        <v>4081</v>
      </c>
      <c r="I1080" s="32" t="s">
        <v>152</v>
      </c>
      <c r="J1080" s="32">
        <v>5</v>
      </c>
      <c r="K1080" s="32" t="s">
        <v>38</v>
      </c>
      <c r="L1080" s="5" t="s">
        <v>119</v>
      </c>
      <c r="M1080" s="112">
        <v>46000</v>
      </c>
      <c r="N1080" s="5">
        <v>20250306</v>
      </c>
      <c r="O1080" s="5">
        <v>20250313</v>
      </c>
      <c r="P1080" s="89"/>
      <c r="Q1080" s="521">
        <f t="shared" si="242"/>
        <v>230000</v>
      </c>
      <c r="R1080" s="92">
        <f t="shared" si="243"/>
        <v>253000.00000000003</v>
      </c>
    </row>
    <row r="1081" spans="2:19" ht="16.5">
      <c r="B1081" s="89">
        <v>7</v>
      </c>
      <c r="C1081" s="5" t="s">
        <v>3966</v>
      </c>
      <c r="D1081" s="89" t="s">
        <v>3975</v>
      </c>
      <c r="E1081" s="5" t="s">
        <v>802</v>
      </c>
      <c r="F1081" s="5" t="s">
        <v>154</v>
      </c>
      <c r="G1081" s="5" t="s">
        <v>2099</v>
      </c>
      <c r="H1081" s="32" t="s">
        <v>4082</v>
      </c>
      <c r="I1081" s="32" t="s">
        <v>580</v>
      </c>
      <c r="J1081" s="32">
        <v>3</v>
      </c>
      <c r="K1081" s="32" t="s">
        <v>38</v>
      </c>
      <c r="L1081" s="5" t="s">
        <v>119</v>
      </c>
      <c r="M1081" s="112">
        <v>54000</v>
      </c>
      <c r="N1081" s="5">
        <v>20250306</v>
      </c>
      <c r="O1081" s="5">
        <v>20250313</v>
      </c>
      <c r="P1081" s="89"/>
      <c r="Q1081" s="521">
        <f t="shared" si="242"/>
        <v>162000</v>
      </c>
      <c r="R1081" s="92">
        <f t="shared" si="243"/>
        <v>178200</v>
      </c>
    </row>
    <row r="1082" spans="2:19" ht="16.5">
      <c r="B1082" s="89">
        <v>8</v>
      </c>
      <c r="C1082" s="5" t="s">
        <v>3966</v>
      </c>
      <c r="D1082" s="89" t="s">
        <v>3975</v>
      </c>
      <c r="E1082" s="5" t="s">
        <v>3978</v>
      </c>
      <c r="F1082" s="5" t="s">
        <v>897</v>
      </c>
      <c r="G1082" s="5" t="s">
        <v>2099</v>
      </c>
      <c r="H1082" s="32" t="s">
        <v>4083</v>
      </c>
      <c r="I1082" s="32" t="s">
        <v>159</v>
      </c>
      <c r="J1082" s="32">
        <v>2</v>
      </c>
      <c r="K1082" s="32" t="s">
        <v>38</v>
      </c>
      <c r="L1082" s="5" t="s">
        <v>119</v>
      </c>
      <c r="M1082" s="112">
        <v>204000</v>
      </c>
      <c r="N1082" s="5">
        <v>20250306</v>
      </c>
      <c r="O1082" s="5">
        <v>20250313</v>
      </c>
      <c r="P1082" s="89"/>
      <c r="Q1082" s="521">
        <f t="shared" si="242"/>
        <v>408000</v>
      </c>
      <c r="R1082" s="92">
        <f t="shared" si="243"/>
        <v>448800.00000000006</v>
      </c>
    </row>
    <row r="1083" spans="2:19" ht="16.5">
      <c r="B1083" s="89">
        <v>9</v>
      </c>
      <c r="C1083" s="5" t="s">
        <v>3966</v>
      </c>
      <c r="D1083" s="89" t="s">
        <v>3975</v>
      </c>
      <c r="E1083" s="5" t="s">
        <v>3979</v>
      </c>
      <c r="F1083" s="5" t="s">
        <v>1752</v>
      </c>
      <c r="G1083" s="5" t="s">
        <v>2099</v>
      </c>
      <c r="H1083" s="32" t="s">
        <v>1262</v>
      </c>
      <c r="I1083" s="32" t="s">
        <v>152</v>
      </c>
      <c r="J1083" s="32">
        <v>5</v>
      </c>
      <c r="K1083" s="32" t="s">
        <v>38</v>
      </c>
      <c r="L1083" s="5" t="s">
        <v>119</v>
      </c>
      <c r="M1083" s="112">
        <v>12000</v>
      </c>
      <c r="N1083" s="5">
        <v>20250306</v>
      </c>
      <c r="O1083" s="5">
        <v>20250313</v>
      </c>
      <c r="P1083" s="89"/>
      <c r="Q1083" s="521">
        <f t="shared" si="242"/>
        <v>60000</v>
      </c>
      <c r="R1083" s="92">
        <f t="shared" si="243"/>
        <v>66000</v>
      </c>
    </row>
    <row r="1084" spans="2:19" ht="16.5">
      <c r="B1084" s="89">
        <v>10</v>
      </c>
      <c r="C1084" s="5" t="s">
        <v>3980</v>
      </c>
      <c r="D1084" s="89" t="s">
        <v>3981</v>
      </c>
      <c r="E1084" s="5" t="s">
        <v>3476</v>
      </c>
      <c r="F1084" s="5" t="s">
        <v>1626</v>
      </c>
      <c r="G1084" s="5" t="s">
        <v>2981</v>
      </c>
      <c r="H1084" s="32" t="s">
        <v>444</v>
      </c>
      <c r="I1084" s="32" t="s">
        <v>152</v>
      </c>
      <c r="J1084" s="32">
        <v>10</v>
      </c>
      <c r="K1084" s="32" t="s">
        <v>38</v>
      </c>
      <c r="L1084" s="5" t="s">
        <v>119</v>
      </c>
      <c r="M1084" s="112">
        <v>6900</v>
      </c>
      <c r="N1084" s="5">
        <v>20250306</v>
      </c>
      <c r="O1084" s="5">
        <v>20250313</v>
      </c>
      <c r="P1084" s="89"/>
      <c r="Q1084" s="521">
        <f t="shared" si="242"/>
        <v>69000</v>
      </c>
      <c r="R1084" s="92">
        <f t="shared" si="243"/>
        <v>75900</v>
      </c>
    </row>
    <row r="1085" spans="2:19" ht="16.5">
      <c r="B1085" s="89">
        <v>11</v>
      </c>
      <c r="C1085" s="5" t="s">
        <v>3980</v>
      </c>
      <c r="D1085" s="89" t="s">
        <v>3981</v>
      </c>
      <c r="E1085" s="5" t="s">
        <v>3982</v>
      </c>
      <c r="F1085" s="5" t="s">
        <v>2012</v>
      </c>
      <c r="G1085" s="5"/>
      <c r="H1085" s="32" t="s">
        <v>2065</v>
      </c>
      <c r="I1085" s="32" t="s">
        <v>5022</v>
      </c>
      <c r="J1085" s="32">
        <v>2</v>
      </c>
      <c r="K1085" s="32" t="s">
        <v>38</v>
      </c>
      <c r="L1085" s="5" t="s">
        <v>119</v>
      </c>
      <c r="M1085" s="112">
        <v>122000</v>
      </c>
      <c r="N1085" s="5">
        <v>20250306</v>
      </c>
      <c r="O1085" s="5">
        <v>20250313</v>
      </c>
      <c r="P1085" s="89"/>
      <c r="Q1085" s="521">
        <f t="shared" si="242"/>
        <v>244000</v>
      </c>
      <c r="R1085" s="92">
        <f t="shared" si="243"/>
        <v>268400</v>
      </c>
    </row>
    <row r="1086" spans="2:19" ht="16.5">
      <c r="B1086" s="89">
        <v>12</v>
      </c>
      <c r="C1086" s="5" t="s">
        <v>3980</v>
      </c>
      <c r="D1086" s="89" t="s">
        <v>3981</v>
      </c>
      <c r="E1086" s="5" t="s">
        <v>3196</v>
      </c>
      <c r="F1086" s="5" t="s">
        <v>1758</v>
      </c>
      <c r="G1086" s="5"/>
      <c r="H1086" s="32" t="s">
        <v>1788</v>
      </c>
      <c r="I1086" s="32" t="s">
        <v>1759</v>
      </c>
      <c r="J1086" s="32">
        <v>10</v>
      </c>
      <c r="K1086" s="32" t="s">
        <v>36</v>
      </c>
      <c r="L1086" s="5" t="s">
        <v>119</v>
      </c>
      <c r="M1086" s="112">
        <v>45000</v>
      </c>
      <c r="N1086" s="5">
        <v>20250306</v>
      </c>
      <c r="O1086" s="5">
        <v>20250313</v>
      </c>
      <c r="P1086" s="89"/>
      <c r="Q1086" s="521">
        <f t="shared" si="242"/>
        <v>450000</v>
      </c>
      <c r="R1086" s="92">
        <f t="shared" si="243"/>
        <v>495000.00000000006</v>
      </c>
    </row>
    <row r="1087" spans="2:19" ht="16.5">
      <c r="B1087" s="89">
        <v>13</v>
      </c>
      <c r="C1087" s="5" t="s">
        <v>3980</v>
      </c>
      <c r="D1087" s="89" t="s">
        <v>3981</v>
      </c>
      <c r="E1087" s="5" t="s">
        <v>3983</v>
      </c>
      <c r="F1087" s="5"/>
      <c r="G1087" s="5"/>
      <c r="H1087" s="32" t="s">
        <v>4084</v>
      </c>
      <c r="I1087" s="32" t="s">
        <v>3984</v>
      </c>
      <c r="J1087" s="32">
        <v>1</v>
      </c>
      <c r="K1087" s="32" t="s">
        <v>38</v>
      </c>
      <c r="L1087" s="5" t="s">
        <v>119</v>
      </c>
      <c r="M1087" s="112">
        <v>25500</v>
      </c>
      <c r="N1087" s="5">
        <v>20250306</v>
      </c>
      <c r="O1087" s="5">
        <v>20250313</v>
      </c>
      <c r="P1087" s="89"/>
      <c r="Q1087" s="521">
        <f t="shared" si="242"/>
        <v>25500</v>
      </c>
      <c r="R1087" s="92">
        <f t="shared" si="243"/>
        <v>28050.000000000004</v>
      </c>
    </row>
    <row r="1088" spans="2:19" ht="16.5">
      <c r="B1088" s="89">
        <v>14</v>
      </c>
      <c r="C1088" s="5" t="s">
        <v>3980</v>
      </c>
      <c r="D1088" s="89" t="s">
        <v>3981</v>
      </c>
      <c r="E1088" s="5" t="s">
        <v>3985</v>
      </c>
      <c r="F1088" s="5"/>
      <c r="G1088" s="5"/>
      <c r="H1088" s="32"/>
      <c r="I1088" s="32" t="s">
        <v>3986</v>
      </c>
      <c r="J1088" s="32">
        <v>12</v>
      </c>
      <c r="K1088" s="32" t="s">
        <v>38</v>
      </c>
      <c r="L1088" s="5" t="s">
        <v>119</v>
      </c>
      <c r="M1088" s="112">
        <v>8700</v>
      </c>
      <c r="N1088" s="5">
        <v>20250306</v>
      </c>
      <c r="O1088" s="5">
        <v>20250313</v>
      </c>
      <c r="P1088" s="89"/>
      <c r="Q1088" s="521">
        <f t="shared" si="242"/>
        <v>104400</v>
      </c>
      <c r="R1088" s="92">
        <f t="shared" si="243"/>
        <v>114840.00000000001</v>
      </c>
    </row>
    <row r="1089" spans="2:19" ht="16.5">
      <c r="B1089" s="89">
        <v>15</v>
      </c>
      <c r="C1089" s="5" t="s">
        <v>3980</v>
      </c>
      <c r="D1089" s="89" t="s">
        <v>3981</v>
      </c>
      <c r="E1089" s="5" t="s">
        <v>1784</v>
      </c>
      <c r="F1089" s="5" t="s">
        <v>706</v>
      </c>
      <c r="G1089" s="5"/>
      <c r="H1089" s="32" t="s">
        <v>846</v>
      </c>
      <c r="I1089" s="32" t="s">
        <v>1786</v>
      </c>
      <c r="J1089" s="32">
        <v>3</v>
      </c>
      <c r="K1089" s="32" t="s">
        <v>37</v>
      </c>
      <c r="L1089" s="5" t="s">
        <v>119</v>
      </c>
      <c r="M1089" s="112">
        <v>45000</v>
      </c>
      <c r="N1089" s="5">
        <v>20250306</v>
      </c>
      <c r="O1089" s="5">
        <v>20250313</v>
      </c>
      <c r="P1089" s="89"/>
      <c r="Q1089" s="521">
        <f t="shared" si="242"/>
        <v>135000</v>
      </c>
      <c r="R1089" s="92">
        <f t="shared" si="243"/>
        <v>148500</v>
      </c>
    </row>
    <row r="1090" spans="2:19" ht="16.5">
      <c r="B1090" s="89">
        <v>16</v>
      </c>
      <c r="C1090" s="5" t="s">
        <v>3980</v>
      </c>
      <c r="D1090" s="89" t="s">
        <v>3981</v>
      </c>
      <c r="E1090" s="5" t="s">
        <v>3987</v>
      </c>
      <c r="F1090" s="5" t="s">
        <v>2326</v>
      </c>
      <c r="G1090" s="5"/>
      <c r="H1090" s="32" t="s">
        <v>4080</v>
      </c>
      <c r="I1090" s="32" t="s">
        <v>3988</v>
      </c>
      <c r="J1090" s="32">
        <v>1</v>
      </c>
      <c r="K1090" s="32" t="s">
        <v>36</v>
      </c>
      <c r="L1090" s="5" t="s">
        <v>2220</v>
      </c>
      <c r="M1090" s="112">
        <v>89000</v>
      </c>
      <c r="N1090" s="5">
        <v>20250307</v>
      </c>
      <c r="O1090" s="5">
        <v>20250327</v>
      </c>
      <c r="P1090" s="89"/>
      <c r="Q1090" s="91">
        <f t="shared" ref="Q1090" si="244">J1090*M1090</f>
        <v>89000</v>
      </c>
      <c r="R1090" s="92">
        <f t="shared" ref="R1090" si="245">Q1090*1.1</f>
        <v>97900.000000000015</v>
      </c>
    </row>
    <row r="1091" spans="2:19" ht="30.75">
      <c r="B1091" s="88">
        <v>17</v>
      </c>
      <c r="C1091" s="88" t="s">
        <v>3966</v>
      </c>
      <c r="D1091" s="88" t="s">
        <v>14</v>
      </c>
      <c r="E1091" s="88" t="s">
        <v>4075</v>
      </c>
      <c r="F1091" s="88" t="s">
        <v>4078</v>
      </c>
      <c r="G1091" s="88"/>
      <c r="H1091" s="105" t="s">
        <v>4077</v>
      </c>
      <c r="I1091" s="105" t="s">
        <v>4079</v>
      </c>
      <c r="J1091" s="105">
        <v>1</v>
      </c>
      <c r="K1091" s="105" t="s">
        <v>36</v>
      </c>
      <c r="L1091" s="88" t="s">
        <v>119</v>
      </c>
      <c r="M1091" s="114">
        <v>12200</v>
      </c>
      <c r="N1091" s="88">
        <v>20250307</v>
      </c>
      <c r="O1091" s="88">
        <v>20250313</v>
      </c>
      <c r="P1091" s="105" t="s">
        <v>4206</v>
      </c>
      <c r="Q1091" s="101">
        <f t="shared" si="242"/>
        <v>12200</v>
      </c>
      <c r="R1091" s="102">
        <f t="shared" si="243"/>
        <v>13420.000000000002</v>
      </c>
    </row>
    <row r="1092" spans="2:19" ht="30.75">
      <c r="B1092" s="88">
        <v>18</v>
      </c>
      <c r="C1092" s="88" t="s">
        <v>3966</v>
      </c>
      <c r="D1092" s="88" t="s">
        <v>14</v>
      </c>
      <c r="E1092" s="88" t="s">
        <v>4076</v>
      </c>
      <c r="F1092" s="88" t="s">
        <v>1328</v>
      </c>
      <c r="G1092" s="88"/>
      <c r="H1092" s="105" t="s">
        <v>4085</v>
      </c>
      <c r="I1092" s="105" t="s">
        <v>4079</v>
      </c>
      <c r="J1092" s="105"/>
      <c r="K1092" s="105"/>
      <c r="L1092" s="88" t="s">
        <v>119</v>
      </c>
      <c r="M1092" s="114"/>
      <c r="N1092" s="88">
        <v>20250307</v>
      </c>
      <c r="O1092" s="88">
        <v>20250313</v>
      </c>
      <c r="P1092" s="105" t="s">
        <v>4207</v>
      </c>
      <c r="Q1092" s="101">
        <f t="shared" si="242"/>
        <v>0</v>
      </c>
      <c r="R1092" s="102">
        <f t="shared" si="243"/>
        <v>0</v>
      </c>
    </row>
    <row r="1093" spans="2:19" ht="16.5">
      <c r="B1093" s="89">
        <v>19</v>
      </c>
      <c r="C1093" s="5" t="s">
        <v>3980</v>
      </c>
      <c r="D1093" s="89" t="s">
        <v>3981</v>
      </c>
      <c r="E1093" s="5" t="s">
        <v>3489</v>
      </c>
      <c r="F1093" s="5" t="s">
        <v>2326</v>
      </c>
      <c r="G1093" s="5"/>
      <c r="H1093" s="32">
        <v>3123000063</v>
      </c>
      <c r="I1093" s="32" t="s">
        <v>811</v>
      </c>
      <c r="J1093" s="32">
        <v>1</v>
      </c>
      <c r="K1093" s="32" t="s">
        <v>38</v>
      </c>
      <c r="L1093" s="5" t="s">
        <v>2220</v>
      </c>
      <c r="M1093" s="112">
        <v>390000</v>
      </c>
      <c r="N1093" s="5">
        <v>20250307</v>
      </c>
      <c r="O1093" s="5">
        <v>20250327</v>
      </c>
      <c r="P1093" s="89"/>
      <c r="Q1093" s="91">
        <f t="shared" si="242"/>
        <v>390000</v>
      </c>
      <c r="R1093" s="92">
        <f t="shared" si="243"/>
        <v>429000.00000000006</v>
      </c>
      <c r="S1093" s="20"/>
    </row>
    <row r="1094" spans="2:19">
      <c r="P1094" s="43" t="s">
        <v>3989</v>
      </c>
      <c r="Q1094" s="42">
        <f>SUM(Q1075:Q1093)</f>
        <v>3453500</v>
      </c>
      <c r="R1094" s="42">
        <f>SUM(R1075:R1093)</f>
        <v>3798850</v>
      </c>
      <c r="S1094" s="20"/>
    </row>
    <row r="1096" spans="2:19">
      <c r="B1096" s="3" t="s">
        <v>4047</v>
      </c>
    </row>
    <row r="1097" spans="2:19">
      <c r="B1097" s="4" t="s">
        <v>4048</v>
      </c>
      <c r="C1097" s="4" t="s">
        <v>4049</v>
      </c>
      <c r="D1097" s="4" t="s">
        <v>4050</v>
      </c>
      <c r="E1097" s="4" t="s">
        <v>4051</v>
      </c>
      <c r="F1097" s="4" t="s">
        <v>4052</v>
      </c>
      <c r="G1097" s="4" t="s">
        <v>4053</v>
      </c>
      <c r="H1097" s="4" t="s">
        <v>4054</v>
      </c>
      <c r="I1097" s="4" t="s">
        <v>4055</v>
      </c>
      <c r="J1097" s="4" t="s">
        <v>4056</v>
      </c>
      <c r="K1097" s="4" t="s">
        <v>4057</v>
      </c>
      <c r="L1097" s="4" t="s">
        <v>4058</v>
      </c>
      <c r="M1097" s="4" t="s">
        <v>4059</v>
      </c>
      <c r="N1097" s="4" t="s">
        <v>4060</v>
      </c>
      <c r="O1097" s="4" t="s">
        <v>4061</v>
      </c>
      <c r="P1097" s="4" t="s">
        <v>4062</v>
      </c>
      <c r="Q1097" s="4" t="s">
        <v>4063</v>
      </c>
      <c r="R1097" s="4" t="s">
        <v>4064</v>
      </c>
    </row>
    <row r="1098" spans="2:19" ht="16.5">
      <c r="B1098" s="89">
        <v>1</v>
      </c>
      <c r="C1098" s="5" t="s">
        <v>4047</v>
      </c>
      <c r="D1098" s="89" t="s">
        <v>4065</v>
      </c>
      <c r="E1098" s="5" t="s">
        <v>4066</v>
      </c>
      <c r="F1098" s="111" t="s">
        <v>2585</v>
      </c>
      <c r="G1098" s="5"/>
      <c r="H1098" s="32" t="s">
        <v>4067</v>
      </c>
      <c r="I1098" s="32"/>
      <c r="J1098" s="32">
        <v>2</v>
      </c>
      <c r="K1098" s="32" t="s">
        <v>2374</v>
      </c>
      <c r="L1098" s="111" t="s">
        <v>1585</v>
      </c>
      <c r="M1098" s="112">
        <v>134000</v>
      </c>
      <c r="N1098" s="5">
        <v>20250311</v>
      </c>
      <c r="O1098" s="5">
        <v>20250507</v>
      </c>
      <c r="P1098" s="89"/>
      <c r="Q1098" s="91">
        <f t="shared" ref="Q1098:Q1100" si="246">J1098*M1098</f>
        <v>268000</v>
      </c>
      <c r="R1098" s="92">
        <f t="shared" ref="R1098:R1100" si="247">Q1098*1.1</f>
        <v>294800</v>
      </c>
    </row>
    <row r="1099" spans="2:19" ht="16.5">
      <c r="B1099" s="89">
        <v>2</v>
      </c>
      <c r="C1099" s="5" t="s">
        <v>4068</v>
      </c>
      <c r="D1099" s="89" t="s">
        <v>759</v>
      </c>
      <c r="E1099" s="5" t="s">
        <v>4069</v>
      </c>
      <c r="F1099" s="111" t="s">
        <v>2585</v>
      </c>
      <c r="G1099" s="5"/>
      <c r="H1099" s="32" t="s">
        <v>4070</v>
      </c>
      <c r="I1099" s="32"/>
      <c r="J1099" s="32">
        <v>2</v>
      </c>
      <c r="K1099" s="32" t="s">
        <v>2374</v>
      </c>
      <c r="L1099" s="111" t="s">
        <v>1585</v>
      </c>
      <c r="M1099" s="112">
        <v>221000</v>
      </c>
      <c r="N1099" s="5">
        <v>20250311</v>
      </c>
      <c r="O1099" s="5">
        <v>20250507</v>
      </c>
      <c r="P1099" s="89"/>
      <c r="Q1099" s="91">
        <f t="shared" si="246"/>
        <v>442000</v>
      </c>
      <c r="R1099" s="92">
        <f t="shared" si="247"/>
        <v>486200.00000000006</v>
      </c>
    </row>
    <row r="1100" spans="2:19" ht="16.5">
      <c r="B1100" s="89">
        <v>3</v>
      </c>
      <c r="C1100" s="5" t="s">
        <v>4068</v>
      </c>
      <c r="D1100" s="89" t="s">
        <v>759</v>
      </c>
      <c r="E1100" s="5" t="s">
        <v>4071</v>
      </c>
      <c r="F1100" s="111" t="s">
        <v>2585</v>
      </c>
      <c r="G1100" s="5"/>
      <c r="H1100" s="32" t="s">
        <v>4072</v>
      </c>
      <c r="I1100" s="32"/>
      <c r="J1100" s="32">
        <v>6</v>
      </c>
      <c r="K1100" s="32" t="s">
        <v>4073</v>
      </c>
      <c r="L1100" s="111" t="s">
        <v>1585</v>
      </c>
      <c r="M1100" s="112">
        <v>93000</v>
      </c>
      <c r="N1100" s="5">
        <v>20250311</v>
      </c>
      <c r="O1100" s="5">
        <v>20250507</v>
      </c>
      <c r="P1100" s="89"/>
      <c r="Q1100" s="91">
        <f t="shared" si="246"/>
        <v>558000</v>
      </c>
      <c r="R1100" s="92">
        <f t="shared" si="247"/>
        <v>613800</v>
      </c>
    </row>
    <row r="1101" spans="2:19">
      <c r="P1101" s="43" t="s">
        <v>123</v>
      </c>
      <c r="Q1101" s="42">
        <f>SUM(Q1098:Q1100)</f>
        <v>1268000</v>
      </c>
      <c r="R1101" s="42">
        <f>SUM(R1098:R1100)</f>
        <v>1394800</v>
      </c>
    </row>
    <row r="1103" spans="2:19">
      <c r="B1103" s="3" t="s">
        <v>4119</v>
      </c>
    </row>
    <row r="1104" spans="2:19">
      <c r="B1104" s="4" t="s">
        <v>2238</v>
      </c>
      <c r="C1104" s="4" t="s">
        <v>2239</v>
      </c>
      <c r="D1104" s="4" t="s">
        <v>12</v>
      </c>
      <c r="E1104" s="4" t="s">
        <v>5</v>
      </c>
      <c r="F1104" s="4" t="s">
        <v>2242</v>
      </c>
      <c r="G1104" s="4" t="s">
        <v>2</v>
      </c>
      <c r="H1104" s="4" t="s">
        <v>18</v>
      </c>
      <c r="I1104" s="4" t="s">
        <v>3</v>
      </c>
      <c r="J1104" s="4" t="s">
        <v>6</v>
      </c>
      <c r="K1104" s="4" t="s">
        <v>35</v>
      </c>
      <c r="L1104" s="4" t="s">
        <v>21</v>
      </c>
      <c r="M1104" s="4" t="s">
        <v>2249</v>
      </c>
      <c r="N1104" s="4" t="s">
        <v>2250</v>
      </c>
      <c r="O1104" s="4" t="s">
        <v>2251</v>
      </c>
      <c r="P1104" s="4" t="s">
        <v>73</v>
      </c>
      <c r="Q1104" s="4" t="s">
        <v>2253</v>
      </c>
      <c r="R1104" s="4" t="s">
        <v>2254</v>
      </c>
    </row>
    <row r="1105" spans="2:19" ht="16.5">
      <c r="B1105" s="89">
        <v>1</v>
      </c>
      <c r="C1105" s="5" t="s">
        <v>4119</v>
      </c>
      <c r="D1105" s="89" t="s">
        <v>2256</v>
      </c>
      <c r="E1105" s="5" t="s">
        <v>4120</v>
      </c>
      <c r="F1105" s="111" t="s">
        <v>487</v>
      </c>
      <c r="G1105" s="5"/>
      <c r="H1105" s="32" t="s">
        <v>4121</v>
      </c>
      <c r="I1105" s="32" t="s">
        <v>4122</v>
      </c>
      <c r="J1105" s="32">
        <v>1</v>
      </c>
      <c r="K1105" s="32" t="s">
        <v>894</v>
      </c>
      <c r="L1105" s="111" t="s">
        <v>4209</v>
      </c>
      <c r="M1105" s="112">
        <v>874000</v>
      </c>
      <c r="N1105" s="5">
        <v>20250324</v>
      </c>
      <c r="O1105" s="5">
        <v>20250326</v>
      </c>
      <c r="P1105" s="89"/>
      <c r="Q1105" s="91">
        <f t="shared" ref="Q1105:Q1106" si="248">J1105*M1105</f>
        <v>874000</v>
      </c>
      <c r="R1105" s="92">
        <f t="shared" ref="R1105:R1106" si="249">Q1105*1.1</f>
        <v>961400.00000000012</v>
      </c>
    </row>
    <row r="1106" spans="2:19" ht="49.5">
      <c r="B1106" s="89">
        <v>2</v>
      </c>
      <c r="C1106" s="5" t="s">
        <v>4119</v>
      </c>
      <c r="D1106" s="89" t="s">
        <v>2256</v>
      </c>
      <c r="E1106" s="111" t="s">
        <v>4123</v>
      </c>
      <c r="F1106" s="111"/>
      <c r="G1106" s="5"/>
      <c r="H1106" s="32" t="s">
        <v>4124</v>
      </c>
      <c r="I1106" s="32"/>
      <c r="J1106" s="32">
        <v>1</v>
      </c>
      <c r="K1106" s="32" t="s">
        <v>38</v>
      </c>
      <c r="L1106" s="111"/>
      <c r="M1106" s="112"/>
      <c r="N1106" s="5"/>
      <c r="O1106" s="5">
        <v>20250319</v>
      </c>
      <c r="P1106" s="533" t="s">
        <v>4594</v>
      </c>
      <c r="Q1106" s="91">
        <f t="shared" si="248"/>
        <v>0</v>
      </c>
      <c r="R1106" s="92">
        <f t="shared" si="249"/>
        <v>0</v>
      </c>
    </row>
    <row r="1107" spans="2:19">
      <c r="P1107" s="43" t="s">
        <v>2298</v>
      </c>
      <c r="Q1107" s="42">
        <f>SUM(Q1105:Q1106)</f>
        <v>874000</v>
      </c>
      <c r="R1107" s="42">
        <f>SUM(R1105:R1106)</f>
        <v>961400.00000000012</v>
      </c>
    </row>
    <row r="1109" spans="2:19">
      <c r="B1109" s="3" t="s">
        <v>4135</v>
      </c>
    </row>
    <row r="1110" spans="2:19">
      <c r="B1110" s="4" t="s">
        <v>2238</v>
      </c>
      <c r="C1110" s="4" t="s">
        <v>2239</v>
      </c>
      <c r="D1110" s="4" t="s">
        <v>12</v>
      </c>
      <c r="E1110" s="4" t="s">
        <v>5</v>
      </c>
      <c r="F1110" s="4" t="s">
        <v>2242</v>
      </c>
      <c r="G1110" s="4" t="s">
        <v>2</v>
      </c>
      <c r="H1110" s="4" t="s">
        <v>18</v>
      </c>
      <c r="I1110" s="4" t="s">
        <v>3</v>
      </c>
      <c r="J1110" s="4" t="s">
        <v>6</v>
      </c>
      <c r="K1110" s="4" t="s">
        <v>35</v>
      </c>
      <c r="L1110" s="4" t="s">
        <v>21</v>
      </c>
      <c r="M1110" s="4" t="s">
        <v>2249</v>
      </c>
      <c r="N1110" s="4" t="s">
        <v>2250</v>
      </c>
      <c r="O1110" s="4" t="s">
        <v>2251</v>
      </c>
      <c r="P1110" s="4" t="s">
        <v>73</v>
      </c>
      <c r="Q1110" s="4" t="s">
        <v>2253</v>
      </c>
      <c r="R1110" s="4" t="s">
        <v>2254</v>
      </c>
    </row>
    <row r="1111" spans="2:19" ht="16.5">
      <c r="B1111" s="89">
        <v>1</v>
      </c>
      <c r="C1111" s="5" t="s">
        <v>4135</v>
      </c>
      <c r="D1111" s="89" t="s">
        <v>2256</v>
      </c>
      <c r="E1111" s="111" t="s">
        <v>3737</v>
      </c>
      <c r="F1111" s="111" t="s">
        <v>897</v>
      </c>
      <c r="G1111" s="5" t="s">
        <v>2107</v>
      </c>
      <c r="H1111" s="111" t="s">
        <v>2108</v>
      </c>
      <c r="I1111" s="111" t="s">
        <v>737</v>
      </c>
      <c r="J1111" s="5">
        <v>10</v>
      </c>
      <c r="K1111" s="5" t="s">
        <v>38</v>
      </c>
      <c r="L1111" s="5" t="s">
        <v>119</v>
      </c>
      <c r="M1111" s="112">
        <v>11500</v>
      </c>
      <c r="N1111" s="5">
        <v>20250317</v>
      </c>
      <c r="O1111" s="5">
        <v>20250320</v>
      </c>
      <c r="P1111" s="89"/>
      <c r="Q1111" s="91">
        <f t="shared" ref="Q1111" si="250">J1111*M1111</f>
        <v>115000</v>
      </c>
      <c r="R1111" s="92">
        <f t="shared" ref="R1111:R1117" si="251">Q1111*1.1</f>
        <v>126500.00000000001</v>
      </c>
    </row>
    <row r="1112" spans="2:19" ht="17.25" thickBot="1">
      <c r="B1112" s="296">
        <v>2</v>
      </c>
      <c r="C1112" s="297" t="s">
        <v>4135</v>
      </c>
      <c r="D1112" s="296" t="s">
        <v>2256</v>
      </c>
      <c r="E1112" s="298" t="s">
        <v>4136</v>
      </c>
      <c r="F1112" s="298" t="s">
        <v>2987</v>
      </c>
      <c r="G1112" s="297"/>
      <c r="H1112" s="298" t="s">
        <v>4800</v>
      </c>
      <c r="I1112" s="298" t="s">
        <v>737</v>
      </c>
      <c r="J1112" s="297">
        <v>3</v>
      </c>
      <c r="K1112" s="297" t="s">
        <v>38</v>
      </c>
      <c r="L1112" s="297"/>
      <c r="M1112" s="299"/>
      <c r="N1112" s="297"/>
      <c r="O1112" s="297"/>
      <c r="P1112" s="528" t="s">
        <v>4199</v>
      </c>
      <c r="Q1112" s="297">
        <f>J1112*M1112</f>
        <v>0</v>
      </c>
      <c r="R1112" s="297">
        <f t="shared" si="251"/>
        <v>0</v>
      </c>
    </row>
    <row r="1113" spans="2:19" ht="17.25" thickBot="1">
      <c r="B1113" s="89">
        <v>3</v>
      </c>
      <c r="C1113" s="5" t="s">
        <v>1403</v>
      </c>
      <c r="D1113" s="89" t="s">
        <v>14</v>
      </c>
      <c r="E1113" s="111" t="s">
        <v>4203</v>
      </c>
      <c r="F1113" s="111" t="s">
        <v>1768</v>
      </c>
      <c r="G1113" s="529"/>
      <c r="H1113" s="111" t="s">
        <v>4201</v>
      </c>
      <c r="I1113" s="111" t="s">
        <v>2870</v>
      </c>
      <c r="J1113" s="5">
        <v>1</v>
      </c>
      <c r="K1113" s="5" t="s">
        <v>38</v>
      </c>
      <c r="L1113" s="5" t="s">
        <v>2220</v>
      </c>
      <c r="M1113" s="112">
        <v>156000</v>
      </c>
      <c r="N1113" s="5">
        <v>20250319</v>
      </c>
      <c r="O1113" s="5">
        <v>20250410</v>
      </c>
      <c r="P1113" s="89" t="s">
        <v>4202</v>
      </c>
      <c r="Q1113" s="91">
        <f t="shared" ref="Q1113" si="252">J1113*M1113</f>
        <v>156000</v>
      </c>
      <c r="R1113" s="92">
        <f t="shared" si="251"/>
        <v>171600</v>
      </c>
    </row>
    <row r="1114" spans="2:19" ht="17.25" thickBot="1">
      <c r="B1114" s="89">
        <v>4</v>
      </c>
      <c r="C1114" s="5" t="s">
        <v>1403</v>
      </c>
      <c r="D1114" s="89" t="s">
        <v>14</v>
      </c>
      <c r="E1114" s="111" t="s">
        <v>4204</v>
      </c>
      <c r="F1114" s="111" t="s">
        <v>4200</v>
      </c>
      <c r="G1114" s="529"/>
      <c r="H1114" s="111">
        <v>205452500</v>
      </c>
      <c r="I1114" s="111" t="s">
        <v>2870</v>
      </c>
      <c r="J1114" s="5">
        <v>1</v>
      </c>
      <c r="K1114" s="5" t="s">
        <v>38</v>
      </c>
      <c r="L1114" s="5" t="s">
        <v>2220</v>
      </c>
      <c r="M1114" s="112">
        <v>207000</v>
      </c>
      <c r="N1114" s="5">
        <v>20250319</v>
      </c>
      <c r="O1114" s="5">
        <v>20250327</v>
      </c>
      <c r="P1114" s="89"/>
      <c r="Q1114" s="91">
        <f t="shared" ref="Q1114" si="253">J1114*M1114</f>
        <v>207000</v>
      </c>
      <c r="R1114" s="92">
        <f t="shared" ref="R1114" si="254">Q1114*1.1</f>
        <v>227700.00000000003</v>
      </c>
    </row>
    <row r="1115" spans="2:19" ht="16.5">
      <c r="B1115" s="89">
        <v>5</v>
      </c>
      <c r="C1115" s="5" t="s">
        <v>4135</v>
      </c>
      <c r="D1115" s="89" t="s">
        <v>2256</v>
      </c>
      <c r="E1115" s="111" t="s">
        <v>4137</v>
      </c>
      <c r="F1115" s="111" t="s">
        <v>3062</v>
      </c>
      <c r="G1115" s="5"/>
      <c r="H1115" s="111" t="s">
        <v>2525</v>
      </c>
      <c r="I1115" s="111"/>
      <c r="J1115" s="5">
        <v>10</v>
      </c>
      <c r="K1115" s="5" t="s">
        <v>38</v>
      </c>
      <c r="L1115" s="5" t="s">
        <v>2220</v>
      </c>
      <c r="M1115" s="112">
        <v>13500</v>
      </c>
      <c r="N1115" s="5">
        <v>20250319</v>
      </c>
      <c r="O1115" s="5">
        <v>20250403</v>
      </c>
      <c r="P1115" s="89"/>
      <c r="Q1115" s="91">
        <f t="shared" ref="Q1115:Q1117" si="255">J1115*M1115</f>
        <v>135000</v>
      </c>
      <c r="R1115" s="92">
        <f t="shared" si="251"/>
        <v>148500</v>
      </c>
      <c r="S1115" s="20"/>
    </row>
    <row r="1116" spans="2:19" ht="16.5">
      <c r="B1116" s="89">
        <v>6</v>
      </c>
      <c r="C1116" s="5" t="s">
        <v>4135</v>
      </c>
      <c r="D1116" s="89" t="s">
        <v>2256</v>
      </c>
      <c r="E1116" s="111" t="s">
        <v>3642</v>
      </c>
      <c r="F1116" s="111"/>
      <c r="G1116" s="5"/>
      <c r="H1116" s="111"/>
      <c r="I1116" s="111" t="s">
        <v>3644</v>
      </c>
      <c r="J1116" s="5">
        <v>6</v>
      </c>
      <c r="K1116" s="5" t="s">
        <v>38</v>
      </c>
      <c r="L1116" s="5" t="s">
        <v>119</v>
      </c>
      <c r="M1116" s="112">
        <v>48000</v>
      </c>
      <c r="N1116" s="5">
        <v>20250317</v>
      </c>
      <c r="O1116" s="5">
        <v>20250320</v>
      </c>
      <c r="P1116" s="89"/>
      <c r="Q1116" s="91">
        <f t="shared" si="255"/>
        <v>288000</v>
      </c>
      <c r="R1116" s="92">
        <f t="shared" si="251"/>
        <v>316800</v>
      </c>
    </row>
    <row r="1117" spans="2:19" ht="16.5">
      <c r="B1117" s="89">
        <v>7</v>
      </c>
      <c r="C1117" s="5" t="s">
        <v>4135</v>
      </c>
      <c r="D1117" s="89" t="s">
        <v>2256</v>
      </c>
      <c r="E1117" s="87" t="s">
        <v>3642</v>
      </c>
      <c r="F1117" s="397"/>
      <c r="G1117" s="89"/>
      <c r="H1117" s="89"/>
      <c r="I1117" s="89" t="s">
        <v>3643</v>
      </c>
      <c r="J1117" s="89">
        <v>3</v>
      </c>
      <c r="K1117" s="89" t="s">
        <v>38</v>
      </c>
      <c r="L1117" s="5" t="s">
        <v>119</v>
      </c>
      <c r="M1117" s="112">
        <v>68000</v>
      </c>
      <c r="N1117" s="5">
        <v>20250317</v>
      </c>
      <c r="O1117" s="5">
        <v>20250320</v>
      </c>
      <c r="P1117" s="89"/>
      <c r="Q1117" s="91">
        <f t="shared" si="255"/>
        <v>204000</v>
      </c>
      <c r="R1117" s="92">
        <f t="shared" si="251"/>
        <v>224400.00000000003</v>
      </c>
    </row>
    <row r="1118" spans="2:19">
      <c r="P1118" s="43" t="s">
        <v>2298</v>
      </c>
      <c r="Q1118" s="42">
        <f>SUM(Q1111:Q1117)</f>
        <v>1105000</v>
      </c>
      <c r="R1118" s="42">
        <f>SUM(R1111:R1117)</f>
        <v>1215500</v>
      </c>
    </row>
    <row r="1120" spans="2:19">
      <c r="B1120" s="3" t="s">
        <v>4144</v>
      </c>
    </row>
    <row r="1121" spans="2:19">
      <c r="B1121" s="4" t="s">
        <v>4145</v>
      </c>
      <c r="C1121" s="4" t="s">
        <v>4146</v>
      </c>
      <c r="D1121" s="4" t="s">
        <v>4147</v>
      </c>
      <c r="E1121" s="4" t="s">
        <v>4148</v>
      </c>
      <c r="F1121" s="4" t="s">
        <v>4149</v>
      </c>
      <c r="G1121" s="4" t="s">
        <v>2</v>
      </c>
      <c r="H1121" s="4" t="s">
        <v>18</v>
      </c>
      <c r="I1121" s="4" t="s">
        <v>3</v>
      </c>
      <c r="J1121" s="4" t="s">
        <v>6</v>
      </c>
      <c r="K1121" s="4" t="s">
        <v>35</v>
      </c>
      <c r="L1121" s="4" t="s">
        <v>21</v>
      </c>
      <c r="M1121" s="4" t="s">
        <v>2249</v>
      </c>
      <c r="N1121" s="4" t="s">
        <v>2250</v>
      </c>
      <c r="O1121" s="4" t="s">
        <v>121</v>
      </c>
      <c r="P1121" s="4" t="s">
        <v>73</v>
      </c>
      <c r="Q1121" s="4" t="s">
        <v>122</v>
      </c>
      <c r="R1121" s="4" t="s">
        <v>337</v>
      </c>
    </row>
    <row r="1122" spans="2:19" ht="16.5">
      <c r="B1122" s="89">
        <v>1</v>
      </c>
      <c r="C1122" s="5" t="s">
        <v>4143</v>
      </c>
      <c r="D1122" s="89" t="s">
        <v>759</v>
      </c>
      <c r="E1122" s="111" t="s">
        <v>1913</v>
      </c>
      <c r="F1122" s="111" t="s">
        <v>1433</v>
      </c>
      <c r="G1122" s="5"/>
      <c r="H1122" s="111" t="s">
        <v>1916</v>
      </c>
      <c r="I1122" s="111"/>
      <c r="J1122" s="5">
        <v>5</v>
      </c>
      <c r="K1122" s="5" t="s">
        <v>38</v>
      </c>
      <c r="L1122" s="5" t="s">
        <v>119</v>
      </c>
      <c r="M1122" s="112">
        <v>49200</v>
      </c>
      <c r="N1122" s="5">
        <v>20250324</v>
      </c>
      <c r="O1122" s="5">
        <v>20250327</v>
      </c>
      <c r="P1122" s="89"/>
      <c r="Q1122" s="91">
        <f t="shared" ref="Q1122" si="256">J1122*M1122</f>
        <v>246000</v>
      </c>
      <c r="R1122" s="92">
        <f t="shared" ref="R1122:R1131" si="257">Q1122*1.1</f>
        <v>270600</v>
      </c>
    </row>
    <row r="1123" spans="2:19" ht="16.5">
      <c r="B1123" s="89">
        <v>2</v>
      </c>
      <c r="C1123" s="5" t="s">
        <v>4143</v>
      </c>
      <c r="D1123" s="89" t="s">
        <v>759</v>
      </c>
      <c r="E1123" s="111" t="s">
        <v>4150</v>
      </c>
      <c r="F1123" s="111" t="s">
        <v>1433</v>
      </c>
      <c r="G1123" s="5"/>
      <c r="H1123" s="111" t="s">
        <v>1908</v>
      </c>
      <c r="I1123" s="111"/>
      <c r="J1123" s="5">
        <v>5</v>
      </c>
      <c r="K1123" s="5" t="s">
        <v>38</v>
      </c>
      <c r="L1123" s="5" t="s">
        <v>119</v>
      </c>
      <c r="M1123" s="112">
        <v>51000</v>
      </c>
      <c r="N1123" s="5">
        <v>20250324</v>
      </c>
      <c r="O1123" s="5">
        <v>20250327</v>
      </c>
      <c r="P1123" s="89"/>
      <c r="Q1123" s="91">
        <f>J1123*M1123</f>
        <v>255000</v>
      </c>
      <c r="R1123" s="92">
        <f t="shared" si="257"/>
        <v>280500</v>
      </c>
      <c r="S1123" s="20"/>
    </row>
    <row r="1124" spans="2:19" ht="16.5">
      <c r="B1124" s="89">
        <v>3</v>
      </c>
      <c r="C1124" s="5" t="s">
        <v>4143</v>
      </c>
      <c r="D1124" s="89" t="s">
        <v>759</v>
      </c>
      <c r="E1124" s="111" t="s">
        <v>1751</v>
      </c>
      <c r="F1124" s="111" t="s">
        <v>1752</v>
      </c>
      <c r="G1124" s="5" t="s">
        <v>2099</v>
      </c>
      <c r="H1124" s="111" t="s">
        <v>878</v>
      </c>
      <c r="I1124" s="111" t="s">
        <v>580</v>
      </c>
      <c r="J1124" s="5">
        <v>10</v>
      </c>
      <c r="K1124" s="5" t="s">
        <v>38</v>
      </c>
      <c r="L1124" s="5" t="s">
        <v>119</v>
      </c>
      <c r="M1124" s="112">
        <v>6900</v>
      </c>
      <c r="N1124" s="5">
        <v>20250324</v>
      </c>
      <c r="O1124" s="5">
        <v>20250327</v>
      </c>
      <c r="P1124" s="89"/>
      <c r="Q1124" s="91">
        <f t="shared" ref="Q1124:Q1131" si="258">J1124*M1124</f>
        <v>69000</v>
      </c>
      <c r="R1124" s="92">
        <f t="shared" si="257"/>
        <v>75900</v>
      </c>
    </row>
    <row r="1125" spans="2:19" ht="16.5">
      <c r="B1125" s="89">
        <v>4</v>
      </c>
      <c r="C1125" s="5" t="s">
        <v>4143</v>
      </c>
      <c r="D1125" s="89" t="s">
        <v>759</v>
      </c>
      <c r="E1125" s="111" t="s">
        <v>3470</v>
      </c>
      <c r="F1125" s="111" t="s">
        <v>4151</v>
      </c>
      <c r="G1125" s="5" t="s">
        <v>2099</v>
      </c>
      <c r="H1125" s="111" t="s">
        <v>1986</v>
      </c>
      <c r="I1125" s="111" t="s">
        <v>152</v>
      </c>
      <c r="J1125" s="5">
        <v>10</v>
      </c>
      <c r="K1125" s="5" t="s">
        <v>38</v>
      </c>
      <c r="L1125" s="5" t="s">
        <v>119</v>
      </c>
      <c r="M1125" s="112">
        <v>7400</v>
      </c>
      <c r="N1125" s="5">
        <v>20250324</v>
      </c>
      <c r="O1125" s="5">
        <v>20250327</v>
      </c>
      <c r="P1125" s="89"/>
      <c r="Q1125" s="91">
        <f t="shared" si="258"/>
        <v>74000</v>
      </c>
      <c r="R1125" s="92">
        <f t="shared" si="257"/>
        <v>81400</v>
      </c>
    </row>
    <row r="1126" spans="2:19" ht="16.5">
      <c r="B1126" s="89">
        <v>5</v>
      </c>
      <c r="C1126" s="5" t="s">
        <v>4143</v>
      </c>
      <c r="D1126" s="89" t="s">
        <v>759</v>
      </c>
      <c r="E1126" s="111" t="s">
        <v>4152</v>
      </c>
      <c r="F1126" s="111" t="s">
        <v>2987</v>
      </c>
      <c r="G1126" s="5" t="s">
        <v>2099</v>
      </c>
      <c r="H1126" s="111" t="s">
        <v>4153</v>
      </c>
      <c r="I1126" s="111" t="s">
        <v>737</v>
      </c>
      <c r="J1126" s="5">
        <v>1</v>
      </c>
      <c r="K1126" s="5" t="s">
        <v>38</v>
      </c>
      <c r="L1126" s="5" t="s">
        <v>119</v>
      </c>
      <c r="M1126" s="112">
        <v>21500</v>
      </c>
      <c r="N1126" s="5">
        <v>20250324</v>
      </c>
      <c r="O1126" s="5">
        <v>20250327</v>
      </c>
      <c r="P1126" s="89"/>
      <c r="Q1126" s="91">
        <f t="shared" si="258"/>
        <v>21500</v>
      </c>
      <c r="R1126" s="92">
        <f t="shared" si="257"/>
        <v>23650.000000000004</v>
      </c>
    </row>
    <row r="1127" spans="2:19" ht="16.5">
      <c r="B1127" s="89">
        <v>6</v>
      </c>
      <c r="C1127" s="5" t="s">
        <v>4143</v>
      </c>
      <c r="D1127" s="89" t="s">
        <v>759</v>
      </c>
      <c r="E1127" s="111" t="s">
        <v>4154</v>
      </c>
      <c r="F1127" s="111" t="s">
        <v>2987</v>
      </c>
      <c r="G1127" s="5" t="s">
        <v>2099</v>
      </c>
      <c r="H1127" s="111" t="s">
        <v>3753</v>
      </c>
      <c r="I1127" s="111" t="s">
        <v>159</v>
      </c>
      <c r="J1127" s="5">
        <v>2</v>
      </c>
      <c r="K1127" s="5" t="s">
        <v>38</v>
      </c>
      <c r="L1127" s="5" t="s">
        <v>119</v>
      </c>
      <c r="M1127" s="112">
        <v>53500</v>
      </c>
      <c r="N1127" s="5">
        <v>20250324</v>
      </c>
      <c r="O1127" s="5">
        <v>20250327</v>
      </c>
      <c r="P1127" s="89"/>
      <c r="Q1127" s="91">
        <f t="shared" si="258"/>
        <v>107000</v>
      </c>
      <c r="R1127" s="92">
        <f t="shared" si="257"/>
        <v>117700.00000000001</v>
      </c>
    </row>
    <row r="1128" spans="2:19" ht="16.5">
      <c r="B1128" s="89">
        <v>7</v>
      </c>
      <c r="C1128" s="5" t="s">
        <v>4143</v>
      </c>
      <c r="D1128" s="89" t="s">
        <v>759</v>
      </c>
      <c r="E1128" s="111" t="s">
        <v>4155</v>
      </c>
      <c r="F1128" s="111" t="s">
        <v>2112</v>
      </c>
      <c r="G1128" s="5"/>
      <c r="H1128" s="111" t="s">
        <v>4156</v>
      </c>
      <c r="I1128" s="111" t="s">
        <v>152</v>
      </c>
      <c r="J1128" s="5">
        <v>10</v>
      </c>
      <c r="K1128" s="5" t="s">
        <v>38</v>
      </c>
      <c r="L1128" s="5" t="s">
        <v>119</v>
      </c>
      <c r="M1128" s="112">
        <v>77000</v>
      </c>
      <c r="N1128" s="5">
        <v>20250324</v>
      </c>
      <c r="O1128" s="5">
        <v>20250430</v>
      </c>
      <c r="P1128" s="89"/>
      <c r="Q1128" s="91">
        <f t="shared" si="258"/>
        <v>770000</v>
      </c>
      <c r="R1128" s="92">
        <f t="shared" si="257"/>
        <v>847000.00000000012</v>
      </c>
    </row>
    <row r="1129" spans="2:19" ht="16.5">
      <c r="B1129" s="89">
        <v>8</v>
      </c>
      <c r="C1129" s="5" t="s">
        <v>4143</v>
      </c>
      <c r="D1129" s="89" t="s">
        <v>759</v>
      </c>
      <c r="E1129" s="111" t="s">
        <v>4157</v>
      </c>
      <c r="F1129" s="111" t="s">
        <v>3976</v>
      </c>
      <c r="G1129" s="5"/>
      <c r="H1129" s="111" t="s">
        <v>4158</v>
      </c>
      <c r="I1129" s="111" t="s">
        <v>2030</v>
      </c>
      <c r="J1129" s="5">
        <v>1</v>
      </c>
      <c r="K1129" s="5" t="s">
        <v>38</v>
      </c>
      <c r="L1129" s="5" t="s">
        <v>2220</v>
      </c>
      <c r="M1129" s="112">
        <v>82000</v>
      </c>
      <c r="N1129" s="5">
        <v>20250324</v>
      </c>
      <c r="O1129" s="5">
        <v>20250626</v>
      </c>
      <c r="P1129" s="89"/>
      <c r="Q1129" s="91">
        <f t="shared" si="258"/>
        <v>82000</v>
      </c>
      <c r="R1129" s="92">
        <f t="shared" si="257"/>
        <v>90200.000000000015</v>
      </c>
    </row>
    <row r="1130" spans="2:19" ht="16.5">
      <c r="B1130" s="89">
        <v>9</v>
      </c>
      <c r="C1130" s="5" t="s">
        <v>4143</v>
      </c>
      <c r="D1130" s="89" t="s">
        <v>759</v>
      </c>
      <c r="E1130" s="111" t="s">
        <v>3488</v>
      </c>
      <c r="F1130" s="111" t="s">
        <v>897</v>
      </c>
      <c r="G1130" s="5" t="s">
        <v>2913</v>
      </c>
      <c r="H1130" s="111" t="s">
        <v>2914</v>
      </c>
      <c r="I1130" s="111" t="s">
        <v>814</v>
      </c>
      <c r="J1130" s="5">
        <v>2</v>
      </c>
      <c r="K1130" s="5" t="s">
        <v>38</v>
      </c>
      <c r="L1130" s="5" t="s">
        <v>119</v>
      </c>
      <c r="M1130" s="112">
        <v>210000</v>
      </c>
      <c r="N1130" s="5">
        <v>20250324</v>
      </c>
      <c r="O1130" s="5">
        <v>20250327</v>
      </c>
      <c r="P1130" s="89"/>
      <c r="Q1130" s="91">
        <f t="shared" si="258"/>
        <v>420000</v>
      </c>
      <c r="R1130" s="92">
        <f t="shared" si="257"/>
        <v>462000.00000000006</v>
      </c>
    </row>
    <row r="1131" spans="2:19" ht="16.5">
      <c r="B1131" s="89">
        <v>10</v>
      </c>
      <c r="C1131" s="5" t="s">
        <v>4143</v>
      </c>
      <c r="D1131" s="89" t="s">
        <v>759</v>
      </c>
      <c r="E1131" s="87" t="s">
        <v>4159</v>
      </c>
      <c r="F1131" s="397" t="s">
        <v>154</v>
      </c>
      <c r="G1131" s="5" t="s">
        <v>2099</v>
      </c>
      <c r="H1131" s="89" t="s">
        <v>114</v>
      </c>
      <c r="I1131" s="89" t="s">
        <v>737</v>
      </c>
      <c r="J1131" s="89">
        <v>3</v>
      </c>
      <c r="K1131" s="5" t="s">
        <v>38</v>
      </c>
      <c r="L1131" s="5" t="s">
        <v>119</v>
      </c>
      <c r="M1131" s="112">
        <v>74000</v>
      </c>
      <c r="N1131" s="5">
        <v>20250324</v>
      </c>
      <c r="O1131" s="5">
        <v>20250327</v>
      </c>
      <c r="P1131" s="89"/>
      <c r="Q1131" s="91">
        <f t="shared" si="258"/>
        <v>222000</v>
      </c>
      <c r="R1131" s="92">
        <f t="shared" si="257"/>
        <v>244200.00000000003</v>
      </c>
      <c r="S1131" s="20"/>
    </row>
    <row r="1132" spans="2:19">
      <c r="P1132" s="43" t="s">
        <v>123</v>
      </c>
      <c r="Q1132" s="42">
        <f>SUM(Q1122:Q1131)</f>
        <v>2266500</v>
      </c>
      <c r="R1132" s="42">
        <f>SUM(R1122:R1131)</f>
        <v>2493150</v>
      </c>
    </row>
    <row r="1134" spans="2:19">
      <c r="B1134" s="3" t="s">
        <v>4166</v>
      </c>
    </row>
    <row r="1135" spans="2:19">
      <c r="B1135" s="4" t="s">
        <v>2238</v>
      </c>
      <c r="C1135" s="4" t="s">
        <v>2239</v>
      </c>
      <c r="D1135" s="4" t="s">
        <v>12</v>
      </c>
      <c r="E1135" s="4" t="s">
        <v>5</v>
      </c>
      <c r="F1135" s="4" t="s">
        <v>2242</v>
      </c>
      <c r="G1135" s="4" t="s">
        <v>2</v>
      </c>
      <c r="H1135" s="4" t="s">
        <v>18</v>
      </c>
      <c r="I1135" s="4" t="s">
        <v>3</v>
      </c>
      <c r="J1135" s="4" t="s">
        <v>6</v>
      </c>
      <c r="K1135" s="4" t="s">
        <v>35</v>
      </c>
      <c r="L1135" s="4" t="s">
        <v>21</v>
      </c>
      <c r="M1135" s="4" t="s">
        <v>2249</v>
      </c>
      <c r="N1135" s="4" t="s">
        <v>2250</v>
      </c>
      <c r="O1135" s="4" t="s">
        <v>2251</v>
      </c>
      <c r="P1135" s="4" t="s">
        <v>73</v>
      </c>
      <c r="Q1135" s="4" t="s">
        <v>2253</v>
      </c>
      <c r="R1135" s="4" t="s">
        <v>2254</v>
      </c>
    </row>
    <row r="1136" spans="2:19">
      <c r="B1136" s="89">
        <v>1</v>
      </c>
      <c r="C1136" s="5" t="s">
        <v>4166</v>
      </c>
      <c r="D1136" s="89" t="s">
        <v>2256</v>
      </c>
      <c r="E1136" s="111" t="s">
        <v>2198</v>
      </c>
      <c r="F1136" s="111" t="s">
        <v>2836</v>
      </c>
      <c r="G1136" s="5"/>
      <c r="H1136" s="111" t="s">
        <v>2205</v>
      </c>
      <c r="I1136" s="111"/>
      <c r="J1136" s="5">
        <v>2</v>
      </c>
      <c r="K1136" s="5" t="s">
        <v>2861</v>
      </c>
      <c r="L1136" s="7" t="s">
        <v>630</v>
      </c>
      <c r="M1136" s="7">
        <v>127000</v>
      </c>
      <c r="N1136" s="5">
        <v>20250324</v>
      </c>
      <c r="O1136" s="5">
        <v>20250326</v>
      </c>
      <c r="P1136" s="89"/>
      <c r="Q1136" s="91">
        <f t="shared" ref="Q1136" si="259">J1136*M1136</f>
        <v>254000</v>
      </c>
      <c r="R1136" s="92">
        <f t="shared" ref="R1136:R1147" si="260">Q1136*1.1</f>
        <v>279400</v>
      </c>
    </row>
    <row r="1137" spans="2:18">
      <c r="B1137" s="89">
        <v>2</v>
      </c>
      <c r="C1137" s="5" t="s">
        <v>4166</v>
      </c>
      <c r="D1137" s="89" t="s">
        <v>2256</v>
      </c>
      <c r="E1137" s="111" t="s">
        <v>2200</v>
      </c>
      <c r="F1137" s="111" t="s">
        <v>2836</v>
      </c>
      <c r="G1137" s="5"/>
      <c r="H1137" s="111" t="s">
        <v>4167</v>
      </c>
      <c r="I1137" s="111"/>
      <c r="J1137" s="5">
        <v>1</v>
      </c>
      <c r="K1137" s="5" t="s">
        <v>2861</v>
      </c>
      <c r="L1137" s="7" t="s">
        <v>630</v>
      </c>
      <c r="M1137" s="7">
        <v>127000</v>
      </c>
      <c r="N1137" s="5">
        <v>20250324</v>
      </c>
      <c r="O1137" s="5">
        <v>20250326</v>
      </c>
      <c r="P1137" s="89"/>
      <c r="Q1137" s="91">
        <f>J1137*M1137</f>
        <v>127000</v>
      </c>
      <c r="R1137" s="92">
        <f t="shared" si="260"/>
        <v>139700</v>
      </c>
    </row>
    <row r="1138" spans="2:18">
      <c r="B1138" s="89">
        <v>3</v>
      </c>
      <c r="C1138" s="5" t="s">
        <v>4166</v>
      </c>
      <c r="D1138" s="89" t="s">
        <v>2256</v>
      </c>
      <c r="E1138" s="111" t="s">
        <v>4168</v>
      </c>
      <c r="F1138" s="111" t="s">
        <v>2836</v>
      </c>
      <c r="G1138" s="5"/>
      <c r="H1138" s="111" t="s">
        <v>4169</v>
      </c>
      <c r="I1138" s="111"/>
      <c r="J1138" s="5">
        <v>1</v>
      </c>
      <c r="K1138" s="5" t="s">
        <v>2861</v>
      </c>
      <c r="L1138" s="7" t="s">
        <v>630</v>
      </c>
      <c r="M1138" s="7">
        <v>127000</v>
      </c>
      <c r="N1138" s="5">
        <v>20250324</v>
      </c>
      <c r="O1138" s="5">
        <v>20250326</v>
      </c>
      <c r="P1138" s="89"/>
      <c r="Q1138" s="91">
        <f t="shared" ref="Q1138:Q1146" si="261">J1138*M1138</f>
        <v>127000</v>
      </c>
      <c r="R1138" s="92">
        <f t="shared" si="260"/>
        <v>139700</v>
      </c>
    </row>
    <row r="1139" spans="2:18">
      <c r="B1139" s="89">
        <v>4</v>
      </c>
      <c r="C1139" s="5" t="s">
        <v>4166</v>
      </c>
      <c r="D1139" s="89" t="s">
        <v>2256</v>
      </c>
      <c r="E1139" s="111" t="s">
        <v>2201</v>
      </c>
      <c r="F1139" s="111" t="s">
        <v>2836</v>
      </c>
      <c r="G1139" s="5"/>
      <c r="H1139" s="111" t="s">
        <v>2207</v>
      </c>
      <c r="I1139" s="111"/>
      <c r="J1139" s="5">
        <v>1</v>
      </c>
      <c r="K1139" s="5" t="s">
        <v>2861</v>
      </c>
      <c r="L1139" s="7" t="s">
        <v>630</v>
      </c>
      <c r="M1139" s="7">
        <v>127000</v>
      </c>
      <c r="N1139" s="5">
        <v>20250324</v>
      </c>
      <c r="O1139" s="5">
        <v>20250326</v>
      </c>
      <c r="P1139" s="89"/>
      <c r="Q1139" s="91">
        <f t="shared" si="261"/>
        <v>127000</v>
      </c>
      <c r="R1139" s="92">
        <f t="shared" si="260"/>
        <v>139700</v>
      </c>
    </row>
    <row r="1140" spans="2:18">
      <c r="B1140" s="89">
        <v>5</v>
      </c>
      <c r="C1140" s="5" t="s">
        <v>4166</v>
      </c>
      <c r="D1140" s="89" t="s">
        <v>2256</v>
      </c>
      <c r="E1140" s="111" t="s">
        <v>3459</v>
      </c>
      <c r="F1140" s="111" t="s">
        <v>2836</v>
      </c>
      <c r="G1140" s="5"/>
      <c r="H1140" s="111" t="s">
        <v>3460</v>
      </c>
      <c r="I1140" s="111"/>
      <c r="J1140" s="5">
        <v>1</v>
      </c>
      <c r="K1140" s="5" t="s">
        <v>2861</v>
      </c>
      <c r="L1140" s="7" t="s">
        <v>630</v>
      </c>
      <c r="M1140" s="7">
        <v>150000</v>
      </c>
      <c r="N1140" s="5">
        <v>20250324</v>
      </c>
      <c r="O1140" s="5">
        <v>20250417</v>
      </c>
      <c r="P1140" s="89"/>
      <c r="Q1140" s="91">
        <f t="shared" si="261"/>
        <v>150000</v>
      </c>
      <c r="R1140" s="92">
        <f t="shared" si="260"/>
        <v>165000</v>
      </c>
    </row>
    <row r="1141" spans="2:18">
      <c r="B1141" s="89">
        <v>6</v>
      </c>
      <c r="C1141" s="5" t="s">
        <v>4166</v>
      </c>
      <c r="D1141" s="89" t="s">
        <v>2256</v>
      </c>
      <c r="E1141" s="111" t="s">
        <v>4170</v>
      </c>
      <c r="F1141" s="111" t="s">
        <v>2836</v>
      </c>
      <c r="G1141" s="5"/>
      <c r="H1141" s="111" t="s">
        <v>4171</v>
      </c>
      <c r="I1141" s="111"/>
      <c r="J1141" s="5">
        <v>1</v>
      </c>
      <c r="K1141" s="5" t="s">
        <v>4172</v>
      </c>
      <c r="L1141" s="7" t="s">
        <v>630</v>
      </c>
      <c r="M1141" s="7">
        <v>150000</v>
      </c>
      <c r="N1141" s="5">
        <v>20250324</v>
      </c>
      <c r="O1141" s="5">
        <v>20250326</v>
      </c>
      <c r="P1141" s="89"/>
      <c r="Q1141" s="91">
        <f t="shared" si="261"/>
        <v>150000</v>
      </c>
      <c r="R1141" s="92">
        <f t="shared" si="260"/>
        <v>165000</v>
      </c>
    </row>
    <row r="1142" spans="2:18">
      <c r="B1142" s="89">
        <v>7</v>
      </c>
      <c r="C1142" s="5" t="s">
        <v>4173</v>
      </c>
      <c r="D1142" s="89" t="s">
        <v>4174</v>
      </c>
      <c r="E1142" s="111" t="s">
        <v>4175</v>
      </c>
      <c r="F1142" s="111" t="s">
        <v>4176</v>
      </c>
      <c r="G1142" s="5"/>
      <c r="H1142" s="111" t="s">
        <v>4177</v>
      </c>
      <c r="I1142" s="111"/>
      <c r="J1142" s="5">
        <v>1</v>
      </c>
      <c r="K1142" s="5" t="s">
        <v>4178</v>
      </c>
      <c r="L1142" s="7" t="s">
        <v>630</v>
      </c>
      <c r="M1142" s="7">
        <v>150000</v>
      </c>
      <c r="N1142" s="5">
        <v>20250324</v>
      </c>
      <c r="O1142" s="5">
        <v>20250326</v>
      </c>
      <c r="P1142" s="89"/>
      <c r="Q1142" s="91">
        <f t="shared" si="261"/>
        <v>150000</v>
      </c>
      <c r="R1142" s="92">
        <f t="shared" si="260"/>
        <v>165000</v>
      </c>
    </row>
    <row r="1143" spans="2:18">
      <c r="B1143" s="89">
        <v>8</v>
      </c>
      <c r="C1143" s="5" t="s">
        <v>4179</v>
      </c>
      <c r="D1143" s="89" t="s">
        <v>4180</v>
      </c>
      <c r="E1143" s="111" t="s">
        <v>4181</v>
      </c>
      <c r="F1143" s="111" t="s">
        <v>4182</v>
      </c>
      <c r="G1143" s="5"/>
      <c r="H1143" s="111" t="s">
        <v>4183</v>
      </c>
      <c r="I1143" s="111"/>
      <c r="J1143" s="5">
        <v>1</v>
      </c>
      <c r="K1143" s="5" t="s">
        <v>4178</v>
      </c>
      <c r="L1143" s="7" t="s">
        <v>630</v>
      </c>
      <c r="M1143" s="7">
        <v>150000</v>
      </c>
      <c r="N1143" s="5">
        <v>20250324</v>
      </c>
      <c r="O1143" s="5">
        <v>20250326</v>
      </c>
      <c r="P1143" s="89"/>
      <c r="Q1143" s="91">
        <f t="shared" si="261"/>
        <v>150000</v>
      </c>
      <c r="R1143" s="92">
        <f t="shared" si="260"/>
        <v>165000</v>
      </c>
    </row>
    <row r="1144" spans="2:18">
      <c r="B1144" s="89">
        <v>9</v>
      </c>
      <c r="C1144" s="5" t="s">
        <v>4179</v>
      </c>
      <c r="D1144" s="89" t="s">
        <v>4180</v>
      </c>
      <c r="E1144" s="111" t="s">
        <v>4184</v>
      </c>
      <c r="F1144" s="111" t="s">
        <v>4182</v>
      </c>
      <c r="G1144" s="5"/>
      <c r="H1144" s="111" t="s">
        <v>4185</v>
      </c>
      <c r="I1144" s="111"/>
      <c r="J1144" s="5">
        <v>1</v>
      </c>
      <c r="K1144" s="5" t="s">
        <v>4186</v>
      </c>
      <c r="L1144" s="7" t="s">
        <v>630</v>
      </c>
      <c r="M1144" s="7">
        <v>394000</v>
      </c>
      <c r="N1144" s="5">
        <v>20250324</v>
      </c>
      <c r="O1144" s="5">
        <v>20250326</v>
      </c>
      <c r="P1144" s="89"/>
      <c r="Q1144" s="91">
        <f t="shared" si="261"/>
        <v>394000</v>
      </c>
      <c r="R1144" s="92">
        <f t="shared" si="260"/>
        <v>433400.00000000006</v>
      </c>
    </row>
    <row r="1145" spans="2:18">
      <c r="B1145" s="89">
        <v>10</v>
      </c>
      <c r="C1145" s="5" t="s">
        <v>4187</v>
      </c>
      <c r="D1145" s="89" t="s">
        <v>4188</v>
      </c>
      <c r="E1145" s="111" t="s">
        <v>4189</v>
      </c>
      <c r="F1145" s="111" t="s">
        <v>4190</v>
      </c>
      <c r="G1145" s="5"/>
      <c r="H1145" s="111" t="s">
        <v>4191</v>
      </c>
      <c r="I1145" s="111"/>
      <c r="J1145" s="5">
        <v>1</v>
      </c>
      <c r="K1145" s="5" t="s">
        <v>4192</v>
      </c>
      <c r="L1145" s="7" t="s">
        <v>630</v>
      </c>
      <c r="M1145" s="7">
        <v>89000</v>
      </c>
      <c r="N1145" s="5">
        <v>20250324</v>
      </c>
      <c r="O1145" s="5">
        <v>20250326</v>
      </c>
      <c r="P1145" s="89"/>
      <c r="Q1145" s="91">
        <f t="shared" si="261"/>
        <v>89000</v>
      </c>
      <c r="R1145" s="92">
        <f t="shared" si="260"/>
        <v>97900.000000000015</v>
      </c>
    </row>
    <row r="1146" spans="2:18">
      <c r="B1146" s="89">
        <v>11</v>
      </c>
      <c r="C1146" s="5" t="s">
        <v>4187</v>
      </c>
      <c r="D1146" s="89" t="s">
        <v>4188</v>
      </c>
      <c r="E1146" s="87" t="s">
        <v>4193</v>
      </c>
      <c r="F1146" s="111" t="s">
        <v>4190</v>
      </c>
      <c r="G1146" s="5"/>
      <c r="H1146" s="89" t="s">
        <v>4194</v>
      </c>
      <c r="I1146" s="89"/>
      <c r="J1146" s="89">
        <v>1</v>
      </c>
      <c r="K1146" s="5" t="s">
        <v>4195</v>
      </c>
      <c r="L1146" s="7" t="s">
        <v>630</v>
      </c>
      <c r="M1146" s="7">
        <v>17000</v>
      </c>
      <c r="N1146" s="5">
        <v>20250324</v>
      </c>
      <c r="O1146" s="5">
        <v>20250326</v>
      </c>
      <c r="P1146" s="89"/>
      <c r="Q1146" s="91">
        <f t="shared" si="261"/>
        <v>17000</v>
      </c>
      <c r="R1146" s="92">
        <f t="shared" si="260"/>
        <v>18700</v>
      </c>
    </row>
    <row r="1147" spans="2:18" ht="16.5">
      <c r="B1147" s="89">
        <v>12</v>
      </c>
      <c r="C1147" s="5" t="s">
        <v>4187</v>
      </c>
      <c r="D1147" s="89" t="s">
        <v>4188</v>
      </c>
      <c r="E1147" s="87" t="s">
        <v>4196</v>
      </c>
      <c r="F1147" s="111" t="s">
        <v>2585</v>
      </c>
      <c r="G1147" s="5"/>
      <c r="H1147" s="89" t="s">
        <v>4197</v>
      </c>
      <c r="I1147" s="89"/>
      <c r="J1147" s="89">
        <v>1</v>
      </c>
      <c r="K1147" s="5" t="s">
        <v>1603</v>
      </c>
      <c r="L1147" s="5" t="s">
        <v>1396</v>
      </c>
      <c r="M1147" s="112">
        <v>66600</v>
      </c>
      <c r="N1147" s="5">
        <v>20250324</v>
      </c>
      <c r="O1147" s="5">
        <v>20250411</v>
      </c>
      <c r="P1147" s="89" t="s">
        <v>4205</v>
      </c>
      <c r="Q1147" s="91">
        <f>J1147*M1147+3500</f>
        <v>70100</v>
      </c>
      <c r="R1147" s="92">
        <f t="shared" si="260"/>
        <v>77110</v>
      </c>
    </row>
    <row r="1148" spans="2:18">
      <c r="P1148" s="43" t="s">
        <v>2298</v>
      </c>
      <c r="Q1148" s="42">
        <f>SUM(Q1136:Q1147)</f>
        <v>1805100</v>
      </c>
      <c r="R1148" s="42">
        <f>SUM(R1136:R1147)</f>
        <v>1985610</v>
      </c>
    </row>
    <row r="1150" spans="2:18">
      <c r="B1150" s="3" t="s">
        <v>4349</v>
      </c>
    </row>
    <row r="1151" spans="2:18">
      <c r="B1151" s="4" t="s">
        <v>2238</v>
      </c>
      <c r="C1151" s="4" t="s">
        <v>2239</v>
      </c>
      <c r="D1151" s="4" t="s">
        <v>12</v>
      </c>
      <c r="E1151" s="4" t="s">
        <v>5</v>
      </c>
      <c r="F1151" s="4" t="s">
        <v>2242</v>
      </c>
      <c r="G1151" s="4" t="s">
        <v>2</v>
      </c>
      <c r="H1151" s="4" t="s">
        <v>18</v>
      </c>
      <c r="I1151" s="4" t="s">
        <v>3</v>
      </c>
      <c r="J1151" s="4" t="s">
        <v>6</v>
      </c>
      <c r="K1151" s="4" t="s">
        <v>35</v>
      </c>
      <c r="L1151" s="4" t="s">
        <v>21</v>
      </c>
      <c r="M1151" s="4" t="s">
        <v>59</v>
      </c>
      <c r="N1151" s="4" t="s">
        <v>58</v>
      </c>
      <c r="O1151" s="4" t="s">
        <v>121</v>
      </c>
      <c r="P1151" s="4" t="s">
        <v>73</v>
      </c>
      <c r="Q1151" s="4" t="s">
        <v>122</v>
      </c>
      <c r="R1151" s="4" t="s">
        <v>337</v>
      </c>
    </row>
    <row r="1152" spans="2:18" ht="16.5">
      <c r="B1152" s="89">
        <v>1</v>
      </c>
      <c r="C1152" s="5" t="s">
        <v>4349</v>
      </c>
      <c r="D1152" s="89" t="s">
        <v>759</v>
      </c>
      <c r="E1152" s="5" t="s">
        <v>4350</v>
      </c>
      <c r="F1152" s="111"/>
      <c r="G1152" s="5"/>
      <c r="H1152" s="32"/>
      <c r="I1152" s="32"/>
      <c r="J1152" s="32">
        <v>1</v>
      </c>
      <c r="K1152" s="32" t="s">
        <v>894</v>
      </c>
      <c r="L1152" s="111" t="s">
        <v>4391</v>
      </c>
      <c r="M1152" s="112">
        <v>35800</v>
      </c>
      <c r="N1152" s="5">
        <v>20250415</v>
      </c>
      <c r="O1152" s="5">
        <v>20250417</v>
      </c>
      <c r="P1152" s="507" t="s">
        <v>4352</v>
      </c>
      <c r="Q1152" s="91">
        <f t="shared" ref="Q1152:Q1153" si="262">J1152*M1152</f>
        <v>35800</v>
      </c>
      <c r="R1152" s="92">
        <f t="shared" ref="R1152:R1153" si="263">Q1152*1.1</f>
        <v>39380</v>
      </c>
    </row>
    <row r="1153" spans="2:18" ht="16.5">
      <c r="B1153" s="89">
        <v>2</v>
      </c>
      <c r="C1153" s="5" t="s">
        <v>4349</v>
      </c>
      <c r="D1153" s="89" t="s">
        <v>759</v>
      </c>
      <c r="E1153" s="111" t="s">
        <v>4351</v>
      </c>
      <c r="F1153" s="111"/>
      <c r="G1153" s="5"/>
      <c r="H1153" s="32"/>
      <c r="I1153" s="32"/>
      <c r="J1153" s="32">
        <v>1</v>
      </c>
      <c r="K1153" s="32" t="s">
        <v>38</v>
      </c>
      <c r="L1153" s="732" t="s">
        <v>4390</v>
      </c>
      <c r="M1153" s="733"/>
      <c r="N1153" s="733"/>
      <c r="O1153" s="734"/>
      <c r="P1153" s="558" t="s">
        <v>4353</v>
      </c>
      <c r="Q1153" s="91">
        <f t="shared" si="262"/>
        <v>0</v>
      </c>
      <c r="R1153" s="92">
        <f t="shared" si="263"/>
        <v>0</v>
      </c>
    </row>
    <row r="1154" spans="2:18">
      <c r="P1154" s="43" t="s">
        <v>123</v>
      </c>
      <c r="Q1154" s="42">
        <f>SUM(Q1152:Q1153)</f>
        <v>35800</v>
      </c>
      <c r="R1154" s="42">
        <f>SUM(R1152:R1153)</f>
        <v>39380</v>
      </c>
    </row>
    <row r="1156" spans="2:18">
      <c r="B1156" s="3" t="s">
        <v>4314</v>
      </c>
    </row>
    <row r="1157" spans="2:18">
      <c r="B1157" s="4" t="s">
        <v>48</v>
      </c>
      <c r="C1157" s="4" t="s">
        <v>13</v>
      </c>
      <c r="D1157" s="4" t="s">
        <v>12</v>
      </c>
      <c r="E1157" s="4" t="s">
        <v>5</v>
      </c>
      <c r="F1157" s="4" t="s">
        <v>22</v>
      </c>
      <c r="G1157" s="4" t="s">
        <v>2243</v>
      </c>
      <c r="H1157" s="4" t="s">
        <v>2244</v>
      </c>
      <c r="I1157" s="4" t="s">
        <v>2245</v>
      </c>
      <c r="J1157" s="4" t="s">
        <v>6</v>
      </c>
      <c r="K1157" s="4" t="s">
        <v>2247</v>
      </c>
      <c r="L1157" s="4" t="s">
        <v>21</v>
      </c>
      <c r="M1157" s="4" t="s">
        <v>2249</v>
      </c>
      <c r="N1157" s="4" t="s">
        <v>2250</v>
      </c>
      <c r="O1157" s="4" t="s">
        <v>121</v>
      </c>
      <c r="P1157" s="4" t="s">
        <v>73</v>
      </c>
      <c r="Q1157" s="4" t="s">
        <v>122</v>
      </c>
      <c r="R1157" s="4" t="s">
        <v>337</v>
      </c>
    </row>
    <row r="1158" spans="2:18" ht="16.5">
      <c r="B1158" s="89">
        <v>1</v>
      </c>
      <c r="C1158" s="5" t="s">
        <v>4314</v>
      </c>
      <c r="D1158" s="89" t="s">
        <v>14</v>
      </c>
      <c r="E1158" s="111" t="s">
        <v>3223</v>
      </c>
      <c r="F1158" s="111" t="s">
        <v>3224</v>
      </c>
      <c r="G1158" s="5"/>
      <c r="H1158" s="111" t="s">
        <v>4315</v>
      </c>
      <c r="I1158" s="111" t="s">
        <v>2990</v>
      </c>
      <c r="J1158" s="89">
        <v>1</v>
      </c>
      <c r="K1158" s="5" t="s">
        <v>38</v>
      </c>
      <c r="L1158" s="5" t="s">
        <v>119</v>
      </c>
      <c r="M1158" s="112">
        <v>225000</v>
      </c>
      <c r="N1158" s="5">
        <v>20250415</v>
      </c>
      <c r="O1158" s="5">
        <v>20250416</v>
      </c>
      <c r="P1158" s="89"/>
      <c r="Q1158" s="91">
        <f t="shared" ref="Q1158:Q1176" si="264">J1158*M1158</f>
        <v>225000</v>
      </c>
      <c r="R1158" s="92">
        <f t="shared" ref="R1158:R1176" si="265">Q1158*1.1</f>
        <v>247500.00000000003</v>
      </c>
    </row>
    <row r="1159" spans="2:18" ht="16.5">
      <c r="B1159" s="89">
        <v>2</v>
      </c>
      <c r="C1159" s="5" t="s">
        <v>4314</v>
      </c>
      <c r="D1159" s="89" t="s">
        <v>14</v>
      </c>
      <c r="E1159" s="89" t="s">
        <v>4363</v>
      </c>
      <c r="F1159" s="89" t="s">
        <v>3348</v>
      </c>
      <c r="G1159" s="89" t="s">
        <v>2107</v>
      </c>
      <c r="H1159" s="89" t="s">
        <v>4814</v>
      </c>
      <c r="I1159" s="89" t="s">
        <v>767</v>
      </c>
      <c r="J1159" s="89">
        <v>16</v>
      </c>
      <c r="K1159" s="89" t="s">
        <v>38</v>
      </c>
      <c r="L1159" s="5" t="s">
        <v>4360</v>
      </c>
      <c r="M1159" s="112">
        <v>41500</v>
      </c>
      <c r="N1159" s="89">
        <v>20250410</v>
      </c>
      <c r="O1159" s="89">
        <v>20250411</v>
      </c>
      <c r="P1159" s="89"/>
      <c r="Q1159" s="91">
        <f t="shared" si="264"/>
        <v>664000</v>
      </c>
      <c r="R1159" s="92">
        <f t="shared" si="265"/>
        <v>730400.00000000012</v>
      </c>
    </row>
    <row r="1160" spans="2:18" ht="16.5">
      <c r="B1160" s="89">
        <v>3</v>
      </c>
      <c r="C1160" s="5" t="s">
        <v>4314</v>
      </c>
      <c r="D1160" s="89" t="s">
        <v>14</v>
      </c>
      <c r="E1160" s="89" t="s">
        <v>4364</v>
      </c>
      <c r="F1160" s="89" t="s">
        <v>3348</v>
      </c>
      <c r="G1160" s="89" t="s">
        <v>3145</v>
      </c>
      <c r="H1160" s="89" t="s">
        <v>4365</v>
      </c>
      <c r="I1160" s="89" t="s">
        <v>767</v>
      </c>
      <c r="J1160" s="89">
        <v>12</v>
      </c>
      <c r="K1160" s="89" t="s">
        <v>38</v>
      </c>
      <c r="L1160" s="5" t="s">
        <v>4360</v>
      </c>
      <c r="M1160" s="112">
        <v>48750</v>
      </c>
      <c r="N1160" s="89">
        <v>20250410</v>
      </c>
      <c r="O1160" s="89">
        <v>20250411</v>
      </c>
      <c r="P1160" s="89"/>
      <c r="Q1160" s="91">
        <f t="shared" si="264"/>
        <v>585000</v>
      </c>
      <c r="R1160" s="92">
        <f t="shared" si="265"/>
        <v>643500</v>
      </c>
    </row>
    <row r="1161" spans="2:18" ht="16.5">
      <c r="B1161" s="89">
        <v>4</v>
      </c>
      <c r="C1161" s="5" t="s">
        <v>4314</v>
      </c>
      <c r="D1161" s="89" t="s">
        <v>14</v>
      </c>
      <c r="E1161" s="89" t="s">
        <v>1770</v>
      </c>
      <c r="F1161" s="89" t="s">
        <v>1771</v>
      </c>
      <c r="G1161" s="89" t="s">
        <v>2107</v>
      </c>
      <c r="H1161" s="89" t="s">
        <v>3246</v>
      </c>
      <c r="I1161" s="89" t="s">
        <v>767</v>
      </c>
      <c r="J1161" s="89">
        <v>12</v>
      </c>
      <c r="K1161" s="89" t="s">
        <v>38</v>
      </c>
      <c r="L1161" s="5" t="s">
        <v>119</v>
      </c>
      <c r="M1161" s="112">
        <v>52500</v>
      </c>
      <c r="N1161" s="5">
        <v>20250415</v>
      </c>
      <c r="O1161" s="89">
        <v>20250422</v>
      </c>
      <c r="P1161" s="89"/>
      <c r="Q1161" s="91">
        <f t="shared" si="264"/>
        <v>630000</v>
      </c>
      <c r="R1161" s="92">
        <f t="shared" si="265"/>
        <v>693000</v>
      </c>
    </row>
    <row r="1162" spans="2:18" ht="16.5">
      <c r="B1162" s="89">
        <v>5</v>
      </c>
      <c r="C1162" s="5" t="s">
        <v>4314</v>
      </c>
      <c r="D1162" s="89" t="s">
        <v>14</v>
      </c>
      <c r="E1162" s="89" t="s">
        <v>4316</v>
      </c>
      <c r="F1162" s="89" t="s">
        <v>2907</v>
      </c>
      <c r="G1162" s="89" t="s">
        <v>2908</v>
      </c>
      <c r="H1162" s="89" t="s">
        <v>4317</v>
      </c>
      <c r="I1162" s="89" t="s">
        <v>580</v>
      </c>
      <c r="J1162" s="89">
        <v>1</v>
      </c>
      <c r="K1162" s="89" t="s">
        <v>38</v>
      </c>
      <c r="L1162" s="5" t="s">
        <v>119</v>
      </c>
      <c r="M1162" s="112">
        <v>599000</v>
      </c>
      <c r="N1162" s="5">
        <v>20250415</v>
      </c>
      <c r="O1162" s="89">
        <v>20250724</v>
      </c>
      <c r="P1162" s="89"/>
      <c r="Q1162" s="91">
        <f t="shared" si="264"/>
        <v>599000</v>
      </c>
      <c r="R1162" s="92">
        <f t="shared" si="265"/>
        <v>658900</v>
      </c>
    </row>
    <row r="1163" spans="2:18" ht="16.5">
      <c r="B1163" s="88">
        <v>6</v>
      </c>
      <c r="C1163" s="88" t="s">
        <v>4314</v>
      </c>
      <c r="D1163" s="88" t="s">
        <v>14</v>
      </c>
      <c r="E1163" s="88" t="s">
        <v>4359</v>
      </c>
      <c r="F1163" s="88" t="s">
        <v>181</v>
      </c>
      <c r="G1163" s="88" t="s">
        <v>3114</v>
      </c>
      <c r="H1163" s="88" t="s">
        <v>4318</v>
      </c>
      <c r="I1163" s="88" t="s">
        <v>3321</v>
      </c>
      <c r="J1163" s="88">
        <v>2</v>
      </c>
      <c r="K1163" s="88" t="s">
        <v>38</v>
      </c>
      <c r="L1163" s="88" t="s">
        <v>4360</v>
      </c>
      <c r="M1163" s="114">
        <v>104400</v>
      </c>
      <c r="N1163" s="88">
        <v>20250410</v>
      </c>
      <c r="O1163" s="88">
        <v>20250418</v>
      </c>
      <c r="P1163" s="88" t="s">
        <v>3806</v>
      </c>
      <c r="Q1163" s="101">
        <f t="shared" si="264"/>
        <v>208800</v>
      </c>
      <c r="R1163" s="102">
        <f t="shared" si="265"/>
        <v>229680.00000000003</v>
      </c>
    </row>
    <row r="1164" spans="2:18" ht="16.5">
      <c r="B1164" s="89">
        <v>7</v>
      </c>
      <c r="C1164" s="5" t="s">
        <v>4314</v>
      </c>
      <c r="D1164" s="89" t="s">
        <v>14</v>
      </c>
      <c r="E1164" s="89" t="s">
        <v>2101</v>
      </c>
      <c r="F1164" s="89" t="s">
        <v>154</v>
      </c>
      <c r="G1164" s="89" t="s">
        <v>2099</v>
      </c>
      <c r="H1164" s="89" t="s">
        <v>4319</v>
      </c>
      <c r="I1164" s="89" t="s">
        <v>152</v>
      </c>
      <c r="J1164" s="89">
        <v>1</v>
      </c>
      <c r="K1164" s="89" t="s">
        <v>38</v>
      </c>
      <c r="L1164" s="5" t="s">
        <v>119</v>
      </c>
      <c r="M1164" s="112">
        <v>32500</v>
      </c>
      <c r="N1164" s="5">
        <v>20250415</v>
      </c>
      <c r="O1164" s="89">
        <v>20250416</v>
      </c>
      <c r="P1164" s="89"/>
      <c r="Q1164" s="91">
        <f t="shared" si="264"/>
        <v>32500</v>
      </c>
      <c r="R1164" s="92">
        <f t="shared" si="265"/>
        <v>35750</v>
      </c>
    </row>
    <row r="1165" spans="2:18" ht="16.5">
      <c r="B1165" s="89">
        <v>8</v>
      </c>
      <c r="C1165" s="5" t="s">
        <v>4314</v>
      </c>
      <c r="D1165" s="89" t="s">
        <v>14</v>
      </c>
      <c r="E1165" s="89" t="s">
        <v>4378</v>
      </c>
      <c r="F1165" s="89" t="s">
        <v>1626</v>
      </c>
      <c r="G1165" s="89" t="s">
        <v>2099</v>
      </c>
      <c r="H1165" s="89" t="s">
        <v>4379</v>
      </c>
      <c r="I1165" s="89" t="s">
        <v>152</v>
      </c>
      <c r="J1165" s="89">
        <v>1</v>
      </c>
      <c r="K1165" s="89" t="s">
        <v>38</v>
      </c>
      <c r="L1165" s="5" t="s">
        <v>119</v>
      </c>
      <c r="M1165" s="557">
        <v>12000</v>
      </c>
      <c r="N1165" s="5">
        <v>20250415</v>
      </c>
      <c r="O1165" s="89">
        <v>20250416</v>
      </c>
      <c r="P1165" s="88" t="s">
        <v>4397</v>
      </c>
      <c r="Q1165" s="91">
        <f>J1165*M1165</f>
        <v>12000</v>
      </c>
      <c r="R1165" s="92">
        <f t="shared" si="265"/>
        <v>13200.000000000002</v>
      </c>
    </row>
    <row r="1166" spans="2:18" ht="16.5">
      <c r="B1166" s="89">
        <v>9</v>
      </c>
      <c r="C1166" s="5" t="s">
        <v>4314</v>
      </c>
      <c r="D1166" s="89" t="s">
        <v>14</v>
      </c>
      <c r="E1166" s="89" t="s">
        <v>3108</v>
      </c>
      <c r="F1166" s="89" t="s">
        <v>1626</v>
      </c>
      <c r="G1166" s="89" t="s">
        <v>2099</v>
      </c>
      <c r="H1166" s="89" t="s">
        <v>1424</v>
      </c>
      <c r="I1166" s="89" t="s">
        <v>152</v>
      </c>
      <c r="J1166" s="89">
        <v>5</v>
      </c>
      <c r="K1166" s="89" t="s">
        <v>38</v>
      </c>
      <c r="L1166" s="5" t="s">
        <v>119</v>
      </c>
      <c r="M1166" s="112">
        <v>6000</v>
      </c>
      <c r="N1166" s="5">
        <v>20250415</v>
      </c>
      <c r="O1166" s="89">
        <v>20250430</v>
      </c>
      <c r="P1166" s="89"/>
      <c r="Q1166" s="91">
        <f t="shared" si="264"/>
        <v>30000</v>
      </c>
      <c r="R1166" s="92">
        <f t="shared" si="265"/>
        <v>33000</v>
      </c>
    </row>
    <row r="1167" spans="2:18" ht="16.5">
      <c r="B1167" s="89">
        <v>10</v>
      </c>
      <c r="C1167" s="5" t="s">
        <v>4314</v>
      </c>
      <c r="D1167" s="89" t="s">
        <v>14</v>
      </c>
      <c r="E1167" s="89" t="s">
        <v>1968</v>
      </c>
      <c r="F1167" s="89" t="s">
        <v>1969</v>
      </c>
      <c r="G1167" s="89"/>
      <c r="H1167" s="89">
        <v>311421</v>
      </c>
      <c r="I1167" s="89" t="s">
        <v>1970</v>
      </c>
      <c r="J1167" s="89">
        <v>1</v>
      </c>
      <c r="K1167" s="89" t="s">
        <v>38</v>
      </c>
      <c r="L1167" s="5" t="s">
        <v>119</v>
      </c>
      <c r="M1167" s="112">
        <v>708000</v>
      </c>
      <c r="N1167" s="5">
        <v>20250415</v>
      </c>
      <c r="O1167" s="89">
        <v>20250416</v>
      </c>
      <c r="P1167" s="89"/>
      <c r="Q1167" s="91">
        <f t="shared" si="264"/>
        <v>708000</v>
      </c>
      <c r="R1167" s="92">
        <f t="shared" si="265"/>
        <v>778800.00000000012</v>
      </c>
    </row>
    <row r="1168" spans="2:18" ht="16.5">
      <c r="B1168" s="89">
        <v>11</v>
      </c>
      <c r="C1168" s="5" t="s">
        <v>4314</v>
      </c>
      <c r="D1168" s="89" t="s">
        <v>14</v>
      </c>
      <c r="E1168" s="89" t="s">
        <v>4320</v>
      </c>
      <c r="F1168" s="89" t="s">
        <v>1626</v>
      </c>
      <c r="G1168" s="89" t="s">
        <v>2099</v>
      </c>
      <c r="H1168" s="89" t="s">
        <v>1986</v>
      </c>
      <c r="I1168" s="89" t="s">
        <v>152</v>
      </c>
      <c r="J1168" s="89">
        <v>10</v>
      </c>
      <c r="K1168" s="89" t="s">
        <v>38</v>
      </c>
      <c r="L1168" s="5" t="s">
        <v>119</v>
      </c>
      <c r="M1168" s="112">
        <v>7400</v>
      </c>
      <c r="N1168" s="5">
        <v>20250415</v>
      </c>
      <c r="O1168" s="89">
        <v>20250416</v>
      </c>
      <c r="P1168" s="89"/>
      <c r="Q1168" s="91">
        <f t="shared" si="264"/>
        <v>74000</v>
      </c>
      <c r="R1168" s="92">
        <f t="shared" si="265"/>
        <v>81400</v>
      </c>
    </row>
    <row r="1169" spans="2:18" ht="16.5">
      <c r="B1169" s="89">
        <v>12</v>
      </c>
      <c r="C1169" s="5" t="s">
        <v>4314</v>
      </c>
      <c r="D1169" s="89" t="s">
        <v>14</v>
      </c>
      <c r="E1169" s="89" t="s">
        <v>4321</v>
      </c>
      <c r="F1169" s="89" t="s">
        <v>1626</v>
      </c>
      <c r="G1169" s="89" t="s">
        <v>2985</v>
      </c>
      <c r="H1169" s="89" t="s">
        <v>4322</v>
      </c>
      <c r="I1169" s="89" t="s">
        <v>813</v>
      </c>
      <c r="J1169" s="89">
        <v>1</v>
      </c>
      <c r="K1169" s="89" t="s">
        <v>38</v>
      </c>
      <c r="L1169" s="5" t="s">
        <v>119</v>
      </c>
      <c r="M1169" s="112">
        <v>4500</v>
      </c>
      <c r="N1169" s="5">
        <v>20250415</v>
      </c>
      <c r="O1169" s="89">
        <v>20250416</v>
      </c>
      <c r="P1169" s="89"/>
      <c r="Q1169" s="91">
        <f t="shared" si="264"/>
        <v>4500</v>
      </c>
      <c r="R1169" s="92">
        <f t="shared" si="265"/>
        <v>4950</v>
      </c>
    </row>
    <row r="1170" spans="2:18" ht="28.5">
      <c r="B1170" s="89">
        <v>13</v>
      </c>
      <c r="C1170" s="5" t="s">
        <v>4314</v>
      </c>
      <c r="D1170" s="89" t="s">
        <v>14</v>
      </c>
      <c r="E1170" s="89" t="s">
        <v>4366</v>
      </c>
      <c r="F1170" s="89" t="s">
        <v>915</v>
      </c>
      <c r="G1170" s="89"/>
      <c r="H1170" s="89" t="s">
        <v>4368</v>
      </c>
      <c r="I1170" s="89" t="s">
        <v>3132</v>
      </c>
      <c r="J1170" s="89">
        <v>13</v>
      </c>
      <c r="K1170" s="89" t="s">
        <v>37</v>
      </c>
      <c r="L1170" s="5" t="s">
        <v>4360</v>
      </c>
      <c r="M1170" s="112">
        <v>34000</v>
      </c>
      <c r="N1170" s="89">
        <v>20250410</v>
      </c>
      <c r="O1170" s="399" t="s">
        <v>4401</v>
      </c>
      <c r="P1170" s="89"/>
      <c r="Q1170" s="91">
        <f t="shared" si="264"/>
        <v>442000</v>
      </c>
      <c r="R1170" s="92">
        <f t="shared" si="265"/>
        <v>486200.00000000006</v>
      </c>
    </row>
    <row r="1171" spans="2:18" ht="16.5">
      <c r="B1171" s="89">
        <v>14</v>
      </c>
      <c r="C1171" s="5" t="s">
        <v>4314</v>
      </c>
      <c r="D1171" s="89" t="s">
        <v>14</v>
      </c>
      <c r="E1171" s="89" t="s">
        <v>4367</v>
      </c>
      <c r="F1171" s="89" t="s">
        <v>3062</v>
      </c>
      <c r="G1171" s="89"/>
      <c r="H1171" s="89" t="s">
        <v>4369</v>
      </c>
      <c r="I1171" s="89" t="s">
        <v>4361</v>
      </c>
      <c r="J1171" s="89">
        <v>20</v>
      </c>
      <c r="K1171" s="89" t="s">
        <v>1603</v>
      </c>
      <c r="L1171" s="5" t="s">
        <v>4360</v>
      </c>
      <c r="M1171" s="112">
        <v>13500</v>
      </c>
      <c r="N1171" s="89">
        <v>20250410</v>
      </c>
      <c r="O1171" s="89">
        <v>20250415</v>
      </c>
      <c r="P1171" s="89"/>
      <c r="Q1171" s="91">
        <f t="shared" si="264"/>
        <v>270000</v>
      </c>
      <c r="R1171" s="92">
        <f t="shared" si="265"/>
        <v>297000</v>
      </c>
    </row>
    <row r="1172" spans="2:18" ht="16.5">
      <c r="B1172" s="89">
        <v>15</v>
      </c>
      <c r="C1172" s="5" t="s">
        <v>4314</v>
      </c>
      <c r="D1172" s="89" t="s">
        <v>14</v>
      </c>
      <c r="E1172" s="89" t="s">
        <v>1652</v>
      </c>
      <c r="F1172" s="89"/>
      <c r="G1172" s="89"/>
      <c r="H1172" s="89" t="s">
        <v>4323</v>
      </c>
      <c r="I1172" s="89" t="s">
        <v>4324</v>
      </c>
      <c r="J1172" s="89">
        <v>1</v>
      </c>
      <c r="K1172" s="89" t="s">
        <v>38</v>
      </c>
      <c r="L1172" s="5" t="s">
        <v>119</v>
      </c>
      <c r="M1172" s="112">
        <v>27500</v>
      </c>
      <c r="N1172" s="5">
        <v>20250415</v>
      </c>
      <c r="O1172" s="89">
        <v>20250416</v>
      </c>
      <c r="P1172" s="89"/>
      <c r="Q1172" s="91">
        <f t="shared" si="264"/>
        <v>27500</v>
      </c>
      <c r="R1172" s="92">
        <f t="shared" si="265"/>
        <v>30250.000000000004</v>
      </c>
    </row>
    <row r="1173" spans="2:18" ht="16.5">
      <c r="B1173" s="89">
        <v>16</v>
      </c>
      <c r="C1173" s="5" t="s">
        <v>4314</v>
      </c>
      <c r="D1173" s="89" t="s">
        <v>14</v>
      </c>
      <c r="E1173" s="89" t="s">
        <v>4325</v>
      </c>
      <c r="F1173" s="89"/>
      <c r="G1173" s="89"/>
      <c r="H1173" s="89"/>
      <c r="I1173" s="89" t="s">
        <v>813</v>
      </c>
      <c r="J1173" s="89">
        <v>2</v>
      </c>
      <c r="K1173" s="89" t="s">
        <v>38</v>
      </c>
      <c r="L1173" s="5" t="s">
        <v>119</v>
      </c>
      <c r="M1173" s="112">
        <v>1500</v>
      </c>
      <c r="N1173" s="5">
        <v>20250415</v>
      </c>
      <c r="O1173" s="89">
        <v>20250416</v>
      </c>
      <c r="P1173" s="89"/>
      <c r="Q1173" s="91">
        <f t="shared" si="264"/>
        <v>3000</v>
      </c>
      <c r="R1173" s="92">
        <f t="shared" si="265"/>
        <v>3300.0000000000005</v>
      </c>
    </row>
    <row r="1174" spans="2:18" ht="16.5">
      <c r="B1174" s="89">
        <v>17</v>
      </c>
      <c r="C1174" s="5" t="s">
        <v>4314</v>
      </c>
      <c r="D1174" s="89" t="s">
        <v>14</v>
      </c>
      <c r="E1174" s="89" t="s">
        <v>4326</v>
      </c>
      <c r="F1174" s="89"/>
      <c r="G1174" s="89"/>
      <c r="H1174" s="89"/>
      <c r="I1174" s="89" t="s">
        <v>814</v>
      </c>
      <c r="J1174" s="89">
        <v>1</v>
      </c>
      <c r="K1174" s="89" t="s">
        <v>38</v>
      </c>
      <c r="L1174" s="5" t="s">
        <v>119</v>
      </c>
      <c r="M1174" s="112">
        <v>5100</v>
      </c>
      <c r="N1174" s="5">
        <v>20250415</v>
      </c>
      <c r="O1174" s="89">
        <v>20250422</v>
      </c>
      <c r="P1174" s="89"/>
      <c r="Q1174" s="91">
        <f t="shared" si="264"/>
        <v>5100</v>
      </c>
      <c r="R1174" s="92">
        <f t="shared" si="265"/>
        <v>5610</v>
      </c>
    </row>
    <row r="1175" spans="2:18" ht="16.5">
      <c r="B1175" s="711">
        <v>18</v>
      </c>
      <c r="C1175" s="707" t="s">
        <v>4314</v>
      </c>
      <c r="D1175" s="711" t="s">
        <v>14</v>
      </c>
      <c r="E1175" s="711" t="s">
        <v>4327</v>
      </c>
      <c r="F1175" s="89" t="s">
        <v>4398</v>
      </c>
      <c r="G1175" s="89"/>
      <c r="H1175" s="89" t="s">
        <v>4399</v>
      </c>
      <c r="I1175" s="711" t="s">
        <v>4329</v>
      </c>
      <c r="J1175" s="89">
        <v>6</v>
      </c>
      <c r="K1175" s="89" t="s">
        <v>38</v>
      </c>
      <c r="L1175" s="5" t="s">
        <v>119</v>
      </c>
      <c r="M1175" s="112">
        <v>65000</v>
      </c>
      <c r="N1175" s="5">
        <v>20250415</v>
      </c>
      <c r="O1175" s="89">
        <v>20250416</v>
      </c>
      <c r="P1175" s="89" t="s">
        <v>4400</v>
      </c>
      <c r="Q1175" s="91">
        <f t="shared" si="264"/>
        <v>390000</v>
      </c>
      <c r="R1175" s="92">
        <f t="shared" si="265"/>
        <v>429000.00000000006</v>
      </c>
    </row>
    <row r="1176" spans="2:18" ht="16.5">
      <c r="B1176" s="712"/>
      <c r="C1176" s="708"/>
      <c r="D1176" s="712"/>
      <c r="E1176" s="712"/>
      <c r="F1176" s="89" t="s">
        <v>2116</v>
      </c>
      <c r="G1176" s="89"/>
      <c r="H1176" s="89" t="s">
        <v>4328</v>
      </c>
      <c r="I1176" s="712"/>
      <c r="J1176" s="89">
        <v>4</v>
      </c>
      <c r="K1176" s="89" t="s">
        <v>38</v>
      </c>
      <c r="L1176" s="5" t="s">
        <v>119</v>
      </c>
      <c r="M1176" s="112">
        <v>65000</v>
      </c>
      <c r="N1176" s="5">
        <v>20250415</v>
      </c>
      <c r="O1176" s="89">
        <v>20250609</v>
      </c>
      <c r="P1176" s="89"/>
      <c r="Q1176" s="91">
        <f t="shared" si="264"/>
        <v>260000</v>
      </c>
      <c r="R1176" s="92">
        <f t="shared" si="265"/>
        <v>286000</v>
      </c>
    </row>
    <row r="1177" spans="2:18">
      <c r="P1177" s="43" t="s">
        <v>123</v>
      </c>
      <c r="Q1177" s="42">
        <f>SUM(Q1158:Q1176)</f>
        <v>5170400</v>
      </c>
      <c r="R1177" s="42">
        <f>SUM(R1158:R1176)</f>
        <v>5687440</v>
      </c>
    </row>
    <row r="1179" spans="2:18">
      <c r="B1179" s="3" t="s">
        <v>4314</v>
      </c>
    </row>
    <row r="1180" spans="2:18">
      <c r="B1180" s="4" t="s">
        <v>48</v>
      </c>
      <c r="C1180" s="4" t="s">
        <v>13</v>
      </c>
      <c r="D1180" s="4" t="s">
        <v>12</v>
      </c>
      <c r="E1180" s="4" t="s">
        <v>5</v>
      </c>
      <c r="F1180" s="4" t="s">
        <v>22</v>
      </c>
      <c r="G1180" s="4" t="s">
        <v>2243</v>
      </c>
      <c r="H1180" s="4" t="s">
        <v>2244</v>
      </c>
      <c r="I1180" s="4" t="s">
        <v>2245</v>
      </c>
      <c r="J1180" s="4" t="s">
        <v>6</v>
      </c>
      <c r="K1180" s="4" t="s">
        <v>2247</v>
      </c>
      <c r="L1180" s="4" t="s">
        <v>21</v>
      </c>
      <c r="M1180" s="4" t="s">
        <v>2249</v>
      </c>
      <c r="N1180" s="4" t="s">
        <v>2250</v>
      </c>
      <c r="O1180" s="4" t="s">
        <v>121</v>
      </c>
      <c r="P1180" s="4" t="s">
        <v>73</v>
      </c>
      <c r="Q1180" s="4" t="s">
        <v>122</v>
      </c>
      <c r="R1180" s="4" t="s">
        <v>337</v>
      </c>
    </row>
    <row r="1181" spans="2:18" ht="16.5">
      <c r="B1181" s="89">
        <v>1</v>
      </c>
      <c r="C1181" s="5" t="s">
        <v>4314</v>
      </c>
      <c r="D1181" s="89" t="s">
        <v>14</v>
      </c>
      <c r="E1181" s="111" t="s">
        <v>4331</v>
      </c>
      <c r="F1181" s="111" t="s">
        <v>1148</v>
      </c>
      <c r="G1181" s="5"/>
      <c r="H1181" s="111" t="s">
        <v>4335</v>
      </c>
      <c r="I1181" s="111" t="s">
        <v>1089</v>
      </c>
      <c r="J1181" s="89">
        <v>2</v>
      </c>
      <c r="K1181" s="5" t="s">
        <v>4344</v>
      </c>
      <c r="L1181" s="5" t="s">
        <v>890</v>
      </c>
      <c r="M1181" s="112">
        <v>38000</v>
      </c>
      <c r="N1181" s="5"/>
      <c r="O1181" s="5">
        <v>20250530</v>
      </c>
      <c r="P1181" s="89"/>
      <c r="Q1181" s="91">
        <f t="shared" ref="Q1181:Q1186" si="266">J1181*M1181</f>
        <v>76000</v>
      </c>
      <c r="R1181" s="92">
        <f t="shared" ref="R1181:R1186" si="267">Q1181*1.1</f>
        <v>83600</v>
      </c>
    </row>
    <row r="1182" spans="2:18" ht="16.5">
      <c r="B1182" s="89">
        <v>2</v>
      </c>
      <c r="C1182" s="5" t="s">
        <v>4314</v>
      </c>
      <c r="D1182" s="89" t="s">
        <v>14</v>
      </c>
      <c r="E1182" s="89" t="s">
        <v>4332</v>
      </c>
      <c r="F1182" s="89" t="s">
        <v>1148</v>
      </c>
      <c r="G1182" s="89"/>
      <c r="H1182" s="89" t="s">
        <v>4336</v>
      </c>
      <c r="I1182" s="89" t="s">
        <v>4341</v>
      </c>
      <c r="J1182" s="89">
        <v>2</v>
      </c>
      <c r="K1182" s="89" t="s">
        <v>4345</v>
      </c>
      <c r="L1182" s="5" t="s">
        <v>890</v>
      </c>
      <c r="M1182" s="112">
        <v>24000</v>
      </c>
      <c r="N1182" s="5"/>
      <c r="O1182" s="89">
        <v>20250530</v>
      </c>
      <c r="P1182" s="89"/>
      <c r="Q1182" s="91">
        <f t="shared" si="266"/>
        <v>48000</v>
      </c>
      <c r="R1182" s="92">
        <f t="shared" si="267"/>
        <v>52800.000000000007</v>
      </c>
    </row>
    <row r="1183" spans="2:18" ht="16.5">
      <c r="B1183" s="89">
        <v>3</v>
      </c>
      <c r="C1183" s="5" t="s">
        <v>4314</v>
      </c>
      <c r="D1183" s="89" t="s">
        <v>14</v>
      </c>
      <c r="E1183" s="89" t="s">
        <v>4348</v>
      </c>
      <c r="F1183" s="89" t="s">
        <v>1148</v>
      </c>
      <c r="G1183" s="89"/>
      <c r="H1183" s="89" t="s">
        <v>4337</v>
      </c>
      <c r="I1183" s="89" t="s">
        <v>159</v>
      </c>
      <c r="J1183" s="89">
        <v>2</v>
      </c>
      <c r="K1183" s="89" t="s">
        <v>4346</v>
      </c>
      <c r="L1183" s="5" t="s">
        <v>890</v>
      </c>
      <c r="M1183" s="112">
        <v>80000</v>
      </c>
      <c r="N1183" s="5"/>
      <c r="O1183" s="89">
        <v>20250613</v>
      </c>
      <c r="P1183" s="89"/>
      <c r="Q1183" s="91">
        <f t="shared" si="266"/>
        <v>160000</v>
      </c>
      <c r="R1183" s="92">
        <f t="shared" si="267"/>
        <v>176000</v>
      </c>
    </row>
    <row r="1184" spans="2:18" ht="16.5">
      <c r="B1184" s="89">
        <v>4</v>
      </c>
      <c r="C1184" s="5" t="s">
        <v>4314</v>
      </c>
      <c r="D1184" s="89" t="s">
        <v>14</v>
      </c>
      <c r="E1184" s="89" t="s">
        <v>4333</v>
      </c>
      <c r="F1184" s="89" t="s">
        <v>1148</v>
      </c>
      <c r="G1184" s="89"/>
      <c r="H1184" s="89" t="s">
        <v>4338</v>
      </c>
      <c r="I1184" s="89" t="s">
        <v>4342</v>
      </c>
      <c r="J1184" s="89">
        <v>6</v>
      </c>
      <c r="K1184" s="89" t="s">
        <v>4347</v>
      </c>
      <c r="L1184" s="5" t="s">
        <v>890</v>
      </c>
      <c r="M1184" s="112">
        <v>18000</v>
      </c>
      <c r="N1184" s="5"/>
      <c r="O1184" s="89">
        <v>20250530</v>
      </c>
      <c r="P1184" s="89"/>
      <c r="Q1184" s="91">
        <f t="shared" si="266"/>
        <v>108000</v>
      </c>
      <c r="R1184" s="92">
        <f t="shared" si="267"/>
        <v>118800.00000000001</v>
      </c>
    </row>
    <row r="1185" spans="2:18" ht="16.5">
      <c r="B1185" s="89">
        <v>5</v>
      </c>
      <c r="C1185" s="5" t="s">
        <v>4314</v>
      </c>
      <c r="D1185" s="89" t="s">
        <v>14</v>
      </c>
      <c r="E1185" s="89" t="s">
        <v>4334</v>
      </c>
      <c r="F1185" s="89" t="s">
        <v>1148</v>
      </c>
      <c r="G1185" s="89"/>
      <c r="H1185" s="89" t="s">
        <v>4339</v>
      </c>
      <c r="I1185" s="89" t="s">
        <v>1089</v>
      </c>
      <c r="J1185" s="89">
        <v>3</v>
      </c>
      <c r="K1185" s="89" t="s">
        <v>4344</v>
      </c>
      <c r="L1185" s="5" t="s">
        <v>890</v>
      </c>
      <c r="M1185" s="112">
        <v>30000</v>
      </c>
      <c r="N1185" s="5"/>
      <c r="O1185" s="89">
        <v>20250530</v>
      </c>
      <c r="P1185" s="89"/>
      <c r="Q1185" s="91">
        <f t="shared" si="266"/>
        <v>90000</v>
      </c>
      <c r="R1185" s="92">
        <f t="shared" si="267"/>
        <v>99000.000000000015</v>
      </c>
    </row>
    <row r="1186" spans="2:18" ht="16.5">
      <c r="B1186" s="89">
        <v>6</v>
      </c>
      <c r="C1186" s="5" t="s">
        <v>4314</v>
      </c>
      <c r="D1186" s="89" t="s">
        <v>14</v>
      </c>
      <c r="E1186" s="89" t="s">
        <v>270</v>
      </c>
      <c r="F1186" s="89" t="s">
        <v>1148</v>
      </c>
      <c r="G1186" s="89"/>
      <c r="H1186" s="89" t="s">
        <v>4340</v>
      </c>
      <c r="I1186" s="89" t="s">
        <v>4343</v>
      </c>
      <c r="J1186" s="89">
        <v>2</v>
      </c>
      <c r="K1186" s="89" t="s">
        <v>4347</v>
      </c>
      <c r="L1186" s="5" t="s">
        <v>890</v>
      </c>
      <c r="M1186" s="112">
        <v>120000</v>
      </c>
      <c r="N1186" s="5"/>
      <c r="O1186" s="89">
        <v>20250530</v>
      </c>
      <c r="P1186" s="89"/>
      <c r="Q1186" s="91">
        <f t="shared" si="266"/>
        <v>240000</v>
      </c>
      <c r="R1186" s="92">
        <f t="shared" si="267"/>
        <v>264000</v>
      </c>
    </row>
    <row r="1187" spans="2:18">
      <c r="P1187" s="43" t="s">
        <v>123</v>
      </c>
      <c r="Q1187" s="42">
        <f>SUM(Q1181:Q1186)</f>
        <v>722000</v>
      </c>
      <c r="R1187" s="42">
        <f>SUM(R1181:R1186)</f>
        <v>794200</v>
      </c>
    </row>
    <row r="1189" spans="2:18">
      <c r="B1189" s="3" t="s">
        <v>4417</v>
      </c>
    </row>
    <row r="1190" spans="2:18">
      <c r="B1190" s="4" t="s">
        <v>48</v>
      </c>
      <c r="C1190" s="4" t="s">
        <v>13</v>
      </c>
      <c r="D1190" s="4" t="s">
        <v>12</v>
      </c>
      <c r="E1190" s="4" t="s">
        <v>5</v>
      </c>
      <c r="F1190" s="4" t="s">
        <v>22</v>
      </c>
      <c r="G1190" s="4" t="s">
        <v>2243</v>
      </c>
      <c r="H1190" s="4" t="s">
        <v>2244</v>
      </c>
      <c r="I1190" s="4" t="s">
        <v>2245</v>
      </c>
      <c r="J1190" s="4" t="s">
        <v>6</v>
      </c>
      <c r="K1190" s="4" t="s">
        <v>2247</v>
      </c>
      <c r="L1190" s="4" t="s">
        <v>21</v>
      </c>
      <c r="M1190" s="4" t="s">
        <v>2249</v>
      </c>
      <c r="N1190" s="4" t="s">
        <v>2250</v>
      </c>
      <c r="O1190" s="4" t="s">
        <v>121</v>
      </c>
      <c r="P1190" s="4" t="s">
        <v>73</v>
      </c>
      <c r="Q1190" s="4" t="s">
        <v>122</v>
      </c>
      <c r="R1190" s="4" t="s">
        <v>337</v>
      </c>
    </row>
    <row r="1191" spans="2:18" ht="16.5">
      <c r="B1191" s="5">
        <v>1</v>
      </c>
      <c r="C1191" s="5" t="s">
        <v>4417</v>
      </c>
      <c r="D1191" s="5" t="s">
        <v>14</v>
      </c>
      <c r="E1191" s="5" t="s">
        <v>4418</v>
      </c>
      <c r="F1191" s="5" t="s">
        <v>4420</v>
      </c>
      <c r="G1191" s="5"/>
      <c r="H1191" s="5" t="s">
        <v>4421</v>
      </c>
      <c r="I1191" s="5" t="s">
        <v>4423</v>
      </c>
      <c r="J1191" s="5">
        <v>4</v>
      </c>
      <c r="K1191" s="5" t="s">
        <v>4424</v>
      </c>
      <c r="L1191" s="5" t="s">
        <v>4469</v>
      </c>
      <c r="M1191" s="574">
        <v>254100</v>
      </c>
      <c r="N1191" s="5">
        <v>20250422</v>
      </c>
      <c r="O1191" s="5">
        <v>20250602</v>
      </c>
      <c r="P1191" s="5"/>
      <c r="Q1191" s="7">
        <f t="shared" ref="Q1191:Q1192" si="268">J1191*M1191</f>
        <v>1016400</v>
      </c>
      <c r="R1191" s="8">
        <f t="shared" ref="R1191:R1193" si="269">Q1191*1.1</f>
        <v>1118040</v>
      </c>
    </row>
    <row r="1192" spans="2:18" ht="16.5">
      <c r="B1192" s="5">
        <v>2</v>
      </c>
      <c r="C1192" s="5" t="s">
        <v>4417</v>
      </c>
      <c r="D1192" s="5" t="s">
        <v>14</v>
      </c>
      <c r="E1192" s="5" t="s">
        <v>4419</v>
      </c>
      <c r="F1192" s="5" t="s">
        <v>4420</v>
      </c>
      <c r="G1192" s="5"/>
      <c r="H1192" s="5" t="s">
        <v>4422</v>
      </c>
      <c r="I1192" s="5" t="s">
        <v>4423</v>
      </c>
      <c r="J1192" s="5">
        <v>4</v>
      </c>
      <c r="K1192" s="5" t="s">
        <v>4424</v>
      </c>
      <c r="L1192" s="5" t="s">
        <v>3086</v>
      </c>
      <c r="M1192" s="574">
        <v>98600</v>
      </c>
      <c r="N1192" s="5">
        <v>20250422</v>
      </c>
      <c r="O1192" s="5">
        <v>20250602</v>
      </c>
      <c r="P1192" s="5"/>
      <c r="Q1192" s="7">
        <f t="shared" si="268"/>
        <v>394400</v>
      </c>
      <c r="R1192" s="8">
        <f t="shared" si="269"/>
        <v>433840.00000000006</v>
      </c>
    </row>
    <row r="1193" spans="2:18" ht="16.5">
      <c r="B1193" s="5"/>
      <c r="C1193" s="5"/>
      <c r="D1193" s="5"/>
      <c r="E1193" s="279" t="s">
        <v>4470</v>
      </c>
      <c r="F1193" s="279"/>
      <c r="G1193" s="279"/>
      <c r="H1193" s="279"/>
      <c r="I1193" s="279"/>
      <c r="J1193" s="279"/>
      <c r="K1193" s="279"/>
      <c r="L1193" s="279"/>
      <c r="M1193" s="603"/>
      <c r="N1193" s="279"/>
      <c r="O1193" s="279"/>
      <c r="P1193" s="279"/>
      <c r="Q1193" s="280">
        <v>-70800</v>
      </c>
      <c r="R1193" s="473">
        <f t="shared" si="269"/>
        <v>-77880</v>
      </c>
    </row>
    <row r="1194" spans="2:18">
      <c r="P1194" s="43" t="s">
        <v>123</v>
      </c>
      <c r="Q1194" s="42">
        <f>SUM(Q1191:Q1193)</f>
        <v>1340000</v>
      </c>
      <c r="R1194" s="42">
        <f>SUM(R1191:R1193)</f>
        <v>1474000</v>
      </c>
    </row>
    <row r="1196" spans="2:18">
      <c r="B1196" s="3" t="s">
        <v>4439</v>
      </c>
    </row>
    <row r="1197" spans="2:18">
      <c r="B1197" s="4" t="s">
        <v>4440</v>
      </c>
      <c r="C1197" s="4" t="s">
        <v>4441</v>
      </c>
      <c r="D1197" s="4" t="s">
        <v>4442</v>
      </c>
      <c r="E1197" s="4" t="s">
        <v>4443</v>
      </c>
      <c r="F1197" s="4" t="s">
        <v>4444</v>
      </c>
      <c r="G1197" s="4" t="s">
        <v>4445</v>
      </c>
      <c r="H1197" s="4" t="s">
        <v>4446</v>
      </c>
      <c r="I1197" s="4" t="s">
        <v>4447</v>
      </c>
      <c r="J1197" s="4" t="s">
        <v>4448</v>
      </c>
      <c r="K1197" s="4" t="s">
        <v>4449</v>
      </c>
      <c r="L1197" s="4" t="s">
        <v>4450</v>
      </c>
      <c r="M1197" s="4" t="s">
        <v>4451</v>
      </c>
      <c r="N1197" s="4" t="s">
        <v>4452</v>
      </c>
      <c r="O1197" s="4" t="s">
        <v>4453</v>
      </c>
      <c r="P1197" s="4" t="s">
        <v>4454</v>
      </c>
      <c r="Q1197" s="4" t="s">
        <v>4455</v>
      </c>
      <c r="R1197" s="4" t="s">
        <v>4456</v>
      </c>
    </row>
    <row r="1198" spans="2:18" ht="16.5">
      <c r="B1198" s="89">
        <v>1</v>
      </c>
      <c r="C1198" s="5" t="s">
        <v>4439</v>
      </c>
      <c r="D1198" s="89" t="s">
        <v>4457</v>
      </c>
      <c r="E1198" s="111" t="s">
        <v>4458</v>
      </c>
      <c r="F1198" s="111" t="s">
        <v>4459</v>
      </c>
      <c r="G1198" s="5"/>
      <c r="H1198" s="111" t="s">
        <v>4460</v>
      </c>
      <c r="I1198" s="111"/>
      <c r="J1198" s="89">
        <v>4</v>
      </c>
      <c r="K1198" s="5" t="s">
        <v>4461</v>
      </c>
      <c r="L1198" s="111" t="s">
        <v>4459</v>
      </c>
      <c r="M1198" s="112">
        <v>290000</v>
      </c>
      <c r="N1198" s="5">
        <v>20250421</v>
      </c>
      <c r="O1198" s="5">
        <v>20250423</v>
      </c>
      <c r="P1198" s="89"/>
      <c r="Q1198" s="91">
        <f>J1198*M1198</f>
        <v>1160000</v>
      </c>
      <c r="R1198" s="92">
        <f t="shared" ref="R1198:R1200" si="270">Q1198*1.1</f>
        <v>1276000</v>
      </c>
    </row>
    <row r="1199" spans="2:18" ht="16.5">
      <c r="B1199" s="89">
        <v>2</v>
      </c>
      <c r="C1199" s="5" t="s">
        <v>4439</v>
      </c>
      <c r="D1199" s="89" t="s">
        <v>4457</v>
      </c>
      <c r="E1199" s="89" t="s">
        <v>4462</v>
      </c>
      <c r="F1199" s="89" t="s">
        <v>4459</v>
      </c>
      <c r="G1199" s="89"/>
      <c r="H1199" s="89" t="s">
        <v>4463</v>
      </c>
      <c r="I1199" s="89"/>
      <c r="J1199" s="89">
        <v>1</v>
      </c>
      <c r="K1199" s="89" t="s">
        <v>4461</v>
      </c>
      <c r="L1199" s="111" t="s">
        <v>4459</v>
      </c>
      <c r="M1199" s="112">
        <v>350000</v>
      </c>
      <c r="N1199" s="5">
        <v>20250421</v>
      </c>
      <c r="O1199" s="89">
        <v>20250423</v>
      </c>
      <c r="P1199" s="89"/>
      <c r="Q1199" s="91">
        <f>J1199*M1199</f>
        <v>350000</v>
      </c>
      <c r="R1199" s="92">
        <f t="shared" si="270"/>
        <v>385000.00000000006</v>
      </c>
    </row>
    <row r="1200" spans="2:18" ht="16.5">
      <c r="B1200" s="89">
        <v>3</v>
      </c>
      <c r="C1200" s="5" t="s">
        <v>4439</v>
      </c>
      <c r="D1200" s="89" t="s">
        <v>4457</v>
      </c>
      <c r="E1200" s="89" t="s">
        <v>4464</v>
      </c>
      <c r="F1200" s="89" t="s">
        <v>4459</v>
      </c>
      <c r="G1200" s="89"/>
      <c r="H1200" s="89" t="s">
        <v>4465</v>
      </c>
      <c r="I1200" s="89"/>
      <c r="J1200" s="89">
        <v>1</v>
      </c>
      <c r="K1200" s="89" t="s">
        <v>4461</v>
      </c>
      <c r="L1200" s="111" t="s">
        <v>4459</v>
      </c>
      <c r="M1200" s="112">
        <v>350000</v>
      </c>
      <c r="N1200" s="5">
        <v>20250421</v>
      </c>
      <c r="O1200" s="89">
        <v>20250423</v>
      </c>
      <c r="P1200" s="89"/>
      <c r="Q1200" s="91">
        <f>J1200*M1200</f>
        <v>350000</v>
      </c>
      <c r="R1200" s="92">
        <f t="shared" si="270"/>
        <v>385000.00000000006</v>
      </c>
    </row>
    <row r="1201" spans="1:18">
      <c r="P1201" s="43" t="s">
        <v>2298</v>
      </c>
      <c r="Q1201" s="42">
        <f>SUM(Q1198:Q1200)</f>
        <v>1860000</v>
      </c>
      <c r="R1201" s="42">
        <f>SUM(R1198:R1200)</f>
        <v>2046000</v>
      </c>
    </row>
    <row r="1203" spans="1:18">
      <c r="B1203" s="3" t="s">
        <v>4500</v>
      </c>
    </row>
    <row r="1204" spans="1:18">
      <c r="B1204" s="4" t="s">
        <v>4440</v>
      </c>
      <c r="C1204" s="4" t="s">
        <v>4441</v>
      </c>
      <c r="D1204" s="4" t="s">
        <v>4442</v>
      </c>
      <c r="E1204" s="4" t="s">
        <v>4443</v>
      </c>
      <c r="F1204" s="4" t="s">
        <v>4444</v>
      </c>
      <c r="G1204" s="4" t="s">
        <v>4445</v>
      </c>
      <c r="H1204" s="4" t="s">
        <v>4446</v>
      </c>
      <c r="I1204" s="4" t="s">
        <v>4447</v>
      </c>
      <c r="J1204" s="4" t="s">
        <v>4448</v>
      </c>
      <c r="K1204" s="4" t="s">
        <v>4449</v>
      </c>
      <c r="L1204" s="4" t="s">
        <v>4450</v>
      </c>
      <c r="M1204" s="4" t="s">
        <v>4451</v>
      </c>
      <c r="N1204" s="4" t="s">
        <v>4452</v>
      </c>
      <c r="O1204" s="4" t="s">
        <v>4453</v>
      </c>
      <c r="P1204" s="4" t="s">
        <v>4454</v>
      </c>
      <c r="Q1204" s="4" t="s">
        <v>4455</v>
      </c>
      <c r="R1204" s="4" t="s">
        <v>4456</v>
      </c>
    </row>
    <row r="1205" spans="1:18" ht="16.5">
      <c r="A1205" s="27"/>
      <c r="B1205" s="89">
        <v>1</v>
      </c>
      <c r="C1205" s="5" t="s">
        <v>4501</v>
      </c>
      <c r="D1205" s="89" t="s">
        <v>4457</v>
      </c>
      <c r="E1205" s="111" t="s">
        <v>4502</v>
      </c>
      <c r="F1205" s="111" t="s">
        <v>4507</v>
      </c>
      <c r="G1205" s="5"/>
      <c r="H1205" s="111" t="s">
        <v>4508</v>
      </c>
      <c r="I1205" s="111" t="s">
        <v>4509</v>
      </c>
      <c r="J1205" s="89">
        <v>1</v>
      </c>
      <c r="K1205" s="5" t="s">
        <v>4461</v>
      </c>
      <c r="L1205" s="111" t="s">
        <v>4506</v>
      </c>
      <c r="M1205" s="112">
        <v>2900000</v>
      </c>
      <c r="N1205" s="5">
        <v>20250429</v>
      </c>
      <c r="O1205" s="5">
        <v>20250507</v>
      </c>
      <c r="P1205" s="89"/>
      <c r="Q1205" s="91">
        <f>J1205*M1205</f>
        <v>2900000</v>
      </c>
      <c r="R1205" s="92">
        <f t="shared" ref="R1205:R1206" si="271">Q1205*1.1</f>
        <v>3190000.0000000005</v>
      </c>
    </row>
    <row r="1206" spans="1:18" ht="16.5">
      <c r="A1206" s="27"/>
      <c r="B1206" s="89">
        <v>2</v>
      </c>
      <c r="C1206" s="5" t="s">
        <v>4501</v>
      </c>
      <c r="D1206" s="89" t="s">
        <v>4457</v>
      </c>
      <c r="E1206" s="89" t="s">
        <v>5130</v>
      </c>
      <c r="F1206" s="89" t="s">
        <v>4595</v>
      </c>
      <c r="G1206" s="89"/>
      <c r="H1206" s="89" t="s">
        <v>4503</v>
      </c>
      <c r="I1206" s="89" t="s">
        <v>4504</v>
      </c>
      <c r="J1206" s="89">
        <v>1</v>
      </c>
      <c r="K1206" s="89" t="s">
        <v>4461</v>
      </c>
      <c r="L1206" s="111" t="s">
        <v>4505</v>
      </c>
      <c r="M1206" s="112">
        <v>703000</v>
      </c>
      <c r="N1206" s="5">
        <v>20250429</v>
      </c>
      <c r="O1206" s="89">
        <v>20250502</v>
      </c>
      <c r="P1206" s="89"/>
      <c r="Q1206" s="91">
        <f>J1206*M1206</f>
        <v>703000</v>
      </c>
      <c r="R1206" s="92">
        <f t="shared" si="271"/>
        <v>773300.00000000012</v>
      </c>
    </row>
    <row r="1207" spans="1:18">
      <c r="P1207" s="43" t="s">
        <v>2298</v>
      </c>
      <c r="Q1207" s="42">
        <f>SUM(Q1204:Q1206)</f>
        <v>3603000</v>
      </c>
      <c r="R1207" s="42">
        <f>SUM(R1204:R1206)</f>
        <v>3963300.0000000005</v>
      </c>
    </row>
    <row r="1209" spans="1:18">
      <c r="B1209" s="3" t="s">
        <v>4520</v>
      </c>
    </row>
    <row r="1210" spans="1:18">
      <c r="B1210" s="4" t="s">
        <v>4521</v>
      </c>
      <c r="C1210" s="4" t="s">
        <v>4522</v>
      </c>
      <c r="D1210" s="4" t="s">
        <v>4523</v>
      </c>
      <c r="E1210" s="4" t="s">
        <v>4524</v>
      </c>
      <c r="F1210" s="4" t="s">
        <v>4525</v>
      </c>
      <c r="G1210" s="4" t="s">
        <v>4526</v>
      </c>
      <c r="H1210" s="4" t="s">
        <v>4527</v>
      </c>
      <c r="I1210" s="4" t="s">
        <v>4528</v>
      </c>
      <c r="J1210" s="4" t="s">
        <v>4529</v>
      </c>
      <c r="K1210" s="4" t="s">
        <v>4530</v>
      </c>
      <c r="L1210" s="4" t="s">
        <v>4531</v>
      </c>
      <c r="M1210" s="4" t="s">
        <v>4532</v>
      </c>
      <c r="N1210" s="4" t="s">
        <v>4533</v>
      </c>
      <c r="O1210" s="4" t="s">
        <v>4534</v>
      </c>
      <c r="P1210" s="4" t="s">
        <v>4535</v>
      </c>
      <c r="Q1210" s="4" t="s">
        <v>4536</v>
      </c>
      <c r="R1210" s="4" t="s">
        <v>4537</v>
      </c>
    </row>
    <row r="1211" spans="1:18" ht="16.5">
      <c r="B1211" s="89">
        <v>1</v>
      </c>
      <c r="C1211" s="5" t="s">
        <v>4519</v>
      </c>
      <c r="D1211" s="89" t="s">
        <v>14</v>
      </c>
      <c r="E1211" s="89" t="s">
        <v>3476</v>
      </c>
      <c r="F1211" s="89" t="s">
        <v>1626</v>
      </c>
      <c r="G1211" s="89" t="s">
        <v>2981</v>
      </c>
      <c r="H1211" s="89" t="s">
        <v>3477</v>
      </c>
      <c r="I1211" s="89" t="s">
        <v>152</v>
      </c>
      <c r="J1211" s="89">
        <v>10</v>
      </c>
      <c r="K1211" s="89" t="s">
        <v>1533</v>
      </c>
      <c r="L1211" s="111" t="s">
        <v>4602</v>
      </c>
      <c r="M1211" s="112">
        <v>6900</v>
      </c>
      <c r="N1211" s="5">
        <v>20250508</v>
      </c>
      <c r="O1211" s="89">
        <v>20250513</v>
      </c>
      <c r="P1211" s="89"/>
      <c r="Q1211" s="91">
        <f t="shared" ref="Q1211:Q1255" si="272">J1211*M1211</f>
        <v>69000</v>
      </c>
      <c r="R1211" s="92">
        <f t="shared" ref="R1211:R1255" si="273">Q1211*1.1</f>
        <v>75900</v>
      </c>
    </row>
    <row r="1212" spans="1:18" ht="16.5">
      <c r="B1212" s="89">
        <v>2</v>
      </c>
      <c r="C1212" s="5" t="s">
        <v>4519</v>
      </c>
      <c r="D1212" s="89" t="s">
        <v>14</v>
      </c>
      <c r="E1212" s="89" t="s">
        <v>1775</v>
      </c>
      <c r="F1212" s="89" t="s">
        <v>897</v>
      </c>
      <c r="G1212" s="89" t="s">
        <v>2107</v>
      </c>
      <c r="H1212" s="89" t="s">
        <v>1777</v>
      </c>
      <c r="I1212" s="89" t="s">
        <v>580</v>
      </c>
      <c r="J1212" s="89">
        <v>8</v>
      </c>
      <c r="K1212" s="89" t="s">
        <v>1533</v>
      </c>
      <c r="L1212" s="111" t="s">
        <v>4602</v>
      </c>
      <c r="M1212" s="112">
        <v>11800</v>
      </c>
      <c r="N1212" s="5">
        <v>20250508</v>
      </c>
      <c r="O1212" s="89">
        <v>20250513</v>
      </c>
      <c r="P1212" s="89"/>
      <c r="Q1212" s="91">
        <f t="shared" si="272"/>
        <v>94400</v>
      </c>
      <c r="R1212" s="92">
        <f t="shared" si="273"/>
        <v>103840.00000000001</v>
      </c>
    </row>
    <row r="1213" spans="1:18" ht="16.5">
      <c r="B1213" s="89">
        <v>3</v>
      </c>
      <c r="C1213" s="5" t="s">
        <v>4519</v>
      </c>
      <c r="D1213" s="89" t="s">
        <v>14</v>
      </c>
      <c r="E1213" s="89" t="s">
        <v>3488</v>
      </c>
      <c r="F1213" s="89" t="s">
        <v>897</v>
      </c>
      <c r="G1213" s="89" t="s">
        <v>2913</v>
      </c>
      <c r="H1213" s="89" t="s">
        <v>2914</v>
      </c>
      <c r="I1213" s="89" t="s">
        <v>814</v>
      </c>
      <c r="J1213" s="89">
        <v>2</v>
      </c>
      <c r="K1213" s="89" t="s">
        <v>1533</v>
      </c>
      <c r="L1213" s="111" t="s">
        <v>4602</v>
      </c>
      <c r="M1213" s="112">
        <v>210000</v>
      </c>
      <c r="N1213" s="5">
        <v>20250508</v>
      </c>
      <c r="O1213" s="89">
        <v>20250513</v>
      </c>
      <c r="P1213" s="89"/>
      <c r="Q1213" s="91">
        <f t="shared" si="272"/>
        <v>420000</v>
      </c>
      <c r="R1213" s="92">
        <f t="shared" si="273"/>
        <v>462000.00000000006</v>
      </c>
    </row>
    <row r="1214" spans="1:18" ht="16.5">
      <c r="B1214" s="89">
        <v>4</v>
      </c>
      <c r="C1214" s="5" t="s">
        <v>4519</v>
      </c>
      <c r="D1214" s="89" t="s">
        <v>14</v>
      </c>
      <c r="E1214" s="89" t="s">
        <v>4539</v>
      </c>
      <c r="F1214" s="89" t="s">
        <v>4699</v>
      </c>
      <c r="G1214" s="89"/>
      <c r="H1214" s="89" t="s">
        <v>4598</v>
      </c>
      <c r="I1214" s="89" t="s">
        <v>1973</v>
      </c>
      <c r="J1214" s="89">
        <v>2</v>
      </c>
      <c r="K1214" s="89" t="s">
        <v>4538</v>
      </c>
      <c r="L1214" s="111" t="s">
        <v>4602</v>
      </c>
      <c r="M1214" s="112">
        <v>4600</v>
      </c>
      <c r="N1214" s="5">
        <v>20250508</v>
      </c>
      <c r="O1214" s="89">
        <v>20250513</v>
      </c>
      <c r="P1214" s="89"/>
      <c r="Q1214" s="91">
        <f t="shared" si="272"/>
        <v>9200</v>
      </c>
      <c r="R1214" s="92">
        <f t="shared" si="273"/>
        <v>10120</v>
      </c>
    </row>
    <row r="1215" spans="1:18" ht="16.5">
      <c r="B1215" s="89">
        <v>5</v>
      </c>
      <c r="C1215" s="5" t="s">
        <v>4541</v>
      </c>
      <c r="D1215" s="89" t="s">
        <v>4542</v>
      </c>
      <c r="E1215" s="89" t="s">
        <v>4543</v>
      </c>
      <c r="F1215" s="89" t="s">
        <v>154</v>
      </c>
      <c r="G1215" s="89" t="s">
        <v>2099</v>
      </c>
      <c r="H1215" s="89" t="s">
        <v>1865</v>
      </c>
      <c r="I1215" s="89" t="s">
        <v>737</v>
      </c>
      <c r="J1215" s="89">
        <v>1</v>
      </c>
      <c r="K1215" s="89" t="s">
        <v>4540</v>
      </c>
      <c r="L1215" s="111" t="s">
        <v>4602</v>
      </c>
      <c r="M1215" s="112">
        <v>51000</v>
      </c>
      <c r="N1215" s="5">
        <v>20250508</v>
      </c>
      <c r="O1215" s="89">
        <v>20250513</v>
      </c>
      <c r="P1215" s="89"/>
      <c r="Q1215" s="91">
        <f t="shared" si="272"/>
        <v>51000</v>
      </c>
      <c r="R1215" s="92">
        <f t="shared" si="273"/>
        <v>56100.000000000007</v>
      </c>
    </row>
    <row r="1216" spans="1:18" ht="16.5">
      <c r="B1216" s="89">
        <v>6</v>
      </c>
      <c r="C1216" s="5" t="s">
        <v>4541</v>
      </c>
      <c r="D1216" s="89" t="s">
        <v>4542</v>
      </c>
      <c r="E1216" s="89" t="s">
        <v>2101</v>
      </c>
      <c r="F1216" s="89" t="s">
        <v>897</v>
      </c>
      <c r="G1216" s="89" t="s">
        <v>2102</v>
      </c>
      <c r="H1216" s="89" t="s">
        <v>2103</v>
      </c>
      <c r="I1216" s="89" t="s">
        <v>737</v>
      </c>
      <c r="J1216" s="89">
        <v>1</v>
      </c>
      <c r="K1216" s="89" t="s">
        <v>4540</v>
      </c>
      <c r="L1216" s="111" t="s">
        <v>4602</v>
      </c>
      <c r="M1216" s="112">
        <v>9000</v>
      </c>
      <c r="N1216" s="5">
        <v>20250508</v>
      </c>
      <c r="O1216" s="89">
        <v>20250703</v>
      </c>
      <c r="P1216" s="89" t="s">
        <v>4608</v>
      </c>
      <c r="Q1216" s="91">
        <f t="shared" si="272"/>
        <v>9000</v>
      </c>
      <c r="R1216" s="92">
        <f t="shared" si="273"/>
        <v>9900</v>
      </c>
    </row>
    <row r="1217" spans="2:19" ht="16.5">
      <c r="B1217" s="89">
        <v>7</v>
      </c>
      <c r="C1217" s="5" t="s">
        <v>4541</v>
      </c>
      <c r="D1217" s="89" t="s">
        <v>4542</v>
      </c>
      <c r="E1217" s="89" t="s">
        <v>2424</v>
      </c>
      <c r="F1217" s="89" t="s">
        <v>897</v>
      </c>
      <c r="G1217" s="89" t="s">
        <v>2107</v>
      </c>
      <c r="H1217" s="89" t="s">
        <v>2915</v>
      </c>
      <c r="I1217" s="89" t="s">
        <v>580</v>
      </c>
      <c r="J1217" s="89">
        <v>10</v>
      </c>
      <c r="K1217" s="89" t="s">
        <v>4540</v>
      </c>
      <c r="L1217" s="111" t="s">
        <v>4602</v>
      </c>
      <c r="M1217" s="112">
        <v>21500</v>
      </c>
      <c r="N1217" s="5">
        <v>20250508</v>
      </c>
      <c r="O1217" s="89">
        <v>20250513</v>
      </c>
      <c r="P1217" s="89"/>
      <c r="Q1217" s="91">
        <f t="shared" si="272"/>
        <v>215000</v>
      </c>
      <c r="R1217" s="92">
        <f t="shared" si="273"/>
        <v>236500.00000000003</v>
      </c>
    </row>
    <row r="1218" spans="2:19" ht="16.5">
      <c r="B1218" s="89">
        <v>8</v>
      </c>
      <c r="C1218" s="5" t="s">
        <v>4541</v>
      </c>
      <c r="D1218" s="89" t="s">
        <v>4542</v>
      </c>
      <c r="E1218" s="89" t="s">
        <v>1966</v>
      </c>
      <c r="F1218" s="89" t="s">
        <v>1626</v>
      </c>
      <c r="G1218" s="89" t="s">
        <v>2099</v>
      </c>
      <c r="H1218" s="89" t="s">
        <v>1989</v>
      </c>
      <c r="I1218" s="89" t="s">
        <v>1779</v>
      </c>
      <c r="J1218" s="89">
        <v>10</v>
      </c>
      <c r="K1218" s="89" t="s">
        <v>4540</v>
      </c>
      <c r="L1218" s="111" t="s">
        <v>4602</v>
      </c>
      <c r="M1218" s="112">
        <v>6500</v>
      </c>
      <c r="N1218" s="5">
        <v>20250508</v>
      </c>
      <c r="O1218" s="89">
        <v>20250521</v>
      </c>
      <c r="P1218" s="89" t="s">
        <v>4609</v>
      </c>
      <c r="Q1218" s="91">
        <f t="shared" si="272"/>
        <v>65000</v>
      </c>
      <c r="R1218" s="92">
        <f t="shared" si="273"/>
        <v>71500</v>
      </c>
    </row>
    <row r="1219" spans="2:19" ht="16.5">
      <c r="B1219" s="89">
        <v>9</v>
      </c>
      <c r="C1219" s="5" t="s">
        <v>4541</v>
      </c>
      <c r="D1219" s="89" t="s">
        <v>4542</v>
      </c>
      <c r="E1219" s="89" t="s">
        <v>4544</v>
      </c>
      <c r="F1219" s="89" t="s">
        <v>1752</v>
      </c>
      <c r="G1219" s="89" t="s">
        <v>1773</v>
      </c>
      <c r="H1219" s="89" t="s">
        <v>4545</v>
      </c>
      <c r="I1219" s="89" t="s">
        <v>813</v>
      </c>
      <c r="J1219" s="89">
        <v>10</v>
      </c>
      <c r="K1219" s="89" t="s">
        <v>4540</v>
      </c>
      <c r="L1219" s="111" t="s">
        <v>4602</v>
      </c>
      <c r="M1219" s="112">
        <v>10400</v>
      </c>
      <c r="N1219" s="5">
        <v>20250508</v>
      </c>
      <c r="O1219" s="89">
        <v>20250513</v>
      </c>
      <c r="P1219" s="89"/>
      <c r="Q1219" s="91">
        <f t="shared" si="272"/>
        <v>104000</v>
      </c>
      <c r="R1219" s="92">
        <f t="shared" si="273"/>
        <v>114400.00000000001</v>
      </c>
    </row>
    <row r="1220" spans="2:19" ht="16.5">
      <c r="B1220" s="5">
        <v>10</v>
      </c>
      <c r="C1220" s="5" t="s">
        <v>4541</v>
      </c>
      <c r="D1220" s="5" t="s">
        <v>4542</v>
      </c>
      <c r="E1220" s="5" t="s">
        <v>4546</v>
      </c>
      <c r="F1220" s="5" t="s">
        <v>1978</v>
      </c>
      <c r="G1220" s="5"/>
      <c r="H1220" s="5"/>
      <c r="I1220" s="5" t="s">
        <v>1979</v>
      </c>
      <c r="J1220" s="5">
        <v>2</v>
      </c>
      <c r="K1220" s="5" t="s">
        <v>4540</v>
      </c>
      <c r="L1220" s="5" t="s">
        <v>2220</v>
      </c>
      <c r="M1220" s="574">
        <v>770000</v>
      </c>
      <c r="N1220" s="5">
        <v>20250509</v>
      </c>
      <c r="O1220" s="5">
        <v>20250529</v>
      </c>
      <c r="P1220" s="5"/>
      <c r="Q1220" s="7">
        <f t="shared" si="272"/>
        <v>1540000</v>
      </c>
      <c r="R1220" s="8">
        <f t="shared" si="273"/>
        <v>1694000.0000000002</v>
      </c>
    </row>
    <row r="1221" spans="2:19" ht="16.5">
      <c r="B1221" s="5">
        <v>11</v>
      </c>
      <c r="C1221" s="5" t="s">
        <v>4541</v>
      </c>
      <c r="D1221" s="5" t="s">
        <v>4542</v>
      </c>
      <c r="E1221" s="5" t="s">
        <v>4547</v>
      </c>
      <c r="F1221" s="5" t="s">
        <v>1978</v>
      </c>
      <c r="G1221" s="5"/>
      <c r="H1221" s="5"/>
      <c r="I1221" s="5" t="s">
        <v>1785</v>
      </c>
      <c r="J1221" s="5">
        <v>2</v>
      </c>
      <c r="K1221" s="5" t="s">
        <v>4540</v>
      </c>
      <c r="L1221" s="5" t="s">
        <v>2220</v>
      </c>
      <c r="M1221" s="574">
        <v>540000</v>
      </c>
      <c r="N1221" s="5">
        <v>20250509</v>
      </c>
      <c r="O1221" s="5">
        <v>20250529</v>
      </c>
      <c r="P1221" s="5"/>
      <c r="Q1221" s="7">
        <f t="shared" si="272"/>
        <v>1080000</v>
      </c>
      <c r="R1221" s="8">
        <f t="shared" si="273"/>
        <v>1188000</v>
      </c>
    </row>
    <row r="1222" spans="2:19" ht="16.5">
      <c r="B1222" s="89">
        <v>12</v>
      </c>
      <c r="C1222" s="5" t="s">
        <v>4541</v>
      </c>
      <c r="D1222" s="89" t="s">
        <v>4542</v>
      </c>
      <c r="E1222" s="89" t="s">
        <v>4548</v>
      </c>
      <c r="F1222" s="89" t="s">
        <v>4549</v>
      </c>
      <c r="G1222" s="89"/>
      <c r="H1222" s="89" t="s">
        <v>4550</v>
      </c>
      <c r="I1222" s="89"/>
      <c r="J1222" s="89">
        <v>1</v>
      </c>
      <c r="K1222" s="89" t="s">
        <v>4540</v>
      </c>
      <c r="L1222" s="111" t="s">
        <v>4602</v>
      </c>
      <c r="M1222" s="112">
        <v>51000</v>
      </c>
      <c r="N1222" s="5">
        <v>20250508</v>
      </c>
      <c r="O1222" s="89">
        <v>20250513</v>
      </c>
      <c r="P1222" s="89"/>
      <c r="Q1222" s="91">
        <f t="shared" si="272"/>
        <v>51000</v>
      </c>
      <c r="R1222" s="92">
        <f t="shared" si="273"/>
        <v>56100.000000000007</v>
      </c>
    </row>
    <row r="1223" spans="2:19" ht="16.5">
      <c r="B1223" s="89">
        <v>13</v>
      </c>
      <c r="C1223" s="5" t="s">
        <v>4541</v>
      </c>
      <c r="D1223" s="89" t="s">
        <v>4542</v>
      </c>
      <c r="E1223" s="89" t="s">
        <v>4551</v>
      </c>
      <c r="F1223" s="89" t="s">
        <v>4552</v>
      </c>
      <c r="G1223" s="89"/>
      <c r="H1223" s="89" t="s">
        <v>4553</v>
      </c>
      <c r="I1223" s="89" t="s">
        <v>4554</v>
      </c>
      <c r="J1223" s="89">
        <v>1</v>
      </c>
      <c r="K1223" s="89" t="s">
        <v>4555</v>
      </c>
      <c r="L1223" s="111" t="s">
        <v>4602</v>
      </c>
      <c r="M1223" s="112">
        <v>8700</v>
      </c>
      <c r="N1223" s="5">
        <v>20250508</v>
      </c>
      <c r="O1223" s="89">
        <v>20250513</v>
      </c>
      <c r="P1223" s="89"/>
      <c r="Q1223" s="91">
        <f t="shared" si="272"/>
        <v>8700</v>
      </c>
      <c r="R1223" s="92">
        <f t="shared" si="273"/>
        <v>9570</v>
      </c>
    </row>
    <row r="1224" spans="2:19" ht="16.5">
      <c r="B1224" s="89">
        <v>14</v>
      </c>
      <c r="C1224" s="5" t="s">
        <v>4541</v>
      </c>
      <c r="D1224" s="89" t="s">
        <v>4542</v>
      </c>
      <c r="E1224" s="89" t="s">
        <v>2115</v>
      </c>
      <c r="F1224" s="89" t="s">
        <v>2116</v>
      </c>
      <c r="G1224" s="89"/>
      <c r="H1224" s="89" t="s">
        <v>4556</v>
      </c>
      <c r="I1224" s="89" t="s">
        <v>813</v>
      </c>
      <c r="J1224" s="89">
        <v>6</v>
      </c>
      <c r="K1224" s="89" t="s">
        <v>4540</v>
      </c>
      <c r="L1224" s="111" t="s">
        <v>4602</v>
      </c>
      <c r="M1224" s="112">
        <v>32000</v>
      </c>
      <c r="N1224" s="5">
        <v>20250508</v>
      </c>
      <c r="O1224" s="89">
        <v>20250513</v>
      </c>
      <c r="P1224" s="89"/>
      <c r="Q1224" s="91">
        <f t="shared" si="272"/>
        <v>192000</v>
      </c>
      <c r="R1224" s="92">
        <f t="shared" si="273"/>
        <v>211200.00000000003</v>
      </c>
    </row>
    <row r="1225" spans="2:19" ht="16.5">
      <c r="B1225" s="89">
        <v>15</v>
      </c>
      <c r="C1225" s="5" t="s">
        <v>4519</v>
      </c>
      <c r="D1225" s="89" t="s">
        <v>14</v>
      </c>
      <c r="E1225" s="89" t="s">
        <v>4325</v>
      </c>
      <c r="F1225" s="89"/>
      <c r="G1225" s="89"/>
      <c r="H1225" s="89"/>
      <c r="I1225" s="89" t="s">
        <v>813</v>
      </c>
      <c r="J1225" s="89">
        <v>10</v>
      </c>
      <c r="K1225" s="89" t="s">
        <v>1533</v>
      </c>
      <c r="L1225" s="111" t="s">
        <v>4602</v>
      </c>
      <c r="M1225" s="112">
        <v>1500</v>
      </c>
      <c r="N1225" s="5">
        <v>20250508</v>
      </c>
      <c r="O1225" s="89">
        <v>20250513</v>
      </c>
      <c r="P1225" s="89"/>
      <c r="Q1225" s="91">
        <f t="shared" si="272"/>
        <v>15000</v>
      </c>
      <c r="R1225" s="92">
        <f t="shared" si="273"/>
        <v>16500</v>
      </c>
    </row>
    <row r="1226" spans="2:19" ht="16.5">
      <c r="B1226" s="89">
        <v>16</v>
      </c>
      <c r="C1226" s="5" t="s">
        <v>4519</v>
      </c>
      <c r="D1226" s="89" t="s">
        <v>14</v>
      </c>
      <c r="E1226" s="89" t="s">
        <v>3500</v>
      </c>
      <c r="F1226" s="89" t="s">
        <v>950</v>
      </c>
      <c r="G1226" s="89"/>
      <c r="H1226" s="89" t="s">
        <v>1419</v>
      </c>
      <c r="I1226" s="89" t="s">
        <v>2761</v>
      </c>
      <c r="J1226" s="89">
        <v>15</v>
      </c>
      <c r="K1226" s="89" t="s">
        <v>608</v>
      </c>
      <c r="L1226" s="111" t="s">
        <v>4602</v>
      </c>
      <c r="M1226" s="112">
        <v>24500</v>
      </c>
      <c r="N1226" s="5">
        <v>20250508</v>
      </c>
      <c r="O1226" s="89">
        <v>20250513</v>
      </c>
      <c r="P1226" s="89"/>
      <c r="Q1226" s="91">
        <f t="shared" si="272"/>
        <v>367500</v>
      </c>
      <c r="R1226" s="92">
        <f t="shared" si="273"/>
        <v>404250.00000000006</v>
      </c>
    </row>
    <row r="1227" spans="2:19" ht="16.5">
      <c r="B1227" s="89">
        <v>17</v>
      </c>
      <c r="C1227" s="5" t="s">
        <v>4519</v>
      </c>
      <c r="D1227" s="89" t="s">
        <v>14</v>
      </c>
      <c r="E1227" s="89" t="s">
        <v>3501</v>
      </c>
      <c r="F1227" s="89" t="s">
        <v>950</v>
      </c>
      <c r="G1227" s="89"/>
      <c r="H1227" s="89" t="s">
        <v>723</v>
      </c>
      <c r="I1227" s="89" t="s">
        <v>1957</v>
      </c>
      <c r="J1227" s="89">
        <v>10</v>
      </c>
      <c r="K1227" s="89" t="s">
        <v>608</v>
      </c>
      <c r="L1227" s="111" t="s">
        <v>4602</v>
      </c>
      <c r="M1227" s="112">
        <v>24500</v>
      </c>
      <c r="N1227" s="5">
        <v>20250508</v>
      </c>
      <c r="O1227" s="89">
        <v>20250513</v>
      </c>
      <c r="P1227" s="89"/>
      <c r="Q1227" s="91">
        <f t="shared" si="272"/>
        <v>245000</v>
      </c>
      <c r="R1227" s="92">
        <f t="shared" si="273"/>
        <v>269500</v>
      </c>
    </row>
    <row r="1228" spans="2:19" ht="16.5">
      <c r="B1228" s="5">
        <v>18</v>
      </c>
      <c r="C1228" s="5" t="s">
        <v>4519</v>
      </c>
      <c r="D1228" s="5" t="s">
        <v>14</v>
      </c>
      <c r="E1228" s="5" t="s">
        <v>3739</v>
      </c>
      <c r="F1228" s="5" t="s">
        <v>915</v>
      </c>
      <c r="G1228" s="5"/>
      <c r="H1228" s="5" t="s">
        <v>4557</v>
      </c>
      <c r="I1228" s="5" t="s">
        <v>3132</v>
      </c>
      <c r="J1228" s="5">
        <v>5</v>
      </c>
      <c r="K1228" s="5" t="s">
        <v>1533</v>
      </c>
      <c r="L1228" s="5" t="s">
        <v>2220</v>
      </c>
      <c r="M1228" s="574">
        <v>34000</v>
      </c>
      <c r="N1228" s="5">
        <v>20250508</v>
      </c>
      <c r="O1228" s="5">
        <v>20250509</v>
      </c>
      <c r="P1228" s="5"/>
      <c r="Q1228" s="7">
        <f t="shared" si="272"/>
        <v>170000</v>
      </c>
      <c r="R1228" s="8">
        <f t="shared" si="273"/>
        <v>187000.00000000003</v>
      </c>
      <c r="S1228" s="2" t="s">
        <v>4613</v>
      </c>
    </row>
    <row r="1229" spans="2:19" ht="16.5">
      <c r="B1229" s="5">
        <v>19</v>
      </c>
      <c r="C1229" s="5" t="s">
        <v>4519</v>
      </c>
      <c r="D1229" s="5" t="s">
        <v>14</v>
      </c>
      <c r="E1229" s="5" t="s">
        <v>3645</v>
      </c>
      <c r="F1229" s="5" t="s">
        <v>4558</v>
      </c>
      <c r="G1229" s="5"/>
      <c r="H1229" s="5" t="s">
        <v>4559</v>
      </c>
      <c r="I1229" s="5" t="s">
        <v>811</v>
      </c>
      <c r="J1229" s="5">
        <v>1</v>
      </c>
      <c r="K1229" s="5" t="s">
        <v>36</v>
      </c>
      <c r="L1229" s="5" t="s">
        <v>4602</v>
      </c>
      <c r="M1229" s="574">
        <v>17000</v>
      </c>
      <c r="N1229" s="5">
        <v>20250508</v>
      </c>
      <c r="O1229" s="5">
        <v>20250513</v>
      </c>
      <c r="P1229" s="5"/>
      <c r="Q1229" s="7">
        <f t="shared" si="272"/>
        <v>17000</v>
      </c>
      <c r="R1229" s="8">
        <f t="shared" si="273"/>
        <v>18700</v>
      </c>
    </row>
    <row r="1230" spans="2:19" ht="16.5">
      <c r="B1230" s="5">
        <v>20</v>
      </c>
      <c r="C1230" s="5" t="s">
        <v>4519</v>
      </c>
      <c r="D1230" s="5" t="s">
        <v>14</v>
      </c>
      <c r="E1230" s="5" t="s">
        <v>4560</v>
      </c>
      <c r="F1230" s="5" t="s">
        <v>4561</v>
      </c>
      <c r="G1230" s="5"/>
      <c r="H1230" s="5" t="s">
        <v>3194</v>
      </c>
      <c r="I1230" s="5" t="s">
        <v>4562</v>
      </c>
      <c r="J1230" s="5">
        <v>1</v>
      </c>
      <c r="K1230" s="5" t="s">
        <v>608</v>
      </c>
      <c r="L1230" s="5" t="s">
        <v>4602</v>
      </c>
      <c r="M1230" s="574">
        <v>68500</v>
      </c>
      <c r="N1230" s="5">
        <v>20250508</v>
      </c>
      <c r="O1230" s="5">
        <v>20250513</v>
      </c>
      <c r="P1230" s="5"/>
      <c r="Q1230" s="7">
        <f t="shared" si="272"/>
        <v>68500</v>
      </c>
      <c r="R1230" s="8">
        <f t="shared" si="273"/>
        <v>75350</v>
      </c>
    </row>
    <row r="1231" spans="2:19" ht="16.5">
      <c r="B1231" s="5">
        <v>21</v>
      </c>
      <c r="C1231" s="5" t="s">
        <v>4519</v>
      </c>
      <c r="D1231" s="5" t="s">
        <v>14</v>
      </c>
      <c r="E1231" s="5" t="s">
        <v>4563</v>
      </c>
      <c r="F1231" s="5" t="s">
        <v>2012</v>
      </c>
      <c r="G1231" s="5"/>
      <c r="H1231" s="5" t="s">
        <v>4564</v>
      </c>
      <c r="I1231" s="5" t="s">
        <v>4565</v>
      </c>
      <c r="J1231" s="5">
        <v>1</v>
      </c>
      <c r="K1231" s="5" t="s">
        <v>36</v>
      </c>
      <c r="L1231" s="5" t="s">
        <v>4602</v>
      </c>
      <c r="M1231" s="574">
        <v>97600</v>
      </c>
      <c r="N1231" s="5">
        <v>20250508</v>
      </c>
      <c r="O1231" s="5">
        <v>20250513</v>
      </c>
      <c r="P1231" s="5"/>
      <c r="Q1231" s="7">
        <f t="shared" si="272"/>
        <v>97600</v>
      </c>
      <c r="R1231" s="8">
        <f t="shared" si="273"/>
        <v>107360.00000000001</v>
      </c>
    </row>
    <row r="1232" spans="2:19" ht="16.5">
      <c r="B1232" s="5">
        <v>22</v>
      </c>
      <c r="C1232" s="5" t="s">
        <v>4519</v>
      </c>
      <c r="D1232" s="5" t="s">
        <v>14</v>
      </c>
      <c r="E1232" s="5" t="s">
        <v>4566</v>
      </c>
      <c r="F1232" s="5"/>
      <c r="G1232" s="5"/>
      <c r="H1232" s="5"/>
      <c r="I1232" s="5"/>
      <c r="J1232" s="5">
        <v>1</v>
      </c>
      <c r="K1232" s="5" t="s">
        <v>1533</v>
      </c>
      <c r="L1232" s="5" t="s">
        <v>4611</v>
      </c>
      <c r="M1232" s="574">
        <v>240800</v>
      </c>
      <c r="N1232" s="5">
        <v>20250508</v>
      </c>
      <c r="O1232" s="5">
        <v>20250530</v>
      </c>
      <c r="P1232" s="5" t="s">
        <v>4612</v>
      </c>
      <c r="Q1232" s="7">
        <f t="shared" si="272"/>
        <v>240800</v>
      </c>
      <c r="R1232" s="8">
        <f t="shared" si="273"/>
        <v>264880</v>
      </c>
    </row>
    <row r="1233" spans="2:18" ht="16.5">
      <c r="B1233" s="89">
        <v>23</v>
      </c>
      <c r="C1233" s="5" t="s">
        <v>4519</v>
      </c>
      <c r="D1233" s="89" t="s">
        <v>14</v>
      </c>
      <c r="E1233" s="89" t="s">
        <v>1760</v>
      </c>
      <c r="F1233" s="89"/>
      <c r="G1233" s="89"/>
      <c r="H1233" s="89" t="s">
        <v>1794</v>
      </c>
      <c r="I1233" s="89"/>
      <c r="J1233" s="89">
        <v>2</v>
      </c>
      <c r="K1233" s="89" t="s">
        <v>1533</v>
      </c>
      <c r="L1233" s="111" t="s">
        <v>4602</v>
      </c>
      <c r="M1233" s="112">
        <v>5900</v>
      </c>
      <c r="N1233" s="5">
        <v>20250508</v>
      </c>
      <c r="O1233" s="89">
        <v>20250513</v>
      </c>
      <c r="P1233" s="89"/>
      <c r="Q1233" s="91">
        <f t="shared" si="272"/>
        <v>11800</v>
      </c>
      <c r="R1233" s="92">
        <f t="shared" si="273"/>
        <v>12980.000000000002</v>
      </c>
    </row>
    <row r="1234" spans="2:18" ht="16.5">
      <c r="B1234" s="89">
        <v>24</v>
      </c>
      <c r="C1234" s="5" t="s">
        <v>4519</v>
      </c>
      <c r="D1234" s="89" t="s">
        <v>14</v>
      </c>
      <c r="E1234" s="89" t="s">
        <v>4567</v>
      </c>
      <c r="F1234" s="89" t="s">
        <v>4568</v>
      </c>
      <c r="G1234" s="89"/>
      <c r="H1234" s="89" t="s">
        <v>4569</v>
      </c>
      <c r="I1234" s="89" t="s">
        <v>4570</v>
      </c>
      <c r="J1234" s="89">
        <v>2</v>
      </c>
      <c r="K1234" s="89" t="s">
        <v>1533</v>
      </c>
      <c r="L1234" s="111" t="s">
        <v>4602</v>
      </c>
      <c r="M1234" s="112">
        <v>1200</v>
      </c>
      <c r="N1234" s="5">
        <v>20250508</v>
      </c>
      <c r="O1234" s="89">
        <v>20250513</v>
      </c>
      <c r="P1234" s="89"/>
      <c r="Q1234" s="91">
        <f t="shared" si="272"/>
        <v>2400</v>
      </c>
      <c r="R1234" s="92">
        <f t="shared" si="273"/>
        <v>2640</v>
      </c>
    </row>
    <row r="1235" spans="2:18" ht="16.5">
      <c r="B1235" s="89">
        <v>25</v>
      </c>
      <c r="C1235" s="5" t="s">
        <v>4519</v>
      </c>
      <c r="D1235" s="89" t="s">
        <v>14</v>
      </c>
      <c r="E1235" s="89" t="s">
        <v>4599</v>
      </c>
      <c r="F1235" s="89"/>
      <c r="G1235" s="89"/>
      <c r="H1235" s="399" t="s">
        <v>4603</v>
      </c>
      <c r="I1235" s="89" t="s">
        <v>4604</v>
      </c>
      <c r="J1235" s="89">
        <v>5</v>
      </c>
      <c r="K1235" s="89" t="s">
        <v>36</v>
      </c>
      <c r="L1235" s="111" t="s">
        <v>4602</v>
      </c>
      <c r="M1235" s="112">
        <v>4900</v>
      </c>
      <c r="N1235" s="5">
        <v>20250508</v>
      </c>
      <c r="O1235" s="89">
        <v>20250513</v>
      </c>
      <c r="P1235" s="89"/>
      <c r="Q1235" s="91">
        <f t="shared" si="272"/>
        <v>24500</v>
      </c>
      <c r="R1235" s="92">
        <f t="shared" si="273"/>
        <v>26950.000000000004</v>
      </c>
    </row>
    <row r="1236" spans="2:18" ht="16.5">
      <c r="B1236" s="89">
        <v>26</v>
      </c>
      <c r="C1236" s="5" t="s">
        <v>4519</v>
      </c>
      <c r="D1236" s="89" t="s">
        <v>14</v>
      </c>
      <c r="E1236" s="89" t="s">
        <v>4571</v>
      </c>
      <c r="F1236" s="89"/>
      <c r="G1236" s="89"/>
      <c r="H1236" s="89" t="s">
        <v>2737</v>
      </c>
      <c r="I1236" s="89" t="s">
        <v>2695</v>
      </c>
      <c r="J1236" s="89">
        <v>2</v>
      </c>
      <c r="K1236" s="89" t="s">
        <v>36</v>
      </c>
      <c r="L1236" s="111" t="s">
        <v>4602</v>
      </c>
      <c r="M1236" s="112">
        <v>1200</v>
      </c>
      <c r="N1236" s="5">
        <v>20250508</v>
      </c>
      <c r="O1236" s="89">
        <v>20250513</v>
      </c>
      <c r="P1236" s="89"/>
      <c r="Q1236" s="91">
        <f t="shared" si="272"/>
        <v>2400</v>
      </c>
      <c r="R1236" s="92">
        <f t="shared" si="273"/>
        <v>2640</v>
      </c>
    </row>
    <row r="1237" spans="2:18" ht="16.5">
      <c r="B1237" s="89">
        <v>27</v>
      </c>
      <c r="C1237" s="5" t="s">
        <v>4519</v>
      </c>
      <c r="D1237" s="89" t="s">
        <v>14</v>
      </c>
      <c r="E1237" s="89" t="s">
        <v>4572</v>
      </c>
      <c r="F1237" s="89"/>
      <c r="G1237" s="89"/>
      <c r="H1237" s="89" t="s">
        <v>4573</v>
      </c>
      <c r="I1237" s="89" t="s">
        <v>4574</v>
      </c>
      <c r="J1237" s="89">
        <v>2</v>
      </c>
      <c r="K1237" s="89" t="s">
        <v>1533</v>
      </c>
      <c r="L1237" s="111" t="s">
        <v>4602</v>
      </c>
      <c r="M1237" s="112">
        <v>1800</v>
      </c>
      <c r="N1237" s="5">
        <v>20250508</v>
      </c>
      <c r="O1237" s="89">
        <v>20250513</v>
      </c>
      <c r="P1237" s="89"/>
      <c r="Q1237" s="91">
        <f t="shared" si="272"/>
        <v>3600</v>
      </c>
      <c r="R1237" s="92">
        <f t="shared" si="273"/>
        <v>3960.0000000000005</v>
      </c>
    </row>
    <row r="1238" spans="2:18" ht="16.5">
      <c r="B1238" s="89">
        <v>28</v>
      </c>
      <c r="C1238" s="5" t="s">
        <v>4519</v>
      </c>
      <c r="D1238" s="89" t="s">
        <v>14</v>
      </c>
      <c r="E1238" s="89" t="s">
        <v>4575</v>
      </c>
      <c r="F1238" s="89"/>
      <c r="G1238" s="89"/>
      <c r="H1238" s="89" t="s">
        <v>4576</v>
      </c>
      <c r="I1238" s="89" t="s">
        <v>4577</v>
      </c>
      <c r="J1238" s="89">
        <v>2</v>
      </c>
      <c r="K1238" s="89" t="s">
        <v>1533</v>
      </c>
      <c r="L1238" s="111" t="s">
        <v>4602</v>
      </c>
      <c r="M1238" s="112">
        <v>1800</v>
      </c>
      <c r="N1238" s="5">
        <v>20250508</v>
      </c>
      <c r="O1238" s="89">
        <v>20250513</v>
      </c>
      <c r="P1238" s="89"/>
      <c r="Q1238" s="91">
        <f t="shared" si="272"/>
        <v>3600</v>
      </c>
      <c r="R1238" s="92">
        <f t="shared" si="273"/>
        <v>3960.0000000000005</v>
      </c>
    </row>
    <row r="1239" spans="2:18" ht="16.5">
      <c r="B1239" s="89">
        <v>29</v>
      </c>
      <c r="C1239" s="5" t="s">
        <v>4519</v>
      </c>
      <c r="D1239" s="89" t="s">
        <v>14</v>
      </c>
      <c r="E1239" s="89" t="s">
        <v>4578</v>
      </c>
      <c r="F1239" s="89"/>
      <c r="G1239" s="89"/>
      <c r="H1239" s="89" t="s">
        <v>4579</v>
      </c>
      <c r="I1239" s="89" t="s">
        <v>4580</v>
      </c>
      <c r="J1239" s="89">
        <v>2</v>
      </c>
      <c r="K1239" s="89" t="s">
        <v>1533</v>
      </c>
      <c r="L1239" s="111" t="s">
        <v>4602</v>
      </c>
      <c r="M1239" s="112">
        <v>1800</v>
      </c>
      <c r="N1239" s="5">
        <v>20250508</v>
      </c>
      <c r="O1239" s="89">
        <v>20250513</v>
      </c>
      <c r="P1239" s="89"/>
      <c r="Q1239" s="91">
        <f t="shared" si="272"/>
        <v>3600</v>
      </c>
      <c r="R1239" s="92">
        <f t="shared" si="273"/>
        <v>3960.0000000000005</v>
      </c>
    </row>
    <row r="1240" spans="2:18" ht="16.5">
      <c r="B1240" s="89">
        <v>30</v>
      </c>
      <c r="C1240" s="5" t="s">
        <v>4519</v>
      </c>
      <c r="D1240" s="89" t="s">
        <v>14</v>
      </c>
      <c r="E1240" s="89" t="s">
        <v>3491</v>
      </c>
      <c r="F1240" s="89"/>
      <c r="G1240" s="89"/>
      <c r="H1240" s="89" t="s">
        <v>3492</v>
      </c>
      <c r="I1240" s="89" t="s">
        <v>4581</v>
      </c>
      <c r="J1240" s="89">
        <v>2</v>
      </c>
      <c r="K1240" s="89" t="s">
        <v>1533</v>
      </c>
      <c r="L1240" s="111" t="s">
        <v>4602</v>
      </c>
      <c r="M1240" s="112">
        <v>2200</v>
      </c>
      <c r="N1240" s="5">
        <v>20250508</v>
      </c>
      <c r="O1240" s="89">
        <v>20250513</v>
      </c>
      <c r="P1240" s="89"/>
      <c r="Q1240" s="91">
        <f t="shared" si="272"/>
        <v>4400</v>
      </c>
      <c r="R1240" s="92">
        <f t="shared" si="273"/>
        <v>4840</v>
      </c>
    </row>
    <row r="1241" spans="2:18" ht="16.5">
      <c r="B1241" s="89">
        <v>31</v>
      </c>
      <c r="C1241" s="5" t="s">
        <v>4519</v>
      </c>
      <c r="D1241" s="89" t="s">
        <v>14</v>
      </c>
      <c r="E1241" s="89" t="s">
        <v>3491</v>
      </c>
      <c r="F1241" s="89"/>
      <c r="G1241" s="89"/>
      <c r="H1241" s="89" t="s">
        <v>3493</v>
      </c>
      <c r="I1241" s="89" t="s">
        <v>3494</v>
      </c>
      <c r="J1241" s="89">
        <v>2</v>
      </c>
      <c r="K1241" s="89" t="s">
        <v>1533</v>
      </c>
      <c r="L1241" s="111" t="s">
        <v>4602</v>
      </c>
      <c r="M1241" s="112">
        <v>2400</v>
      </c>
      <c r="N1241" s="5">
        <v>20250508</v>
      </c>
      <c r="O1241" s="89">
        <v>20250513</v>
      </c>
      <c r="P1241" s="89"/>
      <c r="Q1241" s="91">
        <f t="shared" si="272"/>
        <v>4800</v>
      </c>
      <c r="R1241" s="92">
        <f t="shared" si="273"/>
        <v>5280</v>
      </c>
    </row>
    <row r="1242" spans="2:18" ht="16.5">
      <c r="B1242" s="89">
        <v>32</v>
      </c>
      <c r="C1242" s="5" t="s">
        <v>4519</v>
      </c>
      <c r="D1242" s="89" t="s">
        <v>14</v>
      </c>
      <c r="E1242" s="89" t="s">
        <v>4582</v>
      </c>
      <c r="F1242" s="89" t="s">
        <v>4583</v>
      </c>
      <c r="G1242" s="89"/>
      <c r="H1242" s="89" t="s">
        <v>4584</v>
      </c>
      <c r="I1242" s="89" t="s">
        <v>4585</v>
      </c>
      <c r="J1242" s="89">
        <v>1</v>
      </c>
      <c r="K1242" s="89" t="s">
        <v>1533</v>
      </c>
      <c r="L1242" s="111" t="s">
        <v>4602</v>
      </c>
      <c r="M1242" s="112">
        <v>101000</v>
      </c>
      <c r="N1242" s="5">
        <v>20250508</v>
      </c>
      <c r="O1242" s="89">
        <v>20250521</v>
      </c>
      <c r="P1242" s="89"/>
      <c r="Q1242" s="91">
        <f t="shared" si="272"/>
        <v>101000</v>
      </c>
      <c r="R1242" s="92">
        <f t="shared" si="273"/>
        <v>111100.00000000001</v>
      </c>
    </row>
    <row r="1243" spans="2:18" ht="16.5">
      <c r="B1243" s="89">
        <v>33</v>
      </c>
      <c r="C1243" s="5" t="s">
        <v>4519</v>
      </c>
      <c r="D1243" s="89" t="s">
        <v>14</v>
      </c>
      <c r="E1243" s="89" t="s">
        <v>4620</v>
      </c>
      <c r="F1243" s="89"/>
      <c r="G1243" s="89"/>
      <c r="H1243" s="89" t="s">
        <v>4610</v>
      </c>
      <c r="I1243" s="89" t="s">
        <v>4623</v>
      </c>
      <c r="J1243" s="89">
        <v>1</v>
      </c>
      <c r="K1243" s="89" t="s">
        <v>1533</v>
      </c>
      <c r="L1243" s="111" t="s">
        <v>4602</v>
      </c>
      <c r="M1243" s="112">
        <v>15400</v>
      </c>
      <c r="N1243" s="5">
        <v>20250508</v>
      </c>
      <c r="O1243" s="89">
        <v>20250513</v>
      </c>
      <c r="P1243" s="89"/>
      <c r="Q1243" s="91">
        <f t="shared" si="272"/>
        <v>15400</v>
      </c>
      <c r="R1243" s="92">
        <f t="shared" si="273"/>
        <v>16940</v>
      </c>
    </row>
    <row r="1244" spans="2:18" ht="16.5">
      <c r="B1244" s="89">
        <v>34</v>
      </c>
      <c r="C1244" s="5" t="s">
        <v>4519</v>
      </c>
      <c r="D1244" s="89" t="s">
        <v>14</v>
      </c>
      <c r="E1244" s="89" t="s">
        <v>4621</v>
      </c>
      <c r="F1244" s="89"/>
      <c r="G1244" s="89"/>
      <c r="H1244" s="89" t="s">
        <v>4624</v>
      </c>
      <c r="I1244" s="89" t="s">
        <v>4622</v>
      </c>
      <c r="J1244" s="89">
        <v>5</v>
      </c>
      <c r="K1244" s="89" t="s">
        <v>1533</v>
      </c>
      <c r="L1244" s="111" t="s">
        <v>4602</v>
      </c>
      <c r="M1244" s="112">
        <v>23700</v>
      </c>
      <c r="N1244" s="5">
        <v>20250508</v>
      </c>
      <c r="O1244" s="89">
        <v>20250513</v>
      </c>
      <c r="P1244" s="89"/>
      <c r="Q1244" s="91">
        <f t="shared" si="272"/>
        <v>118500</v>
      </c>
      <c r="R1244" s="92">
        <f t="shared" si="273"/>
        <v>130350.00000000001</v>
      </c>
    </row>
    <row r="1245" spans="2:18" ht="16.5">
      <c r="B1245" s="89">
        <v>35</v>
      </c>
      <c r="C1245" s="5" t="s">
        <v>4519</v>
      </c>
      <c r="D1245" s="89" t="s">
        <v>14</v>
      </c>
      <c r="E1245" s="89" t="s">
        <v>4586</v>
      </c>
      <c r="F1245" s="89" t="s">
        <v>4587</v>
      </c>
      <c r="G1245" s="89"/>
      <c r="H1245" s="89"/>
      <c r="I1245" s="89" t="s">
        <v>4588</v>
      </c>
      <c r="J1245" s="89">
        <v>3</v>
      </c>
      <c r="K1245" s="89" t="s">
        <v>1533</v>
      </c>
      <c r="L1245" s="111" t="s">
        <v>4602</v>
      </c>
      <c r="M1245" s="112">
        <v>14300</v>
      </c>
      <c r="N1245" s="5">
        <v>20250508</v>
      </c>
      <c r="O1245" s="89">
        <v>20250513</v>
      </c>
      <c r="P1245" s="89"/>
      <c r="Q1245" s="91">
        <f t="shared" si="272"/>
        <v>42900</v>
      </c>
      <c r="R1245" s="92">
        <f t="shared" si="273"/>
        <v>47190.000000000007</v>
      </c>
    </row>
    <row r="1246" spans="2:18" ht="16.5">
      <c r="B1246" s="89">
        <v>36</v>
      </c>
      <c r="C1246" s="5" t="s">
        <v>4519</v>
      </c>
      <c r="D1246" s="89" t="s">
        <v>14</v>
      </c>
      <c r="E1246" s="89" t="s">
        <v>1877</v>
      </c>
      <c r="F1246" s="89" t="s">
        <v>908</v>
      </c>
      <c r="G1246" s="89"/>
      <c r="H1246" s="89">
        <v>41705</v>
      </c>
      <c r="I1246" s="89" t="s">
        <v>1885</v>
      </c>
      <c r="J1246" s="89">
        <v>2</v>
      </c>
      <c r="K1246" s="89" t="s">
        <v>608</v>
      </c>
      <c r="L1246" s="111" t="s">
        <v>4602</v>
      </c>
      <c r="M1246" s="112">
        <v>78900</v>
      </c>
      <c r="N1246" s="5">
        <v>20250508</v>
      </c>
      <c r="O1246" s="89">
        <v>20250513</v>
      </c>
      <c r="P1246" s="89"/>
      <c r="Q1246" s="91">
        <f t="shared" si="272"/>
        <v>157800</v>
      </c>
      <c r="R1246" s="92">
        <f t="shared" si="273"/>
        <v>173580</v>
      </c>
    </row>
    <row r="1247" spans="2:18" ht="16.5">
      <c r="B1247" s="89">
        <v>37</v>
      </c>
      <c r="C1247" s="5" t="s">
        <v>4519</v>
      </c>
      <c r="D1247" s="89" t="s">
        <v>14</v>
      </c>
      <c r="E1247" s="89" t="s">
        <v>1879</v>
      </c>
      <c r="F1247" s="89" t="s">
        <v>908</v>
      </c>
      <c r="G1247" s="89"/>
      <c r="H1247" s="89">
        <v>41117</v>
      </c>
      <c r="I1247" s="89" t="s">
        <v>1886</v>
      </c>
      <c r="J1247" s="89">
        <v>2</v>
      </c>
      <c r="K1247" s="89" t="s">
        <v>608</v>
      </c>
      <c r="L1247" s="111" t="s">
        <v>4602</v>
      </c>
      <c r="M1247" s="112">
        <v>56000</v>
      </c>
      <c r="N1247" s="5">
        <v>20250508</v>
      </c>
      <c r="O1247" s="89">
        <v>20250513</v>
      </c>
      <c r="P1247" s="89"/>
      <c r="Q1247" s="91">
        <f t="shared" si="272"/>
        <v>112000</v>
      </c>
      <c r="R1247" s="92">
        <f t="shared" si="273"/>
        <v>123200.00000000001</v>
      </c>
    </row>
    <row r="1248" spans="2:18" ht="16.5">
      <c r="B1248" s="89">
        <v>38</v>
      </c>
      <c r="C1248" s="5" t="s">
        <v>4519</v>
      </c>
      <c r="D1248" s="89" t="s">
        <v>14</v>
      </c>
      <c r="E1248" s="89" t="s">
        <v>4589</v>
      </c>
      <c r="F1248" s="89" t="s">
        <v>4590</v>
      </c>
      <c r="G1248" s="89"/>
      <c r="H1248" s="89" t="s">
        <v>4591</v>
      </c>
      <c r="I1248" s="89"/>
      <c r="J1248" s="89">
        <v>2</v>
      </c>
      <c r="K1248" s="89" t="s">
        <v>608</v>
      </c>
      <c r="L1248" s="111" t="s">
        <v>4602</v>
      </c>
      <c r="M1248" s="112">
        <v>115000</v>
      </c>
      <c r="N1248" s="5">
        <v>20250508</v>
      </c>
      <c r="O1248" s="89">
        <v>20250513</v>
      </c>
      <c r="P1248" s="89"/>
      <c r="Q1248" s="91">
        <f t="shared" si="272"/>
        <v>230000</v>
      </c>
      <c r="R1248" s="92">
        <f t="shared" si="273"/>
        <v>253000.00000000003</v>
      </c>
    </row>
    <row r="1249" spans="1:18" ht="16.5">
      <c r="B1249" s="89">
        <v>39</v>
      </c>
      <c r="C1249" s="5" t="s">
        <v>4519</v>
      </c>
      <c r="D1249" s="89" t="s">
        <v>14</v>
      </c>
      <c r="E1249" s="89" t="s">
        <v>1783</v>
      </c>
      <c r="F1249" s="89" t="s">
        <v>706</v>
      </c>
      <c r="G1249" s="89"/>
      <c r="H1249" s="89" t="s">
        <v>539</v>
      </c>
      <c r="I1249" s="89" t="s">
        <v>1785</v>
      </c>
      <c r="J1249" s="89">
        <v>3</v>
      </c>
      <c r="K1249" s="89" t="s">
        <v>608</v>
      </c>
      <c r="L1249" s="111" t="s">
        <v>4602</v>
      </c>
      <c r="M1249" s="112">
        <v>60000</v>
      </c>
      <c r="N1249" s="5">
        <v>20250508</v>
      </c>
      <c r="O1249" s="89">
        <v>20250521</v>
      </c>
      <c r="P1249" s="89"/>
      <c r="Q1249" s="91">
        <f t="shared" si="272"/>
        <v>180000</v>
      </c>
      <c r="R1249" s="92">
        <f t="shared" si="273"/>
        <v>198000.00000000003</v>
      </c>
    </row>
    <row r="1250" spans="1:18" ht="16.5">
      <c r="B1250" s="89">
        <v>40</v>
      </c>
      <c r="C1250" s="5" t="s">
        <v>4519</v>
      </c>
      <c r="D1250" s="89" t="s">
        <v>14</v>
      </c>
      <c r="E1250" s="89" t="s">
        <v>3349</v>
      </c>
      <c r="F1250" s="89" t="s">
        <v>1677</v>
      </c>
      <c r="G1250" s="89"/>
      <c r="H1250" s="89" t="s">
        <v>687</v>
      </c>
      <c r="I1250" s="89" t="s">
        <v>998</v>
      </c>
      <c r="J1250" s="89">
        <v>6</v>
      </c>
      <c r="K1250" s="89" t="s">
        <v>608</v>
      </c>
      <c r="L1250" s="111" t="s">
        <v>4602</v>
      </c>
      <c r="M1250" s="112">
        <v>6700</v>
      </c>
      <c r="N1250" s="5">
        <v>20250508</v>
      </c>
      <c r="O1250" s="89">
        <v>20250513</v>
      </c>
      <c r="P1250" s="89"/>
      <c r="Q1250" s="91">
        <f t="shared" si="272"/>
        <v>40200</v>
      </c>
      <c r="R1250" s="92">
        <f t="shared" si="273"/>
        <v>44220</v>
      </c>
    </row>
    <row r="1251" spans="1:18" ht="16.5">
      <c r="B1251" s="89">
        <v>41</v>
      </c>
      <c r="C1251" s="5" t="s">
        <v>4519</v>
      </c>
      <c r="D1251" s="89" t="s">
        <v>14</v>
      </c>
      <c r="E1251" s="89" t="s">
        <v>3350</v>
      </c>
      <c r="F1251" s="89" t="s">
        <v>1677</v>
      </c>
      <c r="G1251" s="89"/>
      <c r="H1251" s="89" t="s">
        <v>1672</v>
      </c>
      <c r="I1251" s="89" t="s">
        <v>999</v>
      </c>
      <c r="J1251" s="89">
        <v>6</v>
      </c>
      <c r="K1251" s="89" t="s">
        <v>608</v>
      </c>
      <c r="L1251" s="111" t="s">
        <v>4602</v>
      </c>
      <c r="M1251" s="112">
        <v>6700</v>
      </c>
      <c r="N1251" s="5">
        <v>20250508</v>
      </c>
      <c r="O1251" s="89">
        <v>20250513</v>
      </c>
      <c r="P1251" s="89"/>
      <c r="Q1251" s="91">
        <f t="shared" si="272"/>
        <v>40200</v>
      </c>
      <c r="R1251" s="92">
        <f t="shared" si="273"/>
        <v>44220</v>
      </c>
    </row>
    <row r="1252" spans="1:18" ht="16.5">
      <c r="B1252" s="89">
        <v>42</v>
      </c>
      <c r="C1252" s="5" t="s">
        <v>4519</v>
      </c>
      <c r="D1252" s="89" t="s">
        <v>14</v>
      </c>
      <c r="E1252" s="89" t="s">
        <v>4592</v>
      </c>
      <c r="F1252" s="89" t="s">
        <v>1677</v>
      </c>
      <c r="G1252" s="89"/>
      <c r="H1252" s="89" t="s">
        <v>3010</v>
      </c>
      <c r="I1252" s="89" t="s">
        <v>1085</v>
      </c>
      <c r="J1252" s="89">
        <v>6</v>
      </c>
      <c r="K1252" s="89" t="s">
        <v>608</v>
      </c>
      <c r="L1252" s="111" t="s">
        <v>4602</v>
      </c>
      <c r="M1252" s="112">
        <v>6700</v>
      </c>
      <c r="N1252" s="5">
        <v>20250508</v>
      </c>
      <c r="O1252" s="89">
        <v>20250513</v>
      </c>
      <c r="P1252" s="89"/>
      <c r="Q1252" s="91">
        <f t="shared" si="272"/>
        <v>40200</v>
      </c>
      <c r="R1252" s="92">
        <f t="shared" si="273"/>
        <v>44220</v>
      </c>
    </row>
    <row r="1253" spans="1:18" ht="16.5">
      <c r="B1253" s="89">
        <v>43</v>
      </c>
      <c r="C1253" s="5" t="s">
        <v>4519</v>
      </c>
      <c r="D1253" s="89" t="s">
        <v>14</v>
      </c>
      <c r="E1253" s="89" t="s">
        <v>3351</v>
      </c>
      <c r="F1253" s="89" t="s">
        <v>1677</v>
      </c>
      <c r="G1253" s="89"/>
      <c r="H1253" s="89" t="s">
        <v>1673</v>
      </c>
      <c r="I1253" s="89" t="s">
        <v>998</v>
      </c>
      <c r="J1253" s="89">
        <v>3</v>
      </c>
      <c r="K1253" s="89" t="s">
        <v>608</v>
      </c>
      <c r="L1253" s="111" t="s">
        <v>4602</v>
      </c>
      <c r="M1253" s="112">
        <v>8300</v>
      </c>
      <c r="N1253" s="5">
        <v>20250508</v>
      </c>
      <c r="O1253" s="89">
        <v>20250513</v>
      </c>
      <c r="P1253" s="89"/>
      <c r="Q1253" s="91">
        <f t="shared" si="272"/>
        <v>24900</v>
      </c>
      <c r="R1253" s="92">
        <f t="shared" si="273"/>
        <v>27390.000000000004</v>
      </c>
    </row>
    <row r="1254" spans="1:18" ht="16.5">
      <c r="B1254" s="89">
        <v>44</v>
      </c>
      <c r="C1254" s="5" t="s">
        <v>4519</v>
      </c>
      <c r="D1254" s="89" t="s">
        <v>14</v>
      </c>
      <c r="E1254" s="89" t="s">
        <v>3352</v>
      </c>
      <c r="F1254" s="89" t="s">
        <v>1677</v>
      </c>
      <c r="G1254" s="89"/>
      <c r="H1254" s="89" t="s">
        <v>1674</v>
      </c>
      <c r="I1254" s="89" t="s">
        <v>999</v>
      </c>
      <c r="J1254" s="89">
        <v>10</v>
      </c>
      <c r="K1254" s="89" t="s">
        <v>608</v>
      </c>
      <c r="L1254" s="111" t="s">
        <v>4602</v>
      </c>
      <c r="M1254" s="112">
        <v>8300</v>
      </c>
      <c r="N1254" s="5">
        <v>20250508</v>
      </c>
      <c r="O1254" s="89">
        <v>20250513</v>
      </c>
      <c r="P1254" s="89"/>
      <c r="Q1254" s="91">
        <f t="shared" si="272"/>
        <v>83000</v>
      </c>
      <c r="R1254" s="92">
        <f t="shared" si="273"/>
        <v>91300.000000000015</v>
      </c>
    </row>
    <row r="1255" spans="1:18" ht="16.5">
      <c r="B1255" s="89">
        <v>45</v>
      </c>
      <c r="C1255" s="5" t="s">
        <v>4519</v>
      </c>
      <c r="D1255" s="89" t="s">
        <v>14</v>
      </c>
      <c r="E1255" s="89" t="s">
        <v>4593</v>
      </c>
      <c r="F1255" s="89" t="s">
        <v>1677</v>
      </c>
      <c r="G1255" s="89"/>
      <c r="H1255" s="89" t="s">
        <v>689</v>
      </c>
      <c r="I1255" s="89" t="s">
        <v>1085</v>
      </c>
      <c r="J1255" s="89">
        <v>10</v>
      </c>
      <c r="K1255" s="89" t="s">
        <v>608</v>
      </c>
      <c r="L1255" s="111" t="s">
        <v>4602</v>
      </c>
      <c r="M1255" s="112">
        <v>8300</v>
      </c>
      <c r="N1255" s="5">
        <v>20250508</v>
      </c>
      <c r="O1255" s="89">
        <v>20250513</v>
      </c>
      <c r="P1255" s="89"/>
      <c r="Q1255" s="91">
        <f t="shared" si="272"/>
        <v>83000</v>
      </c>
      <c r="R1255" s="92">
        <f t="shared" si="273"/>
        <v>91300.000000000015</v>
      </c>
    </row>
    <row r="1256" spans="1:18">
      <c r="P1256" s="43" t="s">
        <v>2298</v>
      </c>
      <c r="Q1256" s="42">
        <f>SUM(Q1211:Q1255)</f>
        <v>6459900</v>
      </c>
      <c r="R1256" s="42">
        <f>SUM(R1211:R1255)</f>
        <v>7105890</v>
      </c>
    </row>
    <row r="1258" spans="1:18">
      <c r="B1258" s="3" t="s">
        <v>4614</v>
      </c>
    </row>
    <row r="1259" spans="1:18">
      <c r="B1259" s="4" t="s">
        <v>4440</v>
      </c>
      <c r="C1259" s="4" t="s">
        <v>4441</v>
      </c>
      <c r="D1259" s="4" t="s">
        <v>4442</v>
      </c>
      <c r="E1259" s="4" t="s">
        <v>4443</v>
      </c>
      <c r="F1259" s="4" t="s">
        <v>4444</v>
      </c>
      <c r="G1259" s="4" t="s">
        <v>4445</v>
      </c>
      <c r="H1259" s="4" t="s">
        <v>4446</v>
      </c>
      <c r="I1259" s="4" t="s">
        <v>4447</v>
      </c>
      <c r="J1259" s="4" t="s">
        <v>4448</v>
      </c>
      <c r="K1259" s="4" t="s">
        <v>4449</v>
      </c>
      <c r="L1259" s="4" t="s">
        <v>4450</v>
      </c>
      <c r="M1259" s="4" t="s">
        <v>4451</v>
      </c>
      <c r="N1259" s="4" t="s">
        <v>4452</v>
      </c>
      <c r="O1259" s="4" t="s">
        <v>4453</v>
      </c>
      <c r="P1259" s="4" t="s">
        <v>4454</v>
      </c>
      <c r="Q1259" s="4" t="s">
        <v>4455</v>
      </c>
      <c r="R1259" s="4" t="s">
        <v>4456</v>
      </c>
    </row>
    <row r="1260" spans="1:18" ht="16.5">
      <c r="A1260" s="27"/>
      <c r="B1260" s="89">
        <v>1</v>
      </c>
      <c r="C1260" s="5" t="s">
        <v>4614</v>
      </c>
      <c r="D1260" s="89" t="s">
        <v>4457</v>
      </c>
      <c r="E1260" s="111" t="s">
        <v>4615</v>
      </c>
      <c r="F1260" s="111" t="s">
        <v>4617</v>
      </c>
      <c r="G1260" s="5"/>
      <c r="H1260" s="111" t="s">
        <v>4618</v>
      </c>
      <c r="I1260" s="111"/>
      <c r="J1260" s="89">
        <v>1</v>
      </c>
      <c r="K1260" s="5" t="s">
        <v>4461</v>
      </c>
      <c r="L1260" s="111" t="s">
        <v>3086</v>
      </c>
      <c r="M1260" s="112">
        <v>2940000</v>
      </c>
      <c r="N1260" s="5">
        <v>20250508</v>
      </c>
      <c r="O1260" s="5">
        <v>20250509</v>
      </c>
      <c r="P1260" s="89"/>
      <c r="Q1260" s="112">
        <v>2940000</v>
      </c>
      <c r="R1260" s="92">
        <f t="shared" ref="R1260:R1261" si="274">Q1260*1.1</f>
        <v>3234000.0000000005</v>
      </c>
    </row>
    <row r="1261" spans="1:18" ht="16.5">
      <c r="B1261" s="89">
        <v>2</v>
      </c>
      <c r="C1261" s="5" t="s">
        <v>4614</v>
      </c>
      <c r="D1261" s="89" t="s">
        <v>4457</v>
      </c>
      <c r="E1261" s="89" t="s">
        <v>4616</v>
      </c>
      <c r="F1261" s="89" t="s">
        <v>4617</v>
      </c>
      <c r="G1261" s="89"/>
      <c r="H1261" s="89" t="s">
        <v>4619</v>
      </c>
      <c r="I1261" s="89"/>
      <c r="J1261" s="89">
        <v>6</v>
      </c>
      <c r="K1261" s="89" t="s">
        <v>4461</v>
      </c>
      <c r="L1261" s="111" t="s">
        <v>3086</v>
      </c>
      <c r="M1261" s="112">
        <v>60000</v>
      </c>
      <c r="N1261" s="5">
        <v>20250508</v>
      </c>
      <c r="O1261" s="89">
        <v>20250509</v>
      </c>
      <c r="P1261" s="89"/>
      <c r="Q1261" s="91">
        <f>J1261*M1261</f>
        <v>360000</v>
      </c>
      <c r="R1261" s="92">
        <f t="shared" si="274"/>
        <v>396000.00000000006</v>
      </c>
    </row>
    <row r="1262" spans="1:18">
      <c r="P1262" s="43" t="s">
        <v>2298</v>
      </c>
      <c r="Q1262" s="42">
        <f>SUM(Q1260:Q1261)</f>
        <v>3300000</v>
      </c>
      <c r="R1262" s="42">
        <f>SUM(R1260:R1261)</f>
        <v>3630000.0000000005</v>
      </c>
    </row>
    <row r="1264" spans="1:18">
      <c r="B1264" s="3" t="s">
        <v>4625</v>
      </c>
    </row>
    <row r="1265" spans="2:18">
      <c r="B1265" s="4" t="s">
        <v>2238</v>
      </c>
      <c r="C1265" s="4" t="s">
        <v>2239</v>
      </c>
      <c r="D1265" s="4" t="s">
        <v>12</v>
      </c>
      <c r="E1265" s="4" t="s">
        <v>5</v>
      </c>
      <c r="F1265" s="4" t="s">
        <v>2242</v>
      </c>
      <c r="G1265" s="4" t="s">
        <v>2</v>
      </c>
      <c r="H1265" s="4" t="s">
        <v>18</v>
      </c>
      <c r="I1265" s="4" t="s">
        <v>3</v>
      </c>
      <c r="J1265" s="4" t="s">
        <v>6</v>
      </c>
      <c r="K1265" s="4" t="s">
        <v>35</v>
      </c>
      <c r="L1265" s="4" t="s">
        <v>21</v>
      </c>
      <c r="M1265" s="4" t="s">
        <v>59</v>
      </c>
      <c r="N1265" s="4" t="s">
        <v>58</v>
      </c>
      <c r="O1265" s="4" t="s">
        <v>2251</v>
      </c>
      <c r="P1265" s="4" t="s">
        <v>73</v>
      </c>
      <c r="Q1265" s="4" t="s">
        <v>2253</v>
      </c>
      <c r="R1265" s="4" t="s">
        <v>2254</v>
      </c>
    </row>
    <row r="1266" spans="2:18" ht="16.5">
      <c r="B1266" s="89">
        <v>1</v>
      </c>
      <c r="C1266" s="5" t="s">
        <v>4626</v>
      </c>
      <c r="D1266" s="89" t="s">
        <v>759</v>
      </c>
      <c r="E1266" s="5" t="s">
        <v>4120</v>
      </c>
      <c r="F1266" s="111" t="s">
        <v>487</v>
      </c>
      <c r="G1266" s="5"/>
      <c r="H1266" s="32" t="s">
        <v>4121</v>
      </c>
      <c r="I1266" s="32" t="s">
        <v>4122</v>
      </c>
      <c r="J1266" s="32">
        <v>1</v>
      </c>
      <c r="K1266" s="32" t="s">
        <v>894</v>
      </c>
      <c r="L1266" s="111" t="s">
        <v>504</v>
      </c>
      <c r="M1266" s="112">
        <v>874000</v>
      </c>
      <c r="N1266" s="5">
        <v>20250516</v>
      </c>
      <c r="O1266" s="5">
        <v>20250520</v>
      </c>
      <c r="P1266" s="89"/>
      <c r="Q1266" s="91">
        <f t="shared" ref="Q1266" si="275">J1266*M1266</f>
        <v>874000</v>
      </c>
      <c r="R1266" s="92">
        <f t="shared" ref="R1266" si="276">Q1266*1.1</f>
        <v>961400.00000000012</v>
      </c>
    </row>
    <row r="1267" spans="2:18">
      <c r="P1267" s="43" t="s">
        <v>2298</v>
      </c>
      <c r="Q1267" s="42">
        <f>SUM(Q1266:Q1266)</f>
        <v>874000</v>
      </c>
      <c r="R1267" s="42">
        <f>SUM(R1266:R1266)</f>
        <v>961400.00000000012</v>
      </c>
    </row>
    <row r="1269" spans="2:18">
      <c r="B1269" s="103">
        <v>45791</v>
      </c>
    </row>
    <row r="1270" spans="2:18">
      <c r="B1270" s="4" t="s">
        <v>2238</v>
      </c>
      <c r="C1270" s="4" t="s">
        <v>13</v>
      </c>
      <c r="D1270" s="4" t="s">
        <v>2750</v>
      </c>
      <c r="E1270" s="4" t="s">
        <v>5</v>
      </c>
      <c r="F1270" s="4" t="s">
        <v>2242</v>
      </c>
      <c r="G1270" s="4" t="s">
        <v>2</v>
      </c>
      <c r="H1270" s="4" t="s">
        <v>18</v>
      </c>
      <c r="I1270" s="4" t="s">
        <v>3</v>
      </c>
      <c r="J1270" s="4" t="s">
        <v>6</v>
      </c>
      <c r="K1270" s="4" t="s">
        <v>2398</v>
      </c>
      <c r="L1270" s="4" t="s">
        <v>21</v>
      </c>
      <c r="M1270" s="4" t="s">
        <v>2580</v>
      </c>
      <c r="N1270" s="4" t="s">
        <v>58</v>
      </c>
      <c r="O1270" s="4" t="s">
        <v>121</v>
      </c>
      <c r="P1270" s="4" t="s">
        <v>73</v>
      </c>
      <c r="Q1270" s="4" t="s">
        <v>2403</v>
      </c>
      <c r="R1270" s="4" t="s">
        <v>337</v>
      </c>
    </row>
    <row r="1271" spans="2:18" ht="16.5">
      <c r="B1271" s="89">
        <v>1</v>
      </c>
      <c r="C1271" s="137">
        <v>45791</v>
      </c>
      <c r="D1271" s="89" t="s">
        <v>14</v>
      </c>
      <c r="E1271" s="89" t="s">
        <v>4511</v>
      </c>
      <c r="F1271" s="89" t="s">
        <v>4510</v>
      </c>
      <c r="G1271" s="89"/>
      <c r="H1271" s="89" t="s">
        <v>4512</v>
      </c>
      <c r="I1271" s="89"/>
      <c r="J1271" s="89">
        <v>5</v>
      </c>
      <c r="K1271" s="89" t="s">
        <v>1533</v>
      </c>
      <c r="L1271" s="111" t="s">
        <v>4695</v>
      </c>
      <c r="M1271" s="112">
        <v>266400</v>
      </c>
      <c r="N1271" s="5">
        <v>20250526</v>
      </c>
      <c r="O1271" s="89">
        <v>20250530</v>
      </c>
      <c r="P1271" s="89"/>
      <c r="Q1271" s="91">
        <f>J1271*M1271</f>
        <v>1332000</v>
      </c>
      <c r="R1271" s="92">
        <f t="shared" ref="R1271:R1275" si="277">Q1271*1.1</f>
        <v>1465200.0000000002</v>
      </c>
    </row>
    <row r="1272" spans="2:18" ht="16.5">
      <c r="B1272" s="89">
        <v>2</v>
      </c>
      <c r="C1272" s="137">
        <v>45791</v>
      </c>
      <c r="D1272" s="89" t="s">
        <v>14</v>
      </c>
      <c r="E1272" s="89" t="s">
        <v>4513</v>
      </c>
      <c r="F1272" s="89" t="s">
        <v>4510</v>
      </c>
      <c r="G1272" s="89"/>
      <c r="H1272" s="89" t="s">
        <v>4514</v>
      </c>
      <c r="I1272" s="89"/>
      <c r="J1272" s="89">
        <v>3</v>
      </c>
      <c r="K1272" s="89" t="s">
        <v>1533</v>
      </c>
      <c r="L1272" s="111" t="s">
        <v>4695</v>
      </c>
      <c r="M1272" s="112">
        <v>438900</v>
      </c>
      <c r="N1272" s="5">
        <v>20250526</v>
      </c>
      <c r="O1272" s="89">
        <v>20250530</v>
      </c>
      <c r="P1272" s="89"/>
      <c r="Q1272" s="91">
        <f t="shared" ref="Q1272:Q1275" si="278">J1272*M1272</f>
        <v>1316700</v>
      </c>
      <c r="R1272" s="92">
        <f t="shared" si="277"/>
        <v>1448370.0000000002</v>
      </c>
    </row>
    <row r="1273" spans="2:18" ht="16.5">
      <c r="B1273" s="89">
        <v>3</v>
      </c>
      <c r="C1273" s="137">
        <v>45791</v>
      </c>
      <c r="D1273" s="89" t="s">
        <v>14</v>
      </c>
      <c r="E1273" s="89" t="s">
        <v>4515</v>
      </c>
      <c r="F1273" s="89" t="s">
        <v>4510</v>
      </c>
      <c r="G1273" s="89"/>
      <c r="H1273" s="89" t="s">
        <v>4516</v>
      </c>
      <c r="I1273" s="89"/>
      <c r="J1273" s="89">
        <v>2</v>
      </c>
      <c r="K1273" s="89" t="s">
        <v>1533</v>
      </c>
      <c r="L1273" s="111" t="s">
        <v>4695</v>
      </c>
      <c r="M1273" s="112">
        <v>20000</v>
      </c>
      <c r="N1273" s="5">
        <v>20250526</v>
      </c>
      <c r="O1273" s="89">
        <v>20250627</v>
      </c>
      <c r="P1273" s="89" t="s">
        <v>4712</v>
      </c>
      <c r="Q1273" s="91">
        <f t="shared" si="278"/>
        <v>40000</v>
      </c>
      <c r="R1273" s="92">
        <f t="shared" si="277"/>
        <v>44000</v>
      </c>
    </row>
    <row r="1274" spans="2:18" ht="16.5">
      <c r="B1274" s="89">
        <v>4</v>
      </c>
      <c r="C1274" s="137">
        <v>45791</v>
      </c>
      <c r="D1274" s="89" t="s">
        <v>14</v>
      </c>
      <c r="E1274" s="89" t="s">
        <v>4517</v>
      </c>
      <c r="F1274" s="89" t="s">
        <v>4510</v>
      </c>
      <c r="G1274" s="89"/>
      <c r="H1274" s="89" t="s">
        <v>4518</v>
      </c>
      <c r="I1274" s="89"/>
      <c r="J1274" s="89">
        <v>4</v>
      </c>
      <c r="K1274" s="89" t="s">
        <v>1533</v>
      </c>
      <c r="L1274" s="111" t="s">
        <v>4695</v>
      </c>
      <c r="M1274" s="112">
        <v>67900</v>
      </c>
      <c r="N1274" s="5">
        <v>20250526</v>
      </c>
      <c r="O1274" s="89">
        <v>20250627</v>
      </c>
      <c r="P1274" s="89" t="s">
        <v>4712</v>
      </c>
      <c r="Q1274" s="91">
        <f t="shared" si="278"/>
        <v>271600</v>
      </c>
      <c r="R1274" s="92">
        <f t="shared" si="277"/>
        <v>298760</v>
      </c>
    </row>
    <row r="1275" spans="2:18" ht="16.5">
      <c r="B1275" s="89">
        <v>5</v>
      </c>
      <c r="C1275" s="137">
        <v>45791</v>
      </c>
      <c r="D1275" s="89" t="s">
        <v>14</v>
      </c>
      <c r="E1275" s="89" t="s">
        <v>4633</v>
      </c>
      <c r="F1275" s="89" t="s">
        <v>4510</v>
      </c>
      <c r="G1275" s="89"/>
      <c r="H1275" s="89" t="s">
        <v>4634</v>
      </c>
      <c r="I1275" s="89"/>
      <c r="J1275" s="89">
        <v>4</v>
      </c>
      <c r="K1275" s="89" t="s">
        <v>1533</v>
      </c>
      <c r="L1275" s="111" t="s">
        <v>4695</v>
      </c>
      <c r="M1275" s="112">
        <v>377100</v>
      </c>
      <c r="N1275" s="5">
        <v>20250526</v>
      </c>
      <c r="O1275" s="89">
        <v>20250530</v>
      </c>
      <c r="P1275" s="89"/>
      <c r="Q1275" s="91">
        <f t="shared" si="278"/>
        <v>1508400</v>
      </c>
      <c r="R1275" s="92">
        <f t="shared" si="277"/>
        <v>1659240.0000000002</v>
      </c>
    </row>
    <row r="1276" spans="2:18">
      <c r="P1276" s="43" t="s">
        <v>2298</v>
      </c>
      <c r="Q1276" s="42">
        <f>SUM(Q1271:Q1275)</f>
        <v>4468700</v>
      </c>
      <c r="R1276" s="42">
        <f>SUM(R1271:R1275)</f>
        <v>4915570.0000000009</v>
      </c>
    </row>
    <row r="1278" spans="2:18">
      <c r="B1278" s="103">
        <v>45796</v>
      </c>
    </row>
    <row r="1279" spans="2:18">
      <c r="B1279" s="4" t="s">
        <v>48</v>
      </c>
      <c r="C1279" s="4" t="s">
        <v>13</v>
      </c>
      <c r="D1279" s="4" t="s">
        <v>12</v>
      </c>
      <c r="E1279" s="4" t="s">
        <v>5</v>
      </c>
      <c r="F1279" s="4" t="s">
        <v>22</v>
      </c>
      <c r="G1279" s="4" t="s">
        <v>2</v>
      </c>
      <c r="H1279" s="4" t="s">
        <v>18</v>
      </c>
      <c r="I1279" s="4" t="s">
        <v>3</v>
      </c>
      <c r="J1279" s="4" t="s">
        <v>6</v>
      </c>
      <c r="K1279" s="4" t="s">
        <v>35</v>
      </c>
      <c r="L1279" s="4" t="s">
        <v>21</v>
      </c>
      <c r="M1279" s="4" t="s">
        <v>59</v>
      </c>
      <c r="N1279" s="4" t="s">
        <v>58</v>
      </c>
      <c r="O1279" s="4" t="s">
        <v>121</v>
      </c>
      <c r="P1279" s="4" t="s">
        <v>73</v>
      </c>
      <c r="Q1279" s="4" t="s">
        <v>122</v>
      </c>
      <c r="R1279" s="4" t="s">
        <v>337</v>
      </c>
    </row>
    <row r="1280" spans="2:18" ht="16.5">
      <c r="B1280" s="89">
        <v>1</v>
      </c>
      <c r="C1280" s="137">
        <v>45796</v>
      </c>
      <c r="D1280" s="89" t="s">
        <v>14</v>
      </c>
      <c r="E1280" s="111" t="s">
        <v>1591</v>
      </c>
      <c r="F1280" s="111" t="s">
        <v>1148</v>
      </c>
      <c r="G1280" s="5"/>
      <c r="H1280" s="593" t="s">
        <v>4666</v>
      </c>
      <c r="I1280" s="111"/>
      <c r="J1280" s="89">
        <v>1</v>
      </c>
      <c r="K1280" s="5" t="s">
        <v>38</v>
      </c>
      <c r="L1280" s="111" t="s">
        <v>4694</v>
      </c>
      <c r="M1280" s="112">
        <v>864000</v>
      </c>
      <c r="N1280" s="5">
        <v>20250526</v>
      </c>
      <c r="O1280" s="5">
        <v>20250529</v>
      </c>
      <c r="P1280" s="89"/>
      <c r="Q1280" s="91">
        <f>J1280*M1280</f>
        <v>864000</v>
      </c>
      <c r="R1280" s="92">
        <f t="shared" ref="R1280:R1281" si="279">Q1280*1.1</f>
        <v>950400.00000000012</v>
      </c>
    </row>
    <row r="1281" spans="2:18" ht="16.5">
      <c r="B1281" s="89">
        <v>2</v>
      </c>
      <c r="C1281" s="137">
        <v>45796</v>
      </c>
      <c r="D1281" s="89" t="s">
        <v>14</v>
      </c>
      <c r="E1281" s="89" t="s">
        <v>4665</v>
      </c>
      <c r="F1281" s="89" t="s">
        <v>1148</v>
      </c>
      <c r="G1281" s="89"/>
      <c r="H1281" s="89" t="s">
        <v>4667</v>
      </c>
      <c r="I1281" s="89"/>
      <c r="J1281" s="89">
        <v>1</v>
      </c>
      <c r="K1281" s="89" t="s">
        <v>38</v>
      </c>
      <c r="L1281" s="111" t="s">
        <v>4694</v>
      </c>
      <c r="M1281" s="112">
        <v>373000</v>
      </c>
      <c r="N1281" s="5">
        <v>20250526</v>
      </c>
      <c r="O1281" s="89">
        <v>20250529</v>
      </c>
      <c r="P1281" s="89"/>
      <c r="Q1281" s="91">
        <f>J1281*M1281</f>
        <v>373000</v>
      </c>
      <c r="R1281" s="92">
        <f t="shared" si="279"/>
        <v>410300.00000000006</v>
      </c>
    </row>
    <row r="1282" spans="2:18">
      <c r="P1282" s="43" t="s">
        <v>123</v>
      </c>
      <c r="Q1282" s="42">
        <f>SUM(Q1280:Q1281)</f>
        <v>1237000</v>
      </c>
      <c r="R1282" s="42">
        <f>SUM(R1280:R1281)</f>
        <v>1360700.0000000002</v>
      </c>
    </row>
    <row r="1284" spans="2:18">
      <c r="B1284" s="103">
        <v>45798</v>
      </c>
    </row>
    <row r="1285" spans="2:18">
      <c r="B1285" s="4" t="s">
        <v>48</v>
      </c>
      <c r="C1285" s="4" t="s">
        <v>13</v>
      </c>
      <c r="D1285" s="4" t="s">
        <v>12</v>
      </c>
      <c r="E1285" s="4" t="s">
        <v>5</v>
      </c>
      <c r="F1285" s="4" t="s">
        <v>22</v>
      </c>
      <c r="G1285" s="4" t="s">
        <v>2</v>
      </c>
      <c r="H1285" s="4" t="s">
        <v>18</v>
      </c>
      <c r="I1285" s="4" t="s">
        <v>3</v>
      </c>
      <c r="J1285" s="4" t="s">
        <v>6</v>
      </c>
      <c r="K1285" s="4" t="s">
        <v>35</v>
      </c>
      <c r="L1285" s="4" t="s">
        <v>21</v>
      </c>
      <c r="M1285" s="4" t="s">
        <v>59</v>
      </c>
      <c r="N1285" s="4" t="s">
        <v>58</v>
      </c>
      <c r="O1285" s="4" t="s">
        <v>121</v>
      </c>
      <c r="P1285" s="4" t="s">
        <v>73</v>
      </c>
      <c r="Q1285" s="4" t="s">
        <v>122</v>
      </c>
      <c r="R1285" s="4" t="s">
        <v>337</v>
      </c>
    </row>
    <row r="1286" spans="2:18" ht="16.5">
      <c r="B1286" s="89">
        <v>1</v>
      </c>
      <c r="C1286" s="137">
        <v>45798</v>
      </c>
      <c r="D1286" s="89" t="s">
        <v>14</v>
      </c>
      <c r="E1286" s="111" t="s">
        <v>4669</v>
      </c>
      <c r="F1286" s="111" t="s">
        <v>4670</v>
      </c>
      <c r="G1286" s="5"/>
      <c r="H1286" s="593" t="s">
        <v>2709</v>
      </c>
      <c r="I1286" s="111"/>
      <c r="J1286" s="89">
        <v>2</v>
      </c>
      <c r="K1286" s="5" t="s">
        <v>2710</v>
      </c>
      <c r="L1286" s="111"/>
      <c r="M1286" s="112">
        <v>350000</v>
      </c>
      <c r="N1286" s="5" t="s">
        <v>4709</v>
      </c>
      <c r="O1286" s="5">
        <v>20250519</v>
      </c>
      <c r="P1286" s="89" t="s">
        <v>4710</v>
      </c>
      <c r="Q1286" s="91">
        <f>J1286*M1286</f>
        <v>700000</v>
      </c>
      <c r="R1286" s="92">
        <f t="shared" ref="R1286" si="280">Q1286*1.1</f>
        <v>770000.00000000012</v>
      </c>
    </row>
    <row r="1287" spans="2:18">
      <c r="P1287" s="43" t="s">
        <v>123</v>
      </c>
      <c r="Q1287" s="42">
        <f>SUM(Q1286:Q1286)</f>
        <v>700000</v>
      </c>
      <c r="R1287" s="42">
        <f>SUM(R1286:R1286)</f>
        <v>770000.00000000012</v>
      </c>
    </row>
    <row r="1289" spans="2:18">
      <c r="B1289" s="103">
        <v>45798</v>
      </c>
    </row>
    <row r="1290" spans="2:18">
      <c r="B1290" s="4" t="s">
        <v>2238</v>
      </c>
      <c r="C1290" s="4" t="s">
        <v>2239</v>
      </c>
      <c r="D1290" s="4" t="s">
        <v>12</v>
      </c>
      <c r="E1290" s="4" t="s">
        <v>5</v>
      </c>
      <c r="F1290" s="4" t="s">
        <v>2242</v>
      </c>
      <c r="G1290" s="4" t="s">
        <v>2</v>
      </c>
      <c r="H1290" s="4" t="s">
        <v>18</v>
      </c>
      <c r="I1290" s="4" t="s">
        <v>3</v>
      </c>
      <c r="J1290" s="4" t="s">
        <v>6</v>
      </c>
      <c r="K1290" s="4" t="s">
        <v>35</v>
      </c>
      <c r="L1290" s="4" t="s">
        <v>21</v>
      </c>
      <c r="M1290" s="4" t="s">
        <v>2249</v>
      </c>
      <c r="N1290" s="4" t="s">
        <v>2250</v>
      </c>
      <c r="O1290" s="4" t="s">
        <v>2251</v>
      </c>
      <c r="P1290" s="4" t="s">
        <v>73</v>
      </c>
      <c r="Q1290" s="4" t="s">
        <v>2253</v>
      </c>
      <c r="R1290" s="4" t="s">
        <v>2254</v>
      </c>
    </row>
    <row r="1291" spans="2:18" ht="17.25" customHeight="1">
      <c r="B1291" s="89">
        <v>1</v>
      </c>
      <c r="C1291" s="137">
        <v>45798</v>
      </c>
      <c r="D1291" s="89" t="s">
        <v>2256</v>
      </c>
      <c r="E1291" s="111" t="s">
        <v>4671</v>
      </c>
      <c r="F1291" s="111" t="s">
        <v>2678</v>
      </c>
      <c r="G1291" s="5"/>
      <c r="H1291" s="111" t="s">
        <v>2679</v>
      </c>
      <c r="I1291" s="111" t="s">
        <v>152</v>
      </c>
      <c r="J1291" s="5">
        <v>6</v>
      </c>
      <c r="K1291" s="5" t="s">
        <v>4672</v>
      </c>
      <c r="L1291" s="7" t="s">
        <v>4702</v>
      </c>
      <c r="M1291" s="7">
        <v>115500</v>
      </c>
      <c r="N1291" s="5">
        <v>20250526</v>
      </c>
      <c r="O1291" s="5">
        <v>20250529</v>
      </c>
      <c r="P1291" s="89"/>
      <c r="Q1291" s="91">
        <f t="shared" ref="Q1291" si="281">J1291*M1291</f>
        <v>693000</v>
      </c>
      <c r="R1291" s="92">
        <f t="shared" ref="R1291:R1301" si="282">Q1291*1.1</f>
        <v>762300.00000000012</v>
      </c>
    </row>
    <row r="1292" spans="2:18" ht="17.25" customHeight="1">
      <c r="B1292" s="89">
        <v>2</v>
      </c>
      <c r="C1292" s="137">
        <v>45798</v>
      </c>
      <c r="D1292" s="89" t="s">
        <v>2256</v>
      </c>
      <c r="E1292" s="111" t="s">
        <v>3347</v>
      </c>
      <c r="F1292" s="111" t="s">
        <v>3348</v>
      </c>
      <c r="G1292" s="5" t="s">
        <v>2107</v>
      </c>
      <c r="H1292" s="111" t="s">
        <v>40</v>
      </c>
      <c r="I1292" s="111" t="s">
        <v>767</v>
      </c>
      <c r="J1292" s="5">
        <v>16</v>
      </c>
      <c r="K1292" s="5" t="s">
        <v>4700</v>
      </c>
      <c r="L1292" s="7" t="s">
        <v>4701</v>
      </c>
      <c r="M1292" s="7">
        <v>46000</v>
      </c>
      <c r="N1292" s="5">
        <v>20250523</v>
      </c>
      <c r="O1292" s="5">
        <v>20250529</v>
      </c>
      <c r="P1292" s="89"/>
      <c r="Q1292" s="91">
        <f>J1292*M1292</f>
        <v>736000</v>
      </c>
      <c r="R1292" s="92">
        <f t="shared" si="282"/>
        <v>809600.00000000012</v>
      </c>
    </row>
    <row r="1293" spans="2:18" ht="17.25" customHeight="1">
      <c r="B1293" s="89">
        <v>3</v>
      </c>
      <c r="C1293" s="137">
        <v>45798</v>
      </c>
      <c r="D1293" s="89" t="s">
        <v>2256</v>
      </c>
      <c r="E1293" s="111" t="s">
        <v>3470</v>
      </c>
      <c r="F1293" s="111" t="s">
        <v>1626</v>
      </c>
      <c r="G1293" s="5" t="s">
        <v>2099</v>
      </c>
      <c r="H1293" s="111" t="s">
        <v>1986</v>
      </c>
      <c r="I1293" s="111" t="s">
        <v>152</v>
      </c>
      <c r="J1293" s="5">
        <v>10</v>
      </c>
      <c r="K1293" s="5" t="s">
        <v>4672</v>
      </c>
      <c r="L1293" s="7" t="s">
        <v>4702</v>
      </c>
      <c r="M1293" s="7">
        <v>7400</v>
      </c>
      <c r="N1293" s="5">
        <v>20250526</v>
      </c>
      <c r="O1293" s="5">
        <v>20250529</v>
      </c>
      <c r="P1293" s="89"/>
      <c r="Q1293" s="91">
        <f t="shared" ref="Q1293:Q1301" si="283">J1293*M1293</f>
        <v>74000</v>
      </c>
      <c r="R1293" s="92">
        <f t="shared" si="282"/>
        <v>81400</v>
      </c>
    </row>
    <row r="1294" spans="2:18" ht="17.25" customHeight="1">
      <c r="B1294" s="89">
        <v>4</v>
      </c>
      <c r="C1294" s="137">
        <v>45798</v>
      </c>
      <c r="D1294" s="89" t="s">
        <v>2256</v>
      </c>
      <c r="E1294" s="111" t="s">
        <v>2667</v>
      </c>
      <c r="F1294" s="111" t="s">
        <v>1752</v>
      </c>
      <c r="G1294" s="5" t="s">
        <v>2099</v>
      </c>
      <c r="H1294" s="111" t="s">
        <v>2644</v>
      </c>
      <c r="I1294" s="111" t="s">
        <v>580</v>
      </c>
      <c r="J1294" s="5">
        <v>10</v>
      </c>
      <c r="K1294" s="5" t="s">
        <v>4672</v>
      </c>
      <c r="L1294" s="7" t="s">
        <v>4702</v>
      </c>
      <c r="M1294" s="7">
        <v>7400</v>
      </c>
      <c r="N1294" s="5">
        <v>20250526</v>
      </c>
      <c r="O1294" s="5">
        <v>20250529</v>
      </c>
      <c r="P1294" s="89"/>
      <c r="Q1294" s="91">
        <f t="shared" si="283"/>
        <v>74000</v>
      </c>
      <c r="R1294" s="92">
        <f t="shared" si="282"/>
        <v>81400</v>
      </c>
    </row>
    <row r="1295" spans="2:18" ht="17.25" customHeight="1">
      <c r="B1295" s="89">
        <v>5</v>
      </c>
      <c r="C1295" s="137">
        <v>45798</v>
      </c>
      <c r="D1295" s="89" t="s">
        <v>2256</v>
      </c>
      <c r="E1295" s="111" t="s">
        <v>1772</v>
      </c>
      <c r="F1295" s="111" t="s">
        <v>154</v>
      </c>
      <c r="G1295" s="5" t="s">
        <v>1773</v>
      </c>
      <c r="H1295" s="111" t="s">
        <v>1774</v>
      </c>
      <c r="I1295" s="111" t="s">
        <v>813</v>
      </c>
      <c r="J1295" s="5">
        <v>10</v>
      </c>
      <c r="K1295" s="5" t="s">
        <v>4672</v>
      </c>
      <c r="L1295" s="7" t="s">
        <v>4702</v>
      </c>
      <c r="M1295" s="7">
        <v>17000</v>
      </c>
      <c r="N1295" s="5">
        <v>20250526</v>
      </c>
      <c r="O1295" s="5">
        <v>20250529</v>
      </c>
      <c r="P1295" s="89"/>
      <c r="Q1295" s="91">
        <f t="shared" si="283"/>
        <v>170000</v>
      </c>
      <c r="R1295" s="92">
        <f t="shared" si="282"/>
        <v>187000.00000000003</v>
      </c>
    </row>
    <row r="1296" spans="2:18" ht="17.25" customHeight="1">
      <c r="B1296" s="89">
        <v>6</v>
      </c>
      <c r="C1296" s="137">
        <v>45798</v>
      </c>
      <c r="D1296" s="89" t="s">
        <v>2256</v>
      </c>
      <c r="E1296" s="111" t="s">
        <v>3488</v>
      </c>
      <c r="F1296" s="111" t="s">
        <v>897</v>
      </c>
      <c r="G1296" s="5" t="s">
        <v>2913</v>
      </c>
      <c r="H1296" s="111" t="s">
        <v>2914</v>
      </c>
      <c r="I1296" s="111" t="s">
        <v>814</v>
      </c>
      <c r="J1296" s="5">
        <v>5</v>
      </c>
      <c r="K1296" s="5" t="s">
        <v>4672</v>
      </c>
      <c r="L1296" s="7" t="s">
        <v>4702</v>
      </c>
      <c r="M1296" s="7">
        <v>210000</v>
      </c>
      <c r="N1296" s="5">
        <v>20250526</v>
      </c>
      <c r="O1296" s="5">
        <v>20250529</v>
      </c>
      <c r="P1296" s="89"/>
      <c r="Q1296" s="91">
        <f t="shared" si="283"/>
        <v>1050000</v>
      </c>
      <c r="R1296" s="92">
        <f t="shared" si="282"/>
        <v>1155000</v>
      </c>
    </row>
    <row r="1297" spans="1:18" ht="17.25" customHeight="1">
      <c r="B1297" s="89">
        <v>7</v>
      </c>
      <c r="C1297" s="137">
        <v>45798</v>
      </c>
      <c r="D1297" s="89" t="s">
        <v>2256</v>
      </c>
      <c r="E1297" s="111" t="s">
        <v>4673</v>
      </c>
      <c r="F1297" s="111" t="s">
        <v>3062</v>
      </c>
      <c r="G1297" s="5"/>
      <c r="H1297" s="111" t="s">
        <v>4674</v>
      </c>
      <c r="I1297" s="111"/>
      <c r="J1297" s="5">
        <v>10</v>
      </c>
      <c r="K1297" s="5" t="s">
        <v>4672</v>
      </c>
      <c r="L1297" s="7" t="s">
        <v>4701</v>
      </c>
      <c r="M1297" s="7">
        <v>115000</v>
      </c>
      <c r="N1297" s="5">
        <v>20250523</v>
      </c>
      <c r="O1297" s="5">
        <v>20250526</v>
      </c>
      <c r="P1297" s="89"/>
      <c r="Q1297" s="91">
        <f t="shared" si="283"/>
        <v>1150000</v>
      </c>
      <c r="R1297" s="92">
        <f t="shared" si="282"/>
        <v>1265000</v>
      </c>
    </row>
    <row r="1298" spans="1:18" ht="17.25" customHeight="1">
      <c r="B1298" s="89">
        <v>8</v>
      </c>
      <c r="C1298" s="137">
        <v>45798</v>
      </c>
      <c r="D1298" s="89" t="s">
        <v>2256</v>
      </c>
      <c r="E1298" s="111" t="s">
        <v>3645</v>
      </c>
      <c r="F1298" s="111" t="s">
        <v>4558</v>
      </c>
      <c r="G1298" s="5"/>
      <c r="H1298" s="111" t="s">
        <v>4559</v>
      </c>
      <c r="I1298" s="111" t="s">
        <v>811</v>
      </c>
      <c r="J1298" s="5">
        <v>1</v>
      </c>
      <c r="K1298" s="5" t="s">
        <v>4675</v>
      </c>
      <c r="L1298" s="7" t="s">
        <v>4702</v>
      </c>
      <c r="M1298" s="7">
        <v>17000</v>
      </c>
      <c r="N1298" s="5">
        <v>20250526</v>
      </c>
      <c r="O1298" s="5">
        <v>20250529</v>
      </c>
      <c r="P1298" s="89"/>
      <c r="Q1298" s="91">
        <f t="shared" si="283"/>
        <v>17000</v>
      </c>
      <c r="R1298" s="92">
        <f t="shared" si="282"/>
        <v>18700</v>
      </c>
    </row>
    <row r="1299" spans="1:18" ht="17.25" customHeight="1">
      <c r="B1299" s="89">
        <v>9</v>
      </c>
      <c r="C1299" s="137">
        <v>45798</v>
      </c>
      <c r="D1299" s="89" t="s">
        <v>2256</v>
      </c>
      <c r="E1299" s="111" t="s">
        <v>4676</v>
      </c>
      <c r="F1299" s="111"/>
      <c r="G1299" s="5"/>
      <c r="H1299" s="111" t="s">
        <v>4677</v>
      </c>
      <c r="I1299" s="111" t="s">
        <v>4678</v>
      </c>
      <c r="J1299" s="5">
        <v>2</v>
      </c>
      <c r="K1299" s="5" t="s">
        <v>4672</v>
      </c>
      <c r="L1299" s="7" t="s">
        <v>4702</v>
      </c>
      <c r="M1299" s="7">
        <v>9200</v>
      </c>
      <c r="N1299" s="5">
        <v>20250526</v>
      </c>
      <c r="O1299" s="5">
        <v>20250529</v>
      </c>
      <c r="P1299" s="89"/>
      <c r="Q1299" s="91">
        <f t="shared" si="283"/>
        <v>18400</v>
      </c>
      <c r="R1299" s="92">
        <f t="shared" si="282"/>
        <v>20240</v>
      </c>
    </row>
    <row r="1300" spans="1:18" ht="17.25" customHeight="1">
      <c r="B1300" s="89">
        <v>10</v>
      </c>
      <c r="C1300" s="137">
        <v>45798</v>
      </c>
      <c r="D1300" s="89" t="s">
        <v>2256</v>
      </c>
      <c r="E1300" s="111" t="s">
        <v>1652</v>
      </c>
      <c r="F1300" s="111"/>
      <c r="G1300" s="5"/>
      <c r="H1300" s="111" t="s">
        <v>1793</v>
      </c>
      <c r="I1300" s="111" t="s">
        <v>1653</v>
      </c>
      <c r="J1300" s="5">
        <v>1</v>
      </c>
      <c r="K1300" s="5" t="s">
        <v>4672</v>
      </c>
      <c r="L1300" s="7" t="s">
        <v>4702</v>
      </c>
      <c r="M1300" s="7">
        <v>27500</v>
      </c>
      <c r="N1300" s="5">
        <v>20250526</v>
      </c>
      <c r="O1300" s="5">
        <v>20250529</v>
      </c>
      <c r="P1300" s="89"/>
      <c r="Q1300" s="91">
        <f t="shared" si="283"/>
        <v>27500</v>
      </c>
      <c r="R1300" s="92">
        <f t="shared" si="282"/>
        <v>30250.000000000004</v>
      </c>
    </row>
    <row r="1301" spans="1:18" ht="17.25" customHeight="1">
      <c r="B1301" s="89">
        <v>11</v>
      </c>
      <c r="C1301" s="137">
        <v>45798</v>
      </c>
      <c r="D1301" s="89" t="s">
        <v>2256</v>
      </c>
      <c r="E1301" s="87" t="s">
        <v>2008</v>
      </c>
      <c r="F1301" s="111" t="s">
        <v>915</v>
      </c>
      <c r="G1301" s="5"/>
      <c r="H1301" s="89" t="s">
        <v>4679</v>
      </c>
      <c r="I1301" s="89" t="s">
        <v>700</v>
      </c>
      <c r="J1301" s="89">
        <v>5</v>
      </c>
      <c r="K1301" s="5" t="s">
        <v>4672</v>
      </c>
      <c r="L1301" s="7" t="s">
        <v>4701</v>
      </c>
      <c r="M1301" s="7">
        <v>15000</v>
      </c>
      <c r="N1301" s="5">
        <v>20250523</v>
      </c>
      <c r="O1301" s="5">
        <v>20250526</v>
      </c>
      <c r="P1301" s="89"/>
      <c r="Q1301" s="91">
        <f t="shared" si="283"/>
        <v>75000</v>
      </c>
      <c r="R1301" s="92">
        <f t="shared" si="282"/>
        <v>82500</v>
      </c>
    </row>
    <row r="1302" spans="1:18" ht="17.25" customHeight="1">
      <c r="P1302" s="43" t="s">
        <v>2298</v>
      </c>
      <c r="Q1302" s="42">
        <f>SUM(Q1291:Q1301)</f>
        <v>4084900</v>
      </c>
      <c r="R1302" s="42">
        <f>SUM(R1291:R1301)</f>
        <v>4493390</v>
      </c>
    </row>
    <row r="1304" spans="1:18">
      <c r="B1304" s="103">
        <v>45803</v>
      </c>
    </row>
    <row r="1305" spans="1:18">
      <c r="B1305" s="4" t="s">
        <v>48</v>
      </c>
      <c r="C1305" s="4" t="s">
        <v>13</v>
      </c>
      <c r="D1305" s="4" t="s">
        <v>12</v>
      </c>
      <c r="E1305" s="4" t="s">
        <v>5</v>
      </c>
      <c r="F1305" s="4" t="s">
        <v>22</v>
      </c>
      <c r="G1305" s="4" t="s">
        <v>2</v>
      </c>
      <c r="H1305" s="4" t="s">
        <v>18</v>
      </c>
      <c r="I1305" s="4" t="s">
        <v>3</v>
      </c>
      <c r="J1305" s="4" t="s">
        <v>6</v>
      </c>
      <c r="K1305" s="4" t="s">
        <v>35</v>
      </c>
      <c r="L1305" s="4" t="s">
        <v>21</v>
      </c>
      <c r="M1305" s="4" t="s">
        <v>59</v>
      </c>
      <c r="N1305" s="4" t="s">
        <v>58</v>
      </c>
      <c r="O1305" s="4" t="s">
        <v>121</v>
      </c>
      <c r="P1305" s="4" t="s">
        <v>73</v>
      </c>
      <c r="Q1305" s="4" t="s">
        <v>122</v>
      </c>
      <c r="R1305" s="4" t="s">
        <v>337</v>
      </c>
    </row>
    <row r="1306" spans="1:18" ht="16.5">
      <c r="A1306" s="27"/>
      <c r="B1306" s="89">
        <v>1</v>
      </c>
      <c r="C1306" s="137">
        <v>45803</v>
      </c>
      <c r="D1306" s="89" t="s">
        <v>14</v>
      </c>
      <c r="E1306" s="111" t="s">
        <v>4696</v>
      </c>
      <c r="F1306" s="111" t="s">
        <v>4459</v>
      </c>
      <c r="G1306" s="5"/>
      <c r="H1306" s="593" t="s">
        <v>4697</v>
      </c>
      <c r="I1306" s="111"/>
      <c r="J1306" s="89">
        <v>1</v>
      </c>
      <c r="K1306" s="5" t="s">
        <v>38</v>
      </c>
      <c r="L1306" s="111" t="s">
        <v>4698</v>
      </c>
      <c r="M1306" s="112">
        <v>1224000</v>
      </c>
      <c r="N1306" s="5"/>
      <c r="O1306" s="5">
        <v>20250528</v>
      </c>
      <c r="P1306" s="89"/>
      <c r="Q1306" s="91">
        <f>J1306*M1306</f>
        <v>1224000</v>
      </c>
      <c r="R1306" s="92">
        <f t="shared" ref="R1306" si="284">Q1306*1.1</f>
        <v>1346400</v>
      </c>
    </row>
    <row r="1307" spans="1:18">
      <c r="P1307" s="43" t="s">
        <v>123</v>
      </c>
      <c r="Q1307" s="42">
        <f>SUM(Q1306:Q1306)</f>
        <v>1224000</v>
      </c>
      <c r="R1307" s="42">
        <f>SUM(R1306:R1306)</f>
        <v>1346400</v>
      </c>
    </row>
    <row r="1309" spans="1:18">
      <c r="B1309" s="103">
        <v>45819</v>
      </c>
    </row>
    <row r="1310" spans="1:18">
      <c r="B1310" s="4" t="s">
        <v>2238</v>
      </c>
      <c r="C1310" s="4" t="s">
        <v>2239</v>
      </c>
      <c r="D1310" s="4" t="s">
        <v>2240</v>
      </c>
      <c r="E1310" s="4" t="s">
        <v>2241</v>
      </c>
      <c r="F1310" s="4" t="s">
        <v>2242</v>
      </c>
      <c r="G1310" s="4" t="s">
        <v>2243</v>
      </c>
      <c r="H1310" s="4" t="s">
        <v>2244</v>
      </c>
      <c r="I1310" s="4" t="s">
        <v>2245</v>
      </c>
      <c r="J1310" s="4" t="s">
        <v>2246</v>
      </c>
      <c r="K1310" s="4" t="s">
        <v>2247</v>
      </c>
      <c r="L1310" s="4" t="s">
        <v>2248</v>
      </c>
      <c r="M1310" s="4" t="s">
        <v>2249</v>
      </c>
      <c r="N1310" s="4" t="s">
        <v>2250</v>
      </c>
      <c r="O1310" s="4" t="s">
        <v>2251</v>
      </c>
      <c r="P1310" s="4" t="s">
        <v>2252</v>
      </c>
      <c r="Q1310" s="4" t="s">
        <v>2253</v>
      </c>
      <c r="R1310" s="4" t="s">
        <v>337</v>
      </c>
    </row>
    <row r="1311" spans="1:18" ht="17.25" customHeight="1">
      <c r="B1311" s="89">
        <v>1</v>
      </c>
      <c r="C1311" s="137">
        <v>45819</v>
      </c>
      <c r="D1311" s="89" t="s">
        <v>759</v>
      </c>
      <c r="E1311" s="111" t="s">
        <v>4749</v>
      </c>
      <c r="F1311" s="111" t="s">
        <v>918</v>
      </c>
      <c r="G1311" s="5"/>
      <c r="H1311" s="111" t="s">
        <v>3703</v>
      </c>
      <c r="I1311" s="111" t="s">
        <v>3485</v>
      </c>
      <c r="J1311" s="5">
        <v>1</v>
      </c>
      <c r="K1311" s="5" t="s">
        <v>1533</v>
      </c>
      <c r="L1311" s="7" t="s">
        <v>119</v>
      </c>
      <c r="M1311" s="7">
        <v>34000</v>
      </c>
      <c r="N1311" s="5">
        <v>20250612</v>
      </c>
      <c r="O1311" s="5">
        <v>20250627</v>
      </c>
      <c r="P1311" s="89"/>
      <c r="Q1311" s="91">
        <f t="shared" ref="Q1311" si="285">J1311*M1311</f>
        <v>34000</v>
      </c>
      <c r="R1311" s="92">
        <f t="shared" ref="R1311:R1327" si="286">Q1311*1.1</f>
        <v>37400</v>
      </c>
    </row>
    <row r="1312" spans="1:18" ht="17.25" customHeight="1">
      <c r="B1312" s="89">
        <v>2</v>
      </c>
      <c r="C1312" s="137">
        <v>45819</v>
      </c>
      <c r="D1312" s="89" t="s">
        <v>759</v>
      </c>
      <c r="E1312" s="111" t="s">
        <v>3471</v>
      </c>
      <c r="F1312" s="111" t="s">
        <v>2987</v>
      </c>
      <c r="G1312" s="5" t="s">
        <v>2981</v>
      </c>
      <c r="H1312" s="111" t="s">
        <v>3472</v>
      </c>
      <c r="I1312" s="111" t="s">
        <v>813</v>
      </c>
      <c r="J1312" s="5">
        <v>5</v>
      </c>
      <c r="K1312" s="5" t="s">
        <v>1533</v>
      </c>
      <c r="L1312" s="7" t="s">
        <v>119</v>
      </c>
      <c r="M1312" s="7">
        <v>25500</v>
      </c>
      <c r="N1312" s="5">
        <v>20250612</v>
      </c>
      <c r="O1312" s="5">
        <v>20250618</v>
      </c>
      <c r="P1312" s="89"/>
      <c r="Q1312" s="91">
        <f>J1312*M1312</f>
        <v>127500</v>
      </c>
      <c r="R1312" s="92">
        <f t="shared" si="286"/>
        <v>140250</v>
      </c>
    </row>
    <row r="1313" spans="2:18" ht="17.25" customHeight="1">
      <c r="B1313" s="89">
        <v>3</v>
      </c>
      <c r="C1313" s="137">
        <v>45819</v>
      </c>
      <c r="D1313" s="89" t="s">
        <v>759</v>
      </c>
      <c r="E1313" s="111" t="s">
        <v>4799</v>
      </c>
      <c r="F1313" s="111" t="s">
        <v>2676</v>
      </c>
      <c r="G1313" s="5"/>
      <c r="H1313" s="111">
        <v>205452500</v>
      </c>
      <c r="I1313" s="111" t="s">
        <v>737</v>
      </c>
      <c r="J1313" s="5">
        <v>1</v>
      </c>
      <c r="K1313" s="5" t="s">
        <v>4750</v>
      </c>
      <c r="L1313" s="7" t="s">
        <v>119</v>
      </c>
      <c r="M1313" s="7">
        <v>311000</v>
      </c>
      <c r="N1313" s="5">
        <v>20250612</v>
      </c>
      <c r="O1313" s="5">
        <v>20250618</v>
      </c>
      <c r="P1313" s="89"/>
      <c r="Q1313" s="91">
        <f t="shared" ref="Q1313:Q1327" si="287">J1313*M1313</f>
        <v>311000</v>
      </c>
      <c r="R1313" s="92">
        <f t="shared" si="286"/>
        <v>342100</v>
      </c>
    </row>
    <row r="1314" spans="2:18" ht="17.25" customHeight="1">
      <c r="B1314" s="89">
        <v>4</v>
      </c>
      <c r="C1314" s="137">
        <v>45819</v>
      </c>
      <c r="D1314" s="89" t="s">
        <v>759</v>
      </c>
      <c r="E1314" s="632" t="s">
        <v>4136</v>
      </c>
      <c r="F1314" s="111" t="s">
        <v>2987</v>
      </c>
      <c r="G1314" s="5"/>
      <c r="H1314" s="633" t="s">
        <v>4807</v>
      </c>
      <c r="I1314" s="111" t="s">
        <v>737</v>
      </c>
      <c r="J1314" s="5">
        <v>3</v>
      </c>
      <c r="K1314" s="5" t="s">
        <v>4808</v>
      </c>
      <c r="L1314" s="7" t="s">
        <v>4809</v>
      </c>
      <c r="M1314" s="7">
        <v>194000</v>
      </c>
      <c r="N1314" s="5">
        <v>20250612</v>
      </c>
      <c r="O1314" s="5">
        <v>20250708</v>
      </c>
      <c r="P1314" s="89"/>
      <c r="Q1314" s="91">
        <f t="shared" si="287"/>
        <v>582000</v>
      </c>
      <c r="R1314" s="92">
        <f t="shared" si="286"/>
        <v>640200</v>
      </c>
    </row>
    <row r="1315" spans="2:18" ht="17.25" customHeight="1">
      <c r="B1315" s="89">
        <v>5</v>
      </c>
      <c r="C1315" s="137">
        <v>45819</v>
      </c>
      <c r="D1315" s="89" t="s">
        <v>4751</v>
      </c>
      <c r="E1315" s="111" t="s">
        <v>3476</v>
      </c>
      <c r="F1315" s="111" t="s">
        <v>1626</v>
      </c>
      <c r="G1315" s="5" t="s">
        <v>2981</v>
      </c>
      <c r="H1315" s="111" t="s">
        <v>3477</v>
      </c>
      <c r="I1315" s="111" t="s">
        <v>152</v>
      </c>
      <c r="J1315" s="5">
        <v>10</v>
      </c>
      <c r="K1315" s="5" t="s">
        <v>4750</v>
      </c>
      <c r="L1315" s="7" t="s">
        <v>119</v>
      </c>
      <c r="M1315" s="7">
        <v>6900</v>
      </c>
      <c r="N1315" s="5">
        <v>20250612</v>
      </c>
      <c r="O1315" s="5">
        <v>20250618</v>
      </c>
      <c r="P1315" s="89"/>
      <c r="Q1315" s="91">
        <f t="shared" si="287"/>
        <v>69000</v>
      </c>
      <c r="R1315" s="92">
        <f t="shared" si="286"/>
        <v>75900</v>
      </c>
    </row>
    <row r="1316" spans="2:18" ht="17.25" customHeight="1">
      <c r="B1316" s="89">
        <v>6</v>
      </c>
      <c r="C1316" s="137">
        <v>45819</v>
      </c>
      <c r="D1316" s="89" t="s">
        <v>4751</v>
      </c>
      <c r="E1316" s="111" t="s">
        <v>3737</v>
      </c>
      <c r="F1316" s="111" t="s">
        <v>897</v>
      </c>
      <c r="G1316" s="5" t="s">
        <v>2107</v>
      </c>
      <c r="H1316" s="111" t="s">
        <v>2108</v>
      </c>
      <c r="I1316" s="111" t="s">
        <v>737</v>
      </c>
      <c r="J1316" s="5">
        <v>10</v>
      </c>
      <c r="K1316" s="5" t="s">
        <v>4750</v>
      </c>
      <c r="L1316" s="7" t="s">
        <v>119</v>
      </c>
      <c r="M1316" s="7">
        <v>11500</v>
      </c>
      <c r="N1316" s="5">
        <v>20250612</v>
      </c>
      <c r="O1316" s="5">
        <v>20250618</v>
      </c>
      <c r="P1316" s="89"/>
      <c r="Q1316" s="91">
        <f t="shared" si="287"/>
        <v>115000</v>
      </c>
      <c r="R1316" s="92">
        <f t="shared" si="286"/>
        <v>126500.00000000001</v>
      </c>
    </row>
    <row r="1317" spans="2:18" ht="17.25" customHeight="1">
      <c r="B1317" s="89">
        <v>7</v>
      </c>
      <c r="C1317" s="137">
        <v>45819</v>
      </c>
      <c r="D1317" s="89" t="s">
        <v>4751</v>
      </c>
      <c r="E1317" s="111" t="s">
        <v>4752</v>
      </c>
      <c r="F1317" s="111" t="s">
        <v>2676</v>
      </c>
      <c r="G1317" s="5"/>
      <c r="H1317" s="111">
        <v>189990010</v>
      </c>
      <c r="I1317" s="111" t="s">
        <v>152</v>
      </c>
      <c r="J1317" s="5">
        <v>8</v>
      </c>
      <c r="K1317" s="5" t="s">
        <v>4750</v>
      </c>
      <c r="L1317" s="7" t="s">
        <v>119</v>
      </c>
      <c r="M1317" s="7">
        <v>151500</v>
      </c>
      <c r="N1317" s="5">
        <v>20250612</v>
      </c>
      <c r="O1317" s="5">
        <v>20250618</v>
      </c>
      <c r="P1317" s="89"/>
      <c r="Q1317" s="91">
        <f t="shared" si="287"/>
        <v>1212000</v>
      </c>
      <c r="R1317" s="92">
        <f t="shared" si="286"/>
        <v>1333200</v>
      </c>
    </row>
    <row r="1318" spans="2:18" ht="17.25" customHeight="1">
      <c r="B1318" s="89">
        <v>8</v>
      </c>
      <c r="C1318" s="137">
        <v>45819</v>
      </c>
      <c r="D1318" s="89" t="s">
        <v>4751</v>
      </c>
      <c r="E1318" s="111" t="s">
        <v>1770</v>
      </c>
      <c r="F1318" s="111" t="s">
        <v>1771</v>
      </c>
      <c r="G1318" s="5" t="s">
        <v>2107</v>
      </c>
      <c r="H1318" s="111" t="s">
        <v>3246</v>
      </c>
      <c r="I1318" s="111" t="s">
        <v>767</v>
      </c>
      <c r="J1318" s="5">
        <v>12</v>
      </c>
      <c r="K1318" s="5" t="s">
        <v>4750</v>
      </c>
      <c r="L1318" s="7" t="s">
        <v>119</v>
      </c>
      <c r="M1318" s="7">
        <v>52500</v>
      </c>
      <c r="N1318" s="5">
        <v>20250612</v>
      </c>
      <c r="O1318" s="5">
        <v>20250618</v>
      </c>
      <c r="P1318" s="89"/>
      <c r="Q1318" s="91">
        <f t="shared" si="287"/>
        <v>630000</v>
      </c>
      <c r="R1318" s="92">
        <f t="shared" si="286"/>
        <v>693000</v>
      </c>
    </row>
    <row r="1319" spans="2:18" ht="17.25" customHeight="1">
      <c r="B1319" s="106">
        <v>9</v>
      </c>
      <c r="C1319" s="452">
        <v>45819</v>
      </c>
      <c r="D1319" s="106" t="s">
        <v>4751</v>
      </c>
      <c r="E1319" s="107" t="s">
        <v>4757</v>
      </c>
      <c r="F1319" s="107" t="s">
        <v>2907</v>
      </c>
      <c r="G1319" s="75" t="s">
        <v>2911</v>
      </c>
      <c r="H1319" s="107" t="s">
        <v>4803</v>
      </c>
      <c r="I1319" s="107" t="s">
        <v>92</v>
      </c>
      <c r="J1319" s="75">
        <v>2</v>
      </c>
      <c r="K1319" s="75" t="s">
        <v>4750</v>
      </c>
      <c r="L1319" s="295" t="s">
        <v>119</v>
      </c>
      <c r="M1319" s="295">
        <v>95000</v>
      </c>
      <c r="N1319" s="75">
        <v>20250612</v>
      </c>
      <c r="O1319" s="75"/>
      <c r="P1319" s="591" t="s">
        <v>4816</v>
      </c>
      <c r="Q1319" s="108">
        <f t="shared" si="287"/>
        <v>190000</v>
      </c>
      <c r="R1319" s="109">
        <f t="shared" si="286"/>
        <v>209000.00000000003</v>
      </c>
    </row>
    <row r="1320" spans="2:18" ht="17.25" customHeight="1">
      <c r="B1320" s="665">
        <v>10</v>
      </c>
      <c r="C1320" s="666">
        <v>45819</v>
      </c>
      <c r="D1320" s="665" t="s">
        <v>759</v>
      </c>
      <c r="E1320" s="665" t="s">
        <v>4801</v>
      </c>
      <c r="F1320" s="665" t="s">
        <v>4802</v>
      </c>
      <c r="G1320" s="665" t="s">
        <v>2911</v>
      </c>
      <c r="H1320" s="665" t="s">
        <v>4804</v>
      </c>
      <c r="I1320" s="665" t="s">
        <v>4805</v>
      </c>
      <c r="J1320" s="665">
        <v>1</v>
      </c>
      <c r="K1320" s="665" t="s">
        <v>38</v>
      </c>
      <c r="L1320" s="667" t="s">
        <v>119</v>
      </c>
      <c r="M1320" s="667">
        <v>165000</v>
      </c>
      <c r="N1320" s="665">
        <v>20250612</v>
      </c>
      <c r="O1320" s="665">
        <v>20250618</v>
      </c>
      <c r="P1320" s="88" t="s">
        <v>4903</v>
      </c>
      <c r="Q1320" s="667">
        <f t="shared" si="287"/>
        <v>165000</v>
      </c>
      <c r="R1320" s="668">
        <f t="shared" si="286"/>
        <v>181500.00000000003</v>
      </c>
    </row>
    <row r="1321" spans="2:18" ht="17.25" customHeight="1">
      <c r="B1321" s="89">
        <v>11</v>
      </c>
      <c r="C1321" s="137">
        <v>45819</v>
      </c>
      <c r="D1321" s="89" t="s">
        <v>4751</v>
      </c>
      <c r="E1321" s="111" t="s">
        <v>1968</v>
      </c>
      <c r="F1321" s="111" t="s">
        <v>1969</v>
      </c>
      <c r="G1321" s="5"/>
      <c r="H1321" s="111">
        <v>311421</v>
      </c>
      <c r="I1321" s="111" t="s">
        <v>1970</v>
      </c>
      <c r="J1321" s="5">
        <v>1</v>
      </c>
      <c r="K1321" s="5" t="s">
        <v>4750</v>
      </c>
      <c r="L1321" s="7" t="s">
        <v>119</v>
      </c>
      <c r="M1321" s="7">
        <v>708000</v>
      </c>
      <c r="N1321" s="5">
        <v>20250612</v>
      </c>
      <c r="O1321" s="5">
        <v>20250618</v>
      </c>
      <c r="P1321" s="88"/>
      <c r="Q1321" s="91">
        <f t="shared" si="287"/>
        <v>708000</v>
      </c>
      <c r="R1321" s="92">
        <f t="shared" si="286"/>
        <v>778800.00000000012</v>
      </c>
    </row>
    <row r="1322" spans="2:18" ht="17.25" customHeight="1">
      <c r="B1322" s="89">
        <v>12</v>
      </c>
      <c r="C1322" s="137">
        <v>45819</v>
      </c>
      <c r="D1322" s="89" t="s">
        <v>4751</v>
      </c>
      <c r="E1322" s="111" t="s">
        <v>4753</v>
      </c>
      <c r="F1322" s="111"/>
      <c r="G1322" s="5"/>
      <c r="H1322" s="111"/>
      <c r="I1322" s="111" t="s">
        <v>4754</v>
      </c>
      <c r="J1322" s="5">
        <v>10</v>
      </c>
      <c r="K1322" s="5" t="s">
        <v>36</v>
      </c>
      <c r="L1322" s="7" t="s">
        <v>119</v>
      </c>
      <c r="M1322" s="7">
        <v>800</v>
      </c>
      <c r="N1322" s="5">
        <v>20250612</v>
      </c>
      <c r="O1322" s="5">
        <v>20250618</v>
      </c>
      <c r="P1322" s="89"/>
      <c r="Q1322" s="91">
        <f t="shared" si="287"/>
        <v>8000</v>
      </c>
      <c r="R1322" s="92">
        <f t="shared" si="286"/>
        <v>8800</v>
      </c>
    </row>
    <row r="1323" spans="2:18" ht="17.25" customHeight="1">
      <c r="B1323" s="89">
        <v>13</v>
      </c>
      <c r="C1323" s="137">
        <v>45819</v>
      </c>
      <c r="D1323" s="89" t="s">
        <v>759</v>
      </c>
      <c r="E1323" s="111" t="s">
        <v>4755</v>
      </c>
      <c r="F1323" s="111"/>
      <c r="G1323" s="5"/>
      <c r="H1323" s="111"/>
      <c r="I1323" s="111"/>
      <c r="J1323" s="5">
        <v>1</v>
      </c>
      <c r="K1323" s="5" t="s">
        <v>1533</v>
      </c>
      <c r="L1323" s="7" t="s">
        <v>119</v>
      </c>
      <c r="M1323" s="7">
        <v>13500</v>
      </c>
      <c r="N1323" s="5">
        <v>20250612</v>
      </c>
      <c r="O1323" s="5">
        <v>20250627</v>
      </c>
      <c r="P1323" s="89"/>
      <c r="Q1323" s="91">
        <f t="shared" si="287"/>
        <v>13500</v>
      </c>
      <c r="R1323" s="92">
        <f t="shared" si="286"/>
        <v>14850.000000000002</v>
      </c>
    </row>
    <row r="1324" spans="2:18" ht="17.25" customHeight="1">
      <c r="B1324" s="89">
        <v>14</v>
      </c>
      <c r="C1324" s="137">
        <v>45819</v>
      </c>
      <c r="D1324" s="89" t="s">
        <v>759</v>
      </c>
      <c r="E1324" s="111" t="s">
        <v>1652</v>
      </c>
      <c r="F1324" s="111"/>
      <c r="G1324" s="5"/>
      <c r="H1324" s="111" t="s">
        <v>1793</v>
      </c>
      <c r="I1324" s="111" t="s">
        <v>1653</v>
      </c>
      <c r="J1324" s="5">
        <v>2</v>
      </c>
      <c r="K1324" s="5" t="s">
        <v>1533</v>
      </c>
      <c r="L1324" s="7" t="s">
        <v>119</v>
      </c>
      <c r="M1324" s="7">
        <v>27500</v>
      </c>
      <c r="N1324" s="5">
        <v>20250612</v>
      </c>
      <c r="O1324" s="5">
        <v>20250618</v>
      </c>
      <c r="P1324" s="89"/>
      <c r="Q1324" s="91">
        <f t="shared" si="287"/>
        <v>55000</v>
      </c>
      <c r="R1324" s="92">
        <f t="shared" si="286"/>
        <v>60500.000000000007</v>
      </c>
    </row>
    <row r="1325" spans="2:18" ht="17.25" customHeight="1">
      <c r="B1325" s="89">
        <v>15</v>
      </c>
      <c r="C1325" s="137">
        <v>45819</v>
      </c>
      <c r="D1325" s="89" t="s">
        <v>759</v>
      </c>
      <c r="E1325" s="111" t="s">
        <v>4673</v>
      </c>
      <c r="F1325" s="111" t="s">
        <v>3062</v>
      </c>
      <c r="G1325" s="5"/>
      <c r="H1325" s="111" t="s">
        <v>4674</v>
      </c>
      <c r="I1325" s="111"/>
      <c r="J1325" s="5">
        <v>20</v>
      </c>
      <c r="K1325" s="5" t="s">
        <v>1533</v>
      </c>
      <c r="L1325" s="7" t="s">
        <v>4798</v>
      </c>
      <c r="M1325" s="7">
        <v>115000</v>
      </c>
      <c r="N1325" s="5">
        <v>20250611</v>
      </c>
      <c r="O1325" s="5">
        <v>20250709</v>
      </c>
      <c r="P1325" s="89"/>
      <c r="Q1325" s="91">
        <f t="shared" si="287"/>
        <v>2300000</v>
      </c>
      <c r="R1325" s="92">
        <f t="shared" si="286"/>
        <v>2530000</v>
      </c>
    </row>
    <row r="1326" spans="2:18" ht="17.25" customHeight="1">
      <c r="B1326" s="89">
        <v>16</v>
      </c>
      <c r="C1326" s="137">
        <v>45819</v>
      </c>
      <c r="D1326" s="89" t="s">
        <v>759</v>
      </c>
      <c r="E1326" s="111" t="s">
        <v>3131</v>
      </c>
      <c r="F1326" s="111" t="s">
        <v>915</v>
      </c>
      <c r="G1326" s="5"/>
      <c r="H1326" s="111" t="s">
        <v>4557</v>
      </c>
      <c r="I1326" s="111" t="s">
        <v>3132</v>
      </c>
      <c r="J1326" s="5">
        <v>10</v>
      </c>
      <c r="K1326" s="5" t="s">
        <v>1533</v>
      </c>
      <c r="L1326" s="7" t="s">
        <v>4798</v>
      </c>
      <c r="M1326" s="7">
        <v>34000</v>
      </c>
      <c r="N1326" s="5">
        <v>20250611</v>
      </c>
      <c r="O1326" s="5">
        <v>20250626</v>
      </c>
      <c r="P1326" s="89"/>
      <c r="Q1326" s="91">
        <f t="shared" si="287"/>
        <v>340000</v>
      </c>
      <c r="R1326" s="92">
        <f t="shared" si="286"/>
        <v>374000.00000000006</v>
      </c>
    </row>
    <row r="1327" spans="2:18" ht="17.25" customHeight="1">
      <c r="B1327" s="89">
        <v>17</v>
      </c>
      <c r="C1327" s="137">
        <v>45819</v>
      </c>
      <c r="D1327" s="89" t="s">
        <v>759</v>
      </c>
      <c r="E1327" s="87" t="s">
        <v>4756</v>
      </c>
      <c r="F1327" s="111" t="s">
        <v>3647</v>
      </c>
      <c r="G1327" s="5"/>
      <c r="H1327" s="89" t="s">
        <v>3649</v>
      </c>
      <c r="I1327" s="89" t="s">
        <v>3650</v>
      </c>
      <c r="J1327" s="89">
        <v>5</v>
      </c>
      <c r="K1327" s="5" t="s">
        <v>1603</v>
      </c>
      <c r="L1327" s="7" t="s">
        <v>4798</v>
      </c>
      <c r="M1327" s="7">
        <v>45000</v>
      </c>
      <c r="N1327" s="5">
        <v>20250611</v>
      </c>
      <c r="O1327" s="5">
        <v>20250626</v>
      </c>
      <c r="P1327" s="89"/>
      <c r="Q1327" s="91">
        <f t="shared" si="287"/>
        <v>225000</v>
      </c>
      <c r="R1327" s="92">
        <f t="shared" si="286"/>
        <v>247500.00000000003</v>
      </c>
    </row>
    <row r="1328" spans="2:18" ht="17.25" customHeight="1">
      <c r="P1328" s="43" t="s">
        <v>2298</v>
      </c>
      <c r="Q1328" s="42">
        <f>SUM(Q1311:Q1327)</f>
        <v>7085000</v>
      </c>
      <c r="R1328" s="42">
        <f>SUM(R1311:R1327)</f>
        <v>7793500</v>
      </c>
    </row>
    <row r="1330" spans="1:18">
      <c r="B1330" s="103">
        <v>45819</v>
      </c>
    </row>
    <row r="1331" spans="1:18">
      <c r="B1331" s="4" t="s">
        <v>48</v>
      </c>
      <c r="C1331" s="4" t="s">
        <v>13</v>
      </c>
      <c r="D1331" s="4" t="s">
        <v>12</v>
      </c>
      <c r="E1331" s="4" t="s">
        <v>5</v>
      </c>
      <c r="F1331" s="4" t="s">
        <v>22</v>
      </c>
      <c r="G1331" s="4" t="s">
        <v>2</v>
      </c>
      <c r="H1331" s="4" t="s">
        <v>18</v>
      </c>
      <c r="I1331" s="4" t="s">
        <v>3</v>
      </c>
      <c r="J1331" s="4" t="s">
        <v>6</v>
      </c>
      <c r="K1331" s="4" t="s">
        <v>35</v>
      </c>
      <c r="L1331" s="4" t="s">
        <v>21</v>
      </c>
      <c r="M1331" s="4" t="s">
        <v>59</v>
      </c>
      <c r="N1331" s="4" t="s">
        <v>58</v>
      </c>
      <c r="O1331" s="4" t="s">
        <v>121</v>
      </c>
      <c r="P1331" s="4" t="s">
        <v>73</v>
      </c>
      <c r="Q1331" s="4" t="s">
        <v>122</v>
      </c>
      <c r="R1331" s="4" t="s">
        <v>337</v>
      </c>
    </row>
    <row r="1332" spans="1:18" ht="16.5">
      <c r="B1332" s="89">
        <v>1</v>
      </c>
      <c r="C1332" s="137">
        <v>45819</v>
      </c>
      <c r="D1332" s="89" t="s">
        <v>14</v>
      </c>
      <c r="E1332" s="111" t="s">
        <v>4796</v>
      </c>
      <c r="F1332" s="89" t="s">
        <v>438</v>
      </c>
      <c r="G1332" s="5"/>
      <c r="H1332" s="593" t="s">
        <v>4797</v>
      </c>
      <c r="I1332" s="111"/>
      <c r="J1332" s="89">
        <v>1</v>
      </c>
      <c r="K1332" s="5" t="s">
        <v>38</v>
      </c>
      <c r="L1332" s="111" t="s">
        <v>2220</v>
      </c>
      <c r="M1332" s="112">
        <v>1450000</v>
      </c>
      <c r="N1332" s="5">
        <v>20250620</v>
      </c>
      <c r="O1332" s="5">
        <v>20250801</v>
      </c>
      <c r="P1332" s="88" t="s">
        <v>4854</v>
      </c>
      <c r="Q1332" s="91">
        <f>J1332*M1332</f>
        <v>1450000</v>
      </c>
      <c r="R1332" s="92">
        <f t="shared" ref="R1332" si="288">Q1332*1.1</f>
        <v>1595000.0000000002</v>
      </c>
    </row>
    <row r="1333" spans="1:18">
      <c r="P1333" s="43" t="s">
        <v>123</v>
      </c>
      <c r="Q1333" s="42">
        <f>SUM(Q1332:Q1332)</f>
        <v>1450000</v>
      </c>
      <c r="R1333" s="42">
        <f>SUM(R1332:R1332)</f>
        <v>1595000.0000000002</v>
      </c>
    </row>
    <row r="1335" spans="1:18">
      <c r="B1335" s="103">
        <v>45824</v>
      </c>
    </row>
    <row r="1336" spans="1:18">
      <c r="B1336" s="4" t="s">
        <v>48</v>
      </c>
      <c r="C1336" s="4" t="s">
        <v>13</v>
      </c>
      <c r="D1336" s="4" t="s">
        <v>12</v>
      </c>
      <c r="E1336" s="4" t="s">
        <v>5</v>
      </c>
      <c r="F1336" s="4" t="s">
        <v>22</v>
      </c>
      <c r="G1336" s="4" t="s">
        <v>2</v>
      </c>
      <c r="H1336" s="4" t="s">
        <v>18</v>
      </c>
      <c r="I1336" s="4" t="s">
        <v>3</v>
      </c>
      <c r="J1336" s="4" t="s">
        <v>6</v>
      </c>
      <c r="K1336" s="4" t="s">
        <v>35</v>
      </c>
      <c r="L1336" s="4" t="s">
        <v>21</v>
      </c>
      <c r="M1336" s="4" t="s">
        <v>59</v>
      </c>
      <c r="N1336" s="4" t="s">
        <v>58</v>
      </c>
      <c r="O1336" s="4" t="s">
        <v>121</v>
      </c>
      <c r="P1336" s="4" t="s">
        <v>73</v>
      </c>
      <c r="Q1336" s="4" t="s">
        <v>122</v>
      </c>
      <c r="R1336" s="4" t="s">
        <v>337</v>
      </c>
    </row>
    <row r="1337" spans="1:18" ht="16.5">
      <c r="B1337" s="89">
        <v>1</v>
      </c>
      <c r="C1337" s="137">
        <v>45824</v>
      </c>
      <c r="D1337" s="89" t="s">
        <v>14</v>
      </c>
      <c r="E1337" s="111" t="s">
        <v>3347</v>
      </c>
      <c r="F1337" s="89" t="s">
        <v>3348</v>
      </c>
      <c r="G1337" s="5" t="s">
        <v>2107</v>
      </c>
      <c r="H1337" s="593" t="s">
        <v>40</v>
      </c>
      <c r="I1337" s="111" t="s">
        <v>767</v>
      </c>
      <c r="J1337" s="89">
        <v>16</v>
      </c>
      <c r="K1337" s="5" t="s">
        <v>38</v>
      </c>
      <c r="L1337" s="111" t="s">
        <v>4815</v>
      </c>
      <c r="M1337" s="112">
        <v>41400</v>
      </c>
      <c r="N1337" s="5">
        <v>20250616</v>
      </c>
      <c r="O1337" s="5">
        <v>20250618</v>
      </c>
      <c r="P1337" s="89"/>
      <c r="Q1337" s="91">
        <f>J1337*M1337</f>
        <v>662400</v>
      </c>
      <c r="R1337" s="92">
        <f t="shared" ref="R1337" si="289">Q1337*1.1</f>
        <v>728640.00000000012</v>
      </c>
    </row>
    <row r="1338" spans="1:18">
      <c r="P1338" s="43" t="s">
        <v>123</v>
      </c>
      <c r="Q1338" s="42">
        <f>SUM(Q1337:Q1337)</f>
        <v>662400</v>
      </c>
      <c r="R1338" s="42">
        <f>SUM(R1337:R1337)</f>
        <v>728640.00000000012</v>
      </c>
    </row>
    <row r="1340" spans="1:18">
      <c r="B1340" s="3" t="s">
        <v>4846</v>
      </c>
    </row>
    <row r="1341" spans="1:18">
      <c r="B1341" s="4" t="s">
        <v>4440</v>
      </c>
      <c r="C1341" s="4" t="s">
        <v>4441</v>
      </c>
      <c r="D1341" s="4" t="s">
        <v>3584</v>
      </c>
      <c r="E1341" s="4" t="s">
        <v>3585</v>
      </c>
      <c r="F1341" s="4" t="s">
        <v>22</v>
      </c>
      <c r="G1341" s="4" t="s">
        <v>3587</v>
      </c>
      <c r="H1341" s="4" t="s">
        <v>4446</v>
      </c>
      <c r="I1341" s="4" t="s">
        <v>3589</v>
      </c>
      <c r="J1341" s="4" t="s">
        <v>3590</v>
      </c>
      <c r="K1341" s="4" t="s">
        <v>35</v>
      </c>
      <c r="L1341" s="4" t="s">
        <v>21</v>
      </c>
      <c r="M1341" s="4" t="s">
        <v>59</v>
      </c>
      <c r="N1341" s="4" t="s">
        <v>58</v>
      </c>
      <c r="O1341" s="4" t="s">
        <v>4453</v>
      </c>
      <c r="P1341" s="4" t="s">
        <v>73</v>
      </c>
      <c r="Q1341" s="4" t="s">
        <v>4455</v>
      </c>
      <c r="R1341" s="4" t="s">
        <v>3596</v>
      </c>
    </row>
    <row r="1342" spans="1:18" ht="16.5">
      <c r="A1342" s="27"/>
      <c r="B1342" s="89">
        <v>1</v>
      </c>
      <c r="C1342" s="5" t="s">
        <v>4850</v>
      </c>
      <c r="D1342" s="89" t="s">
        <v>3736</v>
      </c>
      <c r="E1342" s="111" t="s">
        <v>4847</v>
      </c>
      <c r="F1342" s="111" t="s">
        <v>4848</v>
      </c>
      <c r="G1342" s="5"/>
      <c r="H1342" s="111" t="s">
        <v>4849</v>
      </c>
      <c r="I1342" s="111"/>
      <c r="J1342" s="89">
        <v>1</v>
      </c>
      <c r="K1342" s="5" t="s">
        <v>4461</v>
      </c>
      <c r="L1342" s="111" t="s">
        <v>3086</v>
      </c>
      <c r="M1342" s="112">
        <v>954000</v>
      </c>
      <c r="N1342" s="5">
        <v>20250616</v>
      </c>
      <c r="O1342" s="5">
        <v>20250619</v>
      </c>
      <c r="P1342" s="89"/>
      <c r="Q1342" s="112">
        <v>954000</v>
      </c>
      <c r="R1342" s="92">
        <f t="shared" ref="R1342" si="290">Q1342*1.1</f>
        <v>1049400</v>
      </c>
    </row>
    <row r="1343" spans="1:18">
      <c r="P1343" s="43" t="s">
        <v>2298</v>
      </c>
      <c r="Q1343" s="42">
        <f>SUM(Q1342:Q1342)</f>
        <v>954000</v>
      </c>
      <c r="R1343" s="42">
        <f>SUM(R1342:R1342)</f>
        <v>1049400</v>
      </c>
    </row>
    <row r="1345" spans="2:18">
      <c r="B1345" s="103">
        <v>45833</v>
      </c>
    </row>
    <row r="1346" spans="2:18">
      <c r="B1346" s="4" t="s">
        <v>2238</v>
      </c>
      <c r="C1346" s="4" t="s">
        <v>2239</v>
      </c>
      <c r="D1346" s="4" t="s">
        <v>12</v>
      </c>
      <c r="E1346" s="4" t="s">
        <v>5</v>
      </c>
      <c r="F1346" s="4" t="s">
        <v>2242</v>
      </c>
      <c r="G1346" s="4" t="s">
        <v>2</v>
      </c>
      <c r="H1346" s="4" t="s">
        <v>18</v>
      </c>
      <c r="I1346" s="4" t="s">
        <v>3</v>
      </c>
      <c r="J1346" s="4" t="s">
        <v>6</v>
      </c>
      <c r="K1346" s="4" t="s">
        <v>35</v>
      </c>
      <c r="L1346" s="4" t="s">
        <v>21</v>
      </c>
      <c r="M1346" s="4" t="s">
        <v>2249</v>
      </c>
      <c r="N1346" s="4" t="s">
        <v>2250</v>
      </c>
      <c r="O1346" s="4" t="s">
        <v>2251</v>
      </c>
      <c r="P1346" s="4" t="s">
        <v>73</v>
      </c>
      <c r="Q1346" s="4" t="s">
        <v>2253</v>
      </c>
      <c r="R1346" s="4" t="s">
        <v>2254</v>
      </c>
    </row>
    <row r="1347" spans="2:18" ht="17.25" customHeight="1">
      <c r="B1347" s="89">
        <v>1</v>
      </c>
      <c r="C1347" s="137">
        <v>45833</v>
      </c>
      <c r="D1347" s="89" t="s">
        <v>2256</v>
      </c>
      <c r="E1347" s="111" t="s">
        <v>3916</v>
      </c>
      <c r="F1347" s="111" t="s">
        <v>915</v>
      </c>
      <c r="G1347" s="5"/>
      <c r="H1347" s="111" t="s">
        <v>691</v>
      </c>
      <c r="I1347" s="111" t="s">
        <v>4873</v>
      </c>
      <c r="J1347" s="5">
        <v>5</v>
      </c>
      <c r="K1347" s="5" t="s">
        <v>1892</v>
      </c>
      <c r="L1347" s="7" t="s">
        <v>4871</v>
      </c>
      <c r="M1347" s="7">
        <v>95000</v>
      </c>
      <c r="N1347" s="5">
        <v>20250626</v>
      </c>
      <c r="O1347" s="5">
        <v>20250627</v>
      </c>
      <c r="P1347" s="89"/>
      <c r="Q1347" s="91">
        <f t="shared" ref="Q1347" si="291">J1347*M1347</f>
        <v>475000</v>
      </c>
      <c r="R1347" s="92">
        <f t="shared" ref="R1347:R1356" si="292">Q1347*1.1</f>
        <v>522500.00000000006</v>
      </c>
    </row>
    <row r="1348" spans="2:18" ht="17.25" customHeight="1">
      <c r="B1348" s="89">
        <v>2</v>
      </c>
      <c r="C1348" s="137">
        <v>45833</v>
      </c>
      <c r="D1348" s="89" t="s">
        <v>2256</v>
      </c>
      <c r="E1348" s="111" t="s">
        <v>3470</v>
      </c>
      <c r="F1348" s="111" t="s">
        <v>1626</v>
      </c>
      <c r="G1348" s="5" t="s">
        <v>2099</v>
      </c>
      <c r="H1348" s="111" t="s">
        <v>1986</v>
      </c>
      <c r="I1348" s="111" t="s">
        <v>152</v>
      </c>
      <c r="J1348" s="5">
        <v>10</v>
      </c>
      <c r="K1348" s="5" t="s">
        <v>38</v>
      </c>
      <c r="L1348" s="7" t="s">
        <v>4877</v>
      </c>
      <c r="M1348" s="7">
        <v>7400</v>
      </c>
      <c r="N1348" s="5">
        <v>20250626</v>
      </c>
      <c r="O1348" s="5">
        <v>20250703</v>
      </c>
      <c r="P1348" s="89"/>
      <c r="Q1348" s="91">
        <f>J1348*M1348</f>
        <v>74000</v>
      </c>
      <c r="R1348" s="92">
        <f t="shared" si="292"/>
        <v>81400</v>
      </c>
    </row>
    <row r="1349" spans="2:18" ht="17.25" customHeight="1">
      <c r="B1349" s="89">
        <v>3</v>
      </c>
      <c r="C1349" s="137">
        <v>45833</v>
      </c>
      <c r="D1349" s="89" t="s">
        <v>2256</v>
      </c>
      <c r="E1349" s="111" t="s">
        <v>1652</v>
      </c>
      <c r="F1349" s="111"/>
      <c r="G1349" s="5"/>
      <c r="H1349" s="111" t="s">
        <v>1793</v>
      </c>
      <c r="I1349" s="111" t="s">
        <v>1653</v>
      </c>
      <c r="J1349" s="5">
        <v>1</v>
      </c>
      <c r="K1349" s="5" t="s">
        <v>38</v>
      </c>
      <c r="L1349" s="7" t="s">
        <v>4877</v>
      </c>
      <c r="M1349" s="7">
        <v>27500</v>
      </c>
      <c r="N1349" s="5">
        <v>20250626</v>
      </c>
      <c r="O1349" s="5">
        <v>20250627</v>
      </c>
      <c r="P1349" s="89"/>
      <c r="Q1349" s="91">
        <f t="shared" ref="Q1349:Q1356" si="293">J1349*M1349</f>
        <v>27500</v>
      </c>
      <c r="R1349" s="92">
        <f t="shared" si="292"/>
        <v>30250.000000000004</v>
      </c>
    </row>
    <row r="1350" spans="2:18" ht="17.25" customHeight="1">
      <c r="B1350" s="89">
        <v>4</v>
      </c>
      <c r="C1350" s="137">
        <v>45833</v>
      </c>
      <c r="D1350" s="89" t="s">
        <v>2256</v>
      </c>
      <c r="E1350" s="111" t="s">
        <v>3739</v>
      </c>
      <c r="F1350" s="111" t="s">
        <v>915</v>
      </c>
      <c r="G1350" s="5"/>
      <c r="H1350" s="111" t="s">
        <v>4557</v>
      </c>
      <c r="I1350" s="111" t="s">
        <v>3132</v>
      </c>
      <c r="J1350" s="5">
        <v>15</v>
      </c>
      <c r="K1350" s="5" t="s">
        <v>38</v>
      </c>
      <c r="L1350" s="7" t="s">
        <v>4872</v>
      </c>
      <c r="M1350" s="7">
        <v>34000</v>
      </c>
      <c r="N1350" s="5">
        <v>20250626</v>
      </c>
      <c r="O1350" s="5">
        <v>20250627</v>
      </c>
      <c r="P1350" s="89"/>
      <c r="Q1350" s="91">
        <f t="shared" si="293"/>
        <v>510000</v>
      </c>
      <c r="R1350" s="92">
        <f t="shared" si="292"/>
        <v>561000</v>
      </c>
    </row>
    <row r="1351" spans="2:18" ht="17.25" customHeight="1">
      <c r="B1351" s="89">
        <v>5</v>
      </c>
      <c r="C1351" s="137">
        <v>45833</v>
      </c>
      <c r="D1351" s="89" t="s">
        <v>2256</v>
      </c>
      <c r="E1351" s="111" t="s">
        <v>2117</v>
      </c>
      <c r="F1351" s="111"/>
      <c r="G1351" s="5"/>
      <c r="H1351" s="111" t="s">
        <v>2118</v>
      </c>
      <c r="I1351" s="111" t="s">
        <v>2119</v>
      </c>
      <c r="J1351" s="5">
        <v>5</v>
      </c>
      <c r="K1351" s="5" t="s">
        <v>38</v>
      </c>
      <c r="L1351" s="7" t="s">
        <v>4877</v>
      </c>
      <c r="M1351" s="7">
        <v>1300</v>
      </c>
      <c r="N1351" s="5">
        <v>20250626</v>
      </c>
      <c r="O1351" s="5">
        <v>20250627</v>
      </c>
      <c r="P1351" s="89"/>
      <c r="Q1351" s="91">
        <f t="shared" si="293"/>
        <v>6500</v>
      </c>
      <c r="R1351" s="92">
        <f t="shared" si="292"/>
        <v>7150.0000000000009</v>
      </c>
    </row>
    <row r="1352" spans="2:18" ht="17.25" customHeight="1">
      <c r="B1352" s="89">
        <v>6</v>
      </c>
      <c r="C1352" s="137">
        <v>45833</v>
      </c>
      <c r="D1352" s="89" t="s">
        <v>2256</v>
      </c>
      <c r="E1352" s="111" t="s">
        <v>2424</v>
      </c>
      <c r="F1352" s="111" t="s">
        <v>897</v>
      </c>
      <c r="G1352" s="5" t="s">
        <v>2107</v>
      </c>
      <c r="H1352" s="111" t="s">
        <v>2915</v>
      </c>
      <c r="I1352" s="111" t="s">
        <v>580</v>
      </c>
      <c r="J1352" s="5">
        <v>10</v>
      </c>
      <c r="K1352" s="5" t="s">
        <v>38</v>
      </c>
      <c r="L1352" s="7" t="s">
        <v>4877</v>
      </c>
      <c r="M1352" s="7">
        <v>21500</v>
      </c>
      <c r="N1352" s="5">
        <v>20250626</v>
      </c>
      <c r="O1352" s="5">
        <v>20250703</v>
      </c>
      <c r="P1352" s="88"/>
      <c r="Q1352" s="91">
        <f t="shared" si="293"/>
        <v>215000</v>
      </c>
      <c r="R1352" s="92">
        <f t="shared" si="292"/>
        <v>236500.00000000003</v>
      </c>
    </row>
    <row r="1353" spans="2:18" ht="17.25" customHeight="1">
      <c r="B1353" s="89">
        <v>7</v>
      </c>
      <c r="C1353" s="137">
        <v>45833</v>
      </c>
      <c r="D1353" s="89" t="s">
        <v>2256</v>
      </c>
      <c r="E1353" s="111" t="s">
        <v>1784</v>
      </c>
      <c r="F1353" s="111" t="s">
        <v>706</v>
      </c>
      <c r="G1353" s="5"/>
      <c r="H1353" s="111" t="s">
        <v>540</v>
      </c>
      <c r="I1353" s="111" t="s">
        <v>1786</v>
      </c>
      <c r="J1353" s="5">
        <v>3</v>
      </c>
      <c r="K1353" s="5" t="s">
        <v>1892</v>
      </c>
      <c r="L1353" s="7" t="s">
        <v>4877</v>
      </c>
      <c r="M1353" s="7">
        <v>45000</v>
      </c>
      <c r="N1353" s="5">
        <v>20250626</v>
      </c>
      <c r="O1353" s="5">
        <v>20250627</v>
      </c>
      <c r="P1353" s="89"/>
      <c r="Q1353" s="91">
        <f t="shared" si="293"/>
        <v>135000</v>
      </c>
      <c r="R1353" s="92">
        <f t="shared" si="292"/>
        <v>148500</v>
      </c>
    </row>
    <row r="1354" spans="2:18" ht="17.25" customHeight="1">
      <c r="B1354" s="89">
        <v>8</v>
      </c>
      <c r="C1354" s="137">
        <v>45833</v>
      </c>
      <c r="D1354" s="89" t="s">
        <v>2256</v>
      </c>
      <c r="E1354" s="111" t="s">
        <v>1783</v>
      </c>
      <c r="F1354" s="111" t="s">
        <v>706</v>
      </c>
      <c r="G1354" s="5"/>
      <c r="H1354" s="111" t="s">
        <v>539</v>
      </c>
      <c r="I1354" s="111" t="s">
        <v>1785</v>
      </c>
      <c r="J1354" s="5">
        <v>3</v>
      </c>
      <c r="K1354" s="5" t="s">
        <v>1892</v>
      </c>
      <c r="L1354" s="7" t="s">
        <v>4877</v>
      </c>
      <c r="M1354" s="7">
        <v>60000</v>
      </c>
      <c r="N1354" s="5">
        <v>20250626</v>
      </c>
      <c r="O1354" s="5">
        <v>20250627</v>
      </c>
      <c r="P1354" s="89"/>
      <c r="Q1354" s="91">
        <f t="shared" si="293"/>
        <v>180000</v>
      </c>
      <c r="R1354" s="92">
        <f t="shared" si="292"/>
        <v>198000.00000000003</v>
      </c>
    </row>
    <row r="1355" spans="2:18" ht="17.25" customHeight="1">
      <c r="B1355" s="89">
        <v>9</v>
      </c>
      <c r="C1355" s="137">
        <v>45833</v>
      </c>
      <c r="D1355" s="89" t="s">
        <v>2256</v>
      </c>
      <c r="E1355" s="111" t="s">
        <v>3349</v>
      </c>
      <c r="F1355" s="111" t="s">
        <v>1677</v>
      </c>
      <c r="G1355" s="5"/>
      <c r="H1355" s="111" t="s">
        <v>687</v>
      </c>
      <c r="I1355" s="111" t="s">
        <v>998</v>
      </c>
      <c r="J1355" s="5">
        <v>5</v>
      </c>
      <c r="K1355" s="5" t="s">
        <v>1892</v>
      </c>
      <c r="L1355" s="7" t="s">
        <v>4877</v>
      </c>
      <c r="M1355" s="7">
        <v>6700</v>
      </c>
      <c r="N1355" s="5">
        <v>20250626</v>
      </c>
      <c r="O1355" s="5">
        <v>20250703</v>
      </c>
      <c r="P1355" s="89"/>
      <c r="Q1355" s="91">
        <f t="shared" si="293"/>
        <v>33500</v>
      </c>
      <c r="R1355" s="92">
        <f t="shared" si="292"/>
        <v>36850</v>
      </c>
    </row>
    <row r="1356" spans="2:18" ht="17.25" customHeight="1">
      <c r="B1356" s="89">
        <v>10</v>
      </c>
      <c r="C1356" s="137">
        <v>45833</v>
      </c>
      <c r="D1356" s="89" t="s">
        <v>2256</v>
      </c>
      <c r="E1356" s="111" t="s">
        <v>3350</v>
      </c>
      <c r="F1356" s="111" t="s">
        <v>1677</v>
      </c>
      <c r="G1356" s="5"/>
      <c r="H1356" s="111" t="s">
        <v>1672</v>
      </c>
      <c r="I1356" s="111" t="s">
        <v>999</v>
      </c>
      <c r="J1356" s="5">
        <v>5</v>
      </c>
      <c r="K1356" s="5" t="s">
        <v>1892</v>
      </c>
      <c r="L1356" s="7" t="s">
        <v>4877</v>
      </c>
      <c r="M1356" s="7">
        <v>6700</v>
      </c>
      <c r="N1356" s="5">
        <v>20250626</v>
      </c>
      <c r="O1356" s="5">
        <v>20250703</v>
      </c>
      <c r="P1356" s="89"/>
      <c r="Q1356" s="91">
        <f t="shared" si="293"/>
        <v>33500</v>
      </c>
      <c r="R1356" s="92">
        <f t="shared" si="292"/>
        <v>36850</v>
      </c>
    </row>
    <row r="1357" spans="2:18" ht="17.25" customHeight="1">
      <c r="P1357" s="43" t="s">
        <v>2298</v>
      </c>
      <c r="Q1357" s="42">
        <f>SUM(Q1347:Q1356)</f>
        <v>1690000</v>
      </c>
      <c r="R1357" s="42">
        <f>SUM(R1347:R1356)</f>
        <v>1859000</v>
      </c>
    </row>
    <row r="1359" spans="2:18">
      <c r="B1359" s="103">
        <v>45835</v>
      </c>
    </row>
    <row r="1360" spans="2:18">
      <c r="B1360" s="4" t="s">
        <v>2238</v>
      </c>
      <c r="C1360" s="4" t="s">
        <v>2239</v>
      </c>
      <c r="D1360" s="4" t="s">
        <v>12</v>
      </c>
      <c r="E1360" s="4" t="s">
        <v>5</v>
      </c>
      <c r="F1360" s="4" t="s">
        <v>2242</v>
      </c>
      <c r="G1360" s="4" t="s">
        <v>2</v>
      </c>
      <c r="H1360" s="4" t="s">
        <v>18</v>
      </c>
      <c r="I1360" s="4" t="s">
        <v>3</v>
      </c>
      <c r="J1360" s="4" t="s">
        <v>6</v>
      </c>
      <c r="K1360" s="4" t="s">
        <v>35</v>
      </c>
      <c r="L1360" s="4" t="s">
        <v>21</v>
      </c>
      <c r="M1360" s="4" t="s">
        <v>59</v>
      </c>
      <c r="N1360" s="4" t="s">
        <v>58</v>
      </c>
      <c r="O1360" s="4" t="s">
        <v>2251</v>
      </c>
      <c r="P1360" s="4" t="s">
        <v>73</v>
      </c>
      <c r="Q1360" s="4" t="s">
        <v>2253</v>
      </c>
      <c r="R1360" s="4" t="s">
        <v>2254</v>
      </c>
    </row>
    <row r="1361" spans="2:18" ht="16.5">
      <c r="B1361" s="89">
        <v>1</v>
      </c>
      <c r="C1361" s="137">
        <v>45835</v>
      </c>
      <c r="D1361" s="89" t="s">
        <v>759</v>
      </c>
      <c r="E1361" s="5" t="s">
        <v>4120</v>
      </c>
      <c r="F1361" s="111" t="s">
        <v>487</v>
      </c>
      <c r="G1361" s="5"/>
      <c r="H1361" s="32" t="s">
        <v>4121</v>
      </c>
      <c r="I1361" s="32" t="s">
        <v>4122</v>
      </c>
      <c r="J1361" s="32">
        <v>1</v>
      </c>
      <c r="K1361" s="32" t="s">
        <v>894</v>
      </c>
      <c r="L1361" s="111" t="s">
        <v>504</v>
      </c>
      <c r="M1361" s="112">
        <v>874000</v>
      </c>
      <c r="N1361" s="5">
        <v>20250701</v>
      </c>
      <c r="O1361" s="5">
        <v>20250717</v>
      </c>
      <c r="P1361" s="89"/>
      <c r="Q1361" s="91">
        <f t="shared" ref="Q1361" si="294">J1361*M1361</f>
        <v>874000</v>
      </c>
      <c r="R1361" s="92">
        <f t="shared" ref="R1361" si="295">Q1361*1.1</f>
        <v>961400.00000000012</v>
      </c>
    </row>
    <row r="1362" spans="2:18">
      <c r="P1362" s="43" t="s">
        <v>2298</v>
      </c>
      <c r="Q1362" s="42">
        <f>SUM(Q1361:Q1361)</f>
        <v>874000</v>
      </c>
      <c r="R1362" s="42">
        <f>SUM(R1361:R1361)</f>
        <v>961400.00000000012</v>
      </c>
    </row>
    <row r="1364" spans="2:18">
      <c r="B1364" s="103">
        <v>45840</v>
      </c>
    </row>
    <row r="1365" spans="2:18">
      <c r="B1365" s="4" t="s">
        <v>48</v>
      </c>
      <c r="C1365" s="4" t="s">
        <v>13</v>
      </c>
      <c r="D1365" s="4" t="s">
        <v>12</v>
      </c>
      <c r="E1365" s="4" t="s">
        <v>5</v>
      </c>
      <c r="F1365" s="4" t="s">
        <v>22</v>
      </c>
      <c r="G1365" s="4" t="s">
        <v>2</v>
      </c>
      <c r="H1365" s="4" t="s">
        <v>18</v>
      </c>
      <c r="I1365" s="4" t="s">
        <v>3</v>
      </c>
      <c r="J1365" s="4" t="s">
        <v>6</v>
      </c>
      <c r="K1365" s="4" t="s">
        <v>35</v>
      </c>
      <c r="L1365" s="4" t="s">
        <v>21</v>
      </c>
      <c r="M1365" s="4" t="s">
        <v>59</v>
      </c>
      <c r="N1365" s="4" t="s">
        <v>58</v>
      </c>
      <c r="O1365" s="4" t="s">
        <v>121</v>
      </c>
      <c r="P1365" s="4" t="s">
        <v>73</v>
      </c>
      <c r="Q1365" s="4" t="s">
        <v>122</v>
      </c>
      <c r="R1365" s="4" t="s">
        <v>337</v>
      </c>
    </row>
    <row r="1366" spans="2:18" ht="17.25" customHeight="1">
      <c r="B1366" s="89">
        <v>1</v>
      </c>
      <c r="C1366" s="137">
        <v>45834</v>
      </c>
      <c r="D1366" s="89" t="s">
        <v>14</v>
      </c>
      <c r="E1366" s="111" t="s">
        <v>4878</v>
      </c>
      <c r="F1366" s="111" t="s">
        <v>4879</v>
      </c>
      <c r="G1366" s="5"/>
      <c r="H1366" s="111" t="s">
        <v>4880</v>
      </c>
      <c r="I1366" s="111"/>
      <c r="J1366" s="5">
        <v>1</v>
      </c>
      <c r="K1366" s="5" t="s">
        <v>38</v>
      </c>
      <c r="L1366" s="111" t="s">
        <v>4879</v>
      </c>
      <c r="M1366" s="7">
        <v>425000</v>
      </c>
      <c r="N1366" s="5">
        <v>20250626</v>
      </c>
      <c r="O1366" s="5">
        <v>20250630</v>
      </c>
      <c r="P1366" s="89"/>
      <c r="Q1366" s="91">
        <f t="shared" ref="Q1366:Q1369" si="296">J1366*M1366</f>
        <v>425000</v>
      </c>
      <c r="R1366" s="92">
        <f t="shared" ref="R1366:R1369" si="297">Q1366*1.1</f>
        <v>467500.00000000006</v>
      </c>
    </row>
    <row r="1367" spans="2:18" ht="17.25" customHeight="1">
      <c r="B1367" s="89">
        <v>2</v>
      </c>
      <c r="C1367" s="137">
        <v>45840</v>
      </c>
      <c r="D1367" s="89" t="s">
        <v>14</v>
      </c>
      <c r="E1367" s="111" t="s">
        <v>4878</v>
      </c>
      <c r="F1367" s="111" t="s">
        <v>4879</v>
      </c>
      <c r="G1367" s="5"/>
      <c r="H1367" s="111" t="s">
        <v>4880</v>
      </c>
      <c r="I1367" s="111"/>
      <c r="J1367" s="5">
        <v>1</v>
      </c>
      <c r="K1367" s="5" t="s">
        <v>38</v>
      </c>
      <c r="L1367" s="111" t="s">
        <v>4879</v>
      </c>
      <c r="M1367" s="7">
        <v>425000</v>
      </c>
      <c r="N1367" s="5">
        <v>20250702</v>
      </c>
      <c r="O1367" s="5">
        <v>20250721</v>
      </c>
      <c r="P1367" s="89"/>
      <c r="Q1367" s="91">
        <f t="shared" ref="Q1367" si="298">J1367*M1367</f>
        <v>425000</v>
      </c>
      <c r="R1367" s="92">
        <f t="shared" ref="R1367" si="299">Q1367*1.1</f>
        <v>467500.00000000006</v>
      </c>
    </row>
    <row r="1368" spans="2:18" ht="17.25" customHeight="1">
      <c r="B1368" s="89">
        <v>3</v>
      </c>
      <c r="C1368" s="137">
        <v>45840</v>
      </c>
      <c r="D1368" s="89" t="s">
        <v>14</v>
      </c>
      <c r="E1368" s="111" t="s">
        <v>4897</v>
      </c>
      <c r="F1368" s="111" t="s">
        <v>4879</v>
      </c>
      <c r="G1368" s="5"/>
      <c r="H1368" s="120" t="s">
        <v>4899</v>
      </c>
      <c r="I1368" s="111"/>
      <c r="J1368" s="5">
        <v>1</v>
      </c>
      <c r="K1368" s="5" t="s">
        <v>38</v>
      </c>
      <c r="L1368" s="111" t="s">
        <v>4879</v>
      </c>
      <c r="M1368" s="7">
        <v>353500</v>
      </c>
      <c r="N1368" s="5">
        <v>20250702</v>
      </c>
      <c r="O1368" s="5">
        <v>20250721</v>
      </c>
      <c r="P1368" s="89"/>
      <c r="Q1368" s="91">
        <f t="shared" si="296"/>
        <v>353500</v>
      </c>
      <c r="R1368" s="92">
        <f t="shared" si="297"/>
        <v>388850.00000000006</v>
      </c>
    </row>
    <row r="1369" spans="2:18" ht="17.25" customHeight="1">
      <c r="B1369" s="89">
        <v>4</v>
      </c>
      <c r="C1369" s="137">
        <v>45840</v>
      </c>
      <c r="D1369" s="89" t="s">
        <v>14</v>
      </c>
      <c r="E1369" s="111" t="s">
        <v>4898</v>
      </c>
      <c r="F1369" s="111" t="s">
        <v>4879</v>
      </c>
      <c r="G1369" s="5"/>
      <c r="H1369" s="120" t="s">
        <v>4900</v>
      </c>
      <c r="I1369" s="111"/>
      <c r="J1369" s="5">
        <v>1</v>
      </c>
      <c r="K1369" s="5" t="s">
        <v>38</v>
      </c>
      <c r="L1369" s="111" t="s">
        <v>4879</v>
      </c>
      <c r="M1369" s="7">
        <v>3330700</v>
      </c>
      <c r="N1369" s="5">
        <v>20250702</v>
      </c>
      <c r="O1369" s="5">
        <v>20250721</v>
      </c>
      <c r="P1369" s="89"/>
      <c r="Q1369" s="91">
        <f t="shared" si="296"/>
        <v>3330700</v>
      </c>
      <c r="R1369" s="92">
        <f t="shared" si="297"/>
        <v>3663770.0000000005</v>
      </c>
    </row>
    <row r="1370" spans="2:18" ht="17.25" customHeight="1">
      <c r="P1370" s="43" t="s">
        <v>123</v>
      </c>
      <c r="Q1370" s="42">
        <f>SUM(Q1366:Q1369)</f>
        <v>4534200</v>
      </c>
      <c r="R1370" s="42">
        <f>SUM(R1366:R1369)</f>
        <v>4987620.0000000009</v>
      </c>
    </row>
    <row r="1372" spans="2:18">
      <c r="B1372" s="103">
        <v>45845</v>
      </c>
    </row>
    <row r="1373" spans="2:18">
      <c r="B1373" s="4" t="s">
        <v>2238</v>
      </c>
      <c r="C1373" s="4" t="s">
        <v>2239</v>
      </c>
      <c r="D1373" s="4" t="s">
        <v>12</v>
      </c>
      <c r="E1373" s="4" t="s">
        <v>5</v>
      </c>
      <c r="F1373" s="4" t="s">
        <v>2242</v>
      </c>
      <c r="G1373" s="4" t="s">
        <v>2</v>
      </c>
      <c r="H1373" s="4" t="s">
        <v>18</v>
      </c>
      <c r="I1373" s="4" t="s">
        <v>3</v>
      </c>
      <c r="J1373" s="4" t="s">
        <v>6</v>
      </c>
      <c r="K1373" s="4" t="s">
        <v>35</v>
      </c>
      <c r="L1373" s="4" t="s">
        <v>21</v>
      </c>
      <c r="M1373" s="4" t="s">
        <v>2249</v>
      </c>
      <c r="N1373" s="4" t="s">
        <v>2250</v>
      </c>
      <c r="O1373" s="4" t="s">
        <v>2251</v>
      </c>
      <c r="P1373" s="4" t="s">
        <v>73</v>
      </c>
      <c r="Q1373" s="4" t="s">
        <v>122</v>
      </c>
      <c r="R1373" s="4" t="s">
        <v>2254</v>
      </c>
    </row>
    <row r="1374" spans="2:18" ht="17.25" customHeight="1">
      <c r="B1374" s="89">
        <v>1</v>
      </c>
      <c r="C1374" s="137">
        <v>45845</v>
      </c>
      <c r="D1374" s="89" t="s">
        <v>2256</v>
      </c>
      <c r="E1374" s="111" t="s">
        <v>3109</v>
      </c>
      <c r="F1374" s="111" t="s">
        <v>154</v>
      </c>
      <c r="G1374" s="5" t="s">
        <v>2099</v>
      </c>
      <c r="H1374" s="111" t="s">
        <v>3110</v>
      </c>
      <c r="I1374" s="111" t="s">
        <v>152</v>
      </c>
      <c r="J1374" s="5">
        <v>1</v>
      </c>
      <c r="K1374" s="5" t="s">
        <v>38</v>
      </c>
      <c r="L1374" s="7" t="s">
        <v>4942</v>
      </c>
      <c r="M1374" s="7">
        <v>26800</v>
      </c>
      <c r="N1374" s="5">
        <v>20250708</v>
      </c>
      <c r="O1374" s="5">
        <v>20250710</v>
      </c>
      <c r="P1374" s="89"/>
      <c r="Q1374" s="91">
        <f t="shared" ref="Q1374" si="300">J1374*M1374</f>
        <v>26800</v>
      </c>
      <c r="R1374" s="92">
        <f t="shared" ref="R1374:R1382" si="301">Q1374*1.1</f>
        <v>29480.000000000004</v>
      </c>
    </row>
    <row r="1375" spans="2:18" ht="17.25" customHeight="1">
      <c r="B1375" s="89">
        <v>2</v>
      </c>
      <c r="C1375" s="137">
        <v>45845</v>
      </c>
      <c r="D1375" s="89" t="s">
        <v>2256</v>
      </c>
      <c r="E1375" s="111" t="s">
        <v>3112</v>
      </c>
      <c r="F1375" s="111" t="s">
        <v>2987</v>
      </c>
      <c r="G1375" s="5" t="s">
        <v>2099</v>
      </c>
      <c r="H1375" s="111" t="s">
        <v>3113</v>
      </c>
      <c r="I1375" s="111" t="s">
        <v>737</v>
      </c>
      <c r="J1375" s="5">
        <v>1</v>
      </c>
      <c r="K1375" s="5" t="s">
        <v>38</v>
      </c>
      <c r="L1375" s="7" t="s">
        <v>4942</v>
      </c>
      <c r="M1375" s="7">
        <v>17000</v>
      </c>
      <c r="N1375" s="5">
        <v>20250708</v>
      </c>
      <c r="O1375" s="5">
        <v>20250710</v>
      </c>
      <c r="P1375" s="89"/>
      <c r="Q1375" s="91">
        <f>J1375*M1375</f>
        <v>17000</v>
      </c>
      <c r="R1375" s="92">
        <f t="shared" si="301"/>
        <v>18700</v>
      </c>
    </row>
    <row r="1376" spans="2:18" ht="17.25" customHeight="1">
      <c r="B1376" s="89">
        <v>3</v>
      </c>
      <c r="C1376" s="137">
        <v>45845</v>
      </c>
      <c r="D1376" s="89" t="s">
        <v>2256</v>
      </c>
      <c r="E1376" s="111" t="s">
        <v>4935</v>
      </c>
      <c r="F1376" s="111" t="s">
        <v>2987</v>
      </c>
      <c r="G1376" s="5"/>
      <c r="H1376" s="111" t="s">
        <v>161</v>
      </c>
      <c r="I1376" s="111" t="s">
        <v>4936</v>
      </c>
      <c r="J1376" s="5">
        <v>1</v>
      </c>
      <c r="K1376" s="5" t="s">
        <v>38</v>
      </c>
      <c r="L1376" s="7" t="s">
        <v>4942</v>
      </c>
      <c r="M1376" s="7">
        <v>13600</v>
      </c>
      <c r="N1376" s="5">
        <v>20250708</v>
      </c>
      <c r="O1376" s="5">
        <v>20250710</v>
      </c>
      <c r="P1376" s="89"/>
      <c r="Q1376" s="91">
        <f t="shared" ref="Q1376:Q1382" si="302">J1376*M1376</f>
        <v>13600</v>
      </c>
      <c r="R1376" s="92">
        <f t="shared" si="301"/>
        <v>14960.000000000002</v>
      </c>
    </row>
    <row r="1377" spans="2:18" ht="17.25" customHeight="1">
      <c r="B1377" s="89">
        <v>4</v>
      </c>
      <c r="C1377" s="137">
        <v>45845</v>
      </c>
      <c r="D1377" s="89" t="s">
        <v>2256</v>
      </c>
      <c r="E1377" s="111" t="s">
        <v>3901</v>
      </c>
      <c r="F1377" s="111" t="s">
        <v>897</v>
      </c>
      <c r="G1377" s="5"/>
      <c r="H1377" s="111" t="s">
        <v>3902</v>
      </c>
      <c r="I1377" s="111" t="s">
        <v>580</v>
      </c>
      <c r="J1377" s="5">
        <v>1</v>
      </c>
      <c r="K1377" s="5" t="s">
        <v>38</v>
      </c>
      <c r="L1377" s="7" t="s">
        <v>4942</v>
      </c>
      <c r="M1377" s="7">
        <v>83000</v>
      </c>
      <c r="N1377" s="5">
        <v>20250708</v>
      </c>
      <c r="O1377" s="5">
        <v>20250710</v>
      </c>
      <c r="P1377" s="89"/>
      <c r="Q1377" s="91">
        <f t="shared" si="302"/>
        <v>83000</v>
      </c>
      <c r="R1377" s="92">
        <f t="shared" si="301"/>
        <v>91300.000000000015</v>
      </c>
    </row>
    <row r="1378" spans="2:18" ht="17.25" customHeight="1">
      <c r="B1378" s="89">
        <v>5</v>
      </c>
      <c r="C1378" s="137">
        <v>45845</v>
      </c>
      <c r="D1378" s="89" t="s">
        <v>2256</v>
      </c>
      <c r="E1378" s="111" t="s">
        <v>1953</v>
      </c>
      <c r="F1378" s="111" t="s">
        <v>2987</v>
      </c>
      <c r="G1378" s="5" t="s">
        <v>2099</v>
      </c>
      <c r="H1378" s="111" t="s">
        <v>1954</v>
      </c>
      <c r="I1378" s="111" t="s">
        <v>813</v>
      </c>
      <c r="J1378" s="5">
        <v>1</v>
      </c>
      <c r="K1378" s="5" t="s">
        <v>38</v>
      </c>
      <c r="L1378" s="7" t="s">
        <v>4942</v>
      </c>
      <c r="M1378" s="7">
        <v>16000</v>
      </c>
      <c r="N1378" s="5">
        <v>20250708</v>
      </c>
      <c r="O1378" s="5">
        <v>20250710</v>
      </c>
      <c r="P1378" s="89"/>
      <c r="Q1378" s="91">
        <f t="shared" si="302"/>
        <v>16000</v>
      </c>
      <c r="R1378" s="92">
        <f t="shared" si="301"/>
        <v>17600</v>
      </c>
    </row>
    <row r="1379" spans="2:18" ht="17.25" customHeight="1">
      <c r="B1379" s="89">
        <v>6</v>
      </c>
      <c r="C1379" s="137">
        <v>45845</v>
      </c>
      <c r="D1379" s="89" t="s">
        <v>2256</v>
      </c>
      <c r="E1379" s="111" t="s">
        <v>2671</v>
      </c>
      <c r="F1379" s="111" t="s">
        <v>154</v>
      </c>
      <c r="G1379" s="5" t="s">
        <v>2099</v>
      </c>
      <c r="H1379" s="111" t="s">
        <v>2673</v>
      </c>
      <c r="I1379" s="111" t="s">
        <v>152</v>
      </c>
      <c r="J1379" s="5">
        <v>1</v>
      </c>
      <c r="K1379" s="5" t="s">
        <v>38</v>
      </c>
      <c r="L1379" s="7" t="s">
        <v>4942</v>
      </c>
      <c r="M1379" s="7">
        <v>155000</v>
      </c>
      <c r="N1379" s="5">
        <v>20250708</v>
      </c>
      <c r="O1379" s="5">
        <v>20250710</v>
      </c>
      <c r="P1379" s="88"/>
      <c r="Q1379" s="91">
        <f t="shared" si="302"/>
        <v>155000</v>
      </c>
      <c r="R1379" s="92">
        <f t="shared" si="301"/>
        <v>170500</v>
      </c>
    </row>
    <row r="1380" spans="2:18" ht="17.25" customHeight="1">
      <c r="B1380" s="89">
        <v>7</v>
      </c>
      <c r="C1380" s="137">
        <v>45845</v>
      </c>
      <c r="D1380" s="89" t="s">
        <v>2256</v>
      </c>
      <c r="E1380" s="111" t="s">
        <v>3909</v>
      </c>
      <c r="F1380" s="111" t="s">
        <v>2907</v>
      </c>
      <c r="G1380" s="5" t="s">
        <v>2908</v>
      </c>
      <c r="H1380" s="111" t="s">
        <v>3910</v>
      </c>
      <c r="I1380" s="111" t="s">
        <v>580</v>
      </c>
      <c r="J1380" s="5">
        <v>1</v>
      </c>
      <c r="K1380" s="5" t="s">
        <v>38</v>
      </c>
      <c r="L1380" s="7" t="s">
        <v>4942</v>
      </c>
      <c r="M1380" s="7">
        <v>286000</v>
      </c>
      <c r="N1380" s="5">
        <v>20250708</v>
      </c>
      <c r="O1380" s="5">
        <v>20250724</v>
      </c>
      <c r="P1380" s="89"/>
      <c r="Q1380" s="91">
        <f t="shared" si="302"/>
        <v>286000</v>
      </c>
      <c r="R1380" s="92">
        <f t="shared" si="301"/>
        <v>314600</v>
      </c>
    </row>
    <row r="1381" spans="2:18" ht="17.25" customHeight="1">
      <c r="B1381" s="89">
        <v>8</v>
      </c>
      <c r="C1381" s="137">
        <v>45845</v>
      </c>
      <c r="D1381" s="89" t="s">
        <v>2256</v>
      </c>
      <c r="E1381" s="111" t="s">
        <v>1652</v>
      </c>
      <c r="F1381" s="111"/>
      <c r="G1381" s="5"/>
      <c r="H1381" s="111" t="s">
        <v>2111</v>
      </c>
      <c r="I1381" s="111" t="s">
        <v>3984</v>
      </c>
      <c r="J1381" s="5">
        <v>1</v>
      </c>
      <c r="K1381" s="5" t="s">
        <v>38</v>
      </c>
      <c r="L1381" s="7" t="s">
        <v>4942</v>
      </c>
      <c r="M1381" s="7">
        <v>27500</v>
      </c>
      <c r="N1381" s="5">
        <v>20250708</v>
      </c>
      <c r="O1381" s="5">
        <v>20250710</v>
      </c>
      <c r="P1381" s="89"/>
      <c r="Q1381" s="91">
        <f t="shared" si="302"/>
        <v>27500</v>
      </c>
      <c r="R1381" s="92">
        <f t="shared" si="301"/>
        <v>30250.000000000004</v>
      </c>
    </row>
    <row r="1382" spans="2:18" ht="17.25" customHeight="1">
      <c r="B1382" s="89">
        <v>9</v>
      </c>
      <c r="C1382" s="137">
        <v>45845</v>
      </c>
      <c r="D1382" s="89" t="s">
        <v>2256</v>
      </c>
      <c r="E1382" s="111" t="s">
        <v>1652</v>
      </c>
      <c r="F1382" s="111"/>
      <c r="G1382" s="5"/>
      <c r="H1382" s="111" t="s">
        <v>4323</v>
      </c>
      <c r="I1382" s="111" t="s">
        <v>3140</v>
      </c>
      <c r="J1382" s="5">
        <v>1</v>
      </c>
      <c r="K1382" s="5" t="s">
        <v>38</v>
      </c>
      <c r="L1382" s="7" t="s">
        <v>4942</v>
      </c>
      <c r="M1382" s="7">
        <v>27500</v>
      </c>
      <c r="N1382" s="5">
        <v>20250708</v>
      </c>
      <c r="O1382" s="5">
        <v>20250710</v>
      </c>
      <c r="P1382" s="89"/>
      <c r="Q1382" s="91">
        <f t="shared" si="302"/>
        <v>27500</v>
      </c>
      <c r="R1382" s="92">
        <f t="shared" si="301"/>
        <v>30250.000000000004</v>
      </c>
    </row>
    <row r="1383" spans="2:18" ht="17.25" customHeight="1">
      <c r="P1383" s="43" t="s">
        <v>2298</v>
      </c>
      <c r="Q1383" s="42">
        <f>SUM(Q1374:Q1382)</f>
        <v>652400</v>
      </c>
      <c r="R1383" s="42">
        <f>SUM(R1374:R1382)</f>
        <v>717640</v>
      </c>
    </row>
    <row r="1385" spans="2:18">
      <c r="B1385" s="3" t="s">
        <v>5046</v>
      </c>
    </row>
    <row r="1386" spans="2:18">
      <c r="B1386" s="4" t="s">
        <v>48</v>
      </c>
      <c r="C1386" s="4" t="s">
        <v>13</v>
      </c>
      <c r="D1386" s="4" t="s">
        <v>12</v>
      </c>
      <c r="E1386" s="4" t="s">
        <v>5</v>
      </c>
      <c r="F1386" s="4" t="s">
        <v>22</v>
      </c>
      <c r="G1386" s="4" t="s">
        <v>2</v>
      </c>
      <c r="H1386" s="4" t="s">
        <v>2244</v>
      </c>
      <c r="I1386" s="4" t="s">
        <v>3</v>
      </c>
      <c r="J1386" s="4" t="s">
        <v>6</v>
      </c>
      <c r="K1386" s="4" t="s">
        <v>35</v>
      </c>
      <c r="L1386" s="4" t="s">
        <v>21</v>
      </c>
      <c r="M1386" s="4" t="s">
        <v>59</v>
      </c>
      <c r="N1386" s="4" t="s">
        <v>58</v>
      </c>
      <c r="O1386" s="4" t="s">
        <v>121</v>
      </c>
      <c r="P1386" s="4" t="s">
        <v>73</v>
      </c>
      <c r="Q1386" s="4" t="s">
        <v>122</v>
      </c>
      <c r="R1386" s="4" t="s">
        <v>337</v>
      </c>
    </row>
    <row r="1387" spans="2:18" ht="16.5">
      <c r="B1387" s="89">
        <v>1</v>
      </c>
      <c r="C1387" s="5" t="s">
        <v>5047</v>
      </c>
      <c r="D1387" s="89" t="s">
        <v>14</v>
      </c>
      <c r="E1387" s="111" t="s">
        <v>5048</v>
      </c>
      <c r="F1387" s="111"/>
      <c r="G1387" s="5"/>
      <c r="H1387" s="111" t="s">
        <v>5054</v>
      </c>
      <c r="I1387" s="111"/>
      <c r="J1387" s="89">
        <v>1</v>
      </c>
      <c r="K1387" s="89" t="s">
        <v>38</v>
      </c>
      <c r="L1387" s="5" t="s">
        <v>5059</v>
      </c>
      <c r="M1387" s="112">
        <v>9750000</v>
      </c>
      <c r="N1387" s="5">
        <v>20250723</v>
      </c>
      <c r="O1387" s="89">
        <v>20250724</v>
      </c>
      <c r="P1387" s="89"/>
      <c r="Q1387" s="91">
        <f t="shared" ref="Q1387:Q1392" si="303">J1387*M1387</f>
        <v>9750000</v>
      </c>
      <c r="R1387" s="92">
        <f t="shared" ref="R1387:R1392" si="304">Q1387*1.1</f>
        <v>10725000</v>
      </c>
    </row>
    <row r="1388" spans="2:18" ht="16.5">
      <c r="B1388" s="89">
        <v>2</v>
      </c>
      <c r="C1388" s="5" t="s">
        <v>5047</v>
      </c>
      <c r="D1388" s="89" t="s">
        <v>14</v>
      </c>
      <c r="E1388" s="89" t="s">
        <v>5049</v>
      </c>
      <c r="F1388" s="89"/>
      <c r="G1388" s="89"/>
      <c r="H1388" s="89" t="s">
        <v>5055</v>
      </c>
      <c r="I1388" s="89"/>
      <c r="J1388" s="89">
        <v>1</v>
      </c>
      <c r="K1388" s="89" t="s">
        <v>38</v>
      </c>
      <c r="L1388" s="5" t="s">
        <v>5059</v>
      </c>
      <c r="M1388" s="112">
        <v>15210000</v>
      </c>
      <c r="N1388" s="5">
        <v>20250723</v>
      </c>
      <c r="O1388" s="89">
        <v>20250724</v>
      </c>
      <c r="P1388" s="89"/>
      <c r="Q1388" s="91">
        <f t="shared" si="303"/>
        <v>15210000</v>
      </c>
      <c r="R1388" s="92">
        <f t="shared" si="304"/>
        <v>16731000.000000002</v>
      </c>
    </row>
    <row r="1389" spans="2:18" ht="16.5">
      <c r="B1389" s="89">
        <v>3</v>
      </c>
      <c r="C1389" s="5" t="s">
        <v>5047</v>
      </c>
      <c r="D1389" s="89" t="s">
        <v>14</v>
      </c>
      <c r="E1389" s="89" t="s">
        <v>5050</v>
      </c>
      <c r="F1389" s="89"/>
      <c r="G1389" s="89"/>
      <c r="H1389" s="89" t="s">
        <v>5056</v>
      </c>
      <c r="I1389" s="89"/>
      <c r="J1389" s="89">
        <v>1</v>
      </c>
      <c r="K1389" s="89" t="s">
        <v>38</v>
      </c>
      <c r="L1389" s="5" t="s">
        <v>5059</v>
      </c>
      <c r="M1389" s="112">
        <v>1770000</v>
      </c>
      <c r="N1389" s="5">
        <v>20250723</v>
      </c>
      <c r="O1389" s="89">
        <v>20250724</v>
      </c>
      <c r="P1389" s="89"/>
      <c r="Q1389" s="91">
        <f t="shared" si="303"/>
        <v>1770000</v>
      </c>
      <c r="R1389" s="92">
        <f t="shared" si="304"/>
        <v>1947000.0000000002</v>
      </c>
    </row>
    <row r="1390" spans="2:18" ht="16.5">
      <c r="B1390" s="89">
        <v>4</v>
      </c>
      <c r="C1390" s="5" t="s">
        <v>5047</v>
      </c>
      <c r="D1390" s="89" t="s">
        <v>14</v>
      </c>
      <c r="E1390" s="89" t="s">
        <v>5051</v>
      </c>
      <c r="F1390" s="89"/>
      <c r="G1390" s="89"/>
      <c r="H1390" s="89" t="s">
        <v>5057</v>
      </c>
      <c r="I1390" s="89"/>
      <c r="J1390" s="89">
        <v>1</v>
      </c>
      <c r="K1390" s="89" t="s">
        <v>38</v>
      </c>
      <c r="L1390" s="5" t="s">
        <v>5059</v>
      </c>
      <c r="M1390" s="112">
        <v>5500000</v>
      </c>
      <c r="N1390" s="5">
        <v>20250723</v>
      </c>
      <c r="O1390" s="89">
        <v>20250724</v>
      </c>
      <c r="P1390" s="89"/>
      <c r="Q1390" s="91">
        <f t="shared" si="303"/>
        <v>5500000</v>
      </c>
      <c r="R1390" s="92">
        <f t="shared" si="304"/>
        <v>6050000.0000000009</v>
      </c>
    </row>
    <row r="1391" spans="2:18" ht="16.5">
      <c r="B1391" s="89">
        <v>5</v>
      </c>
      <c r="C1391" s="5" t="s">
        <v>5047</v>
      </c>
      <c r="D1391" s="89" t="s">
        <v>14</v>
      </c>
      <c r="E1391" s="89" t="s">
        <v>5052</v>
      </c>
      <c r="F1391" s="89"/>
      <c r="G1391" s="89"/>
      <c r="H1391" s="647" t="s">
        <v>5058</v>
      </c>
      <c r="I1391" s="89"/>
      <c r="J1391" s="89">
        <v>2</v>
      </c>
      <c r="K1391" s="89" t="s">
        <v>38</v>
      </c>
      <c r="L1391" s="5" t="s">
        <v>5059</v>
      </c>
      <c r="M1391" s="112">
        <v>250000</v>
      </c>
      <c r="N1391" s="5">
        <v>20250723</v>
      </c>
      <c r="O1391" s="89">
        <v>20250724</v>
      </c>
      <c r="P1391" s="89"/>
      <c r="Q1391" s="91">
        <f t="shared" si="303"/>
        <v>500000</v>
      </c>
      <c r="R1391" s="92">
        <f t="shared" si="304"/>
        <v>550000</v>
      </c>
    </row>
    <row r="1392" spans="2:18" ht="16.5">
      <c r="B1392" s="89">
        <v>6</v>
      </c>
      <c r="C1392" s="5" t="s">
        <v>5047</v>
      </c>
      <c r="D1392" s="89" t="s">
        <v>14</v>
      </c>
      <c r="E1392" s="89" t="s">
        <v>5053</v>
      </c>
      <c r="F1392" s="89"/>
      <c r="G1392" s="89"/>
      <c r="H1392" s="89" t="s">
        <v>5060</v>
      </c>
      <c r="I1392" s="89"/>
      <c r="J1392" s="89">
        <v>1</v>
      </c>
      <c r="K1392" s="89" t="s">
        <v>38</v>
      </c>
      <c r="L1392" s="5" t="s">
        <v>5059</v>
      </c>
      <c r="M1392" s="112">
        <v>2500000</v>
      </c>
      <c r="N1392" s="5">
        <v>20250723</v>
      </c>
      <c r="O1392" s="89">
        <v>20250724</v>
      </c>
      <c r="P1392" s="89"/>
      <c r="Q1392" s="91">
        <f t="shared" si="303"/>
        <v>2500000</v>
      </c>
      <c r="R1392" s="92">
        <f t="shared" si="304"/>
        <v>2750000</v>
      </c>
    </row>
    <row r="1393" spans="2:18">
      <c r="P1393" s="43" t="s">
        <v>123</v>
      </c>
      <c r="Q1393" s="42">
        <f>SUM(Q1387:Q1392)</f>
        <v>35230000</v>
      </c>
      <c r="R1393" s="42">
        <f>SUM(R1387:R1392)</f>
        <v>38753000</v>
      </c>
    </row>
    <row r="1395" spans="2:18">
      <c r="B1395" s="103">
        <v>45863</v>
      </c>
    </row>
    <row r="1396" spans="2:18">
      <c r="B1396" s="4" t="s">
        <v>5069</v>
      </c>
      <c r="C1396" s="4" t="s">
        <v>5070</v>
      </c>
      <c r="D1396" s="4" t="s">
        <v>5071</v>
      </c>
      <c r="E1396" s="4" t="s">
        <v>5072</v>
      </c>
      <c r="F1396" s="4" t="s">
        <v>5073</v>
      </c>
      <c r="G1396" s="4" t="s">
        <v>5074</v>
      </c>
      <c r="H1396" s="4" t="s">
        <v>5075</v>
      </c>
      <c r="I1396" s="4" t="s">
        <v>5076</v>
      </c>
      <c r="J1396" s="4" t="s">
        <v>5077</v>
      </c>
      <c r="K1396" s="4" t="s">
        <v>5078</v>
      </c>
      <c r="L1396" s="4" t="s">
        <v>5079</v>
      </c>
      <c r="M1396" s="4" t="s">
        <v>5080</v>
      </c>
      <c r="N1396" s="4" t="s">
        <v>5081</v>
      </c>
      <c r="O1396" s="4" t="s">
        <v>5082</v>
      </c>
      <c r="P1396" s="4" t="s">
        <v>5083</v>
      </c>
      <c r="Q1396" s="4" t="s">
        <v>5084</v>
      </c>
      <c r="R1396" s="4" t="s">
        <v>5085</v>
      </c>
    </row>
    <row r="1397" spans="2:18">
      <c r="B1397" s="89">
        <v>1</v>
      </c>
      <c r="C1397" s="137">
        <v>45863</v>
      </c>
      <c r="D1397" s="89" t="s">
        <v>5086</v>
      </c>
      <c r="E1397" s="111" t="s">
        <v>5087</v>
      </c>
      <c r="F1397" s="111" t="s">
        <v>5088</v>
      </c>
      <c r="G1397" s="5"/>
      <c r="H1397" s="111" t="s">
        <v>5089</v>
      </c>
      <c r="I1397" s="111"/>
      <c r="J1397" s="5">
        <v>1</v>
      </c>
      <c r="K1397" s="5" t="s">
        <v>5090</v>
      </c>
      <c r="L1397" s="111" t="s">
        <v>2836</v>
      </c>
      <c r="M1397" s="7">
        <v>127000</v>
      </c>
      <c r="N1397" s="5">
        <v>20250812</v>
      </c>
      <c r="O1397" s="5">
        <v>20250813</v>
      </c>
      <c r="P1397" s="89"/>
      <c r="Q1397" s="91">
        <f t="shared" ref="Q1397" si="305">J1397*M1397</f>
        <v>127000</v>
      </c>
      <c r="R1397" s="92">
        <f t="shared" ref="R1397:R1408" si="306">Q1397*1.1</f>
        <v>139700</v>
      </c>
    </row>
    <row r="1398" spans="2:18">
      <c r="B1398" s="89">
        <v>2</v>
      </c>
      <c r="C1398" s="137">
        <v>45863</v>
      </c>
      <c r="D1398" s="89" t="s">
        <v>5086</v>
      </c>
      <c r="E1398" s="111" t="s">
        <v>5091</v>
      </c>
      <c r="F1398" s="111" t="s">
        <v>5088</v>
      </c>
      <c r="G1398" s="5"/>
      <c r="H1398" s="111" t="s">
        <v>4498</v>
      </c>
      <c r="I1398" s="111"/>
      <c r="J1398" s="5">
        <v>1</v>
      </c>
      <c r="K1398" s="5" t="s">
        <v>5090</v>
      </c>
      <c r="L1398" s="111" t="s">
        <v>2836</v>
      </c>
      <c r="M1398" s="7">
        <v>127000</v>
      </c>
      <c r="N1398" s="5">
        <v>20250812</v>
      </c>
      <c r="O1398" s="5">
        <v>20250813</v>
      </c>
      <c r="P1398" s="89"/>
      <c r="Q1398" s="91">
        <f>J1398*M1398</f>
        <v>127000</v>
      </c>
      <c r="R1398" s="92">
        <f t="shared" si="306"/>
        <v>139700</v>
      </c>
    </row>
    <row r="1399" spans="2:18">
      <c r="B1399" s="89">
        <v>3</v>
      </c>
      <c r="C1399" s="137">
        <v>45863</v>
      </c>
      <c r="D1399" s="89" t="s">
        <v>5086</v>
      </c>
      <c r="E1399" s="111" t="s">
        <v>5092</v>
      </c>
      <c r="F1399" s="111" t="s">
        <v>5088</v>
      </c>
      <c r="G1399" s="5"/>
      <c r="H1399" s="111" t="s">
        <v>4497</v>
      </c>
      <c r="I1399" s="111"/>
      <c r="J1399" s="5">
        <v>1</v>
      </c>
      <c r="K1399" s="5" t="s">
        <v>5090</v>
      </c>
      <c r="L1399" s="111" t="s">
        <v>2836</v>
      </c>
      <c r="M1399" s="7">
        <v>127000</v>
      </c>
      <c r="N1399" s="5">
        <v>20250812</v>
      </c>
      <c r="O1399" s="5">
        <v>20250813</v>
      </c>
      <c r="P1399" s="89"/>
      <c r="Q1399" s="91">
        <f t="shared" ref="Q1399:Q1408" si="307">J1399*M1399</f>
        <v>127000</v>
      </c>
      <c r="R1399" s="92">
        <f t="shared" si="306"/>
        <v>139700</v>
      </c>
    </row>
    <row r="1400" spans="2:18">
      <c r="B1400" s="89">
        <v>4</v>
      </c>
      <c r="C1400" s="137">
        <v>45863</v>
      </c>
      <c r="D1400" s="89" t="s">
        <v>5086</v>
      </c>
      <c r="E1400" s="111" t="s">
        <v>5093</v>
      </c>
      <c r="F1400" s="111" t="s">
        <v>5088</v>
      </c>
      <c r="G1400" s="5"/>
      <c r="H1400" s="111" t="s">
        <v>4496</v>
      </c>
      <c r="I1400" s="111"/>
      <c r="J1400" s="5">
        <v>1</v>
      </c>
      <c r="K1400" s="5" t="s">
        <v>5090</v>
      </c>
      <c r="L1400" s="111" t="s">
        <v>2836</v>
      </c>
      <c r="M1400" s="7">
        <v>127000</v>
      </c>
      <c r="N1400" s="5">
        <v>20250812</v>
      </c>
      <c r="O1400" s="5">
        <v>20250813</v>
      </c>
      <c r="P1400" s="89"/>
      <c r="Q1400" s="91">
        <f t="shared" si="307"/>
        <v>127000</v>
      </c>
      <c r="R1400" s="92">
        <f t="shared" si="306"/>
        <v>139700</v>
      </c>
    </row>
    <row r="1401" spans="2:18">
      <c r="B1401" s="89">
        <v>5</v>
      </c>
      <c r="C1401" s="137">
        <v>45863</v>
      </c>
      <c r="D1401" s="89" t="s">
        <v>14</v>
      </c>
      <c r="E1401" s="111" t="s">
        <v>5094</v>
      </c>
      <c r="F1401" s="111" t="s">
        <v>2836</v>
      </c>
      <c r="G1401" s="5"/>
      <c r="H1401" s="111" t="s">
        <v>5095</v>
      </c>
      <c r="I1401" s="111"/>
      <c r="J1401" s="5">
        <v>1</v>
      </c>
      <c r="K1401" s="5" t="s">
        <v>2861</v>
      </c>
      <c r="L1401" s="111" t="s">
        <v>2836</v>
      </c>
      <c r="M1401" s="7">
        <v>127000</v>
      </c>
      <c r="N1401" s="5">
        <v>20250812</v>
      </c>
      <c r="O1401" s="5">
        <v>20250813</v>
      </c>
      <c r="P1401" s="89"/>
      <c r="Q1401" s="91">
        <f t="shared" si="307"/>
        <v>127000</v>
      </c>
      <c r="R1401" s="92">
        <f t="shared" si="306"/>
        <v>139700</v>
      </c>
    </row>
    <row r="1402" spans="2:18">
      <c r="B1402" s="89">
        <v>6</v>
      </c>
      <c r="C1402" s="137">
        <v>45863</v>
      </c>
      <c r="D1402" s="89" t="s">
        <v>14</v>
      </c>
      <c r="E1402" s="111" t="s">
        <v>5096</v>
      </c>
      <c r="F1402" s="111" t="s">
        <v>2836</v>
      </c>
      <c r="G1402" s="5"/>
      <c r="H1402" s="111" t="s">
        <v>5097</v>
      </c>
      <c r="I1402" s="111"/>
      <c r="J1402" s="5">
        <v>1</v>
      </c>
      <c r="K1402" s="5" t="s">
        <v>2861</v>
      </c>
      <c r="L1402" s="111" t="s">
        <v>2836</v>
      </c>
      <c r="M1402" s="7">
        <v>127000</v>
      </c>
      <c r="N1402" s="5">
        <v>20250812</v>
      </c>
      <c r="O1402" s="5">
        <v>20250813</v>
      </c>
      <c r="P1402" s="89"/>
      <c r="Q1402" s="91">
        <f t="shared" si="307"/>
        <v>127000</v>
      </c>
      <c r="R1402" s="92">
        <f t="shared" si="306"/>
        <v>139700</v>
      </c>
    </row>
    <row r="1403" spans="2:18">
      <c r="B1403" s="89">
        <v>7</v>
      </c>
      <c r="C1403" s="137">
        <v>45863</v>
      </c>
      <c r="D1403" s="89" t="s">
        <v>14</v>
      </c>
      <c r="E1403" s="111" t="s">
        <v>5098</v>
      </c>
      <c r="F1403" s="111" t="s">
        <v>2836</v>
      </c>
      <c r="G1403" s="5"/>
      <c r="H1403" s="111" t="s">
        <v>2197</v>
      </c>
      <c r="I1403" s="111"/>
      <c r="J1403" s="5">
        <v>1</v>
      </c>
      <c r="K1403" s="5" t="s">
        <v>2861</v>
      </c>
      <c r="L1403" s="111" t="s">
        <v>2836</v>
      </c>
      <c r="M1403" s="7">
        <v>150000</v>
      </c>
      <c r="N1403" s="5">
        <v>20250812</v>
      </c>
      <c r="O1403" s="5">
        <v>20250813</v>
      </c>
      <c r="P1403" s="89"/>
      <c r="Q1403" s="91">
        <f t="shared" si="307"/>
        <v>150000</v>
      </c>
      <c r="R1403" s="92">
        <f t="shared" si="306"/>
        <v>165000</v>
      </c>
    </row>
    <row r="1404" spans="2:18">
      <c r="B1404" s="89">
        <v>8</v>
      </c>
      <c r="C1404" s="137">
        <v>45863</v>
      </c>
      <c r="D1404" s="89" t="s">
        <v>14</v>
      </c>
      <c r="E1404" s="111" t="s">
        <v>5099</v>
      </c>
      <c r="F1404" s="111" t="s">
        <v>2836</v>
      </c>
      <c r="G1404" s="5"/>
      <c r="H1404" s="111" t="s">
        <v>2844</v>
      </c>
      <c r="I1404" s="111"/>
      <c r="J1404" s="5">
        <v>2</v>
      </c>
      <c r="K1404" s="5" t="s">
        <v>2861</v>
      </c>
      <c r="L1404" s="111" t="s">
        <v>2836</v>
      </c>
      <c r="M1404" s="7">
        <v>150000</v>
      </c>
      <c r="N1404" s="5">
        <v>20250812</v>
      </c>
      <c r="O1404" s="5">
        <v>20250813</v>
      </c>
      <c r="P1404" s="89"/>
      <c r="Q1404" s="91">
        <f t="shared" si="307"/>
        <v>300000</v>
      </c>
      <c r="R1404" s="92">
        <f t="shared" si="306"/>
        <v>330000</v>
      </c>
    </row>
    <row r="1405" spans="2:18">
      <c r="B1405" s="89">
        <v>9</v>
      </c>
      <c r="C1405" s="137">
        <v>45863</v>
      </c>
      <c r="D1405" s="89" t="s">
        <v>14</v>
      </c>
      <c r="E1405" s="111" t="s">
        <v>5100</v>
      </c>
      <c r="F1405" s="111" t="s">
        <v>2836</v>
      </c>
      <c r="G1405" s="5"/>
      <c r="H1405" s="111" t="s">
        <v>4494</v>
      </c>
      <c r="I1405" s="111"/>
      <c r="J1405" s="5">
        <v>1</v>
      </c>
      <c r="K1405" s="5" t="s">
        <v>2861</v>
      </c>
      <c r="L1405" s="111" t="s">
        <v>2836</v>
      </c>
      <c r="M1405" s="7">
        <v>150000</v>
      </c>
      <c r="N1405" s="5">
        <v>20250812</v>
      </c>
      <c r="O1405" s="5">
        <v>20250813</v>
      </c>
      <c r="P1405" s="89"/>
      <c r="Q1405" s="91">
        <f t="shared" si="307"/>
        <v>150000</v>
      </c>
      <c r="R1405" s="92">
        <f t="shared" si="306"/>
        <v>165000</v>
      </c>
    </row>
    <row r="1406" spans="2:18">
      <c r="B1406" s="89">
        <v>10</v>
      </c>
      <c r="C1406" s="137">
        <v>45863</v>
      </c>
      <c r="D1406" s="89" t="s">
        <v>14</v>
      </c>
      <c r="E1406" s="111" t="s">
        <v>5101</v>
      </c>
      <c r="F1406" s="111" t="s">
        <v>2836</v>
      </c>
      <c r="G1406" s="5"/>
      <c r="H1406" s="111" t="s">
        <v>2846</v>
      </c>
      <c r="I1406" s="111"/>
      <c r="J1406" s="5">
        <v>1</v>
      </c>
      <c r="K1406" s="5" t="s">
        <v>2861</v>
      </c>
      <c r="L1406" s="111" t="s">
        <v>2836</v>
      </c>
      <c r="M1406" s="7">
        <v>150000</v>
      </c>
      <c r="N1406" s="5">
        <v>20250812</v>
      </c>
      <c r="O1406" s="5">
        <v>20250813</v>
      </c>
      <c r="P1406" s="89"/>
      <c r="Q1406" s="91">
        <f t="shared" si="307"/>
        <v>150000</v>
      </c>
      <c r="R1406" s="92">
        <f t="shared" si="306"/>
        <v>165000</v>
      </c>
    </row>
    <row r="1407" spans="2:18">
      <c r="B1407" s="89">
        <v>11</v>
      </c>
      <c r="C1407" s="137">
        <v>45863</v>
      </c>
      <c r="D1407" s="89" t="s">
        <v>14</v>
      </c>
      <c r="E1407" s="87" t="s">
        <v>5102</v>
      </c>
      <c r="F1407" s="111" t="s">
        <v>2836</v>
      </c>
      <c r="G1407" s="5"/>
      <c r="H1407" s="89" t="s">
        <v>2848</v>
      </c>
      <c r="I1407" s="89"/>
      <c r="J1407" s="89">
        <v>1</v>
      </c>
      <c r="K1407" s="5" t="s">
        <v>2861</v>
      </c>
      <c r="L1407" s="111" t="s">
        <v>2836</v>
      </c>
      <c r="M1407" s="7">
        <v>150000</v>
      </c>
      <c r="N1407" s="5">
        <v>20250812</v>
      </c>
      <c r="O1407" s="5">
        <v>20250813</v>
      </c>
      <c r="P1407" s="89"/>
      <c r="Q1407" s="91">
        <f t="shared" si="307"/>
        <v>150000</v>
      </c>
      <c r="R1407" s="92">
        <f t="shared" si="306"/>
        <v>165000</v>
      </c>
    </row>
    <row r="1408" spans="2:18" ht="16.5">
      <c r="B1408" s="89">
        <v>12</v>
      </c>
      <c r="C1408" s="137">
        <v>45863</v>
      </c>
      <c r="D1408" s="89" t="s">
        <v>14</v>
      </c>
      <c r="E1408" s="87" t="s">
        <v>5103</v>
      </c>
      <c r="F1408" s="111" t="s">
        <v>2836</v>
      </c>
      <c r="G1408" s="5"/>
      <c r="H1408" s="89" t="s">
        <v>3393</v>
      </c>
      <c r="I1408" s="89"/>
      <c r="J1408" s="89">
        <v>1</v>
      </c>
      <c r="K1408" s="5" t="s">
        <v>2861</v>
      </c>
      <c r="L1408" s="111" t="s">
        <v>2836</v>
      </c>
      <c r="M1408" s="112">
        <v>150000</v>
      </c>
      <c r="N1408" s="5">
        <v>20250812</v>
      </c>
      <c r="O1408" s="5">
        <v>20250813</v>
      </c>
      <c r="P1408" s="89"/>
      <c r="Q1408" s="91">
        <f t="shared" si="307"/>
        <v>150000</v>
      </c>
      <c r="R1408" s="92">
        <f t="shared" si="306"/>
        <v>165000</v>
      </c>
    </row>
    <row r="1409" spans="2:18">
      <c r="P1409" s="43" t="s">
        <v>123</v>
      </c>
      <c r="Q1409" s="42">
        <f>SUM(Q1397:Q1408)</f>
        <v>1812000</v>
      </c>
      <c r="R1409" s="42">
        <f>SUM(R1397:R1408)</f>
        <v>1993200</v>
      </c>
    </row>
    <row r="1411" spans="2:18">
      <c r="B1411" s="103">
        <v>45866</v>
      </c>
    </row>
    <row r="1412" spans="2:18">
      <c r="B1412" s="4" t="s">
        <v>48</v>
      </c>
      <c r="C1412" s="4" t="s">
        <v>13</v>
      </c>
      <c r="D1412" s="4" t="s">
        <v>12</v>
      </c>
      <c r="E1412" s="4" t="s">
        <v>5</v>
      </c>
      <c r="F1412" s="4" t="s">
        <v>22</v>
      </c>
      <c r="G1412" s="4" t="s">
        <v>2</v>
      </c>
      <c r="H1412" s="4" t="s">
        <v>18</v>
      </c>
      <c r="I1412" s="4" t="s">
        <v>3</v>
      </c>
      <c r="J1412" s="4" t="s">
        <v>6</v>
      </c>
      <c r="K1412" s="4" t="s">
        <v>35</v>
      </c>
      <c r="L1412" s="4" t="s">
        <v>21</v>
      </c>
      <c r="M1412" s="4" t="s">
        <v>59</v>
      </c>
      <c r="N1412" s="4" t="s">
        <v>58</v>
      </c>
      <c r="O1412" s="4" t="s">
        <v>121</v>
      </c>
      <c r="P1412" s="4" t="s">
        <v>73</v>
      </c>
      <c r="Q1412" s="4" t="s">
        <v>122</v>
      </c>
      <c r="R1412" s="4" t="s">
        <v>337</v>
      </c>
    </row>
    <row r="1413" spans="2:18">
      <c r="B1413" s="89">
        <v>1</v>
      </c>
      <c r="C1413" s="137">
        <v>45866</v>
      </c>
      <c r="D1413" s="89" t="s">
        <v>14</v>
      </c>
      <c r="E1413" s="111" t="s">
        <v>1772</v>
      </c>
      <c r="F1413" s="111" t="s">
        <v>154</v>
      </c>
      <c r="G1413" s="5" t="s">
        <v>1773</v>
      </c>
      <c r="H1413" s="111" t="s">
        <v>1774</v>
      </c>
      <c r="I1413" s="111" t="s">
        <v>813</v>
      </c>
      <c r="J1413" s="5">
        <v>10</v>
      </c>
      <c r="K1413" s="5" t="s">
        <v>38</v>
      </c>
      <c r="L1413" s="7" t="s">
        <v>5115</v>
      </c>
      <c r="M1413" s="7">
        <v>17000</v>
      </c>
      <c r="N1413" s="5">
        <v>20250731</v>
      </c>
      <c r="O1413" s="5">
        <v>20250801</v>
      </c>
      <c r="P1413" s="89"/>
      <c r="Q1413" s="91">
        <f t="shared" ref="Q1413" si="308">J1413*M1413</f>
        <v>170000</v>
      </c>
      <c r="R1413" s="92">
        <f t="shared" ref="R1413:R1429" si="309">Q1413*1.1</f>
        <v>187000.00000000003</v>
      </c>
    </row>
    <row r="1414" spans="2:18">
      <c r="B1414" s="89">
        <v>2</v>
      </c>
      <c r="C1414" s="137">
        <v>45866</v>
      </c>
      <c r="D1414" s="89" t="s">
        <v>14</v>
      </c>
      <c r="E1414" s="111" t="s">
        <v>5104</v>
      </c>
      <c r="F1414" s="111" t="s">
        <v>3106</v>
      </c>
      <c r="G1414" s="5" t="s">
        <v>2099</v>
      </c>
      <c r="H1414" s="111" t="s">
        <v>5129</v>
      </c>
      <c r="I1414" s="111" t="s">
        <v>737</v>
      </c>
      <c r="J1414" s="5">
        <v>1</v>
      </c>
      <c r="K1414" s="5" t="s">
        <v>38</v>
      </c>
      <c r="L1414" s="7" t="s">
        <v>5115</v>
      </c>
      <c r="M1414" s="7">
        <v>178000</v>
      </c>
      <c r="N1414" s="5">
        <v>20250731</v>
      </c>
      <c r="O1414" s="5">
        <v>20250801</v>
      </c>
      <c r="P1414" s="89"/>
      <c r="Q1414" s="91">
        <f>J1414*M1414</f>
        <v>178000</v>
      </c>
      <c r="R1414" s="92">
        <f t="shared" si="309"/>
        <v>195800.00000000003</v>
      </c>
    </row>
    <row r="1415" spans="2:18">
      <c r="B1415" s="89">
        <v>3</v>
      </c>
      <c r="C1415" s="137">
        <v>45866</v>
      </c>
      <c r="D1415" s="89" t="s">
        <v>14</v>
      </c>
      <c r="E1415" s="111" t="s">
        <v>3105</v>
      </c>
      <c r="F1415" s="111" t="s">
        <v>3106</v>
      </c>
      <c r="G1415" s="5" t="s">
        <v>2099</v>
      </c>
      <c r="H1415" s="111" t="s">
        <v>3107</v>
      </c>
      <c r="I1415" s="111" t="s">
        <v>813</v>
      </c>
      <c r="J1415" s="5">
        <v>5</v>
      </c>
      <c r="K1415" s="5" t="s">
        <v>38</v>
      </c>
      <c r="L1415" s="7" t="s">
        <v>5115</v>
      </c>
      <c r="M1415" s="7">
        <v>19600</v>
      </c>
      <c r="N1415" s="5">
        <v>20250731</v>
      </c>
      <c r="O1415" s="5">
        <v>20250801</v>
      </c>
      <c r="P1415" s="89"/>
      <c r="Q1415" s="91">
        <f t="shared" ref="Q1415:Q1429" si="310">J1415*M1415</f>
        <v>98000</v>
      </c>
      <c r="R1415" s="92">
        <f t="shared" si="309"/>
        <v>107800.00000000001</v>
      </c>
    </row>
    <row r="1416" spans="2:18">
      <c r="B1416" s="89">
        <v>4</v>
      </c>
      <c r="C1416" s="137">
        <v>45866</v>
      </c>
      <c r="D1416" s="89" t="s">
        <v>14</v>
      </c>
      <c r="E1416" s="111" t="s">
        <v>2441</v>
      </c>
      <c r="F1416" s="111" t="s">
        <v>897</v>
      </c>
      <c r="G1416" s="5" t="s">
        <v>2099</v>
      </c>
      <c r="H1416" s="111" t="s">
        <v>3111</v>
      </c>
      <c r="I1416" s="111" t="s">
        <v>737</v>
      </c>
      <c r="J1416" s="5">
        <v>1</v>
      </c>
      <c r="K1416" s="5" t="s">
        <v>38</v>
      </c>
      <c r="L1416" s="7" t="s">
        <v>5115</v>
      </c>
      <c r="M1416" s="7">
        <v>15000</v>
      </c>
      <c r="N1416" s="5">
        <v>20250731</v>
      </c>
      <c r="O1416" s="5">
        <v>20250801</v>
      </c>
      <c r="P1416" s="89"/>
      <c r="Q1416" s="91">
        <f t="shared" si="310"/>
        <v>15000</v>
      </c>
      <c r="R1416" s="92">
        <f t="shared" si="309"/>
        <v>16500</v>
      </c>
    </row>
    <row r="1417" spans="2:18">
      <c r="B1417" s="89">
        <v>5</v>
      </c>
      <c r="C1417" s="137">
        <v>45866</v>
      </c>
      <c r="D1417" s="89" t="s">
        <v>14</v>
      </c>
      <c r="E1417" s="111" t="s">
        <v>5105</v>
      </c>
      <c r="F1417" s="111" t="s">
        <v>3106</v>
      </c>
      <c r="G1417" s="5" t="s">
        <v>2099</v>
      </c>
      <c r="H1417" s="111" t="s">
        <v>5106</v>
      </c>
      <c r="I1417" s="111" t="s">
        <v>159</v>
      </c>
      <c r="J1417" s="5">
        <v>1</v>
      </c>
      <c r="K1417" s="5" t="s">
        <v>38</v>
      </c>
      <c r="L1417" s="7" t="s">
        <v>5115</v>
      </c>
      <c r="M1417" s="7">
        <v>37700</v>
      </c>
      <c r="N1417" s="5">
        <v>20250731</v>
      </c>
      <c r="O1417" s="5">
        <v>20250801</v>
      </c>
      <c r="P1417" s="89"/>
      <c r="Q1417" s="91">
        <f t="shared" si="310"/>
        <v>37700</v>
      </c>
      <c r="R1417" s="92">
        <f t="shared" si="309"/>
        <v>41470</v>
      </c>
    </row>
    <row r="1418" spans="2:18">
      <c r="B1418" s="89">
        <v>6</v>
      </c>
      <c r="C1418" s="137">
        <v>45866</v>
      </c>
      <c r="D1418" s="89" t="s">
        <v>14</v>
      </c>
      <c r="E1418" s="111" t="s">
        <v>3346</v>
      </c>
      <c r="F1418" s="111" t="s">
        <v>1626</v>
      </c>
      <c r="G1418" s="5" t="s">
        <v>2099</v>
      </c>
      <c r="H1418" s="111" t="s">
        <v>1426</v>
      </c>
      <c r="I1418" s="111" t="s">
        <v>580</v>
      </c>
      <c r="J1418" s="5">
        <v>10</v>
      </c>
      <c r="K1418" s="5" t="s">
        <v>38</v>
      </c>
      <c r="L1418" s="7" t="s">
        <v>5115</v>
      </c>
      <c r="M1418" s="7">
        <v>8500</v>
      </c>
      <c r="N1418" s="5">
        <v>20250731</v>
      </c>
      <c r="O1418" s="5">
        <v>20250801</v>
      </c>
      <c r="P1418" s="89"/>
      <c r="Q1418" s="91">
        <f t="shared" si="310"/>
        <v>85000</v>
      </c>
      <c r="R1418" s="92">
        <f t="shared" si="309"/>
        <v>93500.000000000015</v>
      </c>
    </row>
    <row r="1419" spans="2:18">
      <c r="B1419" s="89">
        <v>7</v>
      </c>
      <c r="C1419" s="137">
        <v>45866</v>
      </c>
      <c r="D1419" s="89" t="s">
        <v>14</v>
      </c>
      <c r="E1419" s="111" t="s">
        <v>3476</v>
      </c>
      <c r="F1419" s="111" t="s">
        <v>1626</v>
      </c>
      <c r="G1419" s="5" t="s">
        <v>2981</v>
      </c>
      <c r="H1419" s="111" t="s">
        <v>3477</v>
      </c>
      <c r="I1419" s="111" t="s">
        <v>152</v>
      </c>
      <c r="J1419" s="5">
        <v>10</v>
      </c>
      <c r="K1419" s="5" t="s">
        <v>38</v>
      </c>
      <c r="L1419" s="7" t="s">
        <v>5115</v>
      </c>
      <c r="M1419" s="7">
        <v>6900</v>
      </c>
      <c r="N1419" s="5">
        <v>20250731</v>
      </c>
      <c r="O1419" s="5">
        <v>20250801</v>
      </c>
      <c r="P1419" s="89"/>
      <c r="Q1419" s="91">
        <f t="shared" si="310"/>
        <v>69000</v>
      </c>
      <c r="R1419" s="92">
        <f t="shared" si="309"/>
        <v>75900</v>
      </c>
    </row>
    <row r="1420" spans="2:18">
      <c r="B1420" s="89">
        <v>8</v>
      </c>
      <c r="C1420" s="137">
        <v>45866</v>
      </c>
      <c r="D1420" s="89" t="s">
        <v>14</v>
      </c>
      <c r="E1420" s="111" t="s">
        <v>2980</v>
      </c>
      <c r="F1420" s="111" t="s">
        <v>1752</v>
      </c>
      <c r="G1420" s="5" t="s">
        <v>2981</v>
      </c>
      <c r="H1420" s="111" t="s">
        <v>2982</v>
      </c>
      <c r="I1420" s="111" t="s">
        <v>737</v>
      </c>
      <c r="J1420" s="5">
        <v>1</v>
      </c>
      <c r="K1420" s="5" t="s">
        <v>38</v>
      </c>
      <c r="L1420" s="7" t="s">
        <v>5115</v>
      </c>
      <c r="M1420" s="7">
        <v>14700</v>
      </c>
      <c r="N1420" s="5">
        <v>20250731</v>
      </c>
      <c r="O1420" s="5">
        <v>20250801</v>
      </c>
      <c r="P1420" s="89"/>
      <c r="Q1420" s="91">
        <f t="shared" si="310"/>
        <v>14700</v>
      </c>
      <c r="R1420" s="92">
        <f t="shared" si="309"/>
        <v>16170.000000000002</v>
      </c>
    </row>
    <row r="1421" spans="2:18">
      <c r="B1421" s="89">
        <v>9</v>
      </c>
      <c r="C1421" s="137">
        <v>45866</v>
      </c>
      <c r="D1421" s="89" t="s">
        <v>14</v>
      </c>
      <c r="E1421" s="111" t="s">
        <v>3470</v>
      </c>
      <c r="F1421" s="111" t="s">
        <v>1626</v>
      </c>
      <c r="G1421" s="5" t="s">
        <v>2099</v>
      </c>
      <c r="H1421" s="111" t="s">
        <v>1986</v>
      </c>
      <c r="I1421" s="111" t="s">
        <v>152</v>
      </c>
      <c r="J1421" s="5">
        <v>10</v>
      </c>
      <c r="K1421" s="5" t="s">
        <v>38</v>
      </c>
      <c r="L1421" s="7" t="s">
        <v>5115</v>
      </c>
      <c r="M1421" s="7">
        <v>7400</v>
      </c>
      <c r="N1421" s="5">
        <v>20250731</v>
      </c>
      <c r="O1421" s="5">
        <v>20250801</v>
      </c>
      <c r="P1421" s="89"/>
      <c r="Q1421" s="91">
        <f t="shared" si="310"/>
        <v>74000</v>
      </c>
      <c r="R1421" s="92">
        <f t="shared" si="309"/>
        <v>81400</v>
      </c>
    </row>
    <row r="1422" spans="2:18">
      <c r="B1422" s="106">
        <v>10</v>
      </c>
      <c r="C1422" s="452">
        <v>45866</v>
      </c>
      <c r="D1422" s="106" t="s">
        <v>14</v>
      </c>
      <c r="E1422" s="107" t="s">
        <v>5107</v>
      </c>
      <c r="F1422" s="107" t="s">
        <v>1764</v>
      </c>
      <c r="G1422" s="75"/>
      <c r="H1422" s="107" t="s">
        <v>5108</v>
      </c>
      <c r="I1422" s="107" t="s">
        <v>1766</v>
      </c>
      <c r="J1422" s="75">
        <v>1</v>
      </c>
      <c r="K1422" s="75" t="s">
        <v>38</v>
      </c>
      <c r="L1422" s="295" t="s">
        <v>2220</v>
      </c>
      <c r="M1422" s="295">
        <v>43000</v>
      </c>
      <c r="N1422" s="75">
        <v>20250728</v>
      </c>
      <c r="O1422" s="75"/>
      <c r="P1422" s="106"/>
      <c r="Q1422" s="108">
        <f t="shared" si="310"/>
        <v>43000</v>
      </c>
      <c r="R1422" s="109">
        <f t="shared" si="309"/>
        <v>47300.000000000007</v>
      </c>
    </row>
    <row r="1423" spans="2:18">
      <c r="B1423" s="89">
        <v>11</v>
      </c>
      <c r="C1423" s="137">
        <v>45866</v>
      </c>
      <c r="D1423" s="89" t="s">
        <v>14</v>
      </c>
      <c r="E1423" s="87" t="s">
        <v>5122</v>
      </c>
      <c r="F1423" s="111" t="s">
        <v>1978</v>
      </c>
      <c r="G1423" s="5"/>
      <c r="H1423" s="89" t="s">
        <v>5123</v>
      </c>
      <c r="I1423" s="89" t="s">
        <v>5109</v>
      </c>
      <c r="J1423" s="89">
        <v>2</v>
      </c>
      <c r="K1423" s="5" t="s">
        <v>38</v>
      </c>
      <c r="L1423" s="7" t="s">
        <v>2220</v>
      </c>
      <c r="M1423" s="7">
        <v>660000</v>
      </c>
      <c r="N1423" s="5">
        <v>20250728</v>
      </c>
      <c r="O1423" s="5">
        <v>20250819</v>
      </c>
      <c r="P1423" s="89"/>
      <c r="Q1423" s="91">
        <f t="shared" si="310"/>
        <v>1320000</v>
      </c>
      <c r="R1423" s="92">
        <f t="shared" si="309"/>
        <v>1452000.0000000002</v>
      </c>
    </row>
    <row r="1424" spans="2:18">
      <c r="B1424" s="89">
        <v>12</v>
      </c>
      <c r="C1424" s="137">
        <v>45866</v>
      </c>
      <c r="D1424" s="89" t="s">
        <v>14</v>
      </c>
      <c r="E1424" s="87" t="s">
        <v>4673</v>
      </c>
      <c r="F1424" s="111" t="s">
        <v>3062</v>
      </c>
      <c r="G1424" s="5"/>
      <c r="H1424" s="89" t="s">
        <v>4674</v>
      </c>
      <c r="I1424" s="89"/>
      <c r="J1424" s="89">
        <v>10</v>
      </c>
      <c r="K1424" s="5" t="s">
        <v>36</v>
      </c>
      <c r="L1424" s="7" t="s">
        <v>5114</v>
      </c>
      <c r="M1424" s="7">
        <v>15000</v>
      </c>
      <c r="N1424" s="5">
        <v>20250728</v>
      </c>
      <c r="O1424" s="5">
        <v>20250728</v>
      </c>
      <c r="P1424" s="89"/>
      <c r="Q1424" s="91">
        <f t="shared" si="310"/>
        <v>150000</v>
      </c>
      <c r="R1424" s="92">
        <f t="shared" si="309"/>
        <v>165000</v>
      </c>
    </row>
    <row r="1425" spans="2:18">
      <c r="B1425" s="89">
        <v>13</v>
      </c>
      <c r="C1425" s="137">
        <v>45866</v>
      </c>
      <c r="D1425" s="89" t="s">
        <v>14</v>
      </c>
      <c r="E1425" s="87" t="s">
        <v>4137</v>
      </c>
      <c r="F1425" s="111" t="s">
        <v>3062</v>
      </c>
      <c r="G1425" s="5"/>
      <c r="H1425" s="89" t="s">
        <v>5110</v>
      </c>
      <c r="I1425" s="89"/>
      <c r="J1425" s="89">
        <v>10</v>
      </c>
      <c r="K1425" s="5" t="s">
        <v>36</v>
      </c>
      <c r="L1425" s="7" t="s">
        <v>5114</v>
      </c>
      <c r="M1425" s="7">
        <v>13500</v>
      </c>
      <c r="N1425" s="5">
        <v>20250728</v>
      </c>
      <c r="O1425" s="5">
        <v>20250728</v>
      </c>
      <c r="P1425" s="89"/>
      <c r="Q1425" s="91">
        <f t="shared" si="310"/>
        <v>135000</v>
      </c>
      <c r="R1425" s="92">
        <f t="shared" si="309"/>
        <v>148500</v>
      </c>
    </row>
    <row r="1426" spans="2:18">
      <c r="B1426" s="89">
        <v>14</v>
      </c>
      <c r="C1426" s="137">
        <v>45866</v>
      </c>
      <c r="D1426" s="89" t="s">
        <v>14</v>
      </c>
      <c r="E1426" s="87" t="s">
        <v>1965</v>
      </c>
      <c r="F1426" s="111" t="s">
        <v>915</v>
      </c>
      <c r="G1426" s="5"/>
      <c r="H1426" s="89" t="s">
        <v>5111</v>
      </c>
      <c r="I1426" s="89" t="s">
        <v>543</v>
      </c>
      <c r="J1426" s="89">
        <v>5</v>
      </c>
      <c r="K1426" s="5" t="s">
        <v>38</v>
      </c>
      <c r="L1426" s="7" t="s">
        <v>2220</v>
      </c>
      <c r="M1426" s="7">
        <v>20300</v>
      </c>
      <c r="N1426" s="5">
        <v>20250728</v>
      </c>
      <c r="O1426" s="5">
        <v>20250728</v>
      </c>
      <c r="P1426" s="89"/>
      <c r="Q1426" s="91">
        <f t="shared" si="310"/>
        <v>101500</v>
      </c>
      <c r="R1426" s="92">
        <f t="shared" si="309"/>
        <v>111650.00000000001</v>
      </c>
    </row>
    <row r="1427" spans="2:18">
      <c r="B1427" s="89">
        <v>15</v>
      </c>
      <c r="C1427" s="137">
        <v>45866</v>
      </c>
      <c r="D1427" s="89" t="s">
        <v>14</v>
      </c>
      <c r="E1427" s="87" t="s">
        <v>4325</v>
      </c>
      <c r="F1427" s="111"/>
      <c r="G1427" s="5"/>
      <c r="H1427" s="89"/>
      <c r="I1427" s="89" t="s">
        <v>814</v>
      </c>
      <c r="J1427" s="89">
        <v>2</v>
      </c>
      <c r="K1427" s="5" t="s">
        <v>38</v>
      </c>
      <c r="L1427" s="7" t="s">
        <v>5115</v>
      </c>
      <c r="M1427" s="7">
        <v>1600</v>
      </c>
      <c r="N1427" s="5">
        <v>20250731</v>
      </c>
      <c r="O1427" s="5">
        <v>20250801</v>
      </c>
      <c r="P1427" s="89"/>
      <c r="Q1427" s="91">
        <f t="shared" si="310"/>
        <v>3200</v>
      </c>
      <c r="R1427" s="92">
        <f t="shared" si="309"/>
        <v>3520.0000000000005</v>
      </c>
    </row>
    <row r="1428" spans="2:18">
      <c r="B1428" s="89">
        <v>16</v>
      </c>
      <c r="C1428" s="137">
        <v>45866</v>
      </c>
      <c r="D1428" s="89" t="s">
        <v>14</v>
      </c>
      <c r="E1428" s="87" t="s">
        <v>4592</v>
      </c>
      <c r="F1428" s="111" t="s">
        <v>1677</v>
      </c>
      <c r="G1428" s="5"/>
      <c r="H1428" s="89" t="s">
        <v>3010</v>
      </c>
      <c r="I1428" s="89" t="s">
        <v>1085</v>
      </c>
      <c r="J1428" s="89">
        <v>5</v>
      </c>
      <c r="K1428" s="5" t="s">
        <v>37</v>
      </c>
      <c r="L1428" s="7" t="s">
        <v>5115</v>
      </c>
      <c r="M1428" s="7">
        <v>6700</v>
      </c>
      <c r="N1428" s="5">
        <v>20250731</v>
      </c>
      <c r="O1428" s="5">
        <v>20250808</v>
      </c>
      <c r="P1428" s="89"/>
      <c r="Q1428" s="91">
        <f t="shared" si="310"/>
        <v>33500</v>
      </c>
      <c r="R1428" s="92">
        <f t="shared" si="309"/>
        <v>36850</v>
      </c>
    </row>
    <row r="1429" spans="2:18" ht="16.5">
      <c r="B1429" s="89">
        <v>17</v>
      </c>
      <c r="C1429" s="137">
        <v>45866</v>
      </c>
      <c r="D1429" s="89" t="s">
        <v>14</v>
      </c>
      <c r="E1429" s="87" t="s">
        <v>1879</v>
      </c>
      <c r="F1429" s="111" t="s">
        <v>908</v>
      </c>
      <c r="G1429" s="5"/>
      <c r="H1429" s="89">
        <v>41117</v>
      </c>
      <c r="I1429" s="89" t="s">
        <v>1886</v>
      </c>
      <c r="J1429" s="89">
        <v>1</v>
      </c>
      <c r="K1429" s="5" t="s">
        <v>37</v>
      </c>
      <c r="L1429" s="7" t="s">
        <v>5115</v>
      </c>
      <c r="M1429" s="112">
        <v>56000</v>
      </c>
      <c r="N1429" s="5">
        <v>20250731</v>
      </c>
      <c r="O1429" s="5">
        <v>20250801</v>
      </c>
      <c r="P1429" s="89"/>
      <c r="Q1429" s="91">
        <f t="shared" si="310"/>
        <v>56000</v>
      </c>
      <c r="R1429" s="92">
        <f t="shared" si="309"/>
        <v>61600.000000000007</v>
      </c>
    </row>
    <row r="1430" spans="2:18">
      <c r="P1430" s="43" t="s">
        <v>123</v>
      </c>
      <c r="Q1430" s="42">
        <f>SUM(Q1413:Q1429)</f>
        <v>2583600</v>
      </c>
      <c r="R1430" s="42">
        <f>SUM(R1413:R1429)</f>
        <v>2841960</v>
      </c>
    </row>
    <row r="1432" spans="2:18">
      <c r="B1432" s="103">
        <v>45870</v>
      </c>
    </row>
    <row r="1433" spans="2:18">
      <c r="B1433" s="4" t="s">
        <v>5133</v>
      </c>
      <c r="C1433" s="4" t="s">
        <v>5134</v>
      </c>
      <c r="D1433" s="4" t="s">
        <v>5135</v>
      </c>
      <c r="E1433" s="4" t="s">
        <v>5136</v>
      </c>
      <c r="F1433" s="4" t="s">
        <v>5137</v>
      </c>
      <c r="G1433" s="4" t="s">
        <v>5138</v>
      </c>
      <c r="H1433" s="4" t="s">
        <v>5139</v>
      </c>
      <c r="I1433" s="4" t="s">
        <v>5140</v>
      </c>
      <c r="J1433" s="4" t="s">
        <v>5141</v>
      </c>
      <c r="K1433" s="4" t="s">
        <v>5142</v>
      </c>
      <c r="L1433" s="4" t="s">
        <v>5143</v>
      </c>
      <c r="M1433" s="4" t="s">
        <v>5144</v>
      </c>
      <c r="N1433" s="4" t="s">
        <v>5145</v>
      </c>
      <c r="O1433" s="4" t="s">
        <v>5146</v>
      </c>
      <c r="P1433" s="4" t="s">
        <v>5147</v>
      </c>
      <c r="Q1433" s="4" t="s">
        <v>5148</v>
      </c>
      <c r="R1433" s="4" t="s">
        <v>5149</v>
      </c>
    </row>
    <row r="1434" spans="2:18">
      <c r="B1434" s="89">
        <v>1</v>
      </c>
      <c r="C1434" s="137">
        <v>45870</v>
      </c>
      <c r="D1434" s="89" t="s">
        <v>5150</v>
      </c>
      <c r="E1434" s="111" t="s">
        <v>5151</v>
      </c>
      <c r="F1434" s="111"/>
      <c r="G1434" s="5"/>
      <c r="H1434" s="111"/>
      <c r="I1434" s="111"/>
      <c r="J1434" s="5">
        <v>1</v>
      </c>
      <c r="K1434" s="5" t="s">
        <v>5152</v>
      </c>
      <c r="L1434" s="7" t="s">
        <v>5153</v>
      </c>
      <c r="M1434" s="7">
        <v>400000</v>
      </c>
      <c r="N1434" s="5">
        <v>20250728</v>
      </c>
      <c r="O1434" s="5">
        <v>20250729</v>
      </c>
      <c r="P1434" s="89"/>
      <c r="Q1434" s="91">
        <f t="shared" ref="Q1434" si="311">J1434*M1434</f>
        <v>400000</v>
      </c>
      <c r="R1434" s="92">
        <f t="shared" ref="R1434:R1437" si="312">Q1434*1.1</f>
        <v>440000.00000000006</v>
      </c>
    </row>
    <row r="1435" spans="2:18">
      <c r="B1435" s="89">
        <v>2</v>
      </c>
      <c r="C1435" s="137">
        <v>45870</v>
      </c>
      <c r="D1435" s="89" t="s">
        <v>14</v>
      </c>
      <c r="E1435" s="111" t="s">
        <v>5154</v>
      </c>
      <c r="F1435" s="111"/>
      <c r="G1435" s="5"/>
      <c r="H1435" s="111" t="s">
        <v>5155</v>
      </c>
      <c r="I1435" s="111"/>
      <c r="J1435" s="5">
        <v>1</v>
      </c>
      <c r="K1435" s="5" t="s">
        <v>38</v>
      </c>
      <c r="L1435" s="7" t="s">
        <v>5153</v>
      </c>
      <c r="M1435" s="7">
        <v>1937000</v>
      </c>
      <c r="N1435" s="5">
        <v>20250728</v>
      </c>
      <c r="O1435" s="5">
        <v>20250729</v>
      </c>
      <c r="P1435" s="89"/>
      <c r="Q1435" s="91">
        <f>J1435*M1435</f>
        <v>1937000</v>
      </c>
      <c r="R1435" s="92">
        <f t="shared" si="312"/>
        <v>2130700</v>
      </c>
    </row>
    <row r="1436" spans="2:18">
      <c r="B1436" s="89">
        <v>3</v>
      </c>
      <c r="C1436" s="137">
        <v>45870</v>
      </c>
      <c r="D1436" s="89" t="s">
        <v>14</v>
      </c>
      <c r="E1436" s="111" t="s">
        <v>5156</v>
      </c>
      <c r="F1436" s="111"/>
      <c r="G1436" s="5"/>
      <c r="H1436" s="111" t="s">
        <v>5157</v>
      </c>
      <c r="I1436" s="111"/>
      <c r="J1436" s="5">
        <v>1</v>
      </c>
      <c r="K1436" s="5" t="s">
        <v>5158</v>
      </c>
      <c r="L1436" s="7" t="s">
        <v>5159</v>
      </c>
      <c r="M1436" s="7">
        <v>160000</v>
      </c>
      <c r="N1436" s="5">
        <v>20250728</v>
      </c>
      <c r="O1436" s="5">
        <v>20250729</v>
      </c>
      <c r="P1436" s="89"/>
      <c r="Q1436" s="91">
        <f t="shared" ref="Q1436:Q1437" si="313">J1436*M1436</f>
        <v>160000</v>
      </c>
      <c r="R1436" s="92">
        <f t="shared" si="312"/>
        <v>176000</v>
      </c>
    </row>
    <row r="1437" spans="2:18">
      <c r="B1437" s="89">
        <v>4</v>
      </c>
      <c r="C1437" s="137">
        <v>45870</v>
      </c>
      <c r="D1437" s="89" t="s">
        <v>5160</v>
      </c>
      <c r="E1437" s="111" t="s">
        <v>5161</v>
      </c>
      <c r="F1437" s="111"/>
      <c r="G1437" s="5"/>
      <c r="H1437" s="111"/>
      <c r="I1437" s="111"/>
      <c r="J1437" s="5">
        <v>1</v>
      </c>
      <c r="K1437" s="5"/>
      <c r="L1437" s="7" t="s">
        <v>5159</v>
      </c>
      <c r="M1437" s="7">
        <v>-197000</v>
      </c>
      <c r="N1437" s="5">
        <v>20250728</v>
      </c>
      <c r="O1437" s="5">
        <v>20250729</v>
      </c>
      <c r="P1437" s="89"/>
      <c r="Q1437" s="91">
        <f t="shared" si="313"/>
        <v>-197000</v>
      </c>
      <c r="R1437" s="92">
        <f t="shared" si="312"/>
        <v>-216700.00000000003</v>
      </c>
    </row>
    <row r="1438" spans="2:18">
      <c r="P1438" s="43" t="s">
        <v>5162</v>
      </c>
      <c r="Q1438" s="42">
        <f>SUM(Q1434:Q1437)</f>
        <v>2300000</v>
      </c>
      <c r="R1438" s="42">
        <f>SUM(R1434:R1437)</f>
        <v>2530000</v>
      </c>
    </row>
    <row r="1440" spans="2:18">
      <c r="B1440" s="103">
        <v>45873</v>
      </c>
    </row>
    <row r="1441" spans="2:18">
      <c r="B1441" s="4" t="s">
        <v>5163</v>
      </c>
      <c r="C1441" s="4" t="s">
        <v>5164</v>
      </c>
      <c r="D1441" s="4" t="s">
        <v>5165</v>
      </c>
      <c r="E1441" s="4" t="s">
        <v>5166</v>
      </c>
      <c r="F1441" s="4" t="s">
        <v>5167</v>
      </c>
      <c r="G1441" s="4" t="s">
        <v>5168</v>
      </c>
      <c r="H1441" s="4" t="s">
        <v>5169</v>
      </c>
      <c r="I1441" s="4" t="s">
        <v>5170</v>
      </c>
      <c r="J1441" s="4" t="s">
        <v>5171</v>
      </c>
      <c r="K1441" s="4" t="s">
        <v>5172</v>
      </c>
      <c r="L1441" s="4" t="s">
        <v>5173</v>
      </c>
      <c r="M1441" s="4" t="s">
        <v>5174</v>
      </c>
      <c r="N1441" s="4" t="s">
        <v>5175</v>
      </c>
      <c r="O1441" s="4" t="s">
        <v>5176</v>
      </c>
      <c r="P1441" s="4" t="s">
        <v>5177</v>
      </c>
      <c r="Q1441" s="4" t="s">
        <v>5178</v>
      </c>
      <c r="R1441" s="4" t="s">
        <v>5179</v>
      </c>
    </row>
    <row r="1442" spans="2:18">
      <c r="B1442" s="106">
        <v>1</v>
      </c>
      <c r="C1442" s="452">
        <v>45873</v>
      </c>
      <c r="D1442" s="106" t="s">
        <v>5160</v>
      </c>
      <c r="E1442" s="75" t="s">
        <v>4120</v>
      </c>
      <c r="F1442" s="107" t="s">
        <v>5180</v>
      </c>
      <c r="G1442" s="75"/>
      <c r="H1442" s="680" t="s">
        <v>4121</v>
      </c>
      <c r="I1442" s="680" t="s">
        <v>4122</v>
      </c>
      <c r="J1442" s="75">
        <v>1</v>
      </c>
      <c r="K1442" s="75" t="s">
        <v>38</v>
      </c>
      <c r="L1442" s="295" t="s">
        <v>5184</v>
      </c>
      <c r="M1442" s="295">
        <v>874000</v>
      </c>
      <c r="N1442" s="75">
        <v>20250807</v>
      </c>
      <c r="O1442" s="75"/>
      <c r="P1442" s="106"/>
      <c r="Q1442" s="108">
        <f t="shared" ref="Q1442" si="314">J1442*M1442</f>
        <v>874000</v>
      </c>
      <c r="R1442" s="109">
        <f t="shared" ref="R1442:R1443" si="315">Q1442*1.1</f>
        <v>961400.00000000012</v>
      </c>
    </row>
    <row r="1443" spans="2:18">
      <c r="B1443" s="106">
        <v>2</v>
      </c>
      <c r="C1443" s="452">
        <v>45873</v>
      </c>
      <c r="D1443" s="106" t="s">
        <v>14</v>
      </c>
      <c r="E1443" s="107" t="s">
        <v>5181</v>
      </c>
      <c r="F1443" s="107" t="s">
        <v>5182</v>
      </c>
      <c r="G1443" s="75"/>
      <c r="H1443" s="107" t="s">
        <v>3538</v>
      </c>
      <c r="I1443" s="107" t="s">
        <v>3539</v>
      </c>
      <c r="J1443" s="75">
        <v>1</v>
      </c>
      <c r="K1443" s="75" t="s">
        <v>38</v>
      </c>
      <c r="L1443" s="295" t="s">
        <v>5185</v>
      </c>
      <c r="M1443" s="295">
        <v>206000</v>
      </c>
      <c r="N1443" s="75">
        <v>20250807</v>
      </c>
      <c r="O1443" s="75"/>
      <c r="P1443" s="106"/>
      <c r="Q1443" s="108">
        <f>J1443*M1443</f>
        <v>206000</v>
      </c>
      <c r="R1443" s="109">
        <f t="shared" si="315"/>
        <v>226600.00000000003</v>
      </c>
    </row>
    <row r="1444" spans="2:18">
      <c r="P1444" s="43" t="s">
        <v>123</v>
      </c>
      <c r="Q1444" s="42">
        <f>SUM(Q1442:Q1443)</f>
        <v>1080000</v>
      </c>
      <c r="R1444" s="42">
        <f>SUM(R1442:R1443)</f>
        <v>1188000.0000000002</v>
      </c>
    </row>
    <row r="1446" spans="2:18">
      <c r="B1446" s="269">
        <v>45880</v>
      </c>
    </row>
    <row r="1447" spans="2:18">
      <c r="B1447" s="4" t="s">
        <v>2238</v>
      </c>
      <c r="C1447" s="4" t="s">
        <v>2239</v>
      </c>
      <c r="D1447" s="4" t="s">
        <v>12</v>
      </c>
      <c r="E1447" s="4" t="s">
        <v>5</v>
      </c>
      <c r="F1447" s="4" t="s">
        <v>2242</v>
      </c>
      <c r="G1447" s="4" t="s">
        <v>2</v>
      </c>
      <c r="H1447" s="4" t="s">
        <v>18</v>
      </c>
      <c r="I1447" s="4" t="s">
        <v>3</v>
      </c>
      <c r="J1447" s="4" t="s">
        <v>6</v>
      </c>
      <c r="K1447" s="4" t="s">
        <v>35</v>
      </c>
      <c r="L1447" s="4" t="s">
        <v>21</v>
      </c>
      <c r="M1447" s="4" t="s">
        <v>2249</v>
      </c>
      <c r="N1447" s="4" t="s">
        <v>2250</v>
      </c>
      <c r="O1447" s="4" t="s">
        <v>121</v>
      </c>
      <c r="P1447" s="4" t="s">
        <v>73</v>
      </c>
      <c r="Q1447" s="4" t="s">
        <v>122</v>
      </c>
      <c r="R1447" s="4" t="s">
        <v>337</v>
      </c>
    </row>
    <row r="1448" spans="2:18" ht="16.5">
      <c r="B1448" s="89">
        <v>1</v>
      </c>
      <c r="C1448" s="137">
        <v>45880</v>
      </c>
      <c r="D1448" s="89" t="s">
        <v>759</v>
      </c>
      <c r="E1448" s="111" t="s">
        <v>5196</v>
      </c>
      <c r="F1448" s="111" t="s">
        <v>1843</v>
      </c>
      <c r="G1448" s="5"/>
      <c r="H1448" s="111" t="s">
        <v>5197</v>
      </c>
      <c r="I1448" s="111"/>
      <c r="J1448" s="5">
        <v>2</v>
      </c>
      <c r="K1448" s="5" t="s">
        <v>38</v>
      </c>
      <c r="L1448" s="111" t="s">
        <v>471</v>
      </c>
      <c r="M1448" s="112">
        <v>68000</v>
      </c>
      <c r="N1448" s="5">
        <v>20250822</v>
      </c>
      <c r="O1448" s="5"/>
      <c r="P1448" s="89"/>
      <c r="Q1448" s="91">
        <f t="shared" ref="Q1448:Q1451" si="316">J1448*M1448</f>
        <v>136000</v>
      </c>
      <c r="R1448" s="92">
        <f t="shared" ref="R1448:R1451" si="317">Q1448*1.1</f>
        <v>149600</v>
      </c>
    </row>
    <row r="1449" spans="2:18" ht="16.5">
      <c r="B1449" s="89">
        <v>2</v>
      </c>
      <c r="C1449" s="137">
        <v>45880</v>
      </c>
      <c r="D1449" s="89" t="s">
        <v>759</v>
      </c>
      <c r="E1449" s="111" t="s">
        <v>2718</v>
      </c>
      <c r="F1449" s="111" t="s">
        <v>1843</v>
      </c>
      <c r="G1449" s="5"/>
      <c r="H1449" s="111" t="s">
        <v>2719</v>
      </c>
      <c r="I1449" s="111"/>
      <c r="J1449" s="5">
        <v>4</v>
      </c>
      <c r="K1449" s="5" t="s">
        <v>38</v>
      </c>
      <c r="L1449" s="111" t="s">
        <v>471</v>
      </c>
      <c r="M1449" s="112">
        <v>100000</v>
      </c>
      <c r="N1449" s="5">
        <v>20250822</v>
      </c>
      <c r="O1449" s="5"/>
      <c r="P1449" s="89"/>
      <c r="Q1449" s="91">
        <f t="shared" si="316"/>
        <v>400000</v>
      </c>
      <c r="R1449" s="92">
        <f t="shared" si="317"/>
        <v>440000.00000000006</v>
      </c>
    </row>
    <row r="1450" spans="2:18" ht="16.5">
      <c r="B1450" s="89">
        <v>3</v>
      </c>
      <c r="C1450" s="137">
        <v>45880</v>
      </c>
      <c r="D1450" s="89" t="s">
        <v>759</v>
      </c>
      <c r="E1450" s="111" t="s">
        <v>5198</v>
      </c>
      <c r="F1450" s="111" t="s">
        <v>1843</v>
      </c>
      <c r="G1450" s="5"/>
      <c r="H1450" s="111" t="s">
        <v>2149</v>
      </c>
      <c r="I1450" s="111"/>
      <c r="J1450" s="5">
        <v>4</v>
      </c>
      <c r="K1450" s="5" t="s">
        <v>38</v>
      </c>
      <c r="L1450" s="111" t="s">
        <v>471</v>
      </c>
      <c r="M1450" s="112">
        <v>378000</v>
      </c>
      <c r="N1450" s="5">
        <v>20250822</v>
      </c>
      <c r="O1450" s="5"/>
      <c r="P1450" s="89"/>
      <c r="Q1450" s="91">
        <f t="shared" si="316"/>
        <v>1512000</v>
      </c>
      <c r="R1450" s="92">
        <f t="shared" si="317"/>
        <v>1663200.0000000002</v>
      </c>
    </row>
    <row r="1451" spans="2:18" ht="16.5">
      <c r="B1451" s="89">
        <v>4</v>
      </c>
      <c r="C1451" s="137">
        <v>45880</v>
      </c>
      <c r="D1451" s="89" t="s">
        <v>759</v>
      </c>
      <c r="E1451" s="111" t="s">
        <v>5199</v>
      </c>
      <c r="F1451" s="111" t="s">
        <v>1843</v>
      </c>
      <c r="G1451" s="5"/>
      <c r="H1451" s="111" t="s">
        <v>5200</v>
      </c>
      <c r="I1451" s="111"/>
      <c r="J1451" s="5">
        <v>4</v>
      </c>
      <c r="K1451" s="5" t="s">
        <v>38</v>
      </c>
      <c r="L1451" s="111" t="s">
        <v>471</v>
      </c>
      <c r="M1451" s="112">
        <v>267000</v>
      </c>
      <c r="N1451" s="5">
        <v>20250822</v>
      </c>
      <c r="O1451" s="5"/>
      <c r="P1451" s="89"/>
      <c r="Q1451" s="91">
        <f t="shared" si="316"/>
        <v>1068000</v>
      </c>
      <c r="R1451" s="92">
        <f t="shared" si="317"/>
        <v>1174800</v>
      </c>
    </row>
    <row r="1452" spans="2:18">
      <c r="P1452" s="43" t="s">
        <v>123</v>
      </c>
      <c r="Q1452" s="42">
        <f>SUM(Q1448:Q1451)</f>
        <v>3116000</v>
      </c>
      <c r="R1452" s="42">
        <f>SUM(R1448:R1451)</f>
        <v>3427600</v>
      </c>
    </row>
    <row r="1454" spans="2:18">
      <c r="B1454" s="269">
        <v>45880</v>
      </c>
    </row>
    <row r="1455" spans="2:18">
      <c r="B1455" s="4" t="s">
        <v>2238</v>
      </c>
      <c r="C1455" s="4" t="s">
        <v>2239</v>
      </c>
      <c r="D1455" s="4" t="s">
        <v>12</v>
      </c>
      <c r="E1455" s="4" t="s">
        <v>5</v>
      </c>
      <c r="F1455" s="4" t="s">
        <v>2242</v>
      </c>
      <c r="G1455" s="4" t="s">
        <v>2</v>
      </c>
      <c r="H1455" s="4" t="s">
        <v>18</v>
      </c>
      <c r="I1455" s="4" t="s">
        <v>3</v>
      </c>
      <c r="J1455" s="4" t="s">
        <v>6</v>
      </c>
      <c r="K1455" s="4" t="s">
        <v>35</v>
      </c>
      <c r="L1455" s="4" t="s">
        <v>21</v>
      </c>
      <c r="M1455" s="4" t="s">
        <v>2249</v>
      </c>
      <c r="N1455" s="4" t="s">
        <v>2250</v>
      </c>
      <c r="O1455" s="4" t="s">
        <v>121</v>
      </c>
      <c r="P1455" s="4" t="s">
        <v>73</v>
      </c>
      <c r="Q1455" s="4" t="s">
        <v>122</v>
      </c>
      <c r="R1455" s="4" t="s">
        <v>337</v>
      </c>
    </row>
    <row r="1456" spans="2:18" ht="16.5">
      <c r="B1456" s="89">
        <v>1</v>
      </c>
      <c r="C1456" s="137">
        <v>45880</v>
      </c>
      <c r="D1456" s="89" t="s">
        <v>759</v>
      </c>
      <c r="E1456" s="111" t="s">
        <v>5201</v>
      </c>
      <c r="F1456" s="111" t="s">
        <v>1843</v>
      </c>
      <c r="G1456" s="5"/>
      <c r="H1456" s="111" t="s">
        <v>5202</v>
      </c>
      <c r="I1456" s="111"/>
      <c r="J1456" s="5">
        <v>1</v>
      </c>
      <c r="K1456" s="5" t="s">
        <v>38</v>
      </c>
      <c r="L1456" s="111" t="s">
        <v>471</v>
      </c>
      <c r="M1456" s="112">
        <v>1675000</v>
      </c>
      <c r="N1456" s="5">
        <v>20250822</v>
      </c>
      <c r="O1456" s="5"/>
      <c r="P1456" s="89"/>
      <c r="Q1456" s="91">
        <f t="shared" ref="Q1456:Q1458" si="318">J1456*M1456</f>
        <v>1675000</v>
      </c>
      <c r="R1456" s="92">
        <f t="shared" ref="R1456:R1458" si="319">Q1456*1.1</f>
        <v>1842500.0000000002</v>
      </c>
    </row>
    <row r="1457" spans="2:18" ht="16.5">
      <c r="B1457" s="89">
        <v>2</v>
      </c>
      <c r="C1457" s="137">
        <v>45880</v>
      </c>
      <c r="D1457" s="89" t="s">
        <v>759</v>
      </c>
      <c r="E1457" s="111" t="s">
        <v>5203</v>
      </c>
      <c r="F1457" s="111" t="s">
        <v>1843</v>
      </c>
      <c r="G1457" s="5"/>
      <c r="H1457" s="111" t="s">
        <v>5204</v>
      </c>
      <c r="I1457" s="111"/>
      <c r="J1457" s="5">
        <v>1</v>
      </c>
      <c r="K1457" s="5" t="s">
        <v>38</v>
      </c>
      <c r="L1457" s="111" t="s">
        <v>471</v>
      </c>
      <c r="M1457" s="112">
        <v>92000</v>
      </c>
      <c r="N1457" s="5">
        <v>20250822</v>
      </c>
      <c r="O1457" s="5"/>
      <c r="P1457" s="89"/>
      <c r="Q1457" s="91">
        <f t="shared" si="318"/>
        <v>92000</v>
      </c>
      <c r="R1457" s="92">
        <f t="shared" si="319"/>
        <v>101200.00000000001</v>
      </c>
    </row>
    <row r="1458" spans="2:18" ht="16.5">
      <c r="B1458" s="89">
        <v>3</v>
      </c>
      <c r="C1458" s="137">
        <v>45880</v>
      </c>
      <c r="D1458" s="89" t="s">
        <v>759</v>
      </c>
      <c r="E1458" s="111" t="s">
        <v>5205</v>
      </c>
      <c r="F1458" s="111" t="s">
        <v>1843</v>
      </c>
      <c r="G1458" s="5"/>
      <c r="H1458" s="111" t="s">
        <v>5206</v>
      </c>
      <c r="I1458" s="111"/>
      <c r="J1458" s="5">
        <v>1</v>
      </c>
      <c r="K1458" s="5" t="s">
        <v>38</v>
      </c>
      <c r="L1458" s="111" t="s">
        <v>471</v>
      </c>
      <c r="M1458" s="112">
        <v>92000</v>
      </c>
      <c r="N1458" s="5">
        <v>20250822</v>
      </c>
      <c r="O1458" s="5"/>
      <c r="P1458" s="89"/>
      <c r="Q1458" s="91">
        <f t="shared" si="318"/>
        <v>92000</v>
      </c>
      <c r="R1458" s="92">
        <f t="shared" si="319"/>
        <v>101200.00000000001</v>
      </c>
    </row>
    <row r="1459" spans="2:18">
      <c r="P1459" s="43" t="s">
        <v>123</v>
      </c>
      <c r="Q1459" s="42">
        <f>SUM(Q1456:Q1458)</f>
        <v>1859000</v>
      </c>
      <c r="R1459" s="42">
        <f>SUM(R1456:R1458)</f>
        <v>2044900.0000000002</v>
      </c>
    </row>
    <row r="1461" spans="2:18">
      <c r="B1461" s="269">
        <v>45880</v>
      </c>
    </row>
    <row r="1462" spans="2:18">
      <c r="B1462" s="4" t="s">
        <v>2238</v>
      </c>
      <c r="C1462" s="4" t="s">
        <v>2239</v>
      </c>
      <c r="D1462" s="4" t="s">
        <v>12</v>
      </c>
      <c r="E1462" s="4" t="s">
        <v>5</v>
      </c>
      <c r="F1462" s="4" t="s">
        <v>2242</v>
      </c>
      <c r="G1462" s="4" t="s">
        <v>2</v>
      </c>
      <c r="H1462" s="4" t="s">
        <v>18</v>
      </c>
      <c r="I1462" s="4" t="s">
        <v>3</v>
      </c>
      <c r="J1462" s="4" t="s">
        <v>6</v>
      </c>
      <c r="K1462" s="4" t="s">
        <v>35</v>
      </c>
      <c r="L1462" s="4" t="s">
        <v>21</v>
      </c>
      <c r="M1462" s="4" t="s">
        <v>2249</v>
      </c>
      <c r="N1462" s="4" t="s">
        <v>2250</v>
      </c>
      <c r="O1462" s="4" t="s">
        <v>121</v>
      </c>
      <c r="P1462" s="4" t="s">
        <v>73</v>
      </c>
      <c r="Q1462" s="4" t="s">
        <v>122</v>
      </c>
      <c r="R1462" s="4" t="s">
        <v>337</v>
      </c>
    </row>
    <row r="1463" spans="2:18" ht="16.5">
      <c r="B1463" s="106">
        <v>1</v>
      </c>
      <c r="C1463" s="452">
        <v>45880</v>
      </c>
      <c r="D1463" s="106" t="s">
        <v>759</v>
      </c>
      <c r="E1463" s="107" t="s">
        <v>5207</v>
      </c>
      <c r="F1463" s="107" t="s">
        <v>1764</v>
      </c>
      <c r="G1463" s="75"/>
      <c r="H1463" s="107" t="s">
        <v>1422</v>
      </c>
      <c r="I1463" s="107" t="s">
        <v>1078</v>
      </c>
      <c r="J1463" s="75">
        <v>1</v>
      </c>
      <c r="K1463" s="75" t="s">
        <v>38</v>
      </c>
      <c r="L1463" s="295" t="s">
        <v>2220</v>
      </c>
      <c r="M1463" s="692">
        <v>42500</v>
      </c>
      <c r="N1463" s="75">
        <v>20250814</v>
      </c>
      <c r="O1463" s="75"/>
      <c r="P1463" s="106"/>
      <c r="Q1463" s="108">
        <f t="shared" ref="Q1463:Q1473" si="320">J1463*M1463</f>
        <v>42500</v>
      </c>
      <c r="R1463" s="109">
        <f t="shared" ref="R1463:R1473" si="321">Q1463*1.1</f>
        <v>46750.000000000007</v>
      </c>
    </row>
    <row r="1464" spans="2:18" ht="16.5">
      <c r="B1464" s="106">
        <v>2</v>
      </c>
      <c r="C1464" s="452">
        <v>45880</v>
      </c>
      <c r="D1464" s="106" t="s">
        <v>759</v>
      </c>
      <c r="E1464" s="107" t="s">
        <v>5208</v>
      </c>
      <c r="F1464" s="107" t="s">
        <v>1764</v>
      </c>
      <c r="G1464" s="75"/>
      <c r="H1464" s="107" t="s">
        <v>1765</v>
      </c>
      <c r="I1464" s="107" t="s">
        <v>1078</v>
      </c>
      <c r="J1464" s="75">
        <v>1</v>
      </c>
      <c r="K1464" s="75" t="s">
        <v>38</v>
      </c>
      <c r="L1464" s="295" t="s">
        <v>2220</v>
      </c>
      <c r="M1464" s="692">
        <v>42500</v>
      </c>
      <c r="N1464" s="75">
        <v>20250814</v>
      </c>
      <c r="O1464" s="75"/>
      <c r="P1464" s="106"/>
      <c r="Q1464" s="108">
        <f t="shared" si="320"/>
        <v>42500</v>
      </c>
      <c r="R1464" s="109">
        <f t="shared" si="321"/>
        <v>46750.000000000007</v>
      </c>
    </row>
    <row r="1465" spans="2:18" ht="16.5">
      <c r="B1465" s="106">
        <v>3</v>
      </c>
      <c r="C1465" s="452">
        <v>45880</v>
      </c>
      <c r="D1465" s="106" t="s">
        <v>759</v>
      </c>
      <c r="E1465" s="107" t="s">
        <v>5209</v>
      </c>
      <c r="F1465" s="107" t="s">
        <v>1764</v>
      </c>
      <c r="G1465" s="75"/>
      <c r="H1465" s="107" t="s">
        <v>5210</v>
      </c>
      <c r="I1465" s="107" t="s">
        <v>1078</v>
      </c>
      <c r="J1465" s="75">
        <v>1</v>
      </c>
      <c r="K1465" s="75" t="s">
        <v>38</v>
      </c>
      <c r="L1465" s="295" t="s">
        <v>2220</v>
      </c>
      <c r="M1465" s="692">
        <v>130000</v>
      </c>
      <c r="N1465" s="75">
        <v>20250814</v>
      </c>
      <c r="O1465" s="75"/>
      <c r="P1465" s="106"/>
      <c r="Q1465" s="108">
        <f t="shared" si="320"/>
        <v>130000</v>
      </c>
      <c r="R1465" s="109">
        <f t="shared" si="321"/>
        <v>143000</v>
      </c>
    </row>
    <row r="1466" spans="2:18" ht="16.5">
      <c r="B1466" s="89">
        <v>4</v>
      </c>
      <c r="C1466" s="137">
        <v>45880</v>
      </c>
      <c r="D1466" s="89" t="s">
        <v>759</v>
      </c>
      <c r="E1466" s="111" t="s">
        <v>5211</v>
      </c>
      <c r="F1466" s="111" t="s">
        <v>5212</v>
      </c>
      <c r="G1466" s="5"/>
      <c r="H1466" s="111" t="s">
        <v>5213</v>
      </c>
      <c r="I1466" s="111" t="s">
        <v>2995</v>
      </c>
      <c r="J1466" s="5">
        <v>1</v>
      </c>
      <c r="K1466" s="5" t="s">
        <v>1603</v>
      </c>
      <c r="L1466" s="7" t="s">
        <v>119</v>
      </c>
      <c r="M1466" s="112">
        <v>21000</v>
      </c>
      <c r="N1466" s="5">
        <v>20250814</v>
      </c>
      <c r="O1466" s="5">
        <v>20250819</v>
      </c>
      <c r="P1466" s="89"/>
      <c r="Q1466" s="91">
        <f t="shared" si="320"/>
        <v>21000</v>
      </c>
      <c r="R1466" s="92">
        <f t="shared" si="321"/>
        <v>23100.000000000004</v>
      </c>
    </row>
    <row r="1467" spans="2:18">
      <c r="B1467" s="89">
        <v>5</v>
      </c>
      <c r="C1467" s="137">
        <v>45880</v>
      </c>
      <c r="D1467" s="89" t="s">
        <v>759</v>
      </c>
      <c r="E1467" s="111" t="s">
        <v>4087</v>
      </c>
      <c r="F1467" s="111" t="s">
        <v>3348</v>
      </c>
      <c r="G1467" s="5" t="s">
        <v>2107</v>
      </c>
      <c r="H1467" s="111" t="s">
        <v>105</v>
      </c>
      <c r="I1467" s="111" t="s">
        <v>767</v>
      </c>
      <c r="J1467" s="5">
        <v>16</v>
      </c>
      <c r="K1467" s="5" t="s">
        <v>38</v>
      </c>
      <c r="L1467" s="7" t="s">
        <v>2220</v>
      </c>
      <c r="M1467" s="7">
        <v>46000</v>
      </c>
      <c r="N1467" s="5">
        <v>20250813</v>
      </c>
      <c r="O1467" s="5">
        <v>20250819</v>
      </c>
      <c r="P1467" s="89"/>
      <c r="Q1467" s="91">
        <f t="shared" si="320"/>
        <v>736000</v>
      </c>
      <c r="R1467" s="92">
        <f t="shared" si="321"/>
        <v>809600.00000000012</v>
      </c>
    </row>
    <row r="1468" spans="2:18">
      <c r="B1468" s="106">
        <v>6</v>
      </c>
      <c r="C1468" s="452">
        <v>45880</v>
      </c>
      <c r="D1468" s="106" t="s">
        <v>759</v>
      </c>
      <c r="E1468" s="107" t="s">
        <v>1770</v>
      </c>
      <c r="F1468" s="107" t="s">
        <v>1771</v>
      </c>
      <c r="G1468" s="75" t="s">
        <v>2107</v>
      </c>
      <c r="H1468" s="107" t="s">
        <v>3246</v>
      </c>
      <c r="I1468" s="107" t="s">
        <v>767</v>
      </c>
      <c r="J1468" s="75">
        <v>16</v>
      </c>
      <c r="K1468" s="75" t="s">
        <v>38</v>
      </c>
      <c r="L1468" s="295" t="s">
        <v>119</v>
      </c>
      <c r="M1468" s="295">
        <v>52500</v>
      </c>
      <c r="N1468" s="75">
        <v>20250813</v>
      </c>
      <c r="O1468" s="75"/>
      <c r="P1468" s="106"/>
      <c r="Q1468" s="108">
        <f t="shared" si="320"/>
        <v>840000</v>
      </c>
      <c r="R1468" s="109">
        <f t="shared" si="321"/>
        <v>924000.00000000012</v>
      </c>
    </row>
    <row r="1469" spans="2:18">
      <c r="B1469" s="89">
        <v>7</v>
      </c>
      <c r="C1469" s="137">
        <v>45880</v>
      </c>
      <c r="D1469" s="89" t="s">
        <v>759</v>
      </c>
      <c r="E1469" s="111" t="s">
        <v>2431</v>
      </c>
      <c r="F1469" s="111" t="s">
        <v>3348</v>
      </c>
      <c r="G1469" s="5" t="s">
        <v>3145</v>
      </c>
      <c r="H1469" s="111" t="s">
        <v>102</v>
      </c>
      <c r="I1469" s="111" t="s">
        <v>767</v>
      </c>
      <c r="J1469" s="5">
        <v>16</v>
      </c>
      <c r="K1469" s="5" t="s">
        <v>38</v>
      </c>
      <c r="L1469" s="7" t="s">
        <v>2220</v>
      </c>
      <c r="M1469" s="7">
        <v>65000</v>
      </c>
      <c r="N1469" s="5">
        <v>20250813</v>
      </c>
      <c r="O1469" s="5">
        <v>20250819</v>
      </c>
      <c r="P1469" s="89"/>
      <c r="Q1469" s="91">
        <f t="shared" si="320"/>
        <v>1040000</v>
      </c>
      <c r="R1469" s="92">
        <f t="shared" si="321"/>
        <v>1144000</v>
      </c>
    </row>
    <row r="1470" spans="2:18">
      <c r="B1470" s="89">
        <v>8</v>
      </c>
      <c r="C1470" s="137">
        <v>45880</v>
      </c>
      <c r="D1470" s="89" t="s">
        <v>759</v>
      </c>
      <c r="E1470" s="111" t="s">
        <v>1783</v>
      </c>
      <c r="F1470" s="111" t="s">
        <v>706</v>
      </c>
      <c r="G1470" s="5"/>
      <c r="H1470" s="111" t="s">
        <v>539</v>
      </c>
      <c r="I1470" s="111" t="s">
        <v>1785</v>
      </c>
      <c r="J1470" s="5">
        <v>3</v>
      </c>
      <c r="K1470" s="5" t="s">
        <v>608</v>
      </c>
      <c r="L1470" s="7" t="s">
        <v>119</v>
      </c>
      <c r="M1470" s="7">
        <v>60000</v>
      </c>
      <c r="N1470" s="5">
        <v>20250813</v>
      </c>
      <c r="O1470" s="5">
        <v>20250819</v>
      </c>
      <c r="P1470" s="89"/>
      <c r="Q1470" s="91">
        <f t="shared" si="320"/>
        <v>180000</v>
      </c>
      <c r="R1470" s="92">
        <f t="shared" si="321"/>
        <v>198000.00000000003</v>
      </c>
    </row>
    <row r="1471" spans="2:18">
      <c r="B1471" s="89">
        <v>9</v>
      </c>
      <c r="C1471" s="137">
        <v>45880</v>
      </c>
      <c r="D1471" s="89" t="s">
        <v>759</v>
      </c>
      <c r="E1471" s="111" t="s">
        <v>1877</v>
      </c>
      <c r="F1471" s="111" t="s">
        <v>908</v>
      </c>
      <c r="G1471" s="5"/>
      <c r="H1471" s="111">
        <v>41705</v>
      </c>
      <c r="I1471" s="111" t="s">
        <v>1885</v>
      </c>
      <c r="J1471" s="5">
        <v>1</v>
      </c>
      <c r="K1471" s="5" t="s">
        <v>608</v>
      </c>
      <c r="L1471" s="7" t="s">
        <v>119</v>
      </c>
      <c r="M1471" s="7">
        <v>78900</v>
      </c>
      <c r="N1471" s="5">
        <v>20250813</v>
      </c>
      <c r="O1471" s="5">
        <v>20250819</v>
      </c>
      <c r="P1471" s="89"/>
      <c r="Q1471" s="91">
        <f t="shared" si="320"/>
        <v>78900</v>
      </c>
      <c r="R1471" s="92">
        <f t="shared" si="321"/>
        <v>86790</v>
      </c>
    </row>
    <row r="1472" spans="2:18">
      <c r="B1472" s="89">
        <v>10</v>
      </c>
      <c r="C1472" s="137">
        <v>45880</v>
      </c>
      <c r="D1472" s="89" t="s">
        <v>759</v>
      </c>
      <c r="E1472" s="111" t="s">
        <v>5214</v>
      </c>
      <c r="F1472" s="111" t="s">
        <v>1949</v>
      </c>
      <c r="G1472" s="5"/>
      <c r="H1472" s="111">
        <v>6416</v>
      </c>
      <c r="I1472" s="111"/>
      <c r="J1472" s="5">
        <v>3</v>
      </c>
      <c r="K1472" s="5" t="s">
        <v>1603</v>
      </c>
      <c r="L1472" s="7" t="s">
        <v>119</v>
      </c>
      <c r="M1472" s="7">
        <v>25300</v>
      </c>
      <c r="N1472" s="5">
        <v>20250813</v>
      </c>
      <c r="O1472" s="5">
        <v>20250819</v>
      </c>
      <c r="P1472" s="89"/>
      <c r="Q1472" s="91">
        <f t="shared" si="320"/>
        <v>75900</v>
      </c>
      <c r="R1472" s="92">
        <f t="shared" si="321"/>
        <v>83490</v>
      </c>
    </row>
    <row r="1473" spans="2:18">
      <c r="B1473" s="89">
        <v>11</v>
      </c>
      <c r="C1473" s="137">
        <v>45880</v>
      </c>
      <c r="D1473" s="89" t="s">
        <v>759</v>
      </c>
      <c r="E1473" s="111" t="s">
        <v>3350</v>
      </c>
      <c r="F1473" s="111" t="s">
        <v>1677</v>
      </c>
      <c r="G1473" s="5"/>
      <c r="H1473" s="111" t="s">
        <v>1672</v>
      </c>
      <c r="I1473" s="111" t="s">
        <v>999</v>
      </c>
      <c r="J1473" s="5">
        <v>5</v>
      </c>
      <c r="K1473" s="5" t="s">
        <v>608</v>
      </c>
      <c r="L1473" s="7" t="s">
        <v>119</v>
      </c>
      <c r="M1473" s="7">
        <v>6700</v>
      </c>
      <c r="N1473" s="5">
        <v>20250813</v>
      </c>
      <c r="O1473" s="5">
        <v>20250819</v>
      </c>
      <c r="P1473" s="89"/>
      <c r="Q1473" s="91">
        <f t="shared" si="320"/>
        <v>33500</v>
      </c>
      <c r="R1473" s="92">
        <f t="shared" si="321"/>
        <v>36850</v>
      </c>
    </row>
    <row r="1474" spans="2:18">
      <c r="P1474" s="43" t="s">
        <v>123</v>
      </c>
      <c r="Q1474" s="42">
        <f>SUM(Q1463:Q1473)</f>
        <v>3220300</v>
      </c>
      <c r="R1474" s="42">
        <f>SUM(R1463:R1473)</f>
        <v>3542330</v>
      </c>
    </row>
    <row r="1476" spans="2:18">
      <c r="B1476" s="269">
        <v>45881</v>
      </c>
    </row>
    <row r="1477" spans="2:18">
      <c r="B1477" s="4" t="s">
        <v>48</v>
      </c>
      <c r="C1477" s="4" t="s">
        <v>13</v>
      </c>
      <c r="D1477" s="4" t="s">
        <v>12</v>
      </c>
      <c r="E1477" s="4" t="s">
        <v>5</v>
      </c>
      <c r="F1477" s="4" t="s">
        <v>22</v>
      </c>
      <c r="G1477" s="4" t="s">
        <v>2</v>
      </c>
      <c r="H1477" s="4" t="s">
        <v>18</v>
      </c>
      <c r="I1477" s="4" t="s">
        <v>3</v>
      </c>
      <c r="J1477" s="4" t="s">
        <v>6</v>
      </c>
      <c r="K1477" s="4" t="s">
        <v>35</v>
      </c>
      <c r="L1477" s="4" t="s">
        <v>21</v>
      </c>
      <c r="M1477" s="4" t="s">
        <v>59</v>
      </c>
      <c r="N1477" s="4" t="s">
        <v>58</v>
      </c>
      <c r="O1477" s="4" t="s">
        <v>121</v>
      </c>
      <c r="P1477" s="4" t="s">
        <v>73</v>
      </c>
      <c r="Q1477" s="4" t="s">
        <v>122</v>
      </c>
      <c r="R1477" s="4" t="s">
        <v>337</v>
      </c>
    </row>
    <row r="1478" spans="2:18" ht="16.5">
      <c r="B1478" s="89">
        <v>1</v>
      </c>
      <c r="C1478" s="137">
        <v>45881</v>
      </c>
      <c r="D1478" s="89" t="s">
        <v>14</v>
      </c>
      <c r="E1478" s="111" t="s">
        <v>3947</v>
      </c>
      <c r="F1478" s="111" t="s">
        <v>3948</v>
      </c>
      <c r="G1478" s="5"/>
      <c r="H1478" s="111"/>
      <c r="I1478" s="111" t="s">
        <v>5215</v>
      </c>
      <c r="J1478" s="5">
        <v>1</v>
      </c>
      <c r="K1478" s="5" t="s">
        <v>38</v>
      </c>
      <c r="L1478" s="111" t="s">
        <v>5216</v>
      </c>
      <c r="M1478" s="112">
        <v>130000</v>
      </c>
      <c r="N1478" s="5">
        <v>20250818</v>
      </c>
      <c r="O1478" s="5">
        <v>20250821</v>
      </c>
      <c r="P1478" s="89" t="s">
        <v>5217</v>
      </c>
      <c r="Q1478" s="91">
        <f t="shared" ref="Q1478" si="322">J1478*M1478</f>
        <v>130000</v>
      </c>
      <c r="R1478" s="92">
        <f t="shared" ref="R1478" si="323">Q1478*1.1</f>
        <v>143000</v>
      </c>
    </row>
    <row r="1479" spans="2:18">
      <c r="P1479" s="43" t="s">
        <v>123</v>
      </c>
      <c r="Q1479" s="42">
        <f>SUM(Q1478:Q1478)</f>
        <v>130000</v>
      </c>
      <c r="R1479" s="42">
        <f>SUM(R1478:R1478)</f>
        <v>143000</v>
      </c>
    </row>
  </sheetData>
  <mergeCells count="61">
    <mergeCell ref="B1175:B1176"/>
    <mergeCell ref="C1175:C1176"/>
    <mergeCell ref="D1175:D1176"/>
    <mergeCell ref="E1175:E1176"/>
    <mergeCell ref="I1175:I1176"/>
    <mergeCell ref="L1153:O1153"/>
    <mergeCell ref="B876:B877"/>
    <mergeCell ref="C876:C877"/>
    <mergeCell ref="D876:D877"/>
    <mergeCell ref="I652:I653"/>
    <mergeCell ref="B652:B653"/>
    <mergeCell ref="C652:C653"/>
    <mergeCell ref="D652:D653"/>
    <mergeCell ref="E652:E653"/>
    <mergeCell ref="F652:F653"/>
    <mergeCell ref="G652:G653"/>
    <mergeCell ref="H652:H653"/>
    <mergeCell ref="E868:E869"/>
    <mergeCell ref="D868:D869"/>
    <mergeCell ref="C868:C869"/>
    <mergeCell ref="B868:B869"/>
    <mergeCell ref="B860:B861"/>
    <mergeCell ref="P415:P417"/>
    <mergeCell ref="A76:A77"/>
    <mergeCell ref="L107:L111"/>
    <mergeCell ref="Q107:Q111"/>
    <mergeCell ref="B242:B243"/>
    <mergeCell ref="C242:C243"/>
    <mergeCell ref="D242:D243"/>
    <mergeCell ref="E242:E243"/>
    <mergeCell ref="F242:F243"/>
    <mergeCell ref="P334:P339"/>
    <mergeCell ref="E582:E583"/>
    <mergeCell ref="F582:F583"/>
    <mergeCell ref="H582:H583"/>
    <mergeCell ref="B322:B323"/>
    <mergeCell ref="N322:N323"/>
    <mergeCell ref="R107:R111"/>
    <mergeCell ref="M107:M111"/>
    <mergeCell ref="P107:P111"/>
    <mergeCell ref="G242:G243"/>
    <mergeCell ref="H242:H243"/>
    <mergeCell ref="I242:I243"/>
    <mergeCell ref="H322:H323"/>
    <mergeCell ref="I322:I323"/>
    <mergeCell ref="J322:J323"/>
    <mergeCell ref="K322:K323"/>
    <mergeCell ref="G322:G323"/>
    <mergeCell ref="E322:E323"/>
    <mergeCell ref="F322:F323"/>
    <mergeCell ref="D322:D323"/>
    <mergeCell ref="C322:C323"/>
    <mergeCell ref="E914:E915"/>
    <mergeCell ref="C860:C861"/>
    <mergeCell ref="D860:D861"/>
    <mergeCell ref="L860:L861"/>
    <mergeCell ref="E860:E861"/>
    <mergeCell ref="F860:F861"/>
    <mergeCell ref="G860:G861"/>
    <mergeCell ref="H860:H861"/>
    <mergeCell ref="I860:I861"/>
  </mergeCells>
  <phoneticPr fontId="1" type="noConversion"/>
  <hyperlinks>
    <hyperlink ref="I329" r:id="rId1" display="https://www.netascientific.com/vacuum-pump-oil/pe-n8145003" xr:uid="{00000000-0004-0000-0400-000000000000}"/>
    <hyperlink ref="F749" r:id="rId2" display="https://www.labkom.co.kr/shop/item.php?it_id=1634295264" xr:uid="{00000000-0004-0000-0400-000001000000}"/>
    <hyperlink ref="F750" r:id="rId3" display="https://www.labkom.co.kr/shop/item.php?it_id=1634295264" xr:uid="{00000000-0004-0000-0400-000002000000}"/>
    <hyperlink ref="P1106" r:id="rId4" xr:uid="{00000000-0004-0000-0400-000003000000}"/>
    <hyperlink ref="P1152" r:id="rId5" xr:uid="{00000000-0004-0000-0400-000004000000}"/>
  </hyperlinks>
  <pageMargins left="0.7" right="0.7" top="0.75" bottom="0.75" header="0.3" footer="0.3"/>
  <pageSetup paperSize="9" orientation="portrait" verticalDpi="0" r:id="rId6"/>
  <ignoredErrors>
    <ignoredError sqref="R970 Q996:R1009 R995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K1048554"/>
  <sheetViews>
    <sheetView tabSelected="1" topLeftCell="A1118" zoomScale="80" zoomScaleNormal="80" workbookViewId="0">
      <selection activeCell="F1158" sqref="F1158"/>
    </sheetView>
  </sheetViews>
  <sheetFormatPr defaultColWidth="9" defaultRowHeight="14.25"/>
  <cols>
    <col min="1" max="1" width="9" style="142"/>
    <col min="2" max="2" width="11.875" style="142" bestFit="1" customWidth="1"/>
    <col min="3" max="3" width="11.75" style="142" bestFit="1" customWidth="1"/>
    <col min="4" max="4" width="9" style="142"/>
    <col min="5" max="5" width="84.5" style="142" customWidth="1"/>
    <col min="6" max="6" width="35.25" style="142" customWidth="1"/>
    <col min="7" max="7" width="33.125" style="142" customWidth="1"/>
    <col min="8" max="8" width="25.875" style="142" customWidth="1"/>
    <col min="9" max="9" width="47.875" style="142" customWidth="1"/>
    <col min="10" max="10" width="9.125" style="142" customWidth="1"/>
    <col min="11" max="11" width="9" style="142" customWidth="1"/>
    <col min="12" max="12" width="20.375" style="142" customWidth="1"/>
    <col min="13" max="13" width="13.25" style="142" customWidth="1"/>
    <col min="14" max="14" width="13" style="142" customWidth="1"/>
    <col min="15" max="15" width="24.875" style="142" bestFit="1" customWidth="1"/>
    <col min="16" max="16" width="98.5" style="144" customWidth="1"/>
    <col min="17" max="17" width="14.375" style="144" customWidth="1"/>
    <col min="18" max="18" width="14" style="144" customWidth="1"/>
    <col min="19" max="19" width="60.5" style="144" bestFit="1" customWidth="1"/>
    <col min="20" max="20" width="11.5" style="144" bestFit="1" customWidth="1"/>
    <col min="21" max="16384" width="9" style="144"/>
  </cols>
  <sheetData>
    <row r="2" spans="1:23">
      <c r="B2" s="143" t="s">
        <v>47</v>
      </c>
      <c r="P2" s="145"/>
      <c r="Q2" s="145"/>
      <c r="R2" s="145"/>
    </row>
    <row r="3" spans="1:23">
      <c r="B3" s="146" t="s">
        <v>48</v>
      </c>
      <c r="C3" s="146" t="s">
        <v>13</v>
      </c>
      <c r="D3" s="146" t="s">
        <v>12</v>
      </c>
      <c r="E3" s="146" t="s">
        <v>5</v>
      </c>
      <c r="F3" s="146" t="s">
        <v>22</v>
      </c>
      <c r="G3" s="146" t="s">
        <v>2</v>
      </c>
      <c r="H3" s="146" t="s">
        <v>18</v>
      </c>
      <c r="I3" s="146" t="s">
        <v>3</v>
      </c>
      <c r="J3" s="146" t="s">
        <v>6</v>
      </c>
      <c r="K3" s="146" t="s">
        <v>35</v>
      </c>
      <c r="L3" s="146" t="s">
        <v>21</v>
      </c>
      <c r="M3" s="146" t="s">
        <v>59</v>
      </c>
      <c r="N3" s="146" t="s">
        <v>341</v>
      </c>
      <c r="O3" s="146" t="s">
        <v>121</v>
      </c>
      <c r="P3" s="146" t="s">
        <v>73</v>
      </c>
      <c r="Q3" s="146" t="s">
        <v>122</v>
      </c>
      <c r="R3" s="146" t="s">
        <v>337</v>
      </c>
    </row>
    <row r="4" spans="1:23" ht="16.5" customHeight="1">
      <c r="B4" s="147">
        <v>1</v>
      </c>
      <c r="C4" s="147" t="s">
        <v>47</v>
      </c>
      <c r="D4" s="147" t="s">
        <v>49</v>
      </c>
      <c r="E4" s="147" t="s">
        <v>252</v>
      </c>
      <c r="F4" s="147" t="s">
        <v>237</v>
      </c>
      <c r="G4" s="148"/>
      <c r="H4" s="147" t="s">
        <v>253</v>
      </c>
      <c r="I4" s="147" t="s">
        <v>254</v>
      </c>
      <c r="J4" s="147">
        <v>20</v>
      </c>
      <c r="K4" s="147" t="s">
        <v>38</v>
      </c>
      <c r="L4" s="147" t="s">
        <v>119</v>
      </c>
      <c r="M4" s="149">
        <v>9300</v>
      </c>
      <c r="N4" s="147">
        <v>20230704</v>
      </c>
      <c r="O4" s="147" t="s">
        <v>402</v>
      </c>
      <c r="P4" s="150"/>
      <c r="Q4" s="149">
        <f t="shared" ref="Q4:Q13" si="0">J4*M4</f>
        <v>186000</v>
      </c>
      <c r="R4" s="151">
        <f>Q4*1.1</f>
        <v>204600.00000000003</v>
      </c>
      <c r="S4" s="152"/>
    </row>
    <row r="5" spans="1:23" ht="16.5" customHeight="1">
      <c r="B5" s="147">
        <v>2</v>
      </c>
      <c r="C5" s="147" t="s">
        <v>47</v>
      </c>
      <c r="D5" s="147" t="s">
        <v>49</v>
      </c>
      <c r="E5" s="147" t="s">
        <v>1526</v>
      </c>
      <c r="F5" s="147" t="s">
        <v>238</v>
      </c>
      <c r="G5" s="147" t="s">
        <v>118</v>
      </c>
      <c r="H5" s="147">
        <v>1822047</v>
      </c>
      <c r="I5" s="147" t="s">
        <v>50</v>
      </c>
      <c r="J5" s="147">
        <v>10</v>
      </c>
      <c r="K5" s="147" t="s">
        <v>38</v>
      </c>
      <c r="L5" s="147" t="s">
        <v>119</v>
      </c>
      <c r="M5" s="149">
        <v>37600</v>
      </c>
      <c r="N5" s="147">
        <v>20230627</v>
      </c>
      <c r="O5" s="147">
        <v>20230710</v>
      </c>
      <c r="P5" s="147"/>
      <c r="Q5" s="149">
        <f t="shared" si="0"/>
        <v>376000</v>
      </c>
      <c r="R5" s="151">
        <f t="shared" ref="R5:R13" si="1">Q5*1.1</f>
        <v>413600.00000000006</v>
      </c>
      <c r="S5" s="152"/>
    </row>
    <row r="6" spans="1:23" ht="16.5" customHeight="1">
      <c r="B6" s="147">
        <v>3</v>
      </c>
      <c r="C6" s="147" t="s">
        <v>47</v>
      </c>
      <c r="D6" s="147" t="s">
        <v>49</v>
      </c>
      <c r="E6" s="147" t="s">
        <v>246</v>
      </c>
      <c r="F6" s="147" t="s">
        <v>88</v>
      </c>
      <c r="G6" s="147" t="s">
        <v>281</v>
      </c>
      <c r="H6" s="147" t="s">
        <v>247</v>
      </c>
      <c r="I6" s="147" t="s">
        <v>118</v>
      </c>
      <c r="J6" s="147">
        <v>1</v>
      </c>
      <c r="K6" s="147" t="s">
        <v>38</v>
      </c>
      <c r="L6" s="147" t="s">
        <v>57</v>
      </c>
      <c r="M6" s="153">
        <v>88000</v>
      </c>
      <c r="N6" s="147">
        <v>20230626</v>
      </c>
      <c r="O6" s="147">
        <v>20230725</v>
      </c>
      <c r="P6" s="150"/>
      <c r="Q6" s="153">
        <f t="shared" si="0"/>
        <v>88000</v>
      </c>
      <c r="R6" s="151">
        <f t="shared" si="1"/>
        <v>96800.000000000015</v>
      </c>
      <c r="S6" s="152"/>
    </row>
    <row r="7" spans="1:23" s="159" customFormat="1" ht="16.5" customHeight="1">
      <c r="A7" s="154"/>
      <c r="B7" s="155">
        <v>4</v>
      </c>
      <c r="C7" s="155" t="s">
        <v>47</v>
      </c>
      <c r="D7" s="155" t="s">
        <v>49</v>
      </c>
      <c r="E7" s="155" t="s">
        <v>245</v>
      </c>
      <c r="F7" s="155"/>
      <c r="G7" s="155"/>
      <c r="H7" s="155"/>
      <c r="I7" s="155"/>
      <c r="J7" s="155">
        <v>2</v>
      </c>
      <c r="K7" s="155" t="s">
        <v>38</v>
      </c>
      <c r="L7" s="155" t="s">
        <v>611</v>
      </c>
      <c r="M7" s="156">
        <v>50000</v>
      </c>
      <c r="N7" s="155">
        <v>20230919</v>
      </c>
      <c r="O7" s="155">
        <v>20231107</v>
      </c>
      <c r="P7" s="155" t="s">
        <v>612</v>
      </c>
      <c r="Q7" s="156">
        <f t="shared" si="0"/>
        <v>100000</v>
      </c>
      <c r="R7" s="157">
        <f t="shared" si="1"/>
        <v>110000.00000000001</v>
      </c>
      <c r="S7" s="158" t="s">
        <v>613</v>
      </c>
    </row>
    <row r="8" spans="1:23" ht="16.5" customHeight="1">
      <c r="B8" s="147">
        <v>5</v>
      </c>
      <c r="C8" s="147" t="s">
        <v>47</v>
      </c>
      <c r="D8" s="147" t="s">
        <v>49</v>
      </c>
      <c r="E8" s="147" t="s">
        <v>248</v>
      </c>
      <c r="F8" s="147" t="s">
        <v>249</v>
      </c>
      <c r="G8" s="148"/>
      <c r="H8" s="147" t="s">
        <v>250</v>
      </c>
      <c r="I8" s="147" t="s">
        <v>251</v>
      </c>
      <c r="J8" s="147">
        <v>4</v>
      </c>
      <c r="K8" s="147" t="s">
        <v>37</v>
      </c>
      <c r="L8" s="147" t="s">
        <v>119</v>
      </c>
      <c r="M8" s="149">
        <v>59000</v>
      </c>
      <c r="N8" s="147">
        <v>20230705</v>
      </c>
      <c r="O8" s="147">
        <v>20230710</v>
      </c>
      <c r="P8" s="150"/>
      <c r="Q8" s="149">
        <f t="shared" si="0"/>
        <v>236000</v>
      </c>
      <c r="R8" s="151">
        <f t="shared" si="1"/>
        <v>259600.00000000003</v>
      </c>
      <c r="S8" s="160"/>
    </row>
    <row r="9" spans="1:23" ht="16.5" customHeight="1">
      <c r="B9" s="147">
        <v>6</v>
      </c>
      <c r="C9" s="147" t="s">
        <v>47</v>
      </c>
      <c r="D9" s="147" t="s">
        <v>49</v>
      </c>
      <c r="E9" s="147" t="s">
        <v>243</v>
      </c>
      <c r="F9" s="147" t="s">
        <v>238</v>
      </c>
      <c r="G9" s="147" t="s">
        <v>118</v>
      </c>
      <c r="H9" s="147" t="s">
        <v>244</v>
      </c>
      <c r="I9" s="147" t="s">
        <v>118</v>
      </c>
      <c r="J9" s="147">
        <v>10</v>
      </c>
      <c r="K9" s="147" t="s">
        <v>36</v>
      </c>
      <c r="L9" s="147" t="s">
        <v>119</v>
      </c>
      <c r="M9" s="149">
        <v>37600</v>
      </c>
      <c r="N9" s="147">
        <v>20230705</v>
      </c>
      <c r="O9" s="147">
        <v>20230710</v>
      </c>
      <c r="P9" s="150"/>
      <c r="Q9" s="149">
        <f t="shared" si="0"/>
        <v>376000</v>
      </c>
      <c r="R9" s="151">
        <f t="shared" si="1"/>
        <v>413600.00000000006</v>
      </c>
      <c r="S9" s="160"/>
    </row>
    <row r="10" spans="1:23" ht="16.5" customHeight="1">
      <c r="B10" s="147">
        <v>7</v>
      </c>
      <c r="C10" s="147" t="s">
        <v>47</v>
      </c>
      <c r="D10" s="147" t="s">
        <v>49</v>
      </c>
      <c r="E10" s="147" t="s">
        <v>239</v>
      </c>
      <c r="F10" s="147" t="s">
        <v>238</v>
      </c>
      <c r="G10" s="161" t="s">
        <v>118</v>
      </c>
      <c r="H10" s="147" t="s">
        <v>240</v>
      </c>
      <c r="I10" s="161" t="s">
        <v>118</v>
      </c>
      <c r="J10" s="147">
        <v>10</v>
      </c>
      <c r="K10" s="147" t="s">
        <v>36</v>
      </c>
      <c r="L10" s="147" t="s">
        <v>119</v>
      </c>
      <c r="M10" s="149">
        <v>18500</v>
      </c>
      <c r="N10" s="147">
        <v>20230705</v>
      </c>
      <c r="O10" s="147">
        <v>20230710</v>
      </c>
      <c r="P10" s="150"/>
      <c r="Q10" s="149">
        <f t="shared" si="0"/>
        <v>185000</v>
      </c>
      <c r="R10" s="151">
        <f t="shared" si="1"/>
        <v>203500.00000000003</v>
      </c>
      <c r="S10" s="160"/>
    </row>
    <row r="11" spans="1:23" ht="16.5" customHeight="1">
      <c r="B11" s="147">
        <v>8</v>
      </c>
      <c r="C11" s="147" t="s">
        <v>47</v>
      </c>
      <c r="D11" s="147" t="s">
        <v>49</v>
      </c>
      <c r="E11" s="147" t="s">
        <v>241</v>
      </c>
      <c r="F11" s="147" t="s">
        <v>238</v>
      </c>
      <c r="G11" s="161" t="s">
        <v>118</v>
      </c>
      <c r="H11" s="147" t="s">
        <v>51</v>
      </c>
      <c r="I11" s="161" t="s">
        <v>118</v>
      </c>
      <c r="J11" s="147">
        <v>10</v>
      </c>
      <c r="K11" s="147" t="s">
        <v>36</v>
      </c>
      <c r="L11" s="147" t="s">
        <v>119</v>
      </c>
      <c r="M11" s="149">
        <v>20900</v>
      </c>
      <c r="N11" s="147">
        <v>20230705</v>
      </c>
      <c r="O11" s="147">
        <v>20230710</v>
      </c>
      <c r="P11" s="150"/>
      <c r="Q11" s="149">
        <f t="shared" si="0"/>
        <v>209000</v>
      </c>
      <c r="R11" s="151">
        <f t="shared" si="1"/>
        <v>229900.00000000003</v>
      </c>
      <c r="S11" s="160"/>
    </row>
    <row r="12" spans="1:23" ht="16.5" customHeight="1">
      <c r="B12" s="147">
        <v>9</v>
      </c>
      <c r="C12" s="147" t="s">
        <v>47</v>
      </c>
      <c r="D12" s="147" t="s">
        <v>49</v>
      </c>
      <c r="E12" s="147" t="s">
        <v>242</v>
      </c>
      <c r="F12" s="147" t="s">
        <v>238</v>
      </c>
      <c r="G12" s="161" t="s">
        <v>118</v>
      </c>
      <c r="H12" s="147" t="s">
        <v>17</v>
      </c>
      <c r="I12" s="161" t="s">
        <v>118</v>
      </c>
      <c r="J12" s="147">
        <v>10</v>
      </c>
      <c r="K12" s="147" t="s">
        <v>36</v>
      </c>
      <c r="L12" s="147" t="s">
        <v>119</v>
      </c>
      <c r="M12" s="149">
        <v>20900</v>
      </c>
      <c r="N12" s="147">
        <v>20230705</v>
      </c>
      <c r="O12" s="147">
        <v>20230710</v>
      </c>
      <c r="P12" s="150"/>
      <c r="Q12" s="149">
        <f t="shared" si="0"/>
        <v>209000</v>
      </c>
      <c r="R12" s="151">
        <f t="shared" si="1"/>
        <v>229900.00000000003</v>
      </c>
      <c r="S12" s="160"/>
    </row>
    <row r="13" spans="1:23" ht="16.5" customHeight="1">
      <c r="B13" s="147">
        <v>10</v>
      </c>
      <c r="C13" s="147" t="s">
        <v>47</v>
      </c>
      <c r="D13" s="147" t="s">
        <v>49</v>
      </c>
      <c r="E13" s="147" t="s">
        <v>236</v>
      </c>
      <c r="F13" s="147" t="s">
        <v>237</v>
      </c>
      <c r="G13" s="161" t="s">
        <v>118</v>
      </c>
      <c r="H13" s="147" t="s">
        <v>235</v>
      </c>
      <c r="I13" s="147" t="s">
        <v>191</v>
      </c>
      <c r="J13" s="147">
        <v>20</v>
      </c>
      <c r="K13" s="147" t="s">
        <v>38</v>
      </c>
      <c r="L13" s="147" t="s">
        <v>119</v>
      </c>
      <c r="M13" s="149">
        <v>9300</v>
      </c>
      <c r="N13" s="147">
        <v>20230705</v>
      </c>
      <c r="O13" s="147">
        <v>20230710</v>
      </c>
      <c r="P13" s="147"/>
      <c r="Q13" s="149">
        <f t="shared" si="0"/>
        <v>186000</v>
      </c>
      <c r="R13" s="151">
        <f t="shared" si="1"/>
        <v>204600.00000000003</v>
      </c>
      <c r="S13" s="160"/>
    </row>
    <row r="14" spans="1:23" ht="16.5" customHeight="1">
      <c r="E14" s="162"/>
      <c r="F14" s="163"/>
      <c r="G14" s="163"/>
      <c r="M14" s="164"/>
      <c r="N14" s="143"/>
      <c r="O14" s="143"/>
      <c r="P14" s="165" t="s">
        <v>123</v>
      </c>
      <c r="Q14" s="166">
        <f>SUM(Q4:Q13)</f>
        <v>2151000</v>
      </c>
      <c r="R14" s="166">
        <f>SUM(R4:R13)</f>
        <v>2366100.0000000005</v>
      </c>
    </row>
    <row r="15" spans="1:23" ht="16.5" customHeight="1">
      <c r="B15" s="143" t="s">
        <v>129</v>
      </c>
      <c r="E15" s="162"/>
      <c r="F15" s="167"/>
      <c r="G15" s="167"/>
      <c r="M15" s="164"/>
      <c r="W15" s="168"/>
    </row>
    <row r="16" spans="1:23" ht="16.5" customHeight="1">
      <c r="B16" s="146" t="s">
        <v>48</v>
      </c>
      <c r="C16" s="146" t="s">
        <v>13</v>
      </c>
      <c r="D16" s="146" t="s">
        <v>12</v>
      </c>
      <c r="E16" s="146" t="s">
        <v>5</v>
      </c>
      <c r="F16" s="146" t="s">
        <v>22</v>
      </c>
      <c r="G16" s="146" t="s">
        <v>2</v>
      </c>
      <c r="H16" s="146" t="s">
        <v>18</v>
      </c>
      <c r="I16" s="146" t="s">
        <v>3</v>
      </c>
      <c r="J16" s="146" t="s">
        <v>6</v>
      </c>
      <c r="K16" s="146" t="s">
        <v>35</v>
      </c>
      <c r="L16" s="146" t="s">
        <v>21</v>
      </c>
      <c r="M16" s="146" t="s">
        <v>59</v>
      </c>
      <c r="N16" s="146" t="s">
        <v>58</v>
      </c>
      <c r="O16" s="146" t="s">
        <v>121</v>
      </c>
      <c r="P16" s="146" t="s">
        <v>73</v>
      </c>
      <c r="Q16" s="146" t="s">
        <v>122</v>
      </c>
      <c r="R16" s="146" t="s">
        <v>337</v>
      </c>
    </row>
    <row r="17" spans="2:23" ht="16.5" customHeight="1">
      <c r="B17" s="169">
        <v>1</v>
      </c>
      <c r="C17" s="147" t="s">
        <v>100</v>
      </c>
      <c r="D17" s="147" t="s">
        <v>49</v>
      </c>
      <c r="E17" s="147" t="s">
        <v>24</v>
      </c>
      <c r="F17" s="147" t="s">
        <v>68</v>
      </c>
      <c r="G17" s="147" t="s">
        <v>10</v>
      </c>
      <c r="H17" s="147" t="s">
        <v>106</v>
      </c>
      <c r="I17" s="147" t="s">
        <v>42</v>
      </c>
      <c r="J17" s="147">
        <v>10</v>
      </c>
      <c r="K17" s="147" t="s">
        <v>38</v>
      </c>
      <c r="L17" s="147" t="s">
        <v>115</v>
      </c>
      <c r="M17" s="149">
        <v>13000</v>
      </c>
      <c r="N17" s="147">
        <v>20230706</v>
      </c>
      <c r="O17" s="147">
        <v>20230718</v>
      </c>
      <c r="P17" s="147" t="s">
        <v>124</v>
      </c>
      <c r="Q17" s="153">
        <f t="shared" ref="Q17:Q27" si="2">J17*M17</f>
        <v>130000</v>
      </c>
      <c r="R17" s="151">
        <f>Q17*1.1</f>
        <v>143000</v>
      </c>
    </row>
    <row r="18" spans="2:23" ht="16.5" customHeight="1">
      <c r="B18" s="169">
        <v>2</v>
      </c>
      <c r="C18" s="147" t="s">
        <v>100</v>
      </c>
      <c r="D18" s="147" t="s">
        <v>49</v>
      </c>
      <c r="E18" s="147" t="s">
        <v>80</v>
      </c>
      <c r="F18" s="147" t="s">
        <v>68</v>
      </c>
      <c r="G18" s="147" t="s">
        <v>10</v>
      </c>
      <c r="H18" s="147" t="s">
        <v>107</v>
      </c>
      <c r="I18" s="147" t="s">
        <v>42</v>
      </c>
      <c r="J18" s="147">
        <v>5</v>
      </c>
      <c r="K18" s="147" t="s">
        <v>38</v>
      </c>
      <c r="L18" s="147" t="s">
        <v>119</v>
      </c>
      <c r="M18" s="149">
        <v>13000</v>
      </c>
      <c r="N18" s="147">
        <v>20230706</v>
      </c>
      <c r="O18" s="147">
        <v>20230710</v>
      </c>
      <c r="P18" s="150"/>
      <c r="Q18" s="149">
        <f t="shared" si="2"/>
        <v>65000</v>
      </c>
      <c r="R18" s="151">
        <f t="shared" ref="R18" si="3">Q18*1.1</f>
        <v>71500</v>
      </c>
    </row>
    <row r="19" spans="2:23" ht="16.5" customHeight="1">
      <c r="B19" s="169">
        <v>3</v>
      </c>
      <c r="C19" s="147" t="s">
        <v>100</v>
      </c>
      <c r="D19" s="147" t="s">
        <v>49</v>
      </c>
      <c r="E19" s="147" t="s">
        <v>108</v>
      </c>
      <c r="F19" s="147" t="s">
        <v>82</v>
      </c>
      <c r="G19" s="147" t="s">
        <v>10</v>
      </c>
      <c r="H19" s="147" t="s">
        <v>109</v>
      </c>
      <c r="I19" s="147" t="s">
        <v>81</v>
      </c>
      <c r="J19" s="147">
        <v>2</v>
      </c>
      <c r="K19" s="147" t="s">
        <v>38</v>
      </c>
      <c r="L19" s="147" t="s">
        <v>115</v>
      </c>
      <c r="M19" s="149">
        <v>31400</v>
      </c>
      <c r="N19" s="147">
        <v>20230706</v>
      </c>
      <c r="O19" s="147">
        <v>20230713</v>
      </c>
      <c r="P19" s="150"/>
      <c r="Q19" s="153">
        <f t="shared" si="2"/>
        <v>62800</v>
      </c>
      <c r="R19" s="151">
        <f t="shared" ref="R19" si="4">Q19*1.1</f>
        <v>69080</v>
      </c>
    </row>
    <row r="20" spans="2:23" ht="16.5" customHeight="1">
      <c r="B20" s="169">
        <v>4</v>
      </c>
      <c r="C20" s="147" t="s">
        <v>100</v>
      </c>
      <c r="D20" s="147" t="s">
        <v>49</v>
      </c>
      <c r="E20" s="5" t="s">
        <v>117</v>
      </c>
      <c r="F20" s="147" t="s">
        <v>84</v>
      </c>
      <c r="G20" s="161" t="s">
        <v>118</v>
      </c>
      <c r="H20" s="147">
        <v>6410</v>
      </c>
      <c r="I20" s="161" t="s">
        <v>118</v>
      </c>
      <c r="J20" s="147">
        <v>5</v>
      </c>
      <c r="K20" s="147" t="s">
        <v>83</v>
      </c>
      <c r="L20" s="147" t="s">
        <v>119</v>
      </c>
      <c r="M20" s="149">
        <v>27800</v>
      </c>
      <c r="N20" s="147">
        <v>20230710</v>
      </c>
      <c r="O20" s="147">
        <v>20230713</v>
      </c>
      <c r="P20" s="150"/>
      <c r="Q20" s="153">
        <f t="shared" si="2"/>
        <v>139000</v>
      </c>
      <c r="R20" s="151">
        <f t="shared" ref="R20" si="5">Q20*1.1</f>
        <v>152900</v>
      </c>
    </row>
    <row r="21" spans="2:23" ht="16.5" customHeight="1">
      <c r="B21" s="169">
        <v>5</v>
      </c>
      <c r="C21" s="147" t="s">
        <v>100</v>
      </c>
      <c r="D21" s="147" t="s">
        <v>49</v>
      </c>
      <c r="E21" s="147" t="s">
        <v>85</v>
      </c>
      <c r="F21" s="147" t="s">
        <v>84</v>
      </c>
      <c r="G21" s="161" t="s">
        <v>118</v>
      </c>
      <c r="H21" s="161" t="s">
        <v>282</v>
      </c>
      <c r="I21" s="161" t="s">
        <v>118</v>
      </c>
      <c r="J21" s="147">
        <v>1</v>
      </c>
      <c r="K21" s="147" t="s">
        <v>38</v>
      </c>
      <c r="L21" s="147" t="s">
        <v>119</v>
      </c>
      <c r="M21" s="149">
        <v>11400</v>
      </c>
      <c r="N21" s="147">
        <v>20230710</v>
      </c>
      <c r="O21" s="147">
        <v>20230713</v>
      </c>
      <c r="P21" s="150"/>
      <c r="Q21" s="153">
        <f t="shared" si="2"/>
        <v>11400</v>
      </c>
      <c r="R21" s="151">
        <f t="shared" ref="R21" si="6">Q21*1.1</f>
        <v>12540.000000000002</v>
      </c>
      <c r="W21" s="170"/>
    </row>
    <row r="22" spans="2:23" ht="16.5" customHeight="1">
      <c r="B22" s="169">
        <v>6</v>
      </c>
      <c r="C22" s="147" t="s">
        <v>100</v>
      </c>
      <c r="D22" s="147" t="s">
        <v>49</v>
      </c>
      <c r="E22" s="147" t="s">
        <v>86</v>
      </c>
      <c r="F22" s="147" t="s">
        <v>87</v>
      </c>
      <c r="G22" s="147" t="s">
        <v>1</v>
      </c>
      <c r="H22" s="147" t="s">
        <v>110</v>
      </c>
      <c r="I22" s="147" t="s">
        <v>42</v>
      </c>
      <c r="J22" s="147">
        <v>10</v>
      </c>
      <c r="K22" s="147" t="s">
        <v>38</v>
      </c>
      <c r="L22" s="147" t="s">
        <v>119</v>
      </c>
      <c r="M22" s="149">
        <v>14850</v>
      </c>
      <c r="N22" s="147">
        <v>20230706</v>
      </c>
      <c r="O22" s="147">
        <v>20230710</v>
      </c>
      <c r="P22" s="150"/>
      <c r="Q22" s="149">
        <f t="shared" si="2"/>
        <v>148500</v>
      </c>
      <c r="R22" s="151">
        <f t="shared" ref="R22" si="7">Q22*1.1</f>
        <v>163350</v>
      </c>
    </row>
    <row r="23" spans="2:23" ht="16.5" customHeight="1">
      <c r="B23" s="169">
        <v>7</v>
      </c>
      <c r="C23" s="147" t="s">
        <v>100</v>
      </c>
      <c r="D23" s="147" t="s">
        <v>49</v>
      </c>
      <c r="E23" s="147" t="s">
        <v>90</v>
      </c>
      <c r="F23" s="147" t="s">
        <v>68</v>
      </c>
      <c r="G23" s="147" t="s">
        <v>91</v>
      </c>
      <c r="H23" s="147" t="s">
        <v>111</v>
      </c>
      <c r="I23" s="147" t="s">
        <v>92</v>
      </c>
      <c r="J23" s="147">
        <v>20</v>
      </c>
      <c r="K23" s="147" t="s">
        <v>38</v>
      </c>
      <c r="L23" s="147" t="s">
        <v>115</v>
      </c>
      <c r="M23" s="149">
        <v>12800</v>
      </c>
      <c r="N23" s="147">
        <v>20230706</v>
      </c>
      <c r="O23" s="147">
        <v>20230718</v>
      </c>
      <c r="P23" s="147" t="s">
        <v>125</v>
      </c>
      <c r="Q23" s="153">
        <f t="shared" si="2"/>
        <v>256000</v>
      </c>
      <c r="R23" s="151">
        <f t="shared" ref="R23" si="8">Q23*1.1</f>
        <v>281600</v>
      </c>
    </row>
    <row r="24" spans="2:23" ht="16.5" customHeight="1">
      <c r="B24" s="169">
        <v>8</v>
      </c>
      <c r="C24" s="147" t="s">
        <v>100</v>
      </c>
      <c r="D24" s="147" t="s">
        <v>49</v>
      </c>
      <c r="E24" s="147" t="s">
        <v>93</v>
      </c>
      <c r="F24" s="147" t="s">
        <v>56</v>
      </c>
      <c r="G24" s="147" t="s">
        <v>10</v>
      </c>
      <c r="H24" s="147" t="s">
        <v>112</v>
      </c>
      <c r="I24" s="147" t="s">
        <v>94</v>
      </c>
      <c r="J24" s="147">
        <v>3</v>
      </c>
      <c r="K24" s="147" t="s">
        <v>38</v>
      </c>
      <c r="L24" s="147" t="s">
        <v>119</v>
      </c>
      <c r="M24" s="149">
        <v>11100</v>
      </c>
      <c r="N24" s="147">
        <v>20230706</v>
      </c>
      <c r="O24" s="147">
        <v>20230710</v>
      </c>
      <c r="P24" s="150"/>
      <c r="Q24" s="149">
        <f t="shared" si="2"/>
        <v>33300</v>
      </c>
      <c r="R24" s="151">
        <f t="shared" ref="R24" si="9">Q24*1.1</f>
        <v>36630</v>
      </c>
    </row>
    <row r="25" spans="2:23" ht="15.75" customHeight="1">
      <c r="B25" s="169">
        <v>9</v>
      </c>
      <c r="C25" s="147" t="s">
        <v>100</v>
      </c>
      <c r="D25" s="147" t="s">
        <v>49</v>
      </c>
      <c r="E25" s="147" t="s">
        <v>284</v>
      </c>
      <c r="F25" s="147" t="s">
        <v>88</v>
      </c>
      <c r="G25" s="147" t="s">
        <v>281</v>
      </c>
      <c r="H25" s="147" t="s">
        <v>286</v>
      </c>
      <c r="I25" s="147" t="s">
        <v>277</v>
      </c>
      <c r="J25" s="147">
        <v>3</v>
      </c>
      <c r="K25" s="147" t="s">
        <v>38</v>
      </c>
      <c r="L25" s="147" t="s">
        <v>57</v>
      </c>
      <c r="M25" s="153">
        <v>40000</v>
      </c>
      <c r="N25" s="147">
        <v>20230710</v>
      </c>
      <c r="O25" s="147">
        <v>20230810</v>
      </c>
      <c r="P25" s="150"/>
      <c r="Q25" s="153">
        <f t="shared" si="2"/>
        <v>120000</v>
      </c>
      <c r="R25" s="151">
        <f t="shared" ref="R25" si="10">Q25*1.1</f>
        <v>132000</v>
      </c>
    </row>
    <row r="26" spans="2:23">
      <c r="B26" s="169">
        <v>10</v>
      </c>
      <c r="C26" s="147" t="s">
        <v>100</v>
      </c>
      <c r="D26" s="147" t="s">
        <v>49</v>
      </c>
      <c r="E26" s="147" t="s">
        <v>275</v>
      </c>
      <c r="F26" s="147" t="s">
        <v>88</v>
      </c>
      <c r="G26" s="147" t="s">
        <v>281</v>
      </c>
      <c r="H26" s="147" t="s">
        <v>287</v>
      </c>
      <c r="I26" s="147" t="s">
        <v>277</v>
      </c>
      <c r="J26" s="147">
        <v>4</v>
      </c>
      <c r="K26" s="147" t="s">
        <v>38</v>
      </c>
      <c r="L26" s="147" t="s">
        <v>57</v>
      </c>
      <c r="M26" s="153">
        <v>40000</v>
      </c>
      <c r="N26" s="147">
        <v>20230710</v>
      </c>
      <c r="O26" s="147">
        <v>20230810</v>
      </c>
      <c r="P26" s="150"/>
      <c r="Q26" s="153">
        <f t="shared" si="2"/>
        <v>160000</v>
      </c>
      <c r="R26" s="151">
        <f t="shared" ref="R26:R27" si="11">Q26*1.1</f>
        <v>176000</v>
      </c>
    </row>
    <row r="27" spans="2:23">
      <c r="B27" s="169">
        <v>11</v>
      </c>
      <c r="C27" s="147" t="s">
        <v>100</v>
      </c>
      <c r="D27" s="147" t="s">
        <v>49</v>
      </c>
      <c r="E27" s="171" t="s">
        <v>276</v>
      </c>
      <c r="F27" s="147" t="s">
        <v>88</v>
      </c>
      <c r="G27" s="147" t="s">
        <v>281</v>
      </c>
      <c r="H27" s="147" t="s">
        <v>288</v>
      </c>
      <c r="I27" s="147" t="s">
        <v>277</v>
      </c>
      <c r="J27" s="147">
        <v>3</v>
      </c>
      <c r="K27" s="147" t="s">
        <v>38</v>
      </c>
      <c r="L27" s="147" t="s">
        <v>57</v>
      </c>
      <c r="M27" s="153">
        <v>38000</v>
      </c>
      <c r="N27" s="147">
        <v>20230710</v>
      </c>
      <c r="O27" s="147">
        <v>20230810</v>
      </c>
      <c r="P27" s="150"/>
      <c r="Q27" s="153">
        <f t="shared" si="2"/>
        <v>114000</v>
      </c>
      <c r="R27" s="151">
        <f t="shared" si="11"/>
        <v>125400.00000000001</v>
      </c>
    </row>
    <row r="28" spans="2:23">
      <c r="M28" s="164"/>
      <c r="P28" s="165" t="s">
        <v>123</v>
      </c>
      <c r="Q28" s="172">
        <f>SUM(Q17:Q27)</f>
        <v>1240000</v>
      </c>
      <c r="R28" s="172">
        <f>SUM(R17:R27)</f>
        <v>1364000</v>
      </c>
    </row>
    <row r="29" spans="2:23">
      <c r="M29" s="164"/>
      <c r="P29" s="142"/>
    </row>
    <row r="30" spans="2:23">
      <c r="B30" s="143" t="s">
        <v>143</v>
      </c>
      <c r="M30" s="164"/>
    </row>
    <row r="31" spans="2:23">
      <c r="B31" s="146" t="s">
        <v>48</v>
      </c>
      <c r="C31" s="146" t="s">
        <v>13</v>
      </c>
      <c r="D31" s="146" t="s">
        <v>12</v>
      </c>
      <c r="E31" s="146" t="s">
        <v>5</v>
      </c>
      <c r="F31" s="146" t="s">
        <v>22</v>
      </c>
      <c r="G31" s="146" t="s">
        <v>2</v>
      </c>
      <c r="H31" s="146" t="s">
        <v>18</v>
      </c>
      <c r="I31" s="146" t="s">
        <v>3</v>
      </c>
      <c r="J31" s="146" t="s">
        <v>6</v>
      </c>
      <c r="K31" s="146" t="s">
        <v>35</v>
      </c>
      <c r="L31" s="146" t="s">
        <v>21</v>
      </c>
      <c r="M31" s="173" t="s">
        <v>59</v>
      </c>
      <c r="N31" s="146" t="s">
        <v>58</v>
      </c>
      <c r="O31" s="174" t="s">
        <v>121</v>
      </c>
      <c r="P31" s="146" t="s">
        <v>73</v>
      </c>
      <c r="Q31" s="146" t="s">
        <v>122</v>
      </c>
      <c r="R31" s="146" t="s">
        <v>337</v>
      </c>
    </row>
    <row r="32" spans="2:23">
      <c r="B32" s="147">
        <v>1</v>
      </c>
      <c r="C32" s="147" t="s">
        <v>143</v>
      </c>
      <c r="D32" s="147" t="s">
        <v>49</v>
      </c>
      <c r="E32" s="147" t="s">
        <v>144</v>
      </c>
      <c r="F32" s="171" t="s">
        <v>135</v>
      </c>
      <c r="G32" s="147" t="s">
        <v>118</v>
      </c>
      <c r="H32" s="161" t="s">
        <v>134</v>
      </c>
      <c r="I32" s="147" t="s">
        <v>118</v>
      </c>
      <c r="J32" s="147">
        <v>1</v>
      </c>
      <c r="K32" s="147" t="s">
        <v>38</v>
      </c>
      <c r="L32" s="147" t="s">
        <v>119</v>
      </c>
      <c r="M32" s="153">
        <v>335000</v>
      </c>
      <c r="N32" s="161" t="s">
        <v>118</v>
      </c>
      <c r="O32" s="147">
        <v>20230814</v>
      </c>
      <c r="P32" s="147"/>
      <c r="Q32" s="153">
        <f t="shared" ref="Q32" si="12">J32*M32</f>
        <v>335000</v>
      </c>
      <c r="R32" s="151">
        <f>Q32*1.1</f>
        <v>368500.00000000006</v>
      </c>
    </row>
    <row r="33" spans="2:22">
      <c r="M33" s="164"/>
      <c r="P33" s="146" t="s">
        <v>123</v>
      </c>
      <c r="Q33" s="173">
        <f>SUM(Q32)</f>
        <v>335000</v>
      </c>
      <c r="R33" s="173">
        <f>SUM(R32)</f>
        <v>368500.00000000006</v>
      </c>
    </row>
    <row r="34" spans="2:22">
      <c r="M34" s="164"/>
      <c r="P34" s="142"/>
      <c r="Q34" s="142"/>
      <c r="R34" s="142"/>
      <c r="T34" s="164"/>
      <c r="V34" s="142"/>
    </row>
    <row r="35" spans="2:22">
      <c r="B35" s="143" t="s">
        <v>138</v>
      </c>
      <c r="M35" s="164"/>
      <c r="Q35" s="142"/>
    </row>
    <row r="36" spans="2:22">
      <c r="B36" s="146" t="s">
        <v>48</v>
      </c>
      <c r="C36" s="146" t="s">
        <v>13</v>
      </c>
      <c r="D36" s="146" t="s">
        <v>12</v>
      </c>
      <c r="E36" s="146" t="s">
        <v>5</v>
      </c>
      <c r="F36" s="146" t="s">
        <v>22</v>
      </c>
      <c r="G36" s="146" t="s">
        <v>2</v>
      </c>
      <c r="H36" s="146" t="s">
        <v>18</v>
      </c>
      <c r="I36" s="146" t="s">
        <v>3</v>
      </c>
      <c r="J36" s="146" t="s">
        <v>6</v>
      </c>
      <c r="K36" s="146" t="s">
        <v>35</v>
      </c>
      <c r="L36" s="146" t="s">
        <v>21</v>
      </c>
      <c r="M36" s="173" t="s">
        <v>59</v>
      </c>
      <c r="N36" s="146" t="s">
        <v>58</v>
      </c>
      <c r="O36" s="174" t="s">
        <v>121</v>
      </c>
      <c r="P36" s="146" t="s">
        <v>73</v>
      </c>
      <c r="Q36" s="146" t="s">
        <v>122</v>
      </c>
      <c r="R36" s="146" t="s">
        <v>337</v>
      </c>
    </row>
    <row r="37" spans="2:22">
      <c r="B37" s="147">
        <v>1</v>
      </c>
      <c r="C37" s="147" t="s">
        <v>138</v>
      </c>
      <c r="D37" s="147" t="s">
        <v>49</v>
      </c>
      <c r="E37" s="147" t="s">
        <v>139</v>
      </c>
      <c r="F37" s="147" t="s">
        <v>141</v>
      </c>
      <c r="G37" s="147" t="s">
        <v>118</v>
      </c>
      <c r="H37" s="147" t="s">
        <v>140</v>
      </c>
      <c r="I37" s="147" t="s">
        <v>142</v>
      </c>
      <c r="J37" s="147">
        <v>5</v>
      </c>
      <c r="K37" s="147" t="s">
        <v>38</v>
      </c>
      <c r="L37" s="147" t="s">
        <v>119</v>
      </c>
      <c r="M37" s="153">
        <v>110000</v>
      </c>
      <c r="N37" s="147">
        <v>20230718</v>
      </c>
      <c r="O37" s="175">
        <v>20230721</v>
      </c>
      <c r="P37" s="147"/>
      <c r="Q37" s="153">
        <f t="shared" ref="Q37" si="13">J37*M37</f>
        <v>550000</v>
      </c>
      <c r="R37" s="151">
        <f>Q37*1.1</f>
        <v>605000</v>
      </c>
    </row>
    <row r="38" spans="2:22">
      <c r="M38" s="164"/>
      <c r="P38" s="146" t="s">
        <v>123</v>
      </c>
      <c r="Q38" s="173">
        <f>SUM(Q37)</f>
        <v>550000</v>
      </c>
      <c r="R38" s="173">
        <f>SUM(R37)</f>
        <v>605000</v>
      </c>
    </row>
    <row r="39" spans="2:22">
      <c r="B39" s="143" t="s">
        <v>145</v>
      </c>
      <c r="M39" s="164"/>
    </row>
    <row r="40" spans="2:22">
      <c r="B40" s="146" t="s">
        <v>48</v>
      </c>
      <c r="C40" s="146" t="s">
        <v>13</v>
      </c>
      <c r="D40" s="146" t="s">
        <v>12</v>
      </c>
      <c r="E40" s="146" t="s">
        <v>5</v>
      </c>
      <c r="F40" s="146" t="s">
        <v>22</v>
      </c>
      <c r="G40" s="146" t="s">
        <v>2</v>
      </c>
      <c r="H40" s="146" t="s">
        <v>18</v>
      </c>
      <c r="I40" s="146" t="s">
        <v>3</v>
      </c>
      <c r="J40" s="146" t="s">
        <v>6</v>
      </c>
      <c r="K40" s="146" t="s">
        <v>35</v>
      </c>
      <c r="L40" s="146" t="s">
        <v>21</v>
      </c>
      <c r="M40" s="173" t="s">
        <v>59</v>
      </c>
      <c r="N40" s="146" t="s">
        <v>58</v>
      </c>
      <c r="O40" s="146" t="s">
        <v>121</v>
      </c>
      <c r="P40" s="146" t="s">
        <v>73</v>
      </c>
      <c r="Q40" s="174" t="s">
        <v>122</v>
      </c>
      <c r="R40" s="146" t="s">
        <v>337</v>
      </c>
      <c r="S40" s="146" t="s">
        <v>230</v>
      </c>
    </row>
    <row r="41" spans="2:22">
      <c r="B41" s="169">
        <v>1</v>
      </c>
      <c r="C41" s="147" t="s">
        <v>145</v>
      </c>
      <c r="D41" s="147" t="s">
        <v>49</v>
      </c>
      <c r="E41" s="147" t="s">
        <v>162</v>
      </c>
      <c r="F41" s="147" t="s">
        <v>171</v>
      </c>
      <c r="G41" s="169" t="s">
        <v>118</v>
      </c>
      <c r="H41" s="147">
        <v>7011030</v>
      </c>
      <c r="I41" s="169" t="s">
        <v>118</v>
      </c>
      <c r="J41" s="147">
        <v>5</v>
      </c>
      <c r="K41" s="147" t="s">
        <v>38</v>
      </c>
      <c r="L41" s="147" t="s">
        <v>70</v>
      </c>
      <c r="M41" s="153">
        <v>12000</v>
      </c>
      <c r="N41" s="147">
        <v>20230718</v>
      </c>
      <c r="O41" s="175">
        <v>20230725</v>
      </c>
      <c r="P41" s="169" t="s">
        <v>175</v>
      </c>
      <c r="Q41" s="176">
        <f>J41*M41</f>
        <v>60000</v>
      </c>
      <c r="R41" s="151">
        <f>Q41*1.1</f>
        <v>66000</v>
      </c>
      <c r="S41" s="161" t="s">
        <v>118</v>
      </c>
    </row>
    <row r="42" spans="2:22">
      <c r="B42" s="169">
        <v>2</v>
      </c>
      <c r="C42" s="147" t="s">
        <v>145</v>
      </c>
      <c r="D42" s="147" t="s">
        <v>49</v>
      </c>
      <c r="E42" s="147" t="s">
        <v>172</v>
      </c>
      <c r="F42" s="147" t="s">
        <v>173</v>
      </c>
      <c r="G42" s="169" t="s">
        <v>118</v>
      </c>
      <c r="H42" s="147" t="s">
        <v>174</v>
      </c>
      <c r="I42" s="169" t="s">
        <v>118</v>
      </c>
      <c r="J42" s="147">
        <v>2</v>
      </c>
      <c r="K42" s="147" t="s">
        <v>38</v>
      </c>
      <c r="L42" s="147" t="s">
        <v>119</v>
      </c>
      <c r="M42" s="153">
        <v>225000</v>
      </c>
      <c r="N42" s="147">
        <v>20230718</v>
      </c>
      <c r="O42" s="175">
        <v>20230721</v>
      </c>
      <c r="P42" s="147" t="s">
        <v>192</v>
      </c>
      <c r="Q42" s="176">
        <f t="shared" ref="Q42:Q48" si="14">J42*M42</f>
        <v>450000</v>
      </c>
      <c r="R42" s="151">
        <f>Q42*1.1</f>
        <v>495000.00000000006</v>
      </c>
      <c r="S42" s="161" t="s">
        <v>118</v>
      </c>
    </row>
    <row r="43" spans="2:22">
      <c r="B43" s="169">
        <v>3</v>
      </c>
      <c r="C43" s="147" t="s">
        <v>145</v>
      </c>
      <c r="D43" s="147" t="s">
        <v>49</v>
      </c>
      <c r="E43" s="147" t="s">
        <v>190</v>
      </c>
      <c r="F43" s="147" t="s">
        <v>29</v>
      </c>
      <c r="G43" s="169" t="s">
        <v>118</v>
      </c>
      <c r="H43" s="147" t="s">
        <v>176</v>
      </c>
      <c r="I43" s="147" t="s">
        <v>30</v>
      </c>
      <c r="J43" s="147">
        <v>15</v>
      </c>
      <c r="K43" s="147" t="s">
        <v>38</v>
      </c>
      <c r="L43" s="147" t="s">
        <v>119</v>
      </c>
      <c r="M43" s="153">
        <v>80000</v>
      </c>
      <c r="N43" s="147">
        <v>20230718</v>
      </c>
      <c r="O43" s="175">
        <v>20230721</v>
      </c>
      <c r="P43" s="147"/>
      <c r="Q43" s="176">
        <f t="shared" si="14"/>
        <v>1200000</v>
      </c>
      <c r="R43" s="151">
        <f t="shared" ref="R43:R48" si="15">Q43*1.1</f>
        <v>1320000</v>
      </c>
      <c r="S43" s="161" t="s">
        <v>118</v>
      </c>
    </row>
    <row r="44" spans="2:22">
      <c r="B44" s="147">
        <v>4</v>
      </c>
      <c r="C44" s="147" t="s">
        <v>145</v>
      </c>
      <c r="D44" s="147" t="s">
        <v>49</v>
      </c>
      <c r="E44" s="147" t="s">
        <v>178</v>
      </c>
      <c r="F44" s="147" t="s">
        <v>154</v>
      </c>
      <c r="G44" s="169" t="s">
        <v>118</v>
      </c>
      <c r="H44" s="147" t="s">
        <v>179</v>
      </c>
      <c r="I44" s="147" t="s">
        <v>177</v>
      </c>
      <c r="J44" s="147">
        <v>2</v>
      </c>
      <c r="K44" s="147" t="s">
        <v>38</v>
      </c>
      <c r="L44" s="147" t="s">
        <v>119</v>
      </c>
      <c r="M44" s="153">
        <v>8400</v>
      </c>
      <c r="N44" s="147">
        <v>20230718</v>
      </c>
      <c r="O44" s="175">
        <v>20230721</v>
      </c>
      <c r="P44" s="147"/>
      <c r="Q44" s="176">
        <f t="shared" si="14"/>
        <v>16800</v>
      </c>
      <c r="R44" s="151">
        <f t="shared" si="15"/>
        <v>18480</v>
      </c>
      <c r="S44" s="161" t="s">
        <v>118</v>
      </c>
    </row>
    <row r="45" spans="2:22">
      <c r="B45" s="169">
        <v>5</v>
      </c>
      <c r="C45" s="147" t="s">
        <v>145</v>
      </c>
      <c r="D45" s="147" t="s">
        <v>49</v>
      </c>
      <c r="E45" s="147" t="s">
        <v>180</v>
      </c>
      <c r="F45" s="147" t="s">
        <v>181</v>
      </c>
      <c r="G45" s="147" t="s">
        <v>281</v>
      </c>
      <c r="H45" s="5" t="s">
        <v>3789</v>
      </c>
      <c r="I45" s="147" t="s">
        <v>182</v>
      </c>
      <c r="J45" s="147">
        <v>1</v>
      </c>
      <c r="K45" s="147" t="s">
        <v>38</v>
      </c>
      <c r="L45" s="147" t="s">
        <v>119</v>
      </c>
      <c r="M45" s="153">
        <v>530000</v>
      </c>
      <c r="N45" s="147">
        <v>20230718</v>
      </c>
      <c r="O45" s="147">
        <v>20230822</v>
      </c>
      <c r="P45" s="150"/>
      <c r="Q45" s="177">
        <f t="shared" si="14"/>
        <v>530000</v>
      </c>
      <c r="R45" s="151">
        <f t="shared" si="15"/>
        <v>583000</v>
      </c>
      <c r="S45" s="161" t="s">
        <v>118</v>
      </c>
    </row>
    <row r="46" spans="2:22">
      <c r="B46" s="169">
        <v>6</v>
      </c>
      <c r="C46" s="147" t="s">
        <v>145</v>
      </c>
      <c r="D46" s="147" t="s">
        <v>49</v>
      </c>
      <c r="E46" s="147" t="s">
        <v>183</v>
      </c>
      <c r="F46" s="147" t="s">
        <v>181</v>
      </c>
      <c r="G46" s="147" t="s">
        <v>281</v>
      </c>
      <c r="H46" s="147" t="s">
        <v>185</v>
      </c>
      <c r="I46" s="147" t="s">
        <v>184</v>
      </c>
      <c r="J46" s="147">
        <v>1</v>
      </c>
      <c r="K46" s="147" t="s">
        <v>38</v>
      </c>
      <c r="L46" s="147" t="s">
        <v>119</v>
      </c>
      <c r="M46" s="153">
        <v>71600</v>
      </c>
      <c r="N46" s="147">
        <v>20230718</v>
      </c>
      <c r="O46" s="147">
        <v>20230822</v>
      </c>
      <c r="P46" s="150"/>
      <c r="Q46" s="177">
        <f t="shared" si="14"/>
        <v>71600</v>
      </c>
      <c r="R46" s="151">
        <f t="shared" si="15"/>
        <v>78760</v>
      </c>
      <c r="S46" s="161" t="s">
        <v>118</v>
      </c>
    </row>
    <row r="47" spans="2:22">
      <c r="B47" s="169">
        <v>7</v>
      </c>
      <c r="C47" s="147" t="s">
        <v>145</v>
      </c>
      <c r="D47" s="147" t="s">
        <v>49</v>
      </c>
      <c r="E47" s="147" t="s">
        <v>2329</v>
      </c>
      <c r="F47" s="147" t="s">
        <v>118</v>
      </c>
      <c r="G47" s="147" t="s">
        <v>118</v>
      </c>
      <c r="H47" s="147" t="s">
        <v>118</v>
      </c>
      <c r="I47" s="147">
        <v>90</v>
      </c>
      <c r="J47" s="147">
        <v>7</v>
      </c>
      <c r="K47" s="147" t="s">
        <v>38</v>
      </c>
      <c r="L47" s="147" t="s">
        <v>70</v>
      </c>
      <c r="M47" s="153">
        <v>18000</v>
      </c>
      <c r="N47" s="147">
        <v>20230718</v>
      </c>
      <c r="O47" s="175">
        <v>20230725</v>
      </c>
      <c r="P47" s="150"/>
      <c r="Q47" s="177">
        <f t="shared" si="14"/>
        <v>126000</v>
      </c>
      <c r="R47" s="177">
        <f t="shared" si="15"/>
        <v>138600</v>
      </c>
      <c r="S47" s="161" t="s">
        <v>118</v>
      </c>
    </row>
    <row r="48" spans="2:22">
      <c r="B48" s="169">
        <v>8</v>
      </c>
      <c r="C48" s="147" t="s">
        <v>145</v>
      </c>
      <c r="D48" s="147" t="s">
        <v>49</v>
      </c>
      <c r="E48" s="147" t="s">
        <v>227</v>
      </c>
      <c r="F48" s="147"/>
      <c r="G48" s="147"/>
      <c r="H48" s="147"/>
      <c r="I48" s="147" t="s">
        <v>228</v>
      </c>
      <c r="J48" s="147">
        <v>10</v>
      </c>
      <c r="K48" s="147" t="s">
        <v>38</v>
      </c>
      <c r="L48" s="147" t="s">
        <v>229</v>
      </c>
      <c r="M48" s="153">
        <v>1600</v>
      </c>
      <c r="N48" s="147">
        <v>20230721</v>
      </c>
      <c r="O48" s="175" t="s">
        <v>55</v>
      </c>
      <c r="P48" s="150"/>
      <c r="Q48" s="177">
        <f t="shared" si="14"/>
        <v>16000</v>
      </c>
      <c r="R48" s="151">
        <f t="shared" si="15"/>
        <v>17600</v>
      </c>
      <c r="S48" s="147" t="s">
        <v>231</v>
      </c>
    </row>
    <row r="49" spans="2:20">
      <c r="M49" s="164"/>
      <c r="P49" s="146" t="s">
        <v>123</v>
      </c>
      <c r="Q49" s="173">
        <f>SUM(Q41:Q48)</f>
        <v>2470400</v>
      </c>
      <c r="R49" s="173">
        <f>SUM(R41:R48)</f>
        <v>2717440</v>
      </c>
      <c r="S49" s="161" t="s">
        <v>118</v>
      </c>
    </row>
    <row r="50" spans="2:20">
      <c r="M50" s="164"/>
    </row>
    <row r="51" spans="2:20">
      <c r="B51" s="143" t="s">
        <v>232</v>
      </c>
      <c r="M51" s="164"/>
    </row>
    <row r="52" spans="2:20">
      <c r="B52" s="146" t="s">
        <v>48</v>
      </c>
      <c r="C52" s="146" t="s">
        <v>13</v>
      </c>
      <c r="D52" s="146" t="s">
        <v>12</v>
      </c>
      <c r="E52" s="146" t="s">
        <v>5</v>
      </c>
      <c r="F52" s="146" t="s">
        <v>22</v>
      </c>
      <c r="G52" s="146" t="s">
        <v>2</v>
      </c>
      <c r="H52" s="146" t="s">
        <v>18</v>
      </c>
      <c r="I52" s="146" t="s">
        <v>3</v>
      </c>
      <c r="J52" s="146" t="s">
        <v>6</v>
      </c>
      <c r="K52" s="146" t="s">
        <v>35</v>
      </c>
      <c r="L52" s="146" t="s">
        <v>21</v>
      </c>
      <c r="M52" s="173" t="s">
        <v>59</v>
      </c>
      <c r="N52" s="146" t="s">
        <v>58</v>
      </c>
      <c r="O52" s="146" t="s">
        <v>121</v>
      </c>
      <c r="P52" s="146" t="s">
        <v>73</v>
      </c>
      <c r="Q52" s="146" t="s">
        <v>122</v>
      </c>
      <c r="R52" s="146" t="s">
        <v>337</v>
      </c>
    </row>
    <row r="53" spans="2:20">
      <c r="B53" s="147">
        <v>1</v>
      </c>
      <c r="C53" s="147" t="s">
        <v>232</v>
      </c>
      <c r="D53" s="147" t="s">
        <v>49</v>
      </c>
      <c r="E53" s="147" t="s">
        <v>233</v>
      </c>
      <c r="F53" s="147" t="s">
        <v>88</v>
      </c>
      <c r="G53" s="147" t="s">
        <v>281</v>
      </c>
      <c r="H53" s="147" t="s">
        <v>234</v>
      </c>
      <c r="I53" s="147" t="s">
        <v>118</v>
      </c>
      <c r="J53" s="147">
        <v>1</v>
      </c>
      <c r="K53" s="147" t="s">
        <v>38</v>
      </c>
      <c r="L53" s="147" t="s">
        <v>119</v>
      </c>
      <c r="M53" s="153">
        <v>67000</v>
      </c>
      <c r="N53" s="147">
        <v>20230718</v>
      </c>
      <c r="O53" s="147">
        <v>20230825</v>
      </c>
      <c r="P53" s="147" t="s">
        <v>175</v>
      </c>
      <c r="Q53" s="153">
        <f>J53*M53</f>
        <v>67000</v>
      </c>
      <c r="R53" s="151">
        <f>Q53*1.1</f>
        <v>73700</v>
      </c>
    </row>
    <row r="54" spans="2:20">
      <c r="B54" s="147">
        <v>2</v>
      </c>
      <c r="C54" s="147" t="s">
        <v>232</v>
      </c>
      <c r="D54" s="147" t="s">
        <v>49</v>
      </c>
      <c r="E54" s="5" t="s">
        <v>255</v>
      </c>
      <c r="F54" s="147" t="s">
        <v>88</v>
      </c>
      <c r="G54" s="147" t="s">
        <v>281</v>
      </c>
      <c r="H54" s="5" t="s">
        <v>3790</v>
      </c>
      <c r="I54" s="147" t="s">
        <v>118</v>
      </c>
      <c r="J54" s="147">
        <v>1</v>
      </c>
      <c r="K54" s="147" t="s">
        <v>38</v>
      </c>
      <c r="L54" s="147" t="s">
        <v>119</v>
      </c>
      <c r="M54" s="153">
        <v>59000</v>
      </c>
      <c r="N54" s="147">
        <v>20230718</v>
      </c>
      <c r="O54" s="147">
        <v>20230825</v>
      </c>
      <c r="P54" s="147" t="s">
        <v>192</v>
      </c>
      <c r="Q54" s="153">
        <f t="shared" ref="Q54" si="16">J54*M54</f>
        <v>59000</v>
      </c>
      <c r="R54" s="151">
        <f t="shared" ref="R54" si="17">Q54*1.1</f>
        <v>64900.000000000007</v>
      </c>
    </row>
    <row r="55" spans="2:20">
      <c r="M55" s="164"/>
      <c r="P55" s="146" t="s">
        <v>123</v>
      </c>
      <c r="Q55" s="173">
        <f>SUM(Q53:Q54)</f>
        <v>126000</v>
      </c>
      <c r="R55" s="173">
        <f>SUM(R53:R54)</f>
        <v>138600</v>
      </c>
    </row>
    <row r="56" spans="2:20">
      <c r="M56" s="164"/>
    </row>
    <row r="57" spans="2:20">
      <c r="B57" s="143" t="s">
        <v>291</v>
      </c>
      <c r="M57" s="164"/>
    </row>
    <row r="58" spans="2:20">
      <c r="B58" s="146" t="s">
        <v>48</v>
      </c>
      <c r="C58" s="146" t="s">
        <v>13</v>
      </c>
      <c r="D58" s="146" t="s">
        <v>12</v>
      </c>
      <c r="E58" s="146" t="s">
        <v>5</v>
      </c>
      <c r="F58" s="146" t="s">
        <v>22</v>
      </c>
      <c r="G58" s="146" t="s">
        <v>2</v>
      </c>
      <c r="H58" s="146" t="s">
        <v>18</v>
      </c>
      <c r="I58" s="146" t="s">
        <v>3</v>
      </c>
      <c r="J58" s="146" t="s">
        <v>6</v>
      </c>
      <c r="K58" s="146" t="s">
        <v>35</v>
      </c>
      <c r="L58" s="146" t="s">
        <v>21</v>
      </c>
      <c r="M58" s="173" t="s">
        <v>59</v>
      </c>
      <c r="N58" s="146" t="s">
        <v>58</v>
      </c>
      <c r="O58" s="146" t="s">
        <v>121</v>
      </c>
      <c r="P58" s="146" t="s">
        <v>73</v>
      </c>
      <c r="Q58" s="174" t="s">
        <v>122</v>
      </c>
      <c r="R58" s="146" t="s">
        <v>337</v>
      </c>
    </row>
    <row r="59" spans="2:20">
      <c r="B59" s="178">
        <v>1</v>
      </c>
      <c r="C59" s="178" t="s">
        <v>291</v>
      </c>
      <c r="D59" s="178" t="s">
        <v>49</v>
      </c>
      <c r="E59" s="178" t="s">
        <v>272</v>
      </c>
      <c r="F59" s="178" t="s">
        <v>271</v>
      </c>
      <c r="G59" s="178"/>
      <c r="H59" s="178" t="s">
        <v>273</v>
      </c>
      <c r="I59" s="178" t="s">
        <v>274</v>
      </c>
      <c r="J59" s="178">
        <v>1</v>
      </c>
      <c r="K59" s="178" t="s">
        <v>38</v>
      </c>
      <c r="L59" s="178" t="s">
        <v>292</v>
      </c>
      <c r="M59" s="179">
        <v>132000</v>
      </c>
      <c r="N59" s="178">
        <v>20230726</v>
      </c>
      <c r="O59" s="178"/>
      <c r="P59" s="180" t="s">
        <v>293</v>
      </c>
      <c r="Q59" s="179">
        <f t="shared" ref="Q59" si="18">J59*M59</f>
        <v>132000</v>
      </c>
      <c r="R59" s="181">
        <f>Q59*1.1</f>
        <v>145200</v>
      </c>
    </row>
    <row r="60" spans="2:20">
      <c r="M60" s="164"/>
      <c r="P60" s="146" t="s">
        <v>123</v>
      </c>
      <c r="Q60" s="166">
        <f>SUM(Q58:Q59)</f>
        <v>132000</v>
      </c>
      <c r="R60" s="166">
        <f>SUM(R58:R59)</f>
        <v>145200</v>
      </c>
      <c r="T60" s="182"/>
    </row>
    <row r="61" spans="2:20">
      <c r="K61" s="144"/>
      <c r="L61" s="164"/>
    </row>
    <row r="62" spans="2:20">
      <c r="B62" s="143" t="s">
        <v>295</v>
      </c>
      <c r="M62" s="164"/>
    </row>
    <row r="63" spans="2:20">
      <c r="B63" s="183" t="s">
        <v>48</v>
      </c>
      <c r="C63" s="183" t="s">
        <v>13</v>
      </c>
      <c r="D63" s="183" t="s">
        <v>12</v>
      </c>
      <c r="E63" s="183" t="s">
        <v>5</v>
      </c>
      <c r="F63" s="183" t="s">
        <v>22</v>
      </c>
      <c r="G63" s="183" t="s">
        <v>2</v>
      </c>
      <c r="H63" s="183" t="s">
        <v>18</v>
      </c>
      <c r="I63" s="183" t="s">
        <v>3</v>
      </c>
      <c r="J63" s="183" t="s">
        <v>6</v>
      </c>
      <c r="K63" s="183" t="s">
        <v>35</v>
      </c>
      <c r="L63" s="183" t="s">
        <v>21</v>
      </c>
      <c r="M63" s="184" t="s">
        <v>59</v>
      </c>
      <c r="N63" s="183" t="s">
        <v>58</v>
      </c>
      <c r="O63" s="183" t="s">
        <v>121</v>
      </c>
      <c r="P63" s="183" t="s">
        <v>73</v>
      </c>
      <c r="Q63" s="185" t="s">
        <v>122</v>
      </c>
      <c r="R63" s="146" t="s">
        <v>337</v>
      </c>
    </row>
    <row r="64" spans="2:20">
      <c r="B64" s="147">
        <v>1</v>
      </c>
      <c r="C64" s="147" t="s">
        <v>295</v>
      </c>
      <c r="D64" s="147" t="s">
        <v>49</v>
      </c>
      <c r="E64" s="147" t="s">
        <v>301</v>
      </c>
      <c r="F64" s="147" t="s">
        <v>302</v>
      </c>
      <c r="G64" s="147"/>
      <c r="H64" s="147" t="s">
        <v>333</v>
      </c>
      <c r="I64" s="147" t="s">
        <v>303</v>
      </c>
      <c r="J64" s="147">
        <v>1</v>
      </c>
      <c r="K64" s="147" t="s">
        <v>37</v>
      </c>
      <c r="L64" s="147" t="s">
        <v>119</v>
      </c>
      <c r="M64" s="153">
        <v>11500</v>
      </c>
      <c r="N64" s="147">
        <v>20230822</v>
      </c>
      <c r="O64" s="147">
        <v>20230822</v>
      </c>
      <c r="P64" s="169" t="s">
        <v>403</v>
      </c>
      <c r="Q64" s="153">
        <f t="shared" ref="Q64:Q69" si="19">J64*M64</f>
        <v>11500</v>
      </c>
      <c r="R64" s="151">
        <f>Q64*1.1</f>
        <v>12650.000000000002</v>
      </c>
    </row>
    <row r="65" spans="1:19">
      <c r="B65" s="147">
        <v>2</v>
      </c>
      <c r="C65" s="147" t="s">
        <v>295</v>
      </c>
      <c r="D65" s="147" t="s">
        <v>49</v>
      </c>
      <c r="E65" s="147" t="s">
        <v>304</v>
      </c>
      <c r="F65" s="147" t="s">
        <v>305</v>
      </c>
      <c r="G65" s="147" t="s">
        <v>306</v>
      </c>
      <c r="H65" s="147" t="s">
        <v>332</v>
      </c>
      <c r="I65" s="147" t="s">
        <v>94</v>
      </c>
      <c r="J65" s="147">
        <v>2</v>
      </c>
      <c r="K65" s="147" t="s">
        <v>38</v>
      </c>
      <c r="L65" s="147" t="s">
        <v>119</v>
      </c>
      <c r="M65" s="153">
        <v>15000</v>
      </c>
      <c r="N65" s="147">
        <v>20230817</v>
      </c>
      <c r="O65" s="147">
        <v>20230822</v>
      </c>
      <c r="P65" s="147"/>
      <c r="Q65" s="153">
        <f t="shared" si="19"/>
        <v>30000</v>
      </c>
      <c r="R65" s="151">
        <f t="shared" ref="R65:R69" si="20">Q65*1.1</f>
        <v>33000</v>
      </c>
    </row>
    <row r="66" spans="1:19" s="188" customFormat="1">
      <c r="A66" s="186"/>
      <c r="B66" s="178">
        <v>3</v>
      </c>
      <c r="C66" s="178" t="s">
        <v>295</v>
      </c>
      <c r="D66" s="178" t="s">
        <v>49</v>
      </c>
      <c r="E66" s="178" t="s">
        <v>761</v>
      </c>
      <c r="F66" s="178" t="s">
        <v>88</v>
      </c>
      <c r="G66" s="178"/>
      <c r="H66" s="178" t="s">
        <v>330</v>
      </c>
      <c r="I66" s="178" t="s">
        <v>277</v>
      </c>
      <c r="J66" s="178">
        <v>5</v>
      </c>
      <c r="K66" s="178" t="s">
        <v>38</v>
      </c>
      <c r="L66" s="179" t="s">
        <v>57</v>
      </c>
      <c r="M66" s="179">
        <v>62000</v>
      </c>
      <c r="N66" s="178">
        <v>20230821</v>
      </c>
      <c r="O66" s="178">
        <v>20231027</v>
      </c>
      <c r="P66" s="187"/>
      <c r="Q66" s="179">
        <f t="shared" si="19"/>
        <v>310000</v>
      </c>
      <c r="R66" s="181">
        <f t="shared" si="20"/>
        <v>341000</v>
      </c>
    </row>
    <row r="67" spans="1:19" s="188" customFormat="1">
      <c r="A67" s="186"/>
      <c r="B67" s="178">
        <v>4</v>
      </c>
      <c r="C67" s="178" t="s">
        <v>295</v>
      </c>
      <c r="D67" s="178" t="s">
        <v>49</v>
      </c>
      <c r="E67" s="178" t="s">
        <v>307</v>
      </c>
      <c r="F67" s="178" t="s">
        <v>88</v>
      </c>
      <c r="G67" s="178"/>
      <c r="H67" s="178" t="s">
        <v>329</v>
      </c>
      <c r="I67" s="178" t="s">
        <v>353</v>
      </c>
      <c r="J67" s="178">
        <v>1</v>
      </c>
      <c r="K67" s="178" t="s">
        <v>36</v>
      </c>
      <c r="L67" s="179" t="s">
        <v>57</v>
      </c>
      <c r="M67" s="179">
        <v>741000</v>
      </c>
      <c r="N67" s="178">
        <v>20230821</v>
      </c>
      <c r="O67" s="178">
        <v>20231027</v>
      </c>
      <c r="P67" s="187"/>
      <c r="Q67" s="179">
        <f t="shared" si="19"/>
        <v>741000</v>
      </c>
      <c r="R67" s="181">
        <f t="shared" si="20"/>
        <v>815100.00000000012</v>
      </c>
      <c r="S67" s="189"/>
    </row>
    <row r="68" spans="1:19" s="188" customFormat="1">
      <c r="A68" s="186"/>
      <c r="B68" s="178">
        <v>5</v>
      </c>
      <c r="C68" s="178" t="s">
        <v>295</v>
      </c>
      <c r="D68" s="178" t="s">
        <v>49</v>
      </c>
      <c r="E68" s="178" t="s">
        <v>308</v>
      </c>
      <c r="F68" s="178" t="s">
        <v>26</v>
      </c>
      <c r="G68" s="178" t="s">
        <v>1</v>
      </c>
      <c r="H68" s="178" t="s">
        <v>328</v>
      </c>
      <c r="I68" s="178" t="s">
        <v>42</v>
      </c>
      <c r="J68" s="178">
        <v>20</v>
      </c>
      <c r="K68" s="178" t="s">
        <v>38</v>
      </c>
      <c r="L68" s="179" t="s">
        <v>115</v>
      </c>
      <c r="M68" s="179">
        <v>18000</v>
      </c>
      <c r="N68" s="178">
        <v>20230821</v>
      </c>
      <c r="O68" s="178">
        <v>20231005</v>
      </c>
      <c r="P68" s="187" t="s">
        <v>2330</v>
      </c>
      <c r="Q68" s="179">
        <f t="shared" si="19"/>
        <v>360000</v>
      </c>
      <c r="R68" s="181">
        <f t="shared" si="20"/>
        <v>396000.00000000006</v>
      </c>
    </row>
    <row r="69" spans="1:19" s="188" customFormat="1">
      <c r="A69" s="186"/>
      <c r="B69" s="178">
        <v>6</v>
      </c>
      <c r="C69" s="178" t="s">
        <v>295</v>
      </c>
      <c r="D69" s="178" t="s">
        <v>49</v>
      </c>
      <c r="E69" s="178" t="s">
        <v>309</v>
      </c>
      <c r="F69" s="178" t="s">
        <v>310</v>
      </c>
      <c r="G69" s="178"/>
      <c r="H69" s="178" t="s">
        <v>312</v>
      </c>
      <c r="I69" s="178" t="s">
        <v>311</v>
      </c>
      <c r="J69" s="178">
        <v>1</v>
      </c>
      <c r="K69" s="178" t="s">
        <v>38</v>
      </c>
      <c r="L69" s="179" t="s">
        <v>119</v>
      </c>
      <c r="M69" s="179">
        <v>80000</v>
      </c>
      <c r="N69" s="178">
        <v>20230825</v>
      </c>
      <c r="O69" s="178">
        <v>20230830</v>
      </c>
      <c r="P69" s="187" t="s">
        <v>462</v>
      </c>
      <c r="Q69" s="179">
        <f t="shared" si="19"/>
        <v>80000</v>
      </c>
      <c r="R69" s="181">
        <f t="shared" si="20"/>
        <v>88000</v>
      </c>
    </row>
    <row r="70" spans="1:19">
      <c r="K70" s="144"/>
      <c r="L70" s="164"/>
      <c r="P70" s="146" t="s">
        <v>123</v>
      </c>
      <c r="Q70" s="166">
        <f>SUM(Q64:Q69)</f>
        <v>1532500</v>
      </c>
      <c r="R70" s="166">
        <f>SUM(R64:R69)</f>
        <v>1685750</v>
      </c>
    </row>
    <row r="71" spans="1:19">
      <c r="M71" s="164"/>
    </row>
    <row r="72" spans="1:19">
      <c r="B72" s="143" t="s">
        <v>354</v>
      </c>
      <c r="M72" s="164"/>
    </row>
    <row r="73" spans="1:19">
      <c r="B73" s="183" t="s">
        <v>48</v>
      </c>
      <c r="C73" s="183" t="s">
        <v>13</v>
      </c>
      <c r="D73" s="183" t="s">
        <v>12</v>
      </c>
      <c r="E73" s="183" t="s">
        <v>5</v>
      </c>
      <c r="F73" s="183" t="s">
        <v>22</v>
      </c>
      <c r="G73" s="183" t="s">
        <v>2</v>
      </c>
      <c r="H73" s="183" t="s">
        <v>18</v>
      </c>
      <c r="I73" s="183" t="s">
        <v>3</v>
      </c>
      <c r="J73" s="183" t="s">
        <v>6</v>
      </c>
      <c r="K73" s="183" t="s">
        <v>35</v>
      </c>
      <c r="L73" s="183" t="s">
        <v>21</v>
      </c>
      <c r="M73" s="184" t="s">
        <v>59</v>
      </c>
      <c r="N73" s="183" t="s">
        <v>58</v>
      </c>
      <c r="O73" s="183" t="s">
        <v>121</v>
      </c>
      <c r="P73" s="183" t="s">
        <v>73</v>
      </c>
      <c r="Q73" s="185" t="s">
        <v>122</v>
      </c>
      <c r="R73" s="146" t="s">
        <v>337</v>
      </c>
    </row>
    <row r="74" spans="1:19" s="188" customFormat="1">
      <c r="A74" s="186"/>
      <c r="B74" s="178">
        <v>1</v>
      </c>
      <c r="C74" s="178" t="s">
        <v>354</v>
      </c>
      <c r="D74" s="178" t="s">
        <v>49</v>
      </c>
      <c r="E74" s="178" t="s">
        <v>355</v>
      </c>
      <c r="F74" s="178" t="s">
        <v>88</v>
      </c>
      <c r="G74" s="178" t="s">
        <v>374</v>
      </c>
      <c r="H74" s="190" t="s">
        <v>375</v>
      </c>
      <c r="I74" s="178"/>
      <c r="J74" s="178">
        <v>1</v>
      </c>
      <c r="K74" s="178" t="s">
        <v>38</v>
      </c>
      <c r="L74" s="179" t="s">
        <v>57</v>
      </c>
      <c r="M74" s="179">
        <v>177000</v>
      </c>
      <c r="N74" s="178">
        <v>20230821</v>
      </c>
      <c r="O74" s="178">
        <v>20231018</v>
      </c>
      <c r="P74" s="178"/>
      <c r="Q74" s="179">
        <f t="shared" ref="Q74:Q93" si="21">J74*M74</f>
        <v>177000</v>
      </c>
      <c r="R74" s="181">
        <f>Q74*1.1</f>
        <v>194700.00000000003</v>
      </c>
    </row>
    <row r="75" spans="1:19" s="188" customFormat="1">
      <c r="A75" s="186"/>
      <c r="B75" s="178">
        <v>2</v>
      </c>
      <c r="C75" s="178" t="s">
        <v>354</v>
      </c>
      <c r="D75" s="178" t="s">
        <v>49</v>
      </c>
      <c r="E75" s="178" t="s">
        <v>356</v>
      </c>
      <c r="F75" s="178" t="s">
        <v>88</v>
      </c>
      <c r="G75" s="178" t="s">
        <v>374</v>
      </c>
      <c r="H75" s="190" t="s">
        <v>376</v>
      </c>
      <c r="I75" s="178"/>
      <c r="J75" s="178">
        <v>1</v>
      </c>
      <c r="K75" s="178" t="s">
        <v>38</v>
      </c>
      <c r="L75" s="179" t="s">
        <v>57</v>
      </c>
      <c r="M75" s="179">
        <v>182000</v>
      </c>
      <c r="N75" s="178">
        <v>20230821</v>
      </c>
      <c r="O75" s="178">
        <v>20231018</v>
      </c>
      <c r="P75" s="178"/>
      <c r="Q75" s="179">
        <f t="shared" si="21"/>
        <v>182000</v>
      </c>
      <c r="R75" s="181">
        <f t="shared" ref="R75:R93" si="22">Q75*1.1</f>
        <v>200200.00000000003</v>
      </c>
    </row>
    <row r="76" spans="1:19" s="188" customFormat="1">
      <c r="A76" s="186"/>
      <c r="B76" s="178">
        <v>3</v>
      </c>
      <c r="C76" s="178" t="s">
        <v>354</v>
      </c>
      <c r="D76" s="178" t="s">
        <v>49</v>
      </c>
      <c r="E76" s="178" t="s">
        <v>357</v>
      </c>
      <c r="F76" s="178" t="s">
        <v>88</v>
      </c>
      <c r="G76" s="178" t="s">
        <v>374</v>
      </c>
      <c r="H76" s="190" t="s">
        <v>377</v>
      </c>
      <c r="I76" s="178"/>
      <c r="J76" s="178">
        <v>1</v>
      </c>
      <c r="K76" s="178" t="s">
        <v>38</v>
      </c>
      <c r="L76" s="179" t="s">
        <v>57</v>
      </c>
      <c r="M76" s="179">
        <v>140000</v>
      </c>
      <c r="N76" s="178">
        <v>20230821</v>
      </c>
      <c r="O76" s="178">
        <v>20231018</v>
      </c>
      <c r="P76" s="187"/>
      <c r="Q76" s="179">
        <f t="shared" si="21"/>
        <v>140000</v>
      </c>
      <c r="R76" s="181">
        <f t="shared" si="22"/>
        <v>154000</v>
      </c>
    </row>
    <row r="77" spans="1:19" s="188" customFormat="1">
      <c r="A77" s="186"/>
      <c r="B77" s="178">
        <v>4</v>
      </c>
      <c r="C77" s="178" t="s">
        <v>354</v>
      </c>
      <c r="D77" s="178" t="s">
        <v>49</v>
      </c>
      <c r="E77" s="178" t="s">
        <v>358</v>
      </c>
      <c r="F77" s="178" t="s">
        <v>88</v>
      </c>
      <c r="G77" s="178" t="s">
        <v>374</v>
      </c>
      <c r="H77" s="190" t="s">
        <v>378</v>
      </c>
      <c r="I77" s="178"/>
      <c r="J77" s="178">
        <v>1</v>
      </c>
      <c r="K77" s="178" t="s">
        <v>38</v>
      </c>
      <c r="L77" s="179" t="s">
        <v>57</v>
      </c>
      <c r="M77" s="179">
        <v>159000</v>
      </c>
      <c r="N77" s="178">
        <v>20230821</v>
      </c>
      <c r="O77" s="178">
        <v>20231018</v>
      </c>
      <c r="P77" s="187"/>
      <c r="Q77" s="179">
        <f t="shared" si="21"/>
        <v>159000</v>
      </c>
      <c r="R77" s="181">
        <f t="shared" si="22"/>
        <v>174900</v>
      </c>
    </row>
    <row r="78" spans="1:19" s="188" customFormat="1">
      <c r="A78" s="186"/>
      <c r="B78" s="178">
        <v>5</v>
      </c>
      <c r="C78" s="178" t="s">
        <v>354</v>
      </c>
      <c r="D78" s="178" t="s">
        <v>49</v>
      </c>
      <c r="E78" s="178" t="s">
        <v>359</v>
      </c>
      <c r="F78" s="178" t="s">
        <v>88</v>
      </c>
      <c r="G78" s="178" t="s">
        <v>374</v>
      </c>
      <c r="H78" s="190" t="s">
        <v>379</v>
      </c>
      <c r="I78" s="178"/>
      <c r="J78" s="178">
        <v>1</v>
      </c>
      <c r="K78" s="178" t="s">
        <v>38</v>
      </c>
      <c r="L78" s="179" t="s">
        <v>57</v>
      </c>
      <c r="M78" s="179">
        <v>299000</v>
      </c>
      <c r="N78" s="178">
        <v>20230821</v>
      </c>
      <c r="O78" s="178">
        <v>20231018</v>
      </c>
      <c r="P78" s="187"/>
      <c r="Q78" s="179">
        <f t="shared" si="21"/>
        <v>299000</v>
      </c>
      <c r="R78" s="181">
        <f t="shared" si="22"/>
        <v>328900</v>
      </c>
    </row>
    <row r="79" spans="1:19" s="188" customFormat="1">
      <c r="A79" s="186"/>
      <c r="B79" s="178">
        <v>6</v>
      </c>
      <c r="C79" s="178" t="s">
        <v>354</v>
      </c>
      <c r="D79" s="178" t="s">
        <v>49</v>
      </c>
      <c r="E79" s="178" t="s">
        <v>360</v>
      </c>
      <c r="F79" s="178" t="s">
        <v>88</v>
      </c>
      <c r="G79" s="178" t="s">
        <v>374</v>
      </c>
      <c r="H79" s="190" t="s">
        <v>380</v>
      </c>
      <c r="I79" s="178"/>
      <c r="J79" s="178">
        <v>1</v>
      </c>
      <c r="K79" s="178" t="s">
        <v>38</v>
      </c>
      <c r="L79" s="179" t="s">
        <v>57</v>
      </c>
      <c r="M79" s="179">
        <v>169000</v>
      </c>
      <c r="N79" s="178">
        <v>20230821</v>
      </c>
      <c r="O79" s="178">
        <v>20231018</v>
      </c>
      <c r="P79" s="187"/>
      <c r="Q79" s="179">
        <f t="shared" si="21"/>
        <v>169000</v>
      </c>
      <c r="R79" s="181">
        <f t="shared" si="22"/>
        <v>185900.00000000003</v>
      </c>
    </row>
    <row r="80" spans="1:19" s="188" customFormat="1">
      <c r="A80" s="186"/>
      <c r="B80" s="178">
        <v>7</v>
      </c>
      <c r="C80" s="178" t="s">
        <v>354</v>
      </c>
      <c r="D80" s="178" t="s">
        <v>49</v>
      </c>
      <c r="E80" s="178" t="s">
        <v>361</v>
      </c>
      <c r="F80" s="178" t="s">
        <v>88</v>
      </c>
      <c r="G80" s="178" t="s">
        <v>374</v>
      </c>
      <c r="H80" s="190" t="s">
        <v>381</v>
      </c>
      <c r="I80" s="178"/>
      <c r="J80" s="178">
        <v>1</v>
      </c>
      <c r="K80" s="178" t="s">
        <v>38</v>
      </c>
      <c r="L80" s="179" t="s">
        <v>57</v>
      </c>
      <c r="M80" s="179">
        <v>197000</v>
      </c>
      <c r="N80" s="178">
        <v>20230821</v>
      </c>
      <c r="O80" s="178">
        <v>20231018</v>
      </c>
      <c r="P80" s="191"/>
      <c r="Q80" s="179">
        <f t="shared" si="21"/>
        <v>197000</v>
      </c>
      <c r="R80" s="181">
        <f t="shared" si="22"/>
        <v>216700.00000000003</v>
      </c>
    </row>
    <row r="81" spans="1:18" s="188" customFormat="1">
      <c r="A81" s="186"/>
      <c r="B81" s="178">
        <v>8</v>
      </c>
      <c r="C81" s="178" t="s">
        <v>354</v>
      </c>
      <c r="D81" s="178" t="s">
        <v>49</v>
      </c>
      <c r="E81" s="178" t="s">
        <v>362</v>
      </c>
      <c r="F81" s="178" t="s">
        <v>88</v>
      </c>
      <c r="G81" s="178" t="s">
        <v>374</v>
      </c>
      <c r="H81" s="190" t="s">
        <v>382</v>
      </c>
      <c r="I81" s="178"/>
      <c r="J81" s="178">
        <v>1</v>
      </c>
      <c r="K81" s="178" t="s">
        <v>38</v>
      </c>
      <c r="L81" s="179" t="s">
        <v>57</v>
      </c>
      <c r="M81" s="179">
        <v>125000</v>
      </c>
      <c r="N81" s="178">
        <v>20230821</v>
      </c>
      <c r="O81" s="178">
        <v>20231018</v>
      </c>
      <c r="P81" s="187"/>
      <c r="Q81" s="179">
        <f t="shared" si="21"/>
        <v>125000</v>
      </c>
      <c r="R81" s="181">
        <f t="shared" si="22"/>
        <v>137500</v>
      </c>
    </row>
    <row r="82" spans="1:18" s="188" customFormat="1">
      <c r="A82" s="186"/>
      <c r="B82" s="178">
        <v>9</v>
      </c>
      <c r="C82" s="178" t="s">
        <v>354</v>
      </c>
      <c r="D82" s="178" t="s">
        <v>49</v>
      </c>
      <c r="E82" s="178" t="s">
        <v>363</v>
      </c>
      <c r="F82" s="178" t="s">
        <v>88</v>
      </c>
      <c r="G82" s="178" t="s">
        <v>374</v>
      </c>
      <c r="H82" s="190" t="s">
        <v>383</v>
      </c>
      <c r="I82" s="178"/>
      <c r="J82" s="178">
        <v>1</v>
      </c>
      <c r="K82" s="178" t="s">
        <v>38</v>
      </c>
      <c r="L82" s="179" t="s">
        <v>57</v>
      </c>
      <c r="M82" s="179">
        <v>169000</v>
      </c>
      <c r="N82" s="178">
        <v>20230821</v>
      </c>
      <c r="O82" s="178">
        <v>20231018</v>
      </c>
      <c r="P82" s="187"/>
      <c r="Q82" s="179">
        <f t="shared" si="21"/>
        <v>169000</v>
      </c>
      <c r="R82" s="181">
        <f t="shared" si="22"/>
        <v>185900.00000000003</v>
      </c>
    </row>
    <row r="83" spans="1:18" s="188" customFormat="1">
      <c r="A83" s="186"/>
      <c r="B83" s="178">
        <v>10</v>
      </c>
      <c r="C83" s="178" t="s">
        <v>354</v>
      </c>
      <c r="D83" s="178" t="s">
        <v>49</v>
      </c>
      <c r="E83" s="178" t="s">
        <v>364</v>
      </c>
      <c r="F83" s="178" t="s">
        <v>88</v>
      </c>
      <c r="G83" s="178" t="s">
        <v>374</v>
      </c>
      <c r="H83" s="190" t="s">
        <v>384</v>
      </c>
      <c r="I83" s="178"/>
      <c r="J83" s="178">
        <v>1</v>
      </c>
      <c r="K83" s="178" t="s">
        <v>38</v>
      </c>
      <c r="L83" s="179" t="s">
        <v>57</v>
      </c>
      <c r="M83" s="179">
        <v>234000</v>
      </c>
      <c r="N83" s="178">
        <v>20230821</v>
      </c>
      <c r="O83" s="178">
        <v>20231018</v>
      </c>
      <c r="P83" s="187"/>
      <c r="Q83" s="179">
        <f t="shared" si="21"/>
        <v>234000</v>
      </c>
      <c r="R83" s="181">
        <f t="shared" si="22"/>
        <v>257400.00000000003</v>
      </c>
    </row>
    <row r="84" spans="1:18" s="188" customFormat="1">
      <c r="A84" s="186"/>
      <c r="B84" s="178">
        <v>11</v>
      </c>
      <c r="C84" s="178" t="s">
        <v>354</v>
      </c>
      <c r="D84" s="178" t="s">
        <v>49</v>
      </c>
      <c r="E84" s="178" t="s">
        <v>365</v>
      </c>
      <c r="F84" s="178" t="s">
        <v>88</v>
      </c>
      <c r="G84" s="178" t="s">
        <v>374</v>
      </c>
      <c r="H84" s="190" t="s">
        <v>385</v>
      </c>
      <c r="I84" s="178"/>
      <c r="J84" s="178">
        <v>1</v>
      </c>
      <c r="K84" s="178" t="s">
        <v>38</v>
      </c>
      <c r="L84" s="179" t="s">
        <v>57</v>
      </c>
      <c r="M84" s="179">
        <v>184000</v>
      </c>
      <c r="N84" s="178">
        <v>20230821</v>
      </c>
      <c r="O84" s="178">
        <v>20231018</v>
      </c>
      <c r="P84" s="187"/>
      <c r="Q84" s="179">
        <f t="shared" si="21"/>
        <v>184000</v>
      </c>
      <c r="R84" s="181">
        <f t="shared" si="22"/>
        <v>202400.00000000003</v>
      </c>
    </row>
    <row r="85" spans="1:18" s="188" customFormat="1">
      <c r="A85" s="186"/>
      <c r="B85" s="178">
        <v>12</v>
      </c>
      <c r="C85" s="178" t="s">
        <v>354</v>
      </c>
      <c r="D85" s="178" t="s">
        <v>49</v>
      </c>
      <c r="E85" s="178" t="s">
        <v>366</v>
      </c>
      <c r="F85" s="178" t="s">
        <v>88</v>
      </c>
      <c r="G85" s="178" t="s">
        <v>374</v>
      </c>
      <c r="H85" s="190" t="s">
        <v>386</v>
      </c>
      <c r="I85" s="178"/>
      <c r="J85" s="178">
        <v>1</v>
      </c>
      <c r="K85" s="178" t="s">
        <v>38</v>
      </c>
      <c r="L85" s="179" t="s">
        <v>57</v>
      </c>
      <c r="M85" s="179">
        <v>184000</v>
      </c>
      <c r="N85" s="178">
        <v>20230821</v>
      </c>
      <c r="O85" s="178">
        <v>20231018</v>
      </c>
      <c r="P85" s="187"/>
      <c r="Q85" s="179">
        <f t="shared" si="21"/>
        <v>184000</v>
      </c>
      <c r="R85" s="181">
        <f t="shared" si="22"/>
        <v>202400.00000000003</v>
      </c>
    </row>
    <row r="86" spans="1:18" s="188" customFormat="1">
      <c r="A86" s="186"/>
      <c r="B86" s="178">
        <v>13</v>
      </c>
      <c r="C86" s="178" t="s">
        <v>354</v>
      </c>
      <c r="D86" s="178" t="s">
        <v>49</v>
      </c>
      <c r="E86" s="178" t="s">
        <v>367</v>
      </c>
      <c r="F86" s="178" t="s">
        <v>88</v>
      </c>
      <c r="G86" s="178" t="s">
        <v>374</v>
      </c>
      <c r="H86" s="190" t="s">
        <v>387</v>
      </c>
      <c r="I86" s="178"/>
      <c r="J86" s="178">
        <v>1</v>
      </c>
      <c r="K86" s="178" t="s">
        <v>38</v>
      </c>
      <c r="L86" s="179" t="s">
        <v>57</v>
      </c>
      <c r="M86" s="179">
        <v>145000</v>
      </c>
      <c r="N86" s="178">
        <v>20230821</v>
      </c>
      <c r="O86" s="178">
        <v>20231018</v>
      </c>
      <c r="P86" s="187"/>
      <c r="Q86" s="179">
        <f t="shared" si="21"/>
        <v>145000</v>
      </c>
      <c r="R86" s="181">
        <f t="shared" si="22"/>
        <v>159500</v>
      </c>
    </row>
    <row r="87" spans="1:18" s="188" customFormat="1">
      <c r="A87" s="186"/>
      <c r="B87" s="178">
        <v>14</v>
      </c>
      <c r="C87" s="178" t="s">
        <v>354</v>
      </c>
      <c r="D87" s="178" t="s">
        <v>49</v>
      </c>
      <c r="E87" s="178" t="s">
        <v>368</v>
      </c>
      <c r="F87" s="178" t="s">
        <v>88</v>
      </c>
      <c r="G87" s="178" t="s">
        <v>374</v>
      </c>
      <c r="H87" s="190" t="s">
        <v>388</v>
      </c>
      <c r="I87" s="178"/>
      <c r="J87" s="178">
        <v>1</v>
      </c>
      <c r="K87" s="178" t="s">
        <v>38</v>
      </c>
      <c r="L87" s="179" t="s">
        <v>57</v>
      </c>
      <c r="M87" s="179">
        <v>164000</v>
      </c>
      <c r="N87" s="178">
        <v>20230821</v>
      </c>
      <c r="O87" s="178">
        <v>20231018</v>
      </c>
      <c r="P87" s="187"/>
      <c r="Q87" s="179">
        <f t="shared" si="21"/>
        <v>164000</v>
      </c>
      <c r="R87" s="181">
        <f t="shared" si="22"/>
        <v>180400.00000000003</v>
      </c>
    </row>
    <row r="88" spans="1:18" s="188" customFormat="1">
      <c r="A88" s="186"/>
      <c r="B88" s="178">
        <v>15</v>
      </c>
      <c r="C88" s="178" t="s">
        <v>354</v>
      </c>
      <c r="D88" s="178" t="s">
        <v>49</v>
      </c>
      <c r="E88" s="178" t="s">
        <v>369</v>
      </c>
      <c r="F88" s="178" t="s">
        <v>88</v>
      </c>
      <c r="G88" s="178" t="s">
        <v>374</v>
      </c>
      <c r="H88" s="190" t="s">
        <v>389</v>
      </c>
      <c r="I88" s="178"/>
      <c r="J88" s="178">
        <v>1</v>
      </c>
      <c r="K88" s="178" t="s">
        <v>38</v>
      </c>
      <c r="L88" s="179" t="s">
        <v>57</v>
      </c>
      <c r="M88" s="179">
        <v>316000</v>
      </c>
      <c r="N88" s="178">
        <v>20230821</v>
      </c>
      <c r="O88" s="178">
        <v>20231018</v>
      </c>
      <c r="P88" s="187"/>
      <c r="Q88" s="179">
        <f t="shared" si="21"/>
        <v>316000</v>
      </c>
      <c r="R88" s="181">
        <f t="shared" si="22"/>
        <v>347600</v>
      </c>
    </row>
    <row r="89" spans="1:18" s="188" customFormat="1">
      <c r="A89" s="186"/>
      <c r="B89" s="178">
        <v>16</v>
      </c>
      <c r="C89" s="178" t="s">
        <v>354</v>
      </c>
      <c r="D89" s="178" t="s">
        <v>49</v>
      </c>
      <c r="E89" s="178" t="s">
        <v>370</v>
      </c>
      <c r="F89" s="178" t="s">
        <v>88</v>
      </c>
      <c r="G89" s="178" t="s">
        <v>374</v>
      </c>
      <c r="H89" s="190" t="s">
        <v>390</v>
      </c>
      <c r="I89" s="178"/>
      <c r="J89" s="178">
        <v>1</v>
      </c>
      <c r="K89" s="178" t="s">
        <v>38</v>
      </c>
      <c r="L89" s="179" t="s">
        <v>57</v>
      </c>
      <c r="M89" s="179">
        <v>172000</v>
      </c>
      <c r="N89" s="178">
        <v>20230821</v>
      </c>
      <c r="O89" s="178">
        <v>20231018</v>
      </c>
      <c r="P89" s="187"/>
      <c r="Q89" s="179">
        <f t="shared" si="21"/>
        <v>172000</v>
      </c>
      <c r="R89" s="181">
        <f t="shared" si="22"/>
        <v>189200.00000000003</v>
      </c>
    </row>
    <row r="90" spans="1:18" s="188" customFormat="1">
      <c r="A90" s="186"/>
      <c r="B90" s="178">
        <v>17</v>
      </c>
      <c r="C90" s="178" t="s">
        <v>354</v>
      </c>
      <c r="D90" s="178" t="s">
        <v>49</v>
      </c>
      <c r="E90" s="178" t="s">
        <v>371</v>
      </c>
      <c r="F90" s="178" t="s">
        <v>88</v>
      </c>
      <c r="G90" s="178" t="s">
        <v>374</v>
      </c>
      <c r="H90" s="190" t="s">
        <v>391</v>
      </c>
      <c r="I90" s="178"/>
      <c r="J90" s="178">
        <v>1</v>
      </c>
      <c r="K90" s="178" t="s">
        <v>38</v>
      </c>
      <c r="L90" s="179" t="s">
        <v>57</v>
      </c>
      <c r="M90" s="179">
        <v>205000</v>
      </c>
      <c r="N90" s="178">
        <v>20230821</v>
      </c>
      <c r="O90" s="178">
        <v>20231018</v>
      </c>
      <c r="P90" s="187"/>
      <c r="Q90" s="179">
        <f t="shared" si="21"/>
        <v>205000</v>
      </c>
      <c r="R90" s="181">
        <f t="shared" si="22"/>
        <v>225500.00000000003</v>
      </c>
    </row>
    <row r="91" spans="1:18" s="188" customFormat="1">
      <c r="A91" s="186"/>
      <c r="B91" s="178">
        <v>18</v>
      </c>
      <c r="C91" s="178" t="s">
        <v>354</v>
      </c>
      <c r="D91" s="178" t="s">
        <v>49</v>
      </c>
      <c r="E91" s="178" t="s">
        <v>372</v>
      </c>
      <c r="F91" s="178" t="s">
        <v>88</v>
      </c>
      <c r="G91" s="178" t="s">
        <v>374</v>
      </c>
      <c r="H91" s="190" t="s">
        <v>392</v>
      </c>
      <c r="I91" s="178"/>
      <c r="J91" s="178">
        <v>1</v>
      </c>
      <c r="K91" s="178" t="s">
        <v>38</v>
      </c>
      <c r="L91" s="179" t="s">
        <v>57</v>
      </c>
      <c r="M91" s="179">
        <v>140000</v>
      </c>
      <c r="N91" s="178">
        <v>20230821</v>
      </c>
      <c r="O91" s="178">
        <v>20231018</v>
      </c>
      <c r="P91" s="187"/>
      <c r="Q91" s="179">
        <f t="shared" si="21"/>
        <v>140000</v>
      </c>
      <c r="R91" s="181">
        <f t="shared" si="22"/>
        <v>154000</v>
      </c>
    </row>
    <row r="92" spans="1:18" s="188" customFormat="1">
      <c r="A92" s="186"/>
      <c r="B92" s="178">
        <v>19</v>
      </c>
      <c r="C92" s="178" t="s">
        <v>354</v>
      </c>
      <c r="D92" s="178" t="s">
        <v>49</v>
      </c>
      <c r="E92" s="178" t="s">
        <v>373</v>
      </c>
      <c r="F92" s="178" t="s">
        <v>88</v>
      </c>
      <c r="G92" s="178" t="s">
        <v>374</v>
      </c>
      <c r="H92" s="190" t="s">
        <v>393</v>
      </c>
      <c r="I92" s="178"/>
      <c r="J92" s="178">
        <v>1</v>
      </c>
      <c r="K92" s="178" t="s">
        <v>38</v>
      </c>
      <c r="L92" s="179" t="s">
        <v>57</v>
      </c>
      <c r="M92" s="179">
        <v>172000</v>
      </c>
      <c r="N92" s="178">
        <v>20230821</v>
      </c>
      <c r="O92" s="178">
        <v>20231018</v>
      </c>
      <c r="P92" s="187"/>
      <c r="Q92" s="179">
        <f t="shared" si="21"/>
        <v>172000</v>
      </c>
      <c r="R92" s="181">
        <f t="shared" si="22"/>
        <v>189200.00000000003</v>
      </c>
    </row>
    <row r="93" spans="1:18" s="188" customFormat="1">
      <c r="A93" s="186"/>
      <c r="B93" s="178">
        <v>20</v>
      </c>
      <c r="C93" s="178" t="s">
        <v>354</v>
      </c>
      <c r="D93" s="178" t="s">
        <v>49</v>
      </c>
      <c r="E93" s="178" t="s">
        <v>340</v>
      </c>
      <c r="F93" s="178" t="s">
        <v>88</v>
      </c>
      <c r="G93" s="178" t="s">
        <v>374</v>
      </c>
      <c r="H93" s="190" t="s">
        <v>394</v>
      </c>
      <c r="I93" s="178"/>
      <c r="J93" s="178">
        <v>1</v>
      </c>
      <c r="K93" s="178" t="s">
        <v>38</v>
      </c>
      <c r="L93" s="179" t="s">
        <v>57</v>
      </c>
      <c r="M93" s="179">
        <v>247000</v>
      </c>
      <c r="N93" s="178">
        <v>20230821</v>
      </c>
      <c r="O93" s="178">
        <v>20231018</v>
      </c>
      <c r="P93" s="187"/>
      <c r="Q93" s="179">
        <f t="shared" si="21"/>
        <v>247000</v>
      </c>
      <c r="R93" s="181">
        <f t="shared" si="22"/>
        <v>271700</v>
      </c>
    </row>
    <row r="94" spans="1:18">
      <c r="B94" s="147">
        <v>21</v>
      </c>
      <c r="C94" s="147" t="s">
        <v>404</v>
      </c>
      <c r="D94" s="147" t="s">
        <v>49</v>
      </c>
      <c r="E94" s="147" t="s">
        <v>739</v>
      </c>
      <c r="F94" s="147" t="s">
        <v>416</v>
      </c>
      <c r="G94" s="147" t="s">
        <v>1</v>
      </c>
      <c r="H94" s="147" t="s">
        <v>449</v>
      </c>
      <c r="I94" s="147"/>
      <c r="J94" s="147">
        <v>10</v>
      </c>
      <c r="K94" s="147" t="s">
        <v>38</v>
      </c>
      <c r="L94" s="153" t="s">
        <v>119</v>
      </c>
      <c r="M94" s="149">
        <v>27500</v>
      </c>
      <c r="N94" s="147">
        <v>20230818</v>
      </c>
      <c r="O94" s="147">
        <v>20230823</v>
      </c>
      <c r="P94" s="150"/>
      <c r="Q94" s="153">
        <f t="shared" ref="Q94" si="23">J94*M94</f>
        <v>275000</v>
      </c>
      <c r="R94" s="151">
        <f t="shared" ref="R94" si="24">Q94*1.1</f>
        <v>302500</v>
      </c>
    </row>
    <row r="95" spans="1:18">
      <c r="P95" s="165" t="s">
        <v>123</v>
      </c>
      <c r="Q95" s="166">
        <f>SUM(Q74:Q94)</f>
        <v>4055000</v>
      </c>
      <c r="R95" s="166">
        <f>SUM(R74:R94)</f>
        <v>4460500</v>
      </c>
    </row>
    <row r="97" spans="1:19">
      <c r="B97" s="143" t="s">
        <v>404</v>
      </c>
      <c r="M97" s="164"/>
    </row>
    <row r="98" spans="1:19">
      <c r="B98" s="183" t="s">
        <v>48</v>
      </c>
      <c r="C98" s="183" t="s">
        <v>13</v>
      </c>
      <c r="D98" s="185" t="s">
        <v>12</v>
      </c>
      <c r="E98" s="146" t="s">
        <v>5</v>
      </c>
      <c r="F98" s="146" t="s">
        <v>22</v>
      </c>
      <c r="G98" s="146" t="s">
        <v>2</v>
      </c>
      <c r="H98" s="146" t="s">
        <v>18</v>
      </c>
      <c r="I98" s="146" t="s">
        <v>3</v>
      </c>
      <c r="J98" s="146" t="s">
        <v>6</v>
      </c>
      <c r="K98" s="146" t="s">
        <v>35</v>
      </c>
      <c r="L98" s="146" t="s">
        <v>21</v>
      </c>
      <c r="M98" s="173" t="s">
        <v>59</v>
      </c>
      <c r="N98" s="146" t="s">
        <v>58</v>
      </c>
      <c r="O98" s="146" t="s">
        <v>121</v>
      </c>
      <c r="P98" s="146" t="s">
        <v>73</v>
      </c>
      <c r="Q98" s="185" t="s">
        <v>122</v>
      </c>
      <c r="R98" s="146" t="s">
        <v>337</v>
      </c>
    </row>
    <row r="99" spans="1:19">
      <c r="B99" s="147">
        <v>1</v>
      </c>
      <c r="C99" s="147" t="s">
        <v>404</v>
      </c>
      <c r="D99" s="147" t="s">
        <v>49</v>
      </c>
      <c r="E99" s="147" t="s">
        <v>450</v>
      </c>
      <c r="F99" s="147" t="s">
        <v>171</v>
      </c>
      <c r="G99" s="147"/>
      <c r="H99" s="147" t="s">
        <v>405</v>
      </c>
      <c r="I99" s="147" t="s">
        <v>406</v>
      </c>
      <c r="J99" s="147">
        <v>15</v>
      </c>
      <c r="K99" s="147" t="s">
        <v>38</v>
      </c>
      <c r="L99" s="153" t="s">
        <v>119</v>
      </c>
      <c r="M99" s="153">
        <v>77000</v>
      </c>
      <c r="N99" s="147">
        <v>20230803</v>
      </c>
      <c r="O99" s="147">
        <v>20230825</v>
      </c>
      <c r="P99" s="147"/>
      <c r="Q99" s="153">
        <f>J99*M99</f>
        <v>1155000</v>
      </c>
      <c r="R99" s="153">
        <f>Q99*1.1</f>
        <v>1270500</v>
      </c>
    </row>
    <row r="100" spans="1:19">
      <c r="B100" s="147">
        <v>2</v>
      </c>
      <c r="C100" s="147" t="s">
        <v>404</v>
      </c>
      <c r="D100" s="147" t="s">
        <v>49</v>
      </c>
      <c r="E100" s="147" t="s">
        <v>451</v>
      </c>
      <c r="F100" s="147" t="s">
        <v>407</v>
      </c>
      <c r="G100" s="147"/>
      <c r="H100" s="147" t="s">
        <v>408</v>
      </c>
      <c r="I100" s="147"/>
      <c r="J100" s="147">
        <v>1</v>
      </c>
      <c r="K100" s="147" t="s">
        <v>38</v>
      </c>
      <c r="L100" s="153" t="s">
        <v>119</v>
      </c>
      <c r="M100" s="153">
        <v>63000</v>
      </c>
      <c r="N100" s="147">
        <v>20230823</v>
      </c>
      <c r="O100" s="147">
        <v>20230825</v>
      </c>
      <c r="P100" s="150"/>
      <c r="Q100" s="153">
        <f t="shared" ref="Q100:Q102" si="25">J100*M100</f>
        <v>63000</v>
      </c>
      <c r="R100" s="153">
        <f t="shared" ref="R100:R104" si="26">Q100*1.1</f>
        <v>69300</v>
      </c>
    </row>
    <row r="101" spans="1:19">
      <c r="B101" s="147">
        <v>3</v>
      </c>
      <c r="C101" s="147" t="s">
        <v>404</v>
      </c>
      <c r="D101" s="147" t="s">
        <v>49</v>
      </c>
      <c r="E101" s="147" t="s">
        <v>412</v>
      </c>
      <c r="F101" s="147" t="s">
        <v>410</v>
      </c>
      <c r="G101" s="147"/>
      <c r="H101" s="147" t="s">
        <v>409</v>
      </c>
      <c r="I101" s="147" t="s">
        <v>411</v>
      </c>
      <c r="J101" s="147">
        <v>2</v>
      </c>
      <c r="K101" s="147" t="s">
        <v>37</v>
      </c>
      <c r="L101" s="153" t="s">
        <v>119</v>
      </c>
      <c r="M101" s="153">
        <v>48000</v>
      </c>
      <c r="N101" s="147">
        <v>20230823</v>
      </c>
      <c r="O101" s="147">
        <v>20230825</v>
      </c>
      <c r="P101" s="150"/>
      <c r="Q101" s="153">
        <f t="shared" si="25"/>
        <v>96000</v>
      </c>
      <c r="R101" s="153">
        <f t="shared" si="26"/>
        <v>105600.00000000001</v>
      </c>
    </row>
    <row r="102" spans="1:19">
      <c r="B102" s="147">
        <v>4</v>
      </c>
      <c r="C102" s="147" t="s">
        <v>404</v>
      </c>
      <c r="D102" s="147" t="s">
        <v>49</v>
      </c>
      <c r="E102" s="147" t="s">
        <v>445</v>
      </c>
      <c r="F102" s="147" t="s">
        <v>84</v>
      </c>
      <c r="G102" s="147"/>
      <c r="H102" s="147">
        <v>70200572165</v>
      </c>
      <c r="I102" s="147" t="s">
        <v>298</v>
      </c>
      <c r="J102" s="147">
        <v>15</v>
      </c>
      <c r="K102" s="147" t="s">
        <v>83</v>
      </c>
      <c r="L102" s="153" t="s">
        <v>119</v>
      </c>
      <c r="M102" s="153">
        <v>22500</v>
      </c>
      <c r="N102" s="147">
        <v>20230823</v>
      </c>
      <c r="O102" s="147">
        <v>20230825</v>
      </c>
      <c r="P102" s="150"/>
      <c r="Q102" s="153">
        <f t="shared" si="25"/>
        <v>337500</v>
      </c>
      <c r="R102" s="153">
        <f t="shared" si="26"/>
        <v>371250.00000000006</v>
      </c>
    </row>
    <row r="103" spans="1:19">
      <c r="B103" s="147">
        <v>5</v>
      </c>
      <c r="C103" s="147" t="s">
        <v>404</v>
      </c>
      <c r="D103" s="147" t="s">
        <v>49</v>
      </c>
      <c r="E103" s="147" t="s">
        <v>459</v>
      </c>
      <c r="F103" s="147" t="s">
        <v>413</v>
      </c>
      <c r="G103" s="147"/>
      <c r="H103" s="147">
        <v>41705</v>
      </c>
      <c r="I103" s="147" t="s">
        <v>446</v>
      </c>
      <c r="J103" s="147">
        <v>2</v>
      </c>
      <c r="K103" s="147" t="s">
        <v>37</v>
      </c>
      <c r="L103" s="153" t="s">
        <v>119</v>
      </c>
      <c r="M103" s="153">
        <v>59000</v>
      </c>
      <c r="N103" s="147">
        <v>20230823</v>
      </c>
      <c r="O103" s="147">
        <v>20230825</v>
      </c>
      <c r="P103" s="147" t="s">
        <v>460</v>
      </c>
      <c r="Q103" s="153">
        <f>J103*M103</f>
        <v>118000</v>
      </c>
      <c r="R103" s="153">
        <f>Q103*1.1</f>
        <v>129800.00000000001</v>
      </c>
    </row>
    <row r="104" spans="1:19">
      <c r="B104" s="147">
        <v>6</v>
      </c>
      <c r="C104" s="147" t="s">
        <v>404</v>
      </c>
      <c r="D104" s="147" t="s">
        <v>49</v>
      </c>
      <c r="E104" s="147" t="s">
        <v>414</v>
      </c>
      <c r="F104" s="147" t="s">
        <v>314</v>
      </c>
      <c r="G104" s="147"/>
      <c r="H104" s="147" t="s">
        <v>415</v>
      </c>
      <c r="I104" s="147"/>
      <c r="J104" s="147">
        <v>1</v>
      </c>
      <c r="K104" s="147" t="s">
        <v>38</v>
      </c>
      <c r="L104" s="153" t="s">
        <v>119</v>
      </c>
      <c r="M104" s="153">
        <v>83300</v>
      </c>
      <c r="N104" s="147">
        <v>20230823</v>
      </c>
      <c r="O104" s="147">
        <v>20230825</v>
      </c>
      <c r="P104" s="150"/>
      <c r="Q104" s="153">
        <f t="shared" ref="Q104" si="27">J104*M104</f>
        <v>83300</v>
      </c>
      <c r="R104" s="153">
        <f t="shared" si="26"/>
        <v>91630.000000000015</v>
      </c>
    </row>
    <row r="105" spans="1:19">
      <c r="P105" s="165" t="s">
        <v>123</v>
      </c>
      <c r="Q105" s="166">
        <f>SUM(Q99:Q104)</f>
        <v>1852800</v>
      </c>
      <c r="R105" s="166">
        <f>SUM(R99:R104)</f>
        <v>2038080</v>
      </c>
      <c r="S105" s="182"/>
    </row>
    <row r="106" spans="1:19">
      <c r="K106" s="144"/>
    </row>
    <row r="107" spans="1:19">
      <c r="B107" s="143" t="s">
        <v>472</v>
      </c>
      <c r="M107" s="164"/>
    </row>
    <row r="108" spans="1:19">
      <c r="B108" s="183" t="s">
        <v>48</v>
      </c>
      <c r="C108" s="183" t="s">
        <v>13</v>
      </c>
      <c r="D108" s="185" t="s">
        <v>12</v>
      </c>
      <c r="E108" s="146" t="s">
        <v>5</v>
      </c>
      <c r="F108" s="146" t="s">
        <v>22</v>
      </c>
      <c r="G108" s="146" t="s">
        <v>2</v>
      </c>
      <c r="H108" s="146" t="s">
        <v>18</v>
      </c>
      <c r="I108" s="146" t="s">
        <v>3</v>
      </c>
      <c r="J108" s="146" t="s">
        <v>6</v>
      </c>
      <c r="K108" s="146" t="s">
        <v>35</v>
      </c>
      <c r="L108" s="146" t="s">
        <v>21</v>
      </c>
      <c r="M108" s="173" t="s">
        <v>59</v>
      </c>
      <c r="N108" s="146" t="s">
        <v>58</v>
      </c>
      <c r="O108" s="146" t="s">
        <v>121</v>
      </c>
      <c r="P108" s="146" t="s">
        <v>73</v>
      </c>
      <c r="Q108" s="185" t="s">
        <v>122</v>
      </c>
      <c r="R108" s="146" t="s">
        <v>337</v>
      </c>
    </row>
    <row r="109" spans="1:19" s="188" customFormat="1">
      <c r="A109" s="186"/>
      <c r="B109" s="178">
        <v>1</v>
      </c>
      <c r="C109" s="178" t="s">
        <v>404</v>
      </c>
      <c r="D109" s="178" t="s">
        <v>49</v>
      </c>
      <c r="E109" s="178" t="s">
        <v>308</v>
      </c>
      <c r="F109" s="178" t="s">
        <v>416</v>
      </c>
      <c r="G109" s="178" t="s">
        <v>1</v>
      </c>
      <c r="H109" s="178" t="s">
        <v>449</v>
      </c>
      <c r="I109" s="178"/>
      <c r="J109" s="178">
        <v>10</v>
      </c>
      <c r="K109" s="178" t="s">
        <v>38</v>
      </c>
      <c r="L109" s="179" t="s">
        <v>119</v>
      </c>
      <c r="M109" s="179">
        <v>27500</v>
      </c>
      <c r="N109" s="178">
        <v>20230828</v>
      </c>
      <c r="O109" s="178">
        <v>20230830</v>
      </c>
      <c r="P109" s="178"/>
      <c r="Q109" s="179">
        <f>J109*M109</f>
        <v>275000</v>
      </c>
      <c r="R109" s="179">
        <f>Q109*1.1</f>
        <v>302500</v>
      </c>
    </row>
    <row r="110" spans="1:19">
      <c r="P110" s="165" t="s">
        <v>123</v>
      </c>
      <c r="Q110" s="166">
        <f>SUM(Q104:Q109)</f>
        <v>2211100</v>
      </c>
      <c r="R110" s="166">
        <f>SUM(R109)</f>
        <v>302500</v>
      </c>
    </row>
    <row r="112" spans="1:19">
      <c r="B112" s="143" t="s">
        <v>472</v>
      </c>
      <c r="M112" s="164"/>
    </row>
    <row r="113" spans="1:19">
      <c r="B113" s="183" t="s">
        <v>48</v>
      </c>
      <c r="C113" s="183" t="s">
        <v>13</v>
      </c>
      <c r="D113" s="185" t="s">
        <v>12</v>
      </c>
      <c r="E113" s="146" t="s">
        <v>5</v>
      </c>
      <c r="F113" s="146" t="s">
        <v>22</v>
      </c>
      <c r="G113" s="146" t="s">
        <v>2</v>
      </c>
      <c r="H113" s="146" t="s">
        <v>18</v>
      </c>
      <c r="I113" s="146" t="s">
        <v>3</v>
      </c>
      <c r="J113" s="146" t="s">
        <v>6</v>
      </c>
      <c r="K113" s="146" t="s">
        <v>35</v>
      </c>
      <c r="L113" s="146" t="s">
        <v>21</v>
      </c>
      <c r="M113" s="173" t="s">
        <v>59</v>
      </c>
      <c r="N113" s="146" t="s">
        <v>58</v>
      </c>
      <c r="O113" s="146" t="s">
        <v>121</v>
      </c>
      <c r="P113" s="146" t="s">
        <v>73</v>
      </c>
      <c r="Q113" s="185" t="s">
        <v>122</v>
      </c>
      <c r="R113" s="146" t="s">
        <v>337</v>
      </c>
    </row>
    <row r="114" spans="1:19" s="188" customFormat="1">
      <c r="A114" s="186"/>
      <c r="B114" s="190">
        <v>1</v>
      </c>
      <c r="C114" s="190" t="s">
        <v>472</v>
      </c>
      <c r="D114" s="190" t="s">
        <v>49</v>
      </c>
      <c r="E114" s="190" t="s">
        <v>465</v>
      </c>
      <c r="F114" s="178" t="s">
        <v>25</v>
      </c>
      <c r="G114" s="178"/>
      <c r="H114" s="190" t="s">
        <v>466</v>
      </c>
      <c r="I114" s="178"/>
      <c r="J114" s="178">
        <v>1</v>
      </c>
      <c r="K114" s="178" t="s">
        <v>38</v>
      </c>
      <c r="L114" s="179" t="s">
        <v>119</v>
      </c>
      <c r="M114" s="179">
        <v>268000</v>
      </c>
      <c r="N114" s="178">
        <v>20230830</v>
      </c>
      <c r="O114" s="178">
        <v>20230906</v>
      </c>
      <c r="P114" s="178"/>
      <c r="Q114" s="179">
        <f>J114*M114</f>
        <v>268000</v>
      </c>
      <c r="R114" s="179">
        <f>Q114*1.1</f>
        <v>294800</v>
      </c>
      <c r="S114" s="144"/>
    </row>
    <row r="115" spans="1:19" s="188" customFormat="1">
      <c r="A115" s="186"/>
      <c r="B115" s="190">
        <v>2</v>
      </c>
      <c r="C115" s="190" t="s">
        <v>472</v>
      </c>
      <c r="D115" s="190" t="s">
        <v>49</v>
      </c>
      <c r="E115" s="178" t="s">
        <v>470</v>
      </c>
      <c r="F115" s="178" t="s">
        <v>471</v>
      </c>
      <c r="G115" s="178"/>
      <c r="H115" s="178" t="s">
        <v>469</v>
      </c>
      <c r="I115" s="178"/>
      <c r="J115" s="178">
        <v>10</v>
      </c>
      <c r="K115" s="178" t="s">
        <v>38</v>
      </c>
      <c r="L115" s="179" t="s">
        <v>119</v>
      </c>
      <c r="M115" s="179">
        <v>76500</v>
      </c>
      <c r="N115" s="178">
        <v>20230830</v>
      </c>
      <c r="O115" s="178">
        <v>20230906</v>
      </c>
      <c r="P115" s="178"/>
      <c r="Q115" s="179">
        <f>J115*M115</f>
        <v>765000</v>
      </c>
      <c r="R115" s="179">
        <f>Q115*1.1</f>
        <v>841500.00000000012</v>
      </c>
      <c r="S115" s="144"/>
    </row>
    <row r="116" spans="1:19">
      <c r="P116" s="165" t="s">
        <v>123</v>
      </c>
      <c r="Q116" s="166">
        <f>SUM(Q110:Q115)</f>
        <v>3244100</v>
      </c>
      <c r="R116" s="166">
        <f>SUM(R115)</f>
        <v>841500.00000000012</v>
      </c>
    </row>
    <row r="119" spans="1:19">
      <c r="B119" s="143" t="s">
        <v>501</v>
      </c>
      <c r="M119" s="164"/>
    </row>
    <row r="120" spans="1:19">
      <c r="B120" s="183" t="s">
        <v>48</v>
      </c>
      <c r="C120" s="183" t="s">
        <v>13</v>
      </c>
      <c r="D120" s="185" t="s">
        <v>12</v>
      </c>
      <c r="E120" s="146" t="s">
        <v>5</v>
      </c>
      <c r="F120" s="146" t="s">
        <v>22</v>
      </c>
      <c r="G120" s="146" t="s">
        <v>2</v>
      </c>
      <c r="H120" s="146" t="s">
        <v>18</v>
      </c>
      <c r="I120" s="146" t="s">
        <v>3</v>
      </c>
      <c r="J120" s="146" t="s">
        <v>6</v>
      </c>
      <c r="K120" s="146" t="s">
        <v>35</v>
      </c>
      <c r="L120" s="146" t="s">
        <v>21</v>
      </c>
      <c r="M120" s="173" t="s">
        <v>59</v>
      </c>
      <c r="N120" s="146" t="s">
        <v>58</v>
      </c>
      <c r="O120" s="146" t="s">
        <v>121</v>
      </c>
      <c r="P120" s="146" t="s">
        <v>73</v>
      </c>
      <c r="Q120" s="185" t="s">
        <v>122</v>
      </c>
      <c r="R120" s="146" t="s">
        <v>337</v>
      </c>
    </row>
    <row r="121" spans="1:19" s="188" customFormat="1">
      <c r="A121" s="186"/>
      <c r="B121" s="190">
        <v>1</v>
      </c>
      <c r="C121" s="190" t="s">
        <v>501</v>
      </c>
      <c r="D121" s="190" t="s">
        <v>49</v>
      </c>
      <c r="E121" s="190" t="s">
        <v>556</v>
      </c>
      <c r="F121" s="178" t="s">
        <v>502</v>
      </c>
      <c r="G121" s="178"/>
      <c r="H121" s="190" t="s">
        <v>503</v>
      </c>
      <c r="I121" s="178"/>
      <c r="J121" s="178">
        <v>1</v>
      </c>
      <c r="K121" s="178" t="s">
        <v>38</v>
      </c>
      <c r="L121" s="179" t="s">
        <v>119</v>
      </c>
      <c r="M121" s="179">
        <v>100000</v>
      </c>
      <c r="N121" s="178">
        <v>20230831</v>
      </c>
      <c r="O121" s="178">
        <v>20230906</v>
      </c>
      <c r="P121" s="178" t="s">
        <v>557</v>
      </c>
      <c r="Q121" s="179">
        <f>J121*M121</f>
        <v>100000</v>
      </c>
      <c r="R121" s="179">
        <f>Q121*1.1</f>
        <v>110000.00000000001</v>
      </c>
      <c r="S121" s="144"/>
    </row>
    <row r="122" spans="1:19">
      <c r="P122" s="165" t="s">
        <v>123</v>
      </c>
      <c r="Q122" s="166">
        <f>SUM(Q121)</f>
        <v>100000</v>
      </c>
      <c r="R122" s="166">
        <f>SUM(R121)</f>
        <v>110000.00000000001</v>
      </c>
    </row>
    <row r="125" spans="1:19">
      <c r="B125" s="143" t="s">
        <v>534</v>
      </c>
      <c r="M125" s="164"/>
    </row>
    <row r="126" spans="1:19">
      <c r="B126" s="183" t="s">
        <v>48</v>
      </c>
      <c r="C126" s="183" t="s">
        <v>13</v>
      </c>
      <c r="D126" s="185" t="s">
        <v>12</v>
      </c>
      <c r="E126" s="146" t="s">
        <v>5</v>
      </c>
      <c r="F126" s="146" t="s">
        <v>22</v>
      </c>
      <c r="G126" s="146" t="s">
        <v>2</v>
      </c>
      <c r="H126" s="146" t="s">
        <v>18</v>
      </c>
      <c r="I126" s="146" t="s">
        <v>3</v>
      </c>
      <c r="J126" s="146" t="s">
        <v>6</v>
      </c>
      <c r="K126" s="146" t="s">
        <v>35</v>
      </c>
      <c r="L126" s="146" t="s">
        <v>21</v>
      </c>
      <c r="M126" s="173" t="s">
        <v>59</v>
      </c>
      <c r="N126" s="146" t="s">
        <v>58</v>
      </c>
      <c r="O126" s="146" t="s">
        <v>121</v>
      </c>
      <c r="P126" s="146" t="s">
        <v>73</v>
      </c>
      <c r="Q126" s="185" t="s">
        <v>122</v>
      </c>
      <c r="R126" s="146" t="s">
        <v>337</v>
      </c>
    </row>
    <row r="127" spans="1:19" s="188" customFormat="1">
      <c r="A127" s="186"/>
      <c r="B127" s="190">
        <v>1</v>
      </c>
      <c r="C127" s="190" t="s">
        <v>534</v>
      </c>
      <c r="D127" s="190" t="s">
        <v>49</v>
      </c>
      <c r="E127" s="190" t="s">
        <v>2331</v>
      </c>
      <c r="F127" s="190" t="s">
        <v>789</v>
      </c>
      <c r="G127" s="190"/>
      <c r="H127" s="190">
        <v>41117</v>
      </c>
      <c r="I127" s="190" t="s">
        <v>525</v>
      </c>
      <c r="J127" s="178">
        <v>2</v>
      </c>
      <c r="K127" s="190" t="s">
        <v>518</v>
      </c>
      <c r="L127" s="179" t="s">
        <v>331</v>
      </c>
      <c r="M127" s="179">
        <v>56000</v>
      </c>
      <c r="N127" s="178">
        <v>20230906</v>
      </c>
      <c r="O127" s="178">
        <v>20230918</v>
      </c>
      <c r="P127" s="178"/>
      <c r="Q127" s="179">
        <f>J127*M127</f>
        <v>112000</v>
      </c>
      <c r="R127" s="179">
        <f>Q127*1.1</f>
        <v>123200.00000000001</v>
      </c>
    </row>
    <row r="128" spans="1:19" s="188" customFormat="1">
      <c r="A128" s="186"/>
      <c r="B128" s="190">
        <v>2</v>
      </c>
      <c r="C128" s="190" t="s">
        <v>534</v>
      </c>
      <c r="D128" s="190" t="s">
        <v>49</v>
      </c>
      <c r="E128" s="190" t="s">
        <v>537</v>
      </c>
      <c r="F128" s="190" t="s">
        <v>410</v>
      </c>
      <c r="G128" s="190"/>
      <c r="H128" s="190" t="s">
        <v>539</v>
      </c>
      <c r="I128" s="190" t="s">
        <v>526</v>
      </c>
      <c r="J128" s="178">
        <v>3</v>
      </c>
      <c r="K128" s="190" t="s">
        <v>518</v>
      </c>
      <c r="L128" s="179" t="s">
        <v>119</v>
      </c>
      <c r="M128" s="179">
        <v>67000</v>
      </c>
      <c r="N128" s="178">
        <v>20230906</v>
      </c>
      <c r="O128" s="178">
        <v>20230908</v>
      </c>
      <c r="P128" s="187"/>
      <c r="Q128" s="179">
        <f>J128*M128</f>
        <v>201000</v>
      </c>
      <c r="R128" s="179">
        <f>Q128*1.1</f>
        <v>221100.00000000003</v>
      </c>
      <c r="S128" s="144"/>
    </row>
    <row r="129" spans="1:19" s="188" customFormat="1">
      <c r="A129" s="186"/>
      <c r="B129" s="190">
        <v>3</v>
      </c>
      <c r="C129" s="190" t="s">
        <v>534</v>
      </c>
      <c r="D129" s="190" t="s">
        <v>49</v>
      </c>
      <c r="E129" s="190" t="s">
        <v>538</v>
      </c>
      <c r="F129" s="190" t="s">
        <v>410</v>
      </c>
      <c r="G129" s="190"/>
      <c r="H129" s="190" t="s">
        <v>540</v>
      </c>
      <c r="I129" s="190" t="s">
        <v>517</v>
      </c>
      <c r="J129" s="178">
        <v>4</v>
      </c>
      <c r="K129" s="190" t="s">
        <v>518</v>
      </c>
      <c r="L129" s="179" t="s">
        <v>119</v>
      </c>
      <c r="M129" s="179">
        <v>53000</v>
      </c>
      <c r="N129" s="178">
        <v>20230906</v>
      </c>
      <c r="O129" s="178">
        <v>20230908</v>
      </c>
      <c r="P129" s="187"/>
      <c r="Q129" s="179">
        <f>J129*M129</f>
        <v>212000</v>
      </c>
      <c r="R129" s="179">
        <f>Q129*1.1</f>
        <v>233200.00000000003</v>
      </c>
      <c r="S129" s="144"/>
    </row>
    <row r="130" spans="1:19" s="188" customFormat="1">
      <c r="A130" s="186"/>
      <c r="B130" s="190">
        <v>4</v>
      </c>
      <c r="C130" s="190" t="s">
        <v>534</v>
      </c>
      <c r="D130" s="190" t="s">
        <v>49</v>
      </c>
      <c r="E130" s="190" t="s">
        <v>519</v>
      </c>
      <c r="F130" s="190" t="s">
        <v>520</v>
      </c>
      <c r="G130" s="190"/>
      <c r="H130" s="190" t="s">
        <v>527</v>
      </c>
      <c r="I130" s="190" t="s">
        <v>528</v>
      </c>
      <c r="J130" s="178">
        <v>1</v>
      </c>
      <c r="K130" s="190" t="s">
        <v>38</v>
      </c>
      <c r="L130" s="179" t="s">
        <v>119</v>
      </c>
      <c r="M130" s="179">
        <v>50000</v>
      </c>
      <c r="N130" s="178">
        <v>20230906</v>
      </c>
      <c r="O130" s="178">
        <v>20230908</v>
      </c>
      <c r="P130" s="178"/>
      <c r="Q130" s="179">
        <f>J130*M130</f>
        <v>50000</v>
      </c>
      <c r="R130" s="179">
        <f>Q130*1.1</f>
        <v>55000.000000000007</v>
      </c>
      <c r="S130" s="144"/>
    </row>
    <row r="131" spans="1:19" s="188" customFormat="1">
      <c r="A131" s="186"/>
      <c r="B131" s="190">
        <v>5</v>
      </c>
      <c r="C131" s="190" t="s">
        <v>534</v>
      </c>
      <c r="D131" s="190" t="s">
        <v>49</v>
      </c>
      <c r="E131" s="190" t="s">
        <v>1448</v>
      </c>
      <c r="F131" s="190" t="s">
        <v>521</v>
      </c>
      <c r="G131" s="190"/>
      <c r="H131" s="192" t="s">
        <v>541</v>
      </c>
      <c r="I131" s="190" t="s">
        <v>30</v>
      </c>
      <c r="J131" s="178">
        <v>15</v>
      </c>
      <c r="K131" s="190" t="s">
        <v>38</v>
      </c>
      <c r="L131" s="179" t="s">
        <v>119</v>
      </c>
      <c r="M131" s="179">
        <v>20200</v>
      </c>
      <c r="N131" s="178">
        <v>20230906</v>
      </c>
      <c r="O131" s="178">
        <v>20230908</v>
      </c>
      <c r="P131" s="187"/>
      <c r="Q131" s="179">
        <f t="shared" ref="Q131:Q133" si="28">J131*M131</f>
        <v>303000</v>
      </c>
      <c r="R131" s="179">
        <f t="shared" ref="R131:R133" si="29">Q131*1.1</f>
        <v>333300</v>
      </c>
      <c r="S131" s="144"/>
    </row>
    <row r="132" spans="1:19" s="188" customFormat="1" ht="14.25" customHeight="1">
      <c r="A132" s="186"/>
      <c r="B132" s="190">
        <v>6</v>
      </c>
      <c r="C132" s="190" t="s">
        <v>534</v>
      </c>
      <c r="D132" s="190" t="s">
        <v>49</v>
      </c>
      <c r="E132" s="190" t="s">
        <v>1449</v>
      </c>
      <c r="F132" s="190" t="s">
        <v>521</v>
      </c>
      <c r="G132" s="190"/>
      <c r="H132" s="192" t="s">
        <v>542</v>
      </c>
      <c r="I132" s="190" t="s">
        <v>30</v>
      </c>
      <c r="J132" s="178">
        <v>15</v>
      </c>
      <c r="K132" s="190" t="s">
        <v>38</v>
      </c>
      <c r="L132" s="179" t="s">
        <v>119</v>
      </c>
      <c r="M132" s="179">
        <v>19900</v>
      </c>
      <c r="N132" s="178">
        <v>20230906</v>
      </c>
      <c r="O132" s="178">
        <v>20230908</v>
      </c>
      <c r="P132" s="187"/>
      <c r="Q132" s="179">
        <f t="shared" si="28"/>
        <v>298500</v>
      </c>
      <c r="R132" s="179">
        <f t="shared" si="29"/>
        <v>328350</v>
      </c>
      <c r="S132" s="144"/>
    </row>
    <row r="133" spans="1:19" s="188" customFormat="1">
      <c r="A133" s="186"/>
      <c r="B133" s="190">
        <v>7</v>
      </c>
      <c r="C133" s="190" t="s">
        <v>534</v>
      </c>
      <c r="D133" s="190" t="s">
        <v>49</v>
      </c>
      <c r="E133" s="190" t="s">
        <v>522</v>
      </c>
      <c r="F133" s="190" t="s">
        <v>68</v>
      </c>
      <c r="G133" s="190"/>
      <c r="H133" s="178" t="s">
        <v>106</v>
      </c>
      <c r="I133" s="190" t="s">
        <v>42</v>
      </c>
      <c r="J133" s="178">
        <v>10</v>
      </c>
      <c r="K133" s="190" t="s">
        <v>38</v>
      </c>
      <c r="L133" s="179" t="s">
        <v>119</v>
      </c>
      <c r="M133" s="179">
        <v>13000</v>
      </c>
      <c r="N133" s="178">
        <v>20230906</v>
      </c>
      <c r="O133" s="178">
        <v>20230908</v>
      </c>
      <c r="P133" s="187"/>
      <c r="Q133" s="179">
        <f t="shared" si="28"/>
        <v>130000</v>
      </c>
      <c r="R133" s="179">
        <f t="shared" si="29"/>
        <v>143000</v>
      </c>
      <c r="S133" s="144"/>
    </row>
    <row r="134" spans="1:19" s="188" customFormat="1">
      <c r="A134" s="186"/>
      <c r="B134" s="190">
        <v>8</v>
      </c>
      <c r="C134" s="190" t="s">
        <v>534</v>
      </c>
      <c r="D134" s="190" t="s">
        <v>49</v>
      </c>
      <c r="E134" s="190" t="s">
        <v>554</v>
      </c>
      <c r="F134" s="190" t="s">
        <v>115</v>
      </c>
      <c r="G134" s="190"/>
      <c r="H134" s="190" t="s">
        <v>555</v>
      </c>
      <c r="I134" s="190" t="s">
        <v>42</v>
      </c>
      <c r="J134" s="178">
        <v>3</v>
      </c>
      <c r="K134" s="190" t="s">
        <v>38</v>
      </c>
      <c r="L134" s="179" t="s">
        <v>119</v>
      </c>
      <c r="M134" s="179">
        <v>7800</v>
      </c>
      <c r="N134" s="178">
        <v>20230906</v>
      </c>
      <c r="O134" s="178">
        <v>20230908</v>
      </c>
      <c r="P134" s="193" t="s">
        <v>735</v>
      </c>
      <c r="Q134" s="179">
        <f>J134*M134</f>
        <v>23400</v>
      </c>
      <c r="R134" s="179">
        <f>Q134*1.1</f>
        <v>25740.000000000004</v>
      </c>
      <c r="S134" s="144"/>
    </row>
    <row r="135" spans="1:19" s="188" customFormat="1">
      <c r="A135" s="186"/>
      <c r="B135" s="190">
        <v>9</v>
      </c>
      <c r="C135" s="190" t="s">
        <v>534</v>
      </c>
      <c r="D135" s="190" t="s">
        <v>49</v>
      </c>
      <c r="E135" s="190" t="s">
        <v>2332</v>
      </c>
      <c r="F135" s="190" t="s">
        <v>521</v>
      </c>
      <c r="G135" s="190"/>
      <c r="H135" s="190" t="s">
        <v>524</v>
      </c>
      <c r="I135" s="190" t="s">
        <v>529</v>
      </c>
      <c r="J135" s="178">
        <v>10</v>
      </c>
      <c r="K135" s="190" t="s">
        <v>38</v>
      </c>
      <c r="L135" s="179" t="s">
        <v>119</v>
      </c>
      <c r="M135" s="179">
        <v>103000</v>
      </c>
      <c r="N135" s="178">
        <v>20230906</v>
      </c>
      <c r="O135" s="178">
        <v>20230908</v>
      </c>
      <c r="P135" s="187"/>
      <c r="Q135" s="179">
        <f>J135*M135</f>
        <v>1030000</v>
      </c>
      <c r="R135" s="179">
        <f>Q135*1.1</f>
        <v>1133000</v>
      </c>
      <c r="S135" s="144"/>
    </row>
    <row r="136" spans="1:19">
      <c r="P136" s="165" t="s">
        <v>123</v>
      </c>
      <c r="Q136" s="166">
        <f>SUM(Q127:Q135)</f>
        <v>2359900</v>
      </c>
      <c r="R136" s="166">
        <f>SUM(R127:R135)</f>
        <v>2595890</v>
      </c>
    </row>
    <row r="139" spans="1:19">
      <c r="B139" s="143" t="s">
        <v>574</v>
      </c>
      <c r="M139" s="164"/>
    </row>
    <row r="140" spans="1:19">
      <c r="B140" s="146" t="s">
        <v>48</v>
      </c>
      <c r="C140" s="146" t="s">
        <v>13</v>
      </c>
      <c r="D140" s="146" t="s">
        <v>12</v>
      </c>
      <c r="E140" s="146" t="s">
        <v>5</v>
      </c>
      <c r="F140" s="146" t="s">
        <v>22</v>
      </c>
      <c r="G140" s="146" t="s">
        <v>2</v>
      </c>
      <c r="H140" s="146" t="s">
        <v>18</v>
      </c>
      <c r="I140" s="146" t="s">
        <v>3</v>
      </c>
      <c r="J140" s="146" t="s">
        <v>6</v>
      </c>
      <c r="K140" s="146" t="s">
        <v>35</v>
      </c>
      <c r="L140" s="146" t="s">
        <v>21</v>
      </c>
      <c r="M140" s="173" t="s">
        <v>59</v>
      </c>
      <c r="N140" s="146" t="s">
        <v>58</v>
      </c>
      <c r="O140" s="146" t="s">
        <v>121</v>
      </c>
      <c r="P140" s="146" t="s">
        <v>73</v>
      </c>
      <c r="Q140" s="146" t="s">
        <v>122</v>
      </c>
      <c r="R140" s="146" t="s">
        <v>337</v>
      </c>
    </row>
    <row r="141" spans="1:19" s="188" customFormat="1">
      <c r="A141" s="186"/>
      <c r="B141" s="178">
        <v>1</v>
      </c>
      <c r="C141" s="178" t="s">
        <v>574</v>
      </c>
      <c r="D141" s="190" t="s">
        <v>49</v>
      </c>
      <c r="E141" s="190" t="s">
        <v>558</v>
      </c>
      <c r="F141" s="190" t="s">
        <v>82</v>
      </c>
      <c r="G141" s="190" t="s">
        <v>582</v>
      </c>
      <c r="H141" s="190" t="s">
        <v>559</v>
      </c>
      <c r="I141" s="190" t="s">
        <v>583</v>
      </c>
      <c r="J141" s="190">
        <v>3</v>
      </c>
      <c r="K141" s="190" t="s">
        <v>38</v>
      </c>
      <c r="L141" s="190" t="s">
        <v>588</v>
      </c>
      <c r="M141" s="179">
        <v>36300</v>
      </c>
      <c r="N141" s="178">
        <v>20230908</v>
      </c>
      <c r="O141" s="178">
        <v>20230915</v>
      </c>
      <c r="P141" s="187"/>
      <c r="Q141" s="179">
        <f>J141*M141</f>
        <v>108900</v>
      </c>
      <c r="R141" s="179">
        <f>Q141*1.1</f>
        <v>119790.00000000001</v>
      </c>
    </row>
    <row r="142" spans="1:19" s="188" customFormat="1">
      <c r="A142" s="186"/>
      <c r="B142" s="178">
        <v>2</v>
      </c>
      <c r="C142" s="178" t="s">
        <v>574</v>
      </c>
      <c r="D142" s="190" t="s">
        <v>49</v>
      </c>
      <c r="E142" s="190" t="s">
        <v>560</v>
      </c>
      <c r="F142" s="190" t="s">
        <v>571</v>
      </c>
      <c r="G142" s="190"/>
      <c r="H142" s="190" t="s">
        <v>561</v>
      </c>
      <c r="I142" s="190" t="s">
        <v>584</v>
      </c>
      <c r="J142" s="190">
        <v>2</v>
      </c>
      <c r="K142" s="190" t="s">
        <v>36</v>
      </c>
      <c r="L142" s="190" t="s">
        <v>588</v>
      </c>
      <c r="M142" s="179">
        <v>740000</v>
      </c>
      <c r="N142" s="178">
        <v>20230908</v>
      </c>
      <c r="O142" s="178">
        <v>20230915</v>
      </c>
      <c r="P142" s="187"/>
      <c r="Q142" s="179">
        <f>J142*M142</f>
        <v>1480000</v>
      </c>
      <c r="R142" s="179">
        <f>Q142*1.1</f>
        <v>1628000.0000000002</v>
      </c>
    </row>
    <row r="143" spans="1:19" s="188" customFormat="1">
      <c r="A143" s="186"/>
      <c r="B143" s="178">
        <v>3</v>
      </c>
      <c r="C143" s="178" t="s">
        <v>574</v>
      </c>
      <c r="D143" s="190" t="s">
        <v>49</v>
      </c>
      <c r="E143" s="190" t="s">
        <v>575</v>
      </c>
      <c r="F143" s="190" t="s">
        <v>302</v>
      </c>
      <c r="G143" s="190"/>
      <c r="H143" s="190" t="s">
        <v>576</v>
      </c>
      <c r="I143" s="190" t="s">
        <v>586</v>
      </c>
      <c r="J143" s="190">
        <v>8</v>
      </c>
      <c r="K143" s="190" t="s">
        <v>37</v>
      </c>
      <c r="L143" s="190" t="s">
        <v>588</v>
      </c>
      <c r="M143" s="179">
        <v>12000</v>
      </c>
      <c r="N143" s="178">
        <v>20230907</v>
      </c>
      <c r="O143" s="178">
        <v>20230908</v>
      </c>
      <c r="P143" s="187"/>
      <c r="Q143" s="179">
        <f>J143*M143</f>
        <v>96000</v>
      </c>
      <c r="R143" s="179">
        <f>Q143*1.1</f>
        <v>105600.00000000001</v>
      </c>
    </row>
    <row r="144" spans="1:19" s="188" customFormat="1">
      <c r="A144" s="186"/>
      <c r="B144" s="178">
        <v>4</v>
      </c>
      <c r="C144" s="178" t="s">
        <v>574</v>
      </c>
      <c r="D144" s="190" t="s">
        <v>49</v>
      </c>
      <c r="E144" s="190" t="s">
        <v>562</v>
      </c>
      <c r="F144" s="190" t="s">
        <v>115</v>
      </c>
      <c r="G144" s="190" t="s">
        <v>587</v>
      </c>
      <c r="H144" s="190" t="s">
        <v>563</v>
      </c>
      <c r="I144" s="190" t="s">
        <v>585</v>
      </c>
      <c r="J144" s="190">
        <v>1</v>
      </c>
      <c r="K144" s="190" t="s">
        <v>38</v>
      </c>
      <c r="L144" s="190" t="s">
        <v>588</v>
      </c>
      <c r="M144" s="179">
        <v>12000</v>
      </c>
      <c r="N144" s="178">
        <v>20230908</v>
      </c>
      <c r="O144" s="178">
        <v>20230915</v>
      </c>
      <c r="P144" s="187"/>
      <c r="Q144" s="179">
        <f>J144*M144</f>
        <v>12000</v>
      </c>
      <c r="R144" s="179">
        <f>Q144*1.1</f>
        <v>13200.000000000002</v>
      </c>
    </row>
    <row r="145" spans="1:18" s="188" customFormat="1">
      <c r="A145" s="186"/>
      <c r="B145" s="178">
        <v>5</v>
      </c>
      <c r="C145" s="178" t="s">
        <v>574</v>
      </c>
      <c r="D145" s="190" t="s">
        <v>49</v>
      </c>
      <c r="E145" s="190" t="s">
        <v>564</v>
      </c>
      <c r="F145" s="190" t="s">
        <v>115</v>
      </c>
      <c r="G145" s="190"/>
      <c r="H145" s="190" t="s">
        <v>1210</v>
      </c>
      <c r="I145" s="190" t="s">
        <v>580</v>
      </c>
      <c r="J145" s="190">
        <v>10</v>
      </c>
      <c r="K145" s="190" t="s">
        <v>38</v>
      </c>
      <c r="L145" s="190" t="s">
        <v>588</v>
      </c>
      <c r="M145" s="179">
        <v>9200</v>
      </c>
      <c r="N145" s="178">
        <v>20230908</v>
      </c>
      <c r="O145" s="178">
        <v>20230915</v>
      </c>
      <c r="P145" s="187"/>
      <c r="Q145" s="179">
        <f t="shared" ref="Q145:Q146" si="30">J145*M145</f>
        <v>92000</v>
      </c>
      <c r="R145" s="179">
        <f t="shared" ref="R145:R146" si="31">Q145*1.1</f>
        <v>101200.00000000001</v>
      </c>
    </row>
    <row r="146" spans="1:18" s="188" customFormat="1">
      <c r="A146" s="186"/>
      <c r="B146" s="178">
        <v>6</v>
      </c>
      <c r="C146" s="178" t="s">
        <v>574</v>
      </c>
      <c r="D146" s="190" t="s">
        <v>49</v>
      </c>
      <c r="E146" s="190" t="s">
        <v>565</v>
      </c>
      <c r="F146" s="190" t="s">
        <v>572</v>
      </c>
      <c r="G146" s="190"/>
      <c r="H146" s="190" t="s">
        <v>566</v>
      </c>
      <c r="I146" s="190" t="s">
        <v>581</v>
      </c>
      <c r="J146" s="190">
        <v>2</v>
      </c>
      <c r="K146" s="190" t="s">
        <v>37</v>
      </c>
      <c r="L146" s="190" t="s">
        <v>588</v>
      </c>
      <c r="M146" s="179">
        <v>32500</v>
      </c>
      <c r="N146" s="178">
        <v>20230908</v>
      </c>
      <c r="O146" s="178">
        <v>20230915</v>
      </c>
      <c r="P146" s="187"/>
      <c r="Q146" s="179">
        <f t="shared" si="30"/>
        <v>65000</v>
      </c>
      <c r="R146" s="179">
        <f t="shared" si="31"/>
        <v>71500</v>
      </c>
    </row>
    <row r="147" spans="1:18" s="159" customFormat="1">
      <c r="A147" s="154"/>
      <c r="B147" s="155">
        <v>7</v>
      </c>
      <c r="C147" s="155" t="s">
        <v>574</v>
      </c>
      <c r="D147" s="194" t="s">
        <v>49</v>
      </c>
      <c r="E147" s="194" t="s">
        <v>567</v>
      </c>
      <c r="F147" s="194" t="s">
        <v>573</v>
      </c>
      <c r="G147" s="194" t="s">
        <v>579</v>
      </c>
      <c r="H147" s="194" t="s">
        <v>568</v>
      </c>
      <c r="I147" s="194" t="s">
        <v>580</v>
      </c>
      <c r="J147" s="194">
        <v>10</v>
      </c>
      <c r="K147" s="194" t="s">
        <v>38</v>
      </c>
      <c r="L147" s="194" t="s">
        <v>115</v>
      </c>
      <c r="M147" s="156">
        <v>14400</v>
      </c>
      <c r="N147" s="155">
        <v>20230908</v>
      </c>
      <c r="O147" s="155">
        <v>20231017</v>
      </c>
      <c r="P147" s="155" t="s">
        <v>589</v>
      </c>
      <c r="Q147" s="156">
        <f t="shared" ref="Q147:Q149" si="32">J147*M147</f>
        <v>144000</v>
      </c>
      <c r="R147" s="156">
        <f t="shared" ref="R147:R149" si="33">Q147*1.1</f>
        <v>158400</v>
      </c>
    </row>
    <row r="148" spans="1:18" s="188" customFormat="1">
      <c r="A148" s="186"/>
      <c r="B148" s="178">
        <v>8</v>
      </c>
      <c r="C148" s="178" t="s">
        <v>574</v>
      </c>
      <c r="D148" s="190" t="s">
        <v>49</v>
      </c>
      <c r="E148" s="190" t="s">
        <v>569</v>
      </c>
      <c r="F148" s="190" t="s">
        <v>88</v>
      </c>
      <c r="G148" s="190"/>
      <c r="H148" s="190" t="s">
        <v>570</v>
      </c>
      <c r="I148" s="190" t="s">
        <v>590</v>
      </c>
      <c r="J148" s="190">
        <v>1</v>
      </c>
      <c r="K148" s="190" t="s">
        <v>36</v>
      </c>
      <c r="L148" s="190" t="s">
        <v>588</v>
      </c>
      <c r="M148" s="179">
        <v>121000</v>
      </c>
      <c r="N148" s="178">
        <v>20230908</v>
      </c>
      <c r="O148" s="178">
        <v>20231124</v>
      </c>
      <c r="P148" s="187"/>
      <c r="Q148" s="179">
        <f t="shared" si="32"/>
        <v>121000</v>
      </c>
      <c r="R148" s="179">
        <f t="shared" si="33"/>
        <v>133100</v>
      </c>
    </row>
    <row r="149" spans="1:18" s="188" customFormat="1">
      <c r="A149" s="186"/>
      <c r="B149" s="178">
        <v>9</v>
      </c>
      <c r="C149" s="178" t="s">
        <v>574</v>
      </c>
      <c r="D149" s="190" t="s">
        <v>49</v>
      </c>
      <c r="E149" s="190" t="s">
        <v>577</v>
      </c>
      <c r="F149" s="190" t="s">
        <v>573</v>
      </c>
      <c r="G149" s="190" t="s">
        <v>579</v>
      </c>
      <c r="H149" s="190" t="s">
        <v>578</v>
      </c>
      <c r="I149" s="178" t="s">
        <v>4</v>
      </c>
      <c r="J149" s="178">
        <v>15</v>
      </c>
      <c r="K149" s="190" t="s">
        <v>38</v>
      </c>
      <c r="L149" s="190" t="s">
        <v>588</v>
      </c>
      <c r="M149" s="179">
        <v>10500</v>
      </c>
      <c r="N149" s="178">
        <v>20230907</v>
      </c>
      <c r="O149" s="178">
        <v>20230908</v>
      </c>
      <c r="P149" s="187"/>
      <c r="Q149" s="179">
        <f t="shared" si="32"/>
        <v>157500</v>
      </c>
      <c r="R149" s="179">
        <f t="shared" si="33"/>
        <v>173250</v>
      </c>
    </row>
    <row r="150" spans="1:18">
      <c r="P150" s="165" t="s">
        <v>123</v>
      </c>
      <c r="Q150" s="166">
        <f>SUM(Q141:Q149)</f>
        <v>2276400</v>
      </c>
      <c r="R150" s="166">
        <f>SUM(R141:R149)</f>
        <v>2504040</v>
      </c>
    </row>
    <row r="152" spans="1:18">
      <c r="B152" s="143" t="s">
        <v>596</v>
      </c>
      <c r="P152" s="145"/>
      <c r="Q152" s="145"/>
    </row>
    <row r="153" spans="1:18">
      <c r="B153" s="146" t="s">
        <v>48</v>
      </c>
      <c r="C153" s="146" t="s">
        <v>13</v>
      </c>
      <c r="D153" s="146" t="s">
        <v>12</v>
      </c>
      <c r="E153" s="146" t="s">
        <v>5</v>
      </c>
      <c r="F153" s="146" t="s">
        <v>22</v>
      </c>
      <c r="G153" s="146" t="s">
        <v>2</v>
      </c>
      <c r="H153" s="146" t="s">
        <v>18</v>
      </c>
      <c r="I153" s="146" t="s">
        <v>3</v>
      </c>
      <c r="J153" s="146" t="s">
        <v>6</v>
      </c>
      <c r="K153" s="146" t="s">
        <v>35</v>
      </c>
      <c r="L153" s="146" t="s">
        <v>21</v>
      </c>
      <c r="M153" s="146" t="s">
        <v>59</v>
      </c>
      <c r="N153" s="146" t="s">
        <v>58</v>
      </c>
      <c r="O153" s="146" t="s">
        <v>121</v>
      </c>
      <c r="P153" s="146" t="s">
        <v>73</v>
      </c>
      <c r="Q153" s="146" t="s">
        <v>122</v>
      </c>
      <c r="R153" s="146" t="s">
        <v>337</v>
      </c>
    </row>
    <row r="154" spans="1:18" s="159" customFormat="1">
      <c r="A154" s="154"/>
      <c r="B154" s="155">
        <v>1</v>
      </c>
      <c r="C154" s="155" t="s">
        <v>574</v>
      </c>
      <c r="D154" s="155" t="s">
        <v>632</v>
      </c>
      <c r="E154" s="155" t="s">
        <v>597</v>
      </c>
      <c r="F154" s="155" t="s">
        <v>471</v>
      </c>
      <c r="G154" s="195"/>
      <c r="H154" s="155" t="s">
        <v>600</v>
      </c>
      <c r="I154" s="155"/>
      <c r="J154" s="155">
        <v>3</v>
      </c>
      <c r="K154" s="155" t="s">
        <v>38</v>
      </c>
      <c r="L154" s="155" t="s">
        <v>119</v>
      </c>
      <c r="M154" s="156">
        <v>573000</v>
      </c>
      <c r="N154" s="155">
        <v>20230912</v>
      </c>
      <c r="O154" s="155">
        <v>20230926</v>
      </c>
      <c r="P154" s="155" t="s">
        <v>604</v>
      </c>
      <c r="Q154" s="156">
        <f>J154*M154</f>
        <v>1719000</v>
      </c>
      <c r="R154" s="157">
        <f>Q154*1.1</f>
        <v>1890900.0000000002</v>
      </c>
    </row>
    <row r="155" spans="1:18" s="159" customFormat="1">
      <c r="A155" s="154"/>
      <c r="B155" s="155">
        <v>2</v>
      </c>
      <c r="C155" s="155" t="s">
        <v>574</v>
      </c>
      <c r="D155" s="155" t="s">
        <v>759</v>
      </c>
      <c r="E155" s="155" t="s">
        <v>598</v>
      </c>
      <c r="F155" s="155" t="s">
        <v>471</v>
      </c>
      <c r="G155" s="155"/>
      <c r="H155" s="155" t="s">
        <v>601</v>
      </c>
      <c r="I155" s="155"/>
      <c r="J155" s="155">
        <v>2</v>
      </c>
      <c r="K155" s="155" t="s">
        <v>38</v>
      </c>
      <c r="L155" s="155" t="s">
        <v>119</v>
      </c>
      <c r="M155" s="156">
        <v>732000</v>
      </c>
      <c r="N155" s="155">
        <v>20230912</v>
      </c>
      <c r="O155" s="155">
        <v>20231018</v>
      </c>
      <c r="P155" s="155" t="s">
        <v>603</v>
      </c>
      <c r="Q155" s="156">
        <f>J155*M155</f>
        <v>1464000</v>
      </c>
      <c r="R155" s="157">
        <f>Q155*1.1</f>
        <v>1610400.0000000002</v>
      </c>
    </row>
    <row r="156" spans="1:18" s="188" customFormat="1">
      <c r="A156" s="186"/>
      <c r="B156" s="178">
        <v>3</v>
      </c>
      <c r="C156" s="178" t="s">
        <v>574</v>
      </c>
      <c r="D156" s="178" t="s">
        <v>633</v>
      </c>
      <c r="E156" s="178" t="s">
        <v>599</v>
      </c>
      <c r="F156" s="190" t="s">
        <v>521</v>
      </c>
      <c r="G156" s="178"/>
      <c r="H156" s="178" t="s">
        <v>602</v>
      </c>
      <c r="I156" s="178"/>
      <c r="J156" s="178">
        <v>1</v>
      </c>
      <c r="K156" s="179" t="s">
        <v>38</v>
      </c>
      <c r="L156" s="178" t="s">
        <v>119</v>
      </c>
      <c r="M156" s="179">
        <v>217000</v>
      </c>
      <c r="N156" s="178">
        <v>20230912</v>
      </c>
      <c r="O156" s="178">
        <v>20230926</v>
      </c>
      <c r="P156" s="187"/>
      <c r="Q156" s="179">
        <f>J156*M156</f>
        <v>217000</v>
      </c>
      <c r="R156" s="181">
        <f>Q156*1.1</f>
        <v>238700.00000000003</v>
      </c>
    </row>
    <row r="157" spans="1:18">
      <c r="M157" s="164"/>
      <c r="P157" s="146" t="s">
        <v>123</v>
      </c>
      <c r="Q157" s="166">
        <f>SUM(Q154:Q156)</f>
        <v>3400000</v>
      </c>
      <c r="R157" s="166">
        <f>SUM(R154:R156)</f>
        <v>3740000.0000000005</v>
      </c>
    </row>
    <row r="158" spans="1:18">
      <c r="B158" s="143" t="s">
        <v>639</v>
      </c>
      <c r="P158" s="145"/>
      <c r="Q158" s="145"/>
    </row>
    <row r="159" spans="1:18">
      <c r="B159" s="146" t="s">
        <v>48</v>
      </c>
      <c r="C159" s="146" t="s">
        <v>13</v>
      </c>
      <c r="D159" s="146" t="s">
        <v>12</v>
      </c>
      <c r="E159" s="146" t="s">
        <v>5</v>
      </c>
      <c r="F159" s="146" t="s">
        <v>22</v>
      </c>
      <c r="G159" s="146" t="s">
        <v>2</v>
      </c>
      <c r="H159" s="146" t="s">
        <v>18</v>
      </c>
      <c r="I159" s="146" t="s">
        <v>3</v>
      </c>
      <c r="J159" s="146" t="s">
        <v>6</v>
      </c>
      <c r="K159" s="146" t="s">
        <v>35</v>
      </c>
      <c r="L159" s="146" t="s">
        <v>21</v>
      </c>
      <c r="M159" s="146" t="s">
        <v>59</v>
      </c>
      <c r="N159" s="146" t="s">
        <v>58</v>
      </c>
      <c r="O159" s="146" t="s">
        <v>121</v>
      </c>
      <c r="P159" s="146" t="s">
        <v>73</v>
      </c>
      <c r="Q159" s="146" t="s">
        <v>122</v>
      </c>
      <c r="R159" s="146" t="s">
        <v>337</v>
      </c>
    </row>
    <row r="160" spans="1:18" s="188" customFormat="1">
      <c r="A160" s="186"/>
      <c r="B160" s="155">
        <v>1</v>
      </c>
      <c r="C160" s="155" t="s">
        <v>616</v>
      </c>
      <c r="D160" s="155" t="s">
        <v>49</v>
      </c>
      <c r="E160" s="155" t="s">
        <v>640</v>
      </c>
      <c r="F160" s="155"/>
      <c r="G160" s="195"/>
      <c r="H160" s="155" t="s">
        <v>641</v>
      </c>
      <c r="I160" s="155"/>
      <c r="J160" s="155">
        <v>1</v>
      </c>
      <c r="K160" s="155" t="s">
        <v>38</v>
      </c>
      <c r="L160" s="155" t="s">
        <v>649</v>
      </c>
      <c r="M160" s="156">
        <v>1590000</v>
      </c>
      <c r="N160" s="155">
        <v>20231004</v>
      </c>
      <c r="O160" s="155">
        <v>20231010</v>
      </c>
      <c r="P160" s="155"/>
      <c r="Q160" s="156">
        <f>J160*M160</f>
        <v>1590000</v>
      </c>
      <c r="R160" s="157">
        <f>Q160*1.1</f>
        <v>1749000.0000000002</v>
      </c>
    </row>
    <row r="161" spans="1:18">
      <c r="P161" s="146" t="s">
        <v>123</v>
      </c>
      <c r="Q161" s="166">
        <f>SUM(Q160)</f>
        <v>1590000</v>
      </c>
      <c r="R161" s="166">
        <f>SUM(R160)</f>
        <v>1749000.0000000002</v>
      </c>
    </row>
    <row r="163" spans="1:18">
      <c r="B163" s="143" t="s">
        <v>642</v>
      </c>
      <c r="P163" s="145"/>
      <c r="Q163" s="145"/>
    </row>
    <row r="164" spans="1:18" s="188" customFormat="1">
      <c r="A164" s="186"/>
      <c r="B164" s="191" t="s">
        <v>48</v>
      </c>
      <c r="C164" s="191" t="s">
        <v>13</v>
      </c>
      <c r="D164" s="191" t="s">
        <v>12</v>
      </c>
      <c r="E164" s="191" t="s">
        <v>5</v>
      </c>
      <c r="F164" s="191" t="s">
        <v>22</v>
      </c>
      <c r="G164" s="191" t="s">
        <v>2</v>
      </c>
      <c r="H164" s="191" t="s">
        <v>18</v>
      </c>
      <c r="I164" s="191" t="s">
        <v>3</v>
      </c>
      <c r="J164" s="191" t="s">
        <v>6</v>
      </c>
      <c r="K164" s="191" t="s">
        <v>35</v>
      </c>
      <c r="L164" s="191" t="s">
        <v>21</v>
      </c>
      <c r="M164" s="191" t="s">
        <v>59</v>
      </c>
      <c r="N164" s="191" t="s">
        <v>58</v>
      </c>
      <c r="O164" s="191" t="s">
        <v>121</v>
      </c>
      <c r="P164" s="191" t="s">
        <v>73</v>
      </c>
      <c r="Q164" s="191" t="s">
        <v>122</v>
      </c>
      <c r="R164" s="191" t="s">
        <v>337</v>
      </c>
    </row>
    <row r="165" spans="1:18" s="198" customFormat="1">
      <c r="A165" s="196"/>
      <c r="B165" s="178">
        <v>1</v>
      </c>
      <c r="C165" s="178" t="s">
        <v>616</v>
      </c>
      <c r="D165" s="178" t="s">
        <v>49</v>
      </c>
      <c r="E165" s="178" t="s">
        <v>643</v>
      </c>
      <c r="F165" s="178" t="s">
        <v>25</v>
      </c>
      <c r="G165" s="197"/>
      <c r="H165" s="178" t="s">
        <v>646</v>
      </c>
      <c r="I165" s="178"/>
      <c r="J165" s="178">
        <v>4</v>
      </c>
      <c r="K165" s="178" t="s">
        <v>38</v>
      </c>
      <c r="L165" s="178" t="s">
        <v>1301</v>
      </c>
      <c r="M165" s="179">
        <v>157000</v>
      </c>
      <c r="N165" s="178">
        <v>20230927</v>
      </c>
      <c r="O165" s="178"/>
      <c r="P165" s="178"/>
      <c r="Q165" s="179">
        <f>J165*M165</f>
        <v>628000</v>
      </c>
      <c r="R165" s="181">
        <f>Q165*1.1</f>
        <v>690800</v>
      </c>
    </row>
    <row r="166" spans="1:18" s="198" customFormat="1">
      <c r="A166" s="196"/>
      <c r="B166" s="178">
        <v>2</v>
      </c>
      <c r="C166" s="178" t="s">
        <v>616</v>
      </c>
      <c r="D166" s="178" t="s">
        <v>49</v>
      </c>
      <c r="E166" s="178" t="s">
        <v>644</v>
      </c>
      <c r="F166" s="178" t="s">
        <v>25</v>
      </c>
      <c r="G166" s="178"/>
      <c r="H166" s="178" t="s">
        <v>647</v>
      </c>
      <c r="I166" s="178"/>
      <c r="J166" s="178">
        <v>2</v>
      </c>
      <c r="K166" s="178" t="s">
        <v>38</v>
      </c>
      <c r="L166" s="178" t="s">
        <v>1301</v>
      </c>
      <c r="M166" s="179">
        <v>72800</v>
      </c>
      <c r="N166" s="178">
        <v>20230927</v>
      </c>
      <c r="O166" s="178"/>
      <c r="P166" s="178"/>
      <c r="Q166" s="179">
        <f>J166*M166</f>
        <v>145600</v>
      </c>
      <c r="R166" s="181">
        <f>Q166*1.1</f>
        <v>160160</v>
      </c>
    </row>
    <row r="167" spans="1:18" s="188" customFormat="1">
      <c r="A167" s="186"/>
      <c r="B167" s="155">
        <v>3</v>
      </c>
      <c r="C167" s="155" t="s">
        <v>616</v>
      </c>
      <c r="D167" s="155" t="s">
        <v>49</v>
      </c>
      <c r="E167" s="178" t="s">
        <v>645</v>
      </c>
      <c r="F167" s="178" t="s">
        <v>25</v>
      </c>
      <c r="G167" s="178"/>
      <c r="H167" s="178" t="s">
        <v>648</v>
      </c>
      <c r="I167" s="178"/>
      <c r="J167" s="178">
        <v>5</v>
      </c>
      <c r="K167" s="155" t="s">
        <v>38</v>
      </c>
      <c r="L167" s="155" t="s">
        <v>119</v>
      </c>
      <c r="M167" s="156">
        <v>105000</v>
      </c>
      <c r="N167" s="155">
        <v>20230927</v>
      </c>
      <c r="O167" s="155">
        <v>20231006</v>
      </c>
      <c r="P167" s="155"/>
      <c r="Q167" s="179">
        <f>J167*M167</f>
        <v>525000</v>
      </c>
      <c r="R167" s="181">
        <f>Q167*1.1</f>
        <v>577500</v>
      </c>
    </row>
    <row r="168" spans="1:18">
      <c r="P168" s="146" t="s">
        <v>123</v>
      </c>
      <c r="Q168" s="166">
        <f>SUM(Q165:Q167)</f>
        <v>1298600</v>
      </c>
      <c r="R168" s="166">
        <f>SUM(R165:R167)</f>
        <v>1428460</v>
      </c>
    </row>
    <row r="169" spans="1:18">
      <c r="B169" s="143" t="s">
        <v>650</v>
      </c>
      <c r="P169" s="145"/>
      <c r="Q169" s="145"/>
    </row>
    <row r="170" spans="1:18">
      <c r="B170" s="146" t="s">
        <v>48</v>
      </c>
      <c r="C170" s="146" t="s">
        <v>13</v>
      </c>
      <c r="D170" s="146" t="s">
        <v>12</v>
      </c>
      <c r="E170" s="146" t="s">
        <v>5</v>
      </c>
      <c r="F170" s="146" t="s">
        <v>22</v>
      </c>
      <c r="G170" s="146" t="s">
        <v>2</v>
      </c>
      <c r="H170" s="146" t="s">
        <v>18</v>
      </c>
      <c r="I170" s="146" t="s">
        <v>3</v>
      </c>
      <c r="J170" s="146" t="s">
        <v>6</v>
      </c>
      <c r="K170" s="146" t="s">
        <v>35</v>
      </c>
      <c r="L170" s="146" t="s">
        <v>21</v>
      </c>
      <c r="M170" s="146" t="s">
        <v>59</v>
      </c>
      <c r="N170" s="146" t="s">
        <v>58</v>
      </c>
      <c r="O170" s="146" t="s">
        <v>121</v>
      </c>
      <c r="P170" s="146" t="s">
        <v>73</v>
      </c>
      <c r="Q170" s="146" t="s">
        <v>122</v>
      </c>
      <c r="R170" s="146" t="s">
        <v>337</v>
      </c>
    </row>
    <row r="171" spans="1:18" s="159" customFormat="1">
      <c r="A171" s="154"/>
      <c r="B171" s="155">
        <v>1</v>
      </c>
      <c r="C171" s="155" t="s">
        <v>665</v>
      </c>
      <c r="D171" s="155" t="s">
        <v>49</v>
      </c>
      <c r="E171" s="155" t="s">
        <v>651</v>
      </c>
      <c r="F171" s="155" t="s">
        <v>652</v>
      </c>
      <c r="G171" s="155"/>
      <c r="H171" s="155" t="s">
        <v>653</v>
      </c>
      <c r="I171" s="155"/>
      <c r="J171" s="155">
        <v>2</v>
      </c>
      <c r="K171" s="155" t="s">
        <v>38</v>
      </c>
      <c r="L171" s="155" t="s">
        <v>119</v>
      </c>
      <c r="M171" s="156">
        <v>175000</v>
      </c>
      <c r="N171" s="155">
        <v>20230927</v>
      </c>
      <c r="O171" s="155">
        <v>20231103</v>
      </c>
      <c r="P171" s="155" t="s">
        <v>736</v>
      </c>
      <c r="Q171" s="156">
        <f>J171*M171</f>
        <v>350000</v>
      </c>
      <c r="R171" s="157">
        <f>Q171*1.1</f>
        <v>385000.00000000006</v>
      </c>
    </row>
    <row r="172" spans="1:18">
      <c r="P172" s="146" t="s">
        <v>123</v>
      </c>
      <c r="Q172" s="166">
        <f>SUM(Q171:Q171)</f>
        <v>350000</v>
      </c>
      <c r="R172" s="166">
        <f>SUM(R171:R171)</f>
        <v>385000.00000000006</v>
      </c>
    </row>
    <row r="174" spans="1:18">
      <c r="B174" s="143" t="s">
        <v>650</v>
      </c>
      <c r="P174" s="145"/>
      <c r="Q174" s="145"/>
    </row>
    <row r="175" spans="1:18">
      <c r="B175" s="146" t="s">
        <v>48</v>
      </c>
      <c r="C175" s="146" t="s">
        <v>13</v>
      </c>
      <c r="D175" s="146" t="s">
        <v>12</v>
      </c>
      <c r="E175" s="146" t="s">
        <v>5</v>
      </c>
      <c r="F175" s="146" t="s">
        <v>22</v>
      </c>
      <c r="G175" s="146" t="s">
        <v>2</v>
      </c>
      <c r="H175" s="146" t="s">
        <v>18</v>
      </c>
      <c r="I175" s="146" t="s">
        <v>3</v>
      </c>
      <c r="J175" s="146" t="s">
        <v>6</v>
      </c>
      <c r="K175" s="146" t="s">
        <v>35</v>
      </c>
      <c r="L175" s="146" t="s">
        <v>21</v>
      </c>
      <c r="M175" s="146" t="s">
        <v>59</v>
      </c>
      <c r="N175" s="146" t="s">
        <v>58</v>
      </c>
      <c r="O175" s="146" t="s">
        <v>121</v>
      </c>
      <c r="P175" s="146" t="s">
        <v>73</v>
      </c>
      <c r="Q175" s="146" t="s">
        <v>122</v>
      </c>
      <c r="R175" s="146" t="s">
        <v>337</v>
      </c>
    </row>
    <row r="176" spans="1:18" s="188" customFormat="1">
      <c r="A176" s="186"/>
      <c r="B176" s="155">
        <v>1</v>
      </c>
      <c r="C176" s="155" t="s">
        <v>665</v>
      </c>
      <c r="D176" s="155" t="s">
        <v>49</v>
      </c>
      <c r="E176" s="190" t="s">
        <v>666</v>
      </c>
      <c r="F176" s="190" t="s">
        <v>88</v>
      </c>
      <c r="G176" s="178"/>
      <c r="H176" s="178" t="s">
        <v>731</v>
      </c>
      <c r="I176" s="178" t="s">
        <v>726</v>
      </c>
      <c r="J176" s="155">
        <v>2</v>
      </c>
      <c r="K176" s="155" t="s">
        <v>38</v>
      </c>
      <c r="L176" s="179" t="s">
        <v>57</v>
      </c>
      <c r="M176" s="156">
        <v>126000</v>
      </c>
      <c r="N176" s="155">
        <v>20231004</v>
      </c>
      <c r="O176" s="155">
        <v>20231027</v>
      </c>
      <c r="P176" s="178"/>
      <c r="Q176" s="179">
        <f>J176*M176</f>
        <v>252000</v>
      </c>
      <c r="R176" s="179">
        <f>Q176*1.1</f>
        <v>277200</v>
      </c>
    </row>
    <row r="177" spans="1:19" s="188" customFormat="1">
      <c r="A177" s="186"/>
      <c r="B177" s="155">
        <v>2</v>
      </c>
      <c r="C177" s="155" t="s">
        <v>665</v>
      </c>
      <c r="D177" s="155" t="s">
        <v>49</v>
      </c>
      <c r="E177" s="190" t="s">
        <v>667</v>
      </c>
      <c r="F177" s="190" t="s">
        <v>88</v>
      </c>
      <c r="G177" s="178"/>
      <c r="H177" s="178" t="s">
        <v>668</v>
      </c>
      <c r="I177" s="178" t="s">
        <v>701</v>
      </c>
      <c r="J177" s="178">
        <v>1</v>
      </c>
      <c r="K177" s="155" t="s">
        <v>38</v>
      </c>
      <c r="L177" s="179" t="s">
        <v>57</v>
      </c>
      <c r="M177" s="156">
        <v>48000</v>
      </c>
      <c r="N177" s="155">
        <v>20231004</v>
      </c>
      <c r="O177" s="155">
        <v>20231122</v>
      </c>
      <c r="P177" s="187"/>
      <c r="Q177" s="179">
        <f t="shared" ref="Q177:Q190" si="34">J177*M177</f>
        <v>48000</v>
      </c>
      <c r="R177" s="179">
        <f t="shared" ref="R177:R190" si="35">Q177*1.1</f>
        <v>52800.000000000007</v>
      </c>
    </row>
    <row r="178" spans="1:19" s="188" customFormat="1">
      <c r="A178" s="186"/>
      <c r="B178" s="155">
        <v>3</v>
      </c>
      <c r="C178" s="155" t="s">
        <v>665</v>
      </c>
      <c r="D178" s="155" t="s">
        <v>49</v>
      </c>
      <c r="E178" s="190" t="s">
        <v>669</v>
      </c>
      <c r="F178" s="190" t="s">
        <v>88</v>
      </c>
      <c r="G178" s="178"/>
      <c r="H178" s="178" t="s">
        <v>670</v>
      </c>
      <c r="I178" s="178" t="s">
        <v>702</v>
      </c>
      <c r="J178" s="178">
        <v>5</v>
      </c>
      <c r="K178" s="155" t="s">
        <v>38</v>
      </c>
      <c r="L178" s="179" t="s">
        <v>57</v>
      </c>
      <c r="M178" s="156">
        <v>60000</v>
      </c>
      <c r="N178" s="155">
        <v>20231004</v>
      </c>
      <c r="O178" s="155">
        <v>20231122</v>
      </c>
      <c r="P178" s="187"/>
      <c r="Q178" s="179">
        <f t="shared" si="34"/>
        <v>300000</v>
      </c>
      <c r="R178" s="179">
        <f t="shared" si="35"/>
        <v>330000</v>
      </c>
    </row>
    <row r="179" spans="1:19" s="198" customFormat="1">
      <c r="A179" s="196"/>
      <c r="B179" s="199">
        <v>4</v>
      </c>
      <c r="C179" s="199" t="s">
        <v>665</v>
      </c>
      <c r="D179" s="199" t="s">
        <v>49</v>
      </c>
      <c r="E179" s="200" t="s">
        <v>671</v>
      </c>
      <c r="F179" s="200" t="s">
        <v>88</v>
      </c>
      <c r="G179" s="199"/>
      <c r="H179" s="199" t="s">
        <v>672</v>
      </c>
      <c r="I179" s="199" t="s">
        <v>702</v>
      </c>
      <c r="J179" s="199">
        <v>5</v>
      </c>
      <c r="K179" s="199" t="s">
        <v>38</v>
      </c>
      <c r="L179" s="201" t="s">
        <v>57</v>
      </c>
      <c r="M179" s="201">
        <v>40000</v>
      </c>
      <c r="N179" s="199">
        <v>20231004</v>
      </c>
      <c r="O179" s="199">
        <v>20231006</v>
      </c>
      <c r="P179" s="199" t="s">
        <v>959</v>
      </c>
      <c r="Q179" s="201">
        <f t="shared" si="34"/>
        <v>200000</v>
      </c>
      <c r="R179" s="201">
        <f t="shared" si="35"/>
        <v>220000.00000000003</v>
      </c>
    </row>
    <row r="180" spans="1:19" s="188" customFormat="1">
      <c r="A180" s="186"/>
      <c r="B180" s="155">
        <v>5</v>
      </c>
      <c r="C180" s="155" t="s">
        <v>665</v>
      </c>
      <c r="D180" s="155" t="s">
        <v>49</v>
      </c>
      <c r="E180" s="190" t="s">
        <v>673</v>
      </c>
      <c r="F180" s="190" t="s">
        <v>68</v>
      </c>
      <c r="G180" s="178"/>
      <c r="H180" s="178" t="s">
        <v>1142</v>
      </c>
      <c r="I180" s="178" t="s">
        <v>42</v>
      </c>
      <c r="J180" s="178">
        <v>10</v>
      </c>
      <c r="K180" s="155" t="s">
        <v>38</v>
      </c>
      <c r="L180" s="179" t="s">
        <v>119</v>
      </c>
      <c r="M180" s="156">
        <v>15000</v>
      </c>
      <c r="N180" s="155">
        <v>20230927</v>
      </c>
      <c r="O180" s="178">
        <v>20231006</v>
      </c>
      <c r="P180" s="187"/>
      <c r="Q180" s="179">
        <f t="shared" si="34"/>
        <v>150000</v>
      </c>
      <c r="R180" s="179">
        <f t="shared" si="35"/>
        <v>165000</v>
      </c>
    </row>
    <row r="181" spans="1:19" s="188" customFormat="1">
      <c r="A181" s="186"/>
      <c r="B181" s="155">
        <v>6</v>
      </c>
      <c r="C181" s="155" t="s">
        <v>665</v>
      </c>
      <c r="D181" s="155" t="s">
        <v>49</v>
      </c>
      <c r="E181" s="190" t="s">
        <v>673</v>
      </c>
      <c r="F181" s="190" t="s">
        <v>115</v>
      </c>
      <c r="G181" s="178"/>
      <c r="H181" s="178" t="s">
        <v>674</v>
      </c>
      <c r="I181" s="178" t="s">
        <v>42</v>
      </c>
      <c r="J181" s="178">
        <v>3</v>
      </c>
      <c r="K181" s="155" t="s">
        <v>38</v>
      </c>
      <c r="L181" s="179" t="s">
        <v>119</v>
      </c>
      <c r="M181" s="156">
        <v>7400</v>
      </c>
      <c r="N181" s="155">
        <v>20230927</v>
      </c>
      <c r="O181" s="178">
        <v>20231006</v>
      </c>
      <c r="P181" s="187"/>
      <c r="Q181" s="179">
        <f t="shared" si="34"/>
        <v>22200</v>
      </c>
      <c r="R181" s="179">
        <f t="shared" si="35"/>
        <v>24420.000000000004</v>
      </c>
    </row>
    <row r="182" spans="1:19" s="188" customFormat="1">
      <c r="A182" s="186"/>
      <c r="B182" s="155">
        <v>7</v>
      </c>
      <c r="C182" s="155" t="s">
        <v>665</v>
      </c>
      <c r="D182" s="155" t="s">
        <v>49</v>
      </c>
      <c r="E182" s="190" t="s">
        <v>675</v>
      </c>
      <c r="F182" s="178" t="s">
        <v>82</v>
      </c>
      <c r="G182" s="178"/>
      <c r="H182" s="178" t="s">
        <v>676</v>
      </c>
      <c r="I182" s="178" t="s">
        <v>677</v>
      </c>
      <c r="J182" s="202">
        <v>1</v>
      </c>
      <c r="K182" s="155" t="s">
        <v>38</v>
      </c>
      <c r="L182" s="179" t="s">
        <v>119</v>
      </c>
      <c r="M182" s="156">
        <v>10500</v>
      </c>
      <c r="N182" s="155">
        <v>20230927</v>
      </c>
      <c r="O182" s="178">
        <v>20231206</v>
      </c>
      <c r="P182" s="178" t="s">
        <v>1055</v>
      </c>
      <c r="Q182" s="179">
        <f t="shared" si="34"/>
        <v>10500</v>
      </c>
      <c r="R182" s="179">
        <f t="shared" si="35"/>
        <v>11550.000000000002</v>
      </c>
    </row>
    <row r="183" spans="1:19" s="188" customFormat="1">
      <c r="A183" s="186"/>
      <c r="B183" s="155">
        <v>8</v>
      </c>
      <c r="C183" s="155" t="s">
        <v>665</v>
      </c>
      <c r="D183" s="155" t="s">
        <v>49</v>
      </c>
      <c r="E183" s="190" t="s">
        <v>678</v>
      </c>
      <c r="F183" s="178" t="s">
        <v>679</v>
      </c>
      <c r="G183" s="178"/>
      <c r="H183" s="178"/>
      <c r="I183" s="178"/>
      <c r="J183" s="178">
        <v>10</v>
      </c>
      <c r="K183" s="155" t="s">
        <v>36</v>
      </c>
      <c r="L183" s="179" t="s">
        <v>680</v>
      </c>
      <c r="M183" s="156"/>
      <c r="N183" s="155">
        <v>20230927</v>
      </c>
      <c r="O183" s="178">
        <v>20231005</v>
      </c>
      <c r="P183" s="178" t="s">
        <v>681</v>
      </c>
      <c r="Q183" s="179">
        <f t="shared" si="34"/>
        <v>0</v>
      </c>
      <c r="R183" s="179">
        <v>18110</v>
      </c>
      <c r="S183" s="188" t="s">
        <v>231</v>
      </c>
    </row>
    <row r="184" spans="1:19" s="188" customFormat="1">
      <c r="A184" s="186"/>
      <c r="B184" s="155">
        <v>9</v>
      </c>
      <c r="C184" s="155" t="s">
        <v>665</v>
      </c>
      <c r="D184" s="155" t="s">
        <v>49</v>
      </c>
      <c r="E184" s="190" t="s">
        <v>682</v>
      </c>
      <c r="F184" s="178" t="s">
        <v>410</v>
      </c>
      <c r="G184" s="178"/>
      <c r="H184" s="178" t="s">
        <v>683</v>
      </c>
      <c r="I184" s="178"/>
      <c r="J184" s="202">
        <v>2</v>
      </c>
      <c r="K184" s="155" t="s">
        <v>38</v>
      </c>
      <c r="L184" s="179" t="s">
        <v>119</v>
      </c>
      <c r="M184" s="156">
        <v>67000</v>
      </c>
      <c r="N184" s="155">
        <v>20230927</v>
      </c>
      <c r="O184" s="178">
        <v>20231006</v>
      </c>
      <c r="P184" s="187"/>
      <c r="Q184" s="179">
        <f t="shared" si="34"/>
        <v>134000</v>
      </c>
      <c r="R184" s="179">
        <f t="shared" si="35"/>
        <v>147400</v>
      </c>
    </row>
    <row r="185" spans="1:19" s="188" customFormat="1">
      <c r="A185" s="186"/>
      <c r="B185" s="155">
        <v>10</v>
      </c>
      <c r="C185" s="155" t="s">
        <v>665</v>
      </c>
      <c r="D185" s="155" t="s">
        <v>49</v>
      </c>
      <c r="E185" s="190" t="s">
        <v>684</v>
      </c>
      <c r="F185" s="178" t="s">
        <v>410</v>
      </c>
      <c r="G185" s="202"/>
      <c r="H185" s="178" t="s">
        <v>540</v>
      </c>
      <c r="I185" s="178"/>
      <c r="J185" s="202">
        <v>4</v>
      </c>
      <c r="K185" s="155" t="s">
        <v>38</v>
      </c>
      <c r="L185" s="179" t="s">
        <v>119</v>
      </c>
      <c r="M185" s="156">
        <v>53000</v>
      </c>
      <c r="N185" s="155">
        <v>20230927</v>
      </c>
      <c r="O185" s="178">
        <v>20231006</v>
      </c>
      <c r="P185" s="187"/>
      <c r="Q185" s="179">
        <f t="shared" si="34"/>
        <v>212000</v>
      </c>
      <c r="R185" s="179">
        <f t="shared" si="35"/>
        <v>233200.00000000003</v>
      </c>
    </row>
    <row r="186" spans="1:19" s="188" customFormat="1">
      <c r="A186" s="186"/>
      <c r="B186" s="155">
        <v>11</v>
      </c>
      <c r="C186" s="155" t="s">
        <v>665</v>
      </c>
      <c r="D186" s="155" t="s">
        <v>49</v>
      </c>
      <c r="E186" s="190" t="s">
        <v>685</v>
      </c>
      <c r="F186" s="178" t="s">
        <v>686</v>
      </c>
      <c r="G186" s="178"/>
      <c r="H186" s="178" t="s">
        <v>687</v>
      </c>
      <c r="I186" s="178" t="s">
        <v>703</v>
      </c>
      <c r="J186" s="178">
        <v>20</v>
      </c>
      <c r="K186" s="155" t="s">
        <v>38</v>
      </c>
      <c r="L186" s="179" t="s">
        <v>331</v>
      </c>
      <c r="M186" s="156">
        <v>6800</v>
      </c>
      <c r="N186" s="155">
        <v>20230927</v>
      </c>
      <c r="O186" s="178">
        <v>20231016</v>
      </c>
      <c r="P186" s="187"/>
      <c r="Q186" s="179">
        <f t="shared" si="34"/>
        <v>136000</v>
      </c>
      <c r="R186" s="179">
        <f t="shared" si="35"/>
        <v>149600</v>
      </c>
    </row>
    <row r="187" spans="1:19" s="188" customFormat="1">
      <c r="A187" s="186"/>
      <c r="B187" s="155">
        <v>12</v>
      </c>
      <c r="C187" s="155" t="s">
        <v>665</v>
      </c>
      <c r="D187" s="155" t="s">
        <v>49</v>
      </c>
      <c r="E187" s="190" t="s">
        <v>688</v>
      </c>
      <c r="F187" s="178" t="s">
        <v>686</v>
      </c>
      <c r="G187" s="178"/>
      <c r="H187" s="178" t="s">
        <v>689</v>
      </c>
      <c r="I187" s="178" t="s">
        <v>704</v>
      </c>
      <c r="J187" s="178">
        <v>5</v>
      </c>
      <c r="K187" s="155" t="s">
        <v>38</v>
      </c>
      <c r="L187" s="179" t="s">
        <v>331</v>
      </c>
      <c r="M187" s="156">
        <v>8500</v>
      </c>
      <c r="N187" s="155">
        <v>20230927</v>
      </c>
      <c r="O187" s="178">
        <v>20231016</v>
      </c>
      <c r="P187" s="187"/>
      <c r="Q187" s="179">
        <f t="shared" si="34"/>
        <v>42500</v>
      </c>
      <c r="R187" s="179">
        <f t="shared" si="35"/>
        <v>46750.000000000007</v>
      </c>
    </row>
    <row r="188" spans="1:19" s="188" customFormat="1">
      <c r="A188" s="186"/>
      <c r="B188" s="155">
        <v>13</v>
      </c>
      <c r="C188" s="155" t="s">
        <v>665</v>
      </c>
      <c r="D188" s="155" t="s">
        <v>49</v>
      </c>
      <c r="E188" s="190" t="s">
        <v>690</v>
      </c>
      <c r="F188" s="190" t="s">
        <v>171</v>
      </c>
      <c r="G188" s="178"/>
      <c r="H188" s="178" t="s">
        <v>691</v>
      </c>
      <c r="I188" s="178"/>
      <c r="J188" s="202">
        <v>15</v>
      </c>
      <c r="K188" s="155" t="s">
        <v>38</v>
      </c>
      <c r="L188" s="179" t="s">
        <v>119</v>
      </c>
      <c r="M188" s="156">
        <v>77000</v>
      </c>
      <c r="N188" s="155">
        <v>20230927</v>
      </c>
      <c r="O188" s="178">
        <v>20231006</v>
      </c>
      <c r="P188" s="187"/>
      <c r="Q188" s="179">
        <f t="shared" si="34"/>
        <v>1155000</v>
      </c>
      <c r="R188" s="179">
        <f t="shared" si="35"/>
        <v>1270500</v>
      </c>
    </row>
    <row r="189" spans="1:19" s="188" customFormat="1">
      <c r="A189" s="186"/>
      <c r="B189" s="155">
        <v>14</v>
      </c>
      <c r="C189" s="155" t="s">
        <v>665</v>
      </c>
      <c r="D189" s="155" t="s">
        <v>49</v>
      </c>
      <c r="E189" s="190" t="s">
        <v>692</v>
      </c>
      <c r="F189" s="178" t="s">
        <v>115</v>
      </c>
      <c r="G189" s="178"/>
      <c r="H189" s="178" t="s">
        <v>693</v>
      </c>
      <c r="I189" s="178" t="s">
        <v>42</v>
      </c>
      <c r="J189" s="178">
        <v>5</v>
      </c>
      <c r="K189" s="155" t="s">
        <v>38</v>
      </c>
      <c r="L189" s="179" t="s">
        <v>119</v>
      </c>
      <c r="M189" s="156">
        <v>7800</v>
      </c>
      <c r="N189" s="155">
        <v>20230927</v>
      </c>
      <c r="O189" s="178">
        <v>20231006</v>
      </c>
      <c r="P189" s="187"/>
      <c r="Q189" s="179">
        <f t="shared" si="34"/>
        <v>39000</v>
      </c>
      <c r="R189" s="179">
        <f t="shared" si="35"/>
        <v>42900</v>
      </c>
    </row>
    <row r="190" spans="1:19" s="188" customFormat="1">
      <c r="A190" s="186"/>
      <c r="B190" s="155">
        <v>15</v>
      </c>
      <c r="C190" s="155" t="s">
        <v>665</v>
      </c>
      <c r="D190" s="155" t="s">
        <v>49</v>
      </c>
      <c r="E190" s="178" t="s">
        <v>694</v>
      </c>
      <c r="F190" s="178" t="s">
        <v>25</v>
      </c>
      <c r="G190" s="178"/>
      <c r="H190" s="178" t="s">
        <v>695</v>
      </c>
      <c r="I190" s="178" t="s">
        <v>167</v>
      </c>
      <c r="J190" s="178">
        <v>10</v>
      </c>
      <c r="K190" s="155" t="s">
        <v>38</v>
      </c>
      <c r="L190" s="179" t="s">
        <v>331</v>
      </c>
      <c r="M190" s="156">
        <v>19500</v>
      </c>
      <c r="N190" s="155">
        <v>20230927</v>
      </c>
      <c r="O190" s="178">
        <v>20231016</v>
      </c>
      <c r="P190" s="187"/>
      <c r="Q190" s="179">
        <f t="shared" si="34"/>
        <v>195000</v>
      </c>
      <c r="R190" s="179">
        <f t="shared" si="35"/>
        <v>214500.00000000003</v>
      </c>
    </row>
    <row r="191" spans="1:19">
      <c r="E191" s="203"/>
      <c r="F191" s="204"/>
      <c r="G191" s="205"/>
      <c r="H191" s="206"/>
      <c r="P191" s="165" t="s">
        <v>123</v>
      </c>
      <c r="Q191" s="166">
        <f>SUM(Q176:Q190)</f>
        <v>2896200</v>
      </c>
      <c r="R191" s="166">
        <f>SUM(R176:R190)</f>
        <v>3203930</v>
      </c>
    </row>
    <row r="193" spans="1:18">
      <c r="B193" s="143" t="s">
        <v>740</v>
      </c>
      <c r="P193" s="145"/>
    </row>
    <row r="194" spans="1:18">
      <c r="B194" s="146" t="s">
        <v>48</v>
      </c>
      <c r="C194" s="146" t="s">
        <v>13</v>
      </c>
      <c r="D194" s="146" t="s">
        <v>12</v>
      </c>
      <c r="E194" s="146" t="s">
        <v>5</v>
      </c>
      <c r="F194" s="146" t="s">
        <v>22</v>
      </c>
      <c r="G194" s="146" t="s">
        <v>2</v>
      </c>
      <c r="H194" s="146" t="s">
        <v>18</v>
      </c>
      <c r="I194" s="146" t="s">
        <v>3</v>
      </c>
      <c r="J194" s="146" t="s">
        <v>6</v>
      </c>
      <c r="K194" s="146" t="s">
        <v>35</v>
      </c>
      <c r="L194" s="146" t="s">
        <v>21</v>
      </c>
      <c r="M194" s="146" t="s">
        <v>59</v>
      </c>
      <c r="N194" s="146" t="s">
        <v>58</v>
      </c>
      <c r="O194" s="146" t="s">
        <v>121</v>
      </c>
      <c r="P194" s="146" t="s">
        <v>73</v>
      </c>
      <c r="Q194" s="146" t="s">
        <v>122</v>
      </c>
      <c r="R194" s="146" t="s">
        <v>337</v>
      </c>
    </row>
    <row r="195" spans="1:18" s="188" customFormat="1">
      <c r="A195" s="186"/>
      <c r="B195" s="155">
        <v>1</v>
      </c>
      <c r="C195" s="155" t="s">
        <v>741</v>
      </c>
      <c r="D195" s="155" t="s">
        <v>49</v>
      </c>
      <c r="E195" s="190" t="s">
        <v>742</v>
      </c>
      <c r="F195" s="190"/>
      <c r="G195" s="178"/>
      <c r="H195" s="178"/>
      <c r="I195" s="178" t="s">
        <v>743</v>
      </c>
      <c r="J195" s="207">
        <v>10</v>
      </c>
      <c r="K195" s="155" t="s">
        <v>38</v>
      </c>
      <c r="L195" s="179" t="s">
        <v>119</v>
      </c>
      <c r="M195" s="156">
        <v>23000</v>
      </c>
      <c r="N195" s="155">
        <v>20231006</v>
      </c>
      <c r="O195" s="155">
        <v>20231010</v>
      </c>
      <c r="P195" s="178"/>
      <c r="Q195" s="179">
        <f>J195*M195</f>
        <v>230000</v>
      </c>
      <c r="R195" s="179">
        <f>Q195*1.1</f>
        <v>253000.00000000003</v>
      </c>
    </row>
    <row r="196" spans="1:18" s="188" customFormat="1">
      <c r="A196" s="186"/>
      <c r="B196" s="155">
        <v>2</v>
      </c>
      <c r="C196" s="155" t="s">
        <v>741</v>
      </c>
      <c r="D196" s="155" t="s">
        <v>49</v>
      </c>
      <c r="E196" s="190" t="s">
        <v>742</v>
      </c>
      <c r="F196" s="190"/>
      <c r="G196" s="178"/>
      <c r="H196" s="178"/>
      <c r="I196" s="178" t="s">
        <v>744</v>
      </c>
      <c r="J196" s="208">
        <v>10</v>
      </c>
      <c r="K196" s="155" t="s">
        <v>38</v>
      </c>
      <c r="L196" s="179" t="s">
        <v>119</v>
      </c>
      <c r="M196" s="156">
        <v>23000</v>
      </c>
      <c r="N196" s="155">
        <v>20231006</v>
      </c>
      <c r="O196" s="155">
        <v>20231010</v>
      </c>
      <c r="P196" s="187"/>
      <c r="Q196" s="179">
        <f t="shared" ref="Q196:Q204" si="36">J196*M196</f>
        <v>230000</v>
      </c>
      <c r="R196" s="179">
        <f t="shared" ref="R196:R204" si="37">Q196*1.1</f>
        <v>253000.00000000003</v>
      </c>
    </row>
    <row r="197" spans="1:18" s="188" customFormat="1">
      <c r="A197" s="186"/>
      <c r="B197" s="155">
        <v>3</v>
      </c>
      <c r="C197" s="155" t="s">
        <v>741</v>
      </c>
      <c r="D197" s="155" t="s">
        <v>49</v>
      </c>
      <c r="E197" s="190" t="s">
        <v>745</v>
      </c>
      <c r="F197" s="190" t="s">
        <v>115</v>
      </c>
      <c r="G197" s="178" t="s">
        <v>10</v>
      </c>
      <c r="H197" s="178" t="s">
        <v>746</v>
      </c>
      <c r="I197" s="178" t="s">
        <v>42</v>
      </c>
      <c r="J197" s="208">
        <v>10</v>
      </c>
      <c r="K197" s="155" t="s">
        <v>38</v>
      </c>
      <c r="L197" s="179" t="s">
        <v>119</v>
      </c>
      <c r="M197" s="156">
        <v>7800</v>
      </c>
      <c r="N197" s="155">
        <v>20231006</v>
      </c>
      <c r="O197" s="155">
        <v>20231010</v>
      </c>
      <c r="P197" s="187"/>
      <c r="Q197" s="179">
        <f t="shared" si="36"/>
        <v>78000</v>
      </c>
      <c r="R197" s="179">
        <f t="shared" si="37"/>
        <v>85800</v>
      </c>
    </row>
    <row r="198" spans="1:18" s="188" customFormat="1">
      <c r="A198" s="186"/>
      <c r="B198" s="155">
        <v>4</v>
      </c>
      <c r="C198" s="155" t="s">
        <v>741</v>
      </c>
      <c r="D198" s="155" t="s">
        <v>49</v>
      </c>
      <c r="E198" s="190" t="s">
        <v>751</v>
      </c>
      <c r="F198" s="178" t="s">
        <v>87</v>
      </c>
      <c r="G198" s="178" t="s">
        <v>10</v>
      </c>
      <c r="H198" s="178" t="s">
        <v>747</v>
      </c>
      <c r="I198" s="178" t="s">
        <v>4</v>
      </c>
      <c r="J198" s="208">
        <v>1</v>
      </c>
      <c r="K198" s="155" t="s">
        <v>38</v>
      </c>
      <c r="L198" s="179" t="s">
        <v>119</v>
      </c>
      <c r="M198" s="156">
        <v>9600</v>
      </c>
      <c r="N198" s="155">
        <v>20231006</v>
      </c>
      <c r="O198" s="155">
        <v>20231010</v>
      </c>
      <c r="P198" s="178"/>
      <c r="Q198" s="179">
        <f t="shared" si="36"/>
        <v>9600</v>
      </c>
      <c r="R198" s="179">
        <f t="shared" si="37"/>
        <v>10560</v>
      </c>
    </row>
    <row r="199" spans="1:18" s="188" customFormat="1">
      <c r="A199" s="186"/>
      <c r="B199" s="155">
        <v>5</v>
      </c>
      <c r="C199" s="155" t="s">
        <v>741</v>
      </c>
      <c r="D199" s="155" t="s">
        <v>49</v>
      </c>
      <c r="E199" s="190" t="s">
        <v>752</v>
      </c>
      <c r="F199" s="178" t="s">
        <v>87</v>
      </c>
      <c r="G199" s="178" t="s">
        <v>10</v>
      </c>
      <c r="H199" s="178" t="s">
        <v>748</v>
      </c>
      <c r="I199" s="178" t="s">
        <v>4</v>
      </c>
      <c r="J199" s="208">
        <v>1</v>
      </c>
      <c r="K199" s="155" t="s">
        <v>38</v>
      </c>
      <c r="L199" s="179" t="s">
        <v>119</v>
      </c>
      <c r="M199" s="156">
        <v>17000</v>
      </c>
      <c r="N199" s="155">
        <v>20231006</v>
      </c>
      <c r="O199" s="155">
        <v>20231010</v>
      </c>
      <c r="P199" s="187"/>
      <c r="Q199" s="179">
        <f t="shared" si="36"/>
        <v>17000</v>
      </c>
      <c r="R199" s="179">
        <f t="shared" si="37"/>
        <v>18700</v>
      </c>
    </row>
    <row r="200" spans="1:18" s="188" customFormat="1">
      <c r="A200" s="186"/>
      <c r="B200" s="155">
        <v>6</v>
      </c>
      <c r="C200" s="155" t="s">
        <v>741</v>
      </c>
      <c r="D200" s="155" t="s">
        <v>49</v>
      </c>
      <c r="E200" s="190" t="s">
        <v>753</v>
      </c>
      <c r="F200" s="190" t="s">
        <v>25</v>
      </c>
      <c r="G200" s="178"/>
      <c r="H200" s="178" t="s">
        <v>749</v>
      </c>
      <c r="I200" s="178" t="s">
        <v>758</v>
      </c>
      <c r="J200" s="208">
        <v>10</v>
      </c>
      <c r="K200" s="155" t="s">
        <v>38</v>
      </c>
      <c r="L200" s="179" t="s">
        <v>119</v>
      </c>
      <c r="M200" s="156">
        <v>20000</v>
      </c>
      <c r="N200" s="155">
        <v>20231006</v>
      </c>
      <c r="O200" s="155">
        <v>20231010</v>
      </c>
      <c r="P200" s="187"/>
      <c r="Q200" s="179">
        <f t="shared" si="36"/>
        <v>200000</v>
      </c>
      <c r="R200" s="179">
        <f t="shared" si="37"/>
        <v>220000.00000000003</v>
      </c>
    </row>
    <row r="201" spans="1:18" s="188" customFormat="1">
      <c r="A201" s="186"/>
      <c r="B201" s="155">
        <v>7</v>
      </c>
      <c r="C201" s="155" t="s">
        <v>741</v>
      </c>
      <c r="D201" s="155" t="s">
        <v>49</v>
      </c>
      <c r="E201" s="190" t="s">
        <v>754</v>
      </c>
      <c r="F201" s="178" t="s">
        <v>68</v>
      </c>
      <c r="G201" s="178" t="s">
        <v>10</v>
      </c>
      <c r="H201" s="178" t="s">
        <v>750</v>
      </c>
      <c r="I201" s="178" t="s">
        <v>94</v>
      </c>
      <c r="J201" s="208">
        <v>3</v>
      </c>
      <c r="K201" s="155" t="s">
        <v>38</v>
      </c>
      <c r="L201" s="179" t="s">
        <v>119</v>
      </c>
      <c r="M201" s="156">
        <v>155000</v>
      </c>
      <c r="N201" s="155">
        <v>20231006</v>
      </c>
      <c r="O201" s="155">
        <v>20231010</v>
      </c>
      <c r="P201" s="178" t="s">
        <v>732</v>
      </c>
      <c r="Q201" s="179">
        <f t="shared" si="36"/>
        <v>465000</v>
      </c>
      <c r="R201" s="179">
        <f t="shared" si="37"/>
        <v>511500.00000000006</v>
      </c>
    </row>
    <row r="202" spans="1:18" s="188" customFormat="1">
      <c r="A202" s="186"/>
      <c r="B202" s="155">
        <v>8</v>
      </c>
      <c r="C202" s="155" t="s">
        <v>741</v>
      </c>
      <c r="D202" s="155" t="s">
        <v>49</v>
      </c>
      <c r="E202" s="190" t="s">
        <v>755</v>
      </c>
      <c r="F202" s="190" t="s">
        <v>115</v>
      </c>
      <c r="G202" s="178" t="s">
        <v>306</v>
      </c>
      <c r="H202" s="178" t="s">
        <v>563</v>
      </c>
      <c r="I202" s="178" t="s">
        <v>585</v>
      </c>
      <c r="J202" s="208">
        <v>2</v>
      </c>
      <c r="K202" s="155" t="s">
        <v>36</v>
      </c>
      <c r="L202" s="179" t="s">
        <v>119</v>
      </c>
      <c r="M202" s="156">
        <v>12000</v>
      </c>
      <c r="N202" s="155">
        <v>20231006</v>
      </c>
      <c r="O202" s="155">
        <v>20231010</v>
      </c>
      <c r="P202" s="178"/>
      <c r="Q202" s="179">
        <f t="shared" si="36"/>
        <v>24000</v>
      </c>
      <c r="R202" s="179">
        <f t="shared" si="37"/>
        <v>26400.000000000004</v>
      </c>
    </row>
    <row r="203" spans="1:18" s="188" customFormat="1">
      <c r="A203" s="186"/>
      <c r="B203" s="155">
        <v>9</v>
      </c>
      <c r="C203" s="155" t="s">
        <v>741</v>
      </c>
      <c r="D203" s="155" t="s">
        <v>49</v>
      </c>
      <c r="E203" s="190" t="s">
        <v>756</v>
      </c>
      <c r="F203" s="178" t="s">
        <v>68</v>
      </c>
      <c r="G203" s="178"/>
      <c r="H203" s="178" t="s">
        <v>153</v>
      </c>
      <c r="I203" s="178" t="s">
        <v>177</v>
      </c>
      <c r="J203" s="208">
        <v>30</v>
      </c>
      <c r="K203" s="155" t="s">
        <v>38</v>
      </c>
      <c r="L203" s="179" t="s">
        <v>119</v>
      </c>
      <c r="M203" s="156">
        <v>13000</v>
      </c>
      <c r="N203" s="155">
        <v>20231006</v>
      </c>
      <c r="O203" s="155">
        <v>20231010</v>
      </c>
      <c r="P203" s="187"/>
      <c r="Q203" s="179">
        <f t="shared" si="36"/>
        <v>390000</v>
      </c>
      <c r="R203" s="179">
        <f t="shared" si="37"/>
        <v>429000.00000000006</v>
      </c>
    </row>
    <row r="204" spans="1:18" s="188" customFormat="1">
      <c r="A204" s="186"/>
      <c r="B204" s="155">
        <v>10</v>
      </c>
      <c r="C204" s="155" t="s">
        <v>741</v>
      </c>
      <c r="D204" s="155" t="s">
        <v>49</v>
      </c>
      <c r="E204" s="190" t="s">
        <v>757</v>
      </c>
      <c r="F204" s="178" t="s">
        <v>87</v>
      </c>
      <c r="G204" s="202" t="s">
        <v>1</v>
      </c>
      <c r="H204" s="178" t="s">
        <v>1144</v>
      </c>
      <c r="I204" s="178" t="s">
        <v>42</v>
      </c>
      <c r="J204" s="208">
        <v>30</v>
      </c>
      <c r="K204" s="155" t="s">
        <v>38</v>
      </c>
      <c r="L204" s="179" t="s">
        <v>119</v>
      </c>
      <c r="M204" s="156">
        <v>17500</v>
      </c>
      <c r="N204" s="155">
        <v>20231006</v>
      </c>
      <c r="O204" s="155">
        <v>20231010</v>
      </c>
      <c r="P204" s="187"/>
      <c r="Q204" s="179">
        <f t="shared" si="36"/>
        <v>525000</v>
      </c>
      <c r="R204" s="179">
        <f t="shared" si="37"/>
        <v>577500</v>
      </c>
    </row>
    <row r="205" spans="1:18">
      <c r="H205" s="209"/>
      <c r="P205" s="165" t="s">
        <v>123</v>
      </c>
      <c r="Q205" s="166">
        <f>SUM(Q195:Q204)</f>
        <v>2168600</v>
      </c>
      <c r="R205" s="166">
        <f>SUM(R195:R204)</f>
        <v>2385460</v>
      </c>
    </row>
    <row r="208" spans="1:18">
      <c r="B208" s="143" t="s">
        <v>793</v>
      </c>
      <c r="P208" s="145"/>
    </row>
    <row r="209" spans="2:18">
      <c r="B209" s="146" t="s">
        <v>48</v>
      </c>
      <c r="C209" s="146" t="s">
        <v>13</v>
      </c>
      <c r="D209" s="146" t="s">
        <v>12</v>
      </c>
      <c r="E209" s="146" t="s">
        <v>5</v>
      </c>
      <c r="F209" s="146" t="s">
        <v>22</v>
      </c>
      <c r="G209" s="146" t="s">
        <v>2</v>
      </c>
      <c r="H209" s="146" t="s">
        <v>18</v>
      </c>
      <c r="I209" s="146" t="s">
        <v>3</v>
      </c>
      <c r="J209" s="146" t="s">
        <v>6</v>
      </c>
      <c r="K209" s="146" t="s">
        <v>35</v>
      </c>
      <c r="L209" s="146" t="s">
        <v>21</v>
      </c>
      <c r="M209" s="146" t="s">
        <v>59</v>
      </c>
      <c r="N209" s="146" t="s">
        <v>58</v>
      </c>
      <c r="O209" s="146" t="s">
        <v>121</v>
      </c>
      <c r="P209" s="146" t="s">
        <v>73</v>
      </c>
      <c r="Q209" s="146" t="s">
        <v>122</v>
      </c>
      <c r="R209" s="146" t="s">
        <v>337</v>
      </c>
    </row>
    <row r="210" spans="2:18">
      <c r="B210" s="155">
        <v>1</v>
      </c>
      <c r="C210" s="147" t="s">
        <v>793</v>
      </c>
      <c r="D210" s="155" t="s">
        <v>49</v>
      </c>
      <c r="E210" s="210" t="s">
        <v>847</v>
      </c>
      <c r="F210" s="210" t="s">
        <v>854</v>
      </c>
      <c r="G210" s="210" t="s">
        <v>10</v>
      </c>
      <c r="H210" s="210" t="s">
        <v>855</v>
      </c>
      <c r="I210" s="210" t="s">
        <v>4</v>
      </c>
      <c r="J210" s="210">
        <v>1</v>
      </c>
      <c r="K210" s="210" t="s">
        <v>38</v>
      </c>
      <c r="L210" s="179" t="s">
        <v>119</v>
      </c>
      <c r="M210" s="156">
        <v>42800</v>
      </c>
      <c r="N210" s="155">
        <v>20231102</v>
      </c>
      <c r="O210" s="155">
        <v>20231103</v>
      </c>
      <c r="P210" s="178"/>
      <c r="Q210" s="179">
        <f>J210*M210</f>
        <v>42800</v>
      </c>
      <c r="R210" s="179">
        <f>Q210*1.1</f>
        <v>47080.000000000007</v>
      </c>
    </row>
    <row r="211" spans="2:18">
      <c r="B211" s="155">
        <v>2</v>
      </c>
      <c r="C211" s="147" t="s">
        <v>793</v>
      </c>
      <c r="D211" s="155" t="s">
        <v>49</v>
      </c>
      <c r="E211" s="210" t="s">
        <v>848</v>
      </c>
      <c r="F211" s="210" t="s">
        <v>856</v>
      </c>
      <c r="G211" s="210" t="s">
        <v>1</v>
      </c>
      <c r="H211" s="210" t="s">
        <v>857</v>
      </c>
      <c r="I211" s="210" t="s">
        <v>42</v>
      </c>
      <c r="J211" s="210">
        <v>10</v>
      </c>
      <c r="K211" s="210" t="s">
        <v>38</v>
      </c>
      <c r="L211" s="179" t="s">
        <v>119</v>
      </c>
      <c r="M211" s="156">
        <v>63000</v>
      </c>
      <c r="N211" s="155">
        <v>20231102</v>
      </c>
      <c r="O211" s="155">
        <v>20231103</v>
      </c>
      <c r="P211" s="187"/>
      <c r="Q211" s="179">
        <f t="shared" ref="Q211:Q223" si="38">J211*M211</f>
        <v>630000</v>
      </c>
      <c r="R211" s="179">
        <f t="shared" ref="R211:R223" si="39">Q211*1.1</f>
        <v>693000</v>
      </c>
    </row>
    <row r="212" spans="2:18">
      <c r="B212" s="155">
        <v>3</v>
      </c>
      <c r="C212" s="147" t="s">
        <v>793</v>
      </c>
      <c r="D212" s="155" t="s">
        <v>49</v>
      </c>
      <c r="E212" s="210" t="s">
        <v>858</v>
      </c>
      <c r="F212" s="210" t="s">
        <v>856</v>
      </c>
      <c r="G212" s="210" t="s">
        <v>1</v>
      </c>
      <c r="H212" s="210" t="s">
        <v>1143</v>
      </c>
      <c r="I212" s="210" t="s">
        <v>42</v>
      </c>
      <c r="J212" s="210">
        <v>10</v>
      </c>
      <c r="K212" s="210" t="s">
        <v>38</v>
      </c>
      <c r="L212" s="179" t="s">
        <v>119</v>
      </c>
      <c r="M212" s="156">
        <v>10500</v>
      </c>
      <c r="N212" s="155">
        <v>20231102</v>
      </c>
      <c r="O212" s="155">
        <v>20231103</v>
      </c>
      <c r="P212" s="187"/>
      <c r="Q212" s="179">
        <f t="shared" si="38"/>
        <v>105000</v>
      </c>
      <c r="R212" s="179">
        <f t="shared" si="39"/>
        <v>115500.00000000001</v>
      </c>
    </row>
    <row r="213" spans="2:18">
      <c r="B213" s="155">
        <v>4</v>
      </c>
      <c r="C213" s="147" t="s">
        <v>793</v>
      </c>
      <c r="D213" s="155" t="s">
        <v>49</v>
      </c>
      <c r="E213" s="210" t="s">
        <v>849</v>
      </c>
      <c r="F213" s="210" t="s">
        <v>856</v>
      </c>
      <c r="G213" s="210" t="s">
        <v>1</v>
      </c>
      <c r="H213" s="210" t="s">
        <v>859</v>
      </c>
      <c r="I213" s="210" t="s">
        <v>42</v>
      </c>
      <c r="J213" s="210">
        <v>5</v>
      </c>
      <c r="K213" s="210" t="s">
        <v>38</v>
      </c>
      <c r="L213" s="179" t="s">
        <v>119</v>
      </c>
      <c r="M213" s="156">
        <v>23500</v>
      </c>
      <c r="N213" s="155">
        <v>20231102</v>
      </c>
      <c r="O213" s="155"/>
      <c r="P213" s="178"/>
      <c r="Q213" s="179">
        <f t="shared" si="38"/>
        <v>117500</v>
      </c>
      <c r="R213" s="179">
        <f t="shared" si="39"/>
        <v>129250.00000000001</v>
      </c>
    </row>
    <row r="214" spans="2:18">
      <c r="B214" s="155">
        <v>5</v>
      </c>
      <c r="C214" s="147" t="s">
        <v>793</v>
      </c>
      <c r="D214" s="155" t="s">
        <v>49</v>
      </c>
      <c r="E214" s="87" t="s">
        <v>850</v>
      </c>
      <c r="F214" s="210" t="s">
        <v>856</v>
      </c>
      <c r="G214" s="210" t="s">
        <v>1</v>
      </c>
      <c r="H214" s="210" t="s">
        <v>860</v>
      </c>
      <c r="I214" s="210" t="s">
        <v>42</v>
      </c>
      <c r="J214" s="210">
        <v>10</v>
      </c>
      <c r="K214" s="210" t="s">
        <v>38</v>
      </c>
      <c r="L214" s="179" t="s">
        <v>119</v>
      </c>
      <c r="M214" s="156">
        <v>20000</v>
      </c>
      <c r="N214" s="155">
        <v>20231102</v>
      </c>
      <c r="O214" s="155">
        <v>20231103</v>
      </c>
      <c r="P214" s="187"/>
      <c r="Q214" s="179">
        <f t="shared" si="38"/>
        <v>200000</v>
      </c>
      <c r="R214" s="179">
        <f t="shared" si="39"/>
        <v>220000.00000000003</v>
      </c>
    </row>
    <row r="215" spans="2:18">
      <c r="B215" s="155">
        <v>6</v>
      </c>
      <c r="C215" s="147" t="s">
        <v>793</v>
      </c>
      <c r="D215" s="155" t="s">
        <v>49</v>
      </c>
      <c r="E215" s="210" t="s">
        <v>861</v>
      </c>
      <c r="F215" s="210" t="s">
        <v>862</v>
      </c>
      <c r="G215" s="210"/>
      <c r="H215" s="210" t="s">
        <v>863</v>
      </c>
      <c r="I215" s="210" t="s">
        <v>42</v>
      </c>
      <c r="J215" s="210">
        <v>10</v>
      </c>
      <c r="K215" s="210" t="s">
        <v>38</v>
      </c>
      <c r="L215" s="179" t="s">
        <v>115</v>
      </c>
      <c r="M215" s="156">
        <v>8000</v>
      </c>
      <c r="N215" s="155">
        <v>20231102</v>
      </c>
      <c r="O215" s="155">
        <v>20231107</v>
      </c>
      <c r="P215" s="211" t="s">
        <v>851</v>
      </c>
      <c r="Q215" s="179">
        <f>J215*M215+5500</f>
        <v>85500</v>
      </c>
      <c r="R215" s="179">
        <f t="shared" si="39"/>
        <v>94050.000000000015</v>
      </c>
    </row>
    <row r="216" spans="2:18">
      <c r="B216" s="155">
        <v>7</v>
      </c>
      <c r="C216" s="147" t="s">
        <v>793</v>
      </c>
      <c r="D216" s="155" t="s">
        <v>49</v>
      </c>
      <c r="E216" s="210" t="s">
        <v>864</v>
      </c>
      <c r="F216" s="210" t="s">
        <v>1140</v>
      </c>
      <c r="G216" s="210"/>
      <c r="H216" s="210" t="s">
        <v>875</v>
      </c>
      <c r="I216" s="210" t="s">
        <v>874</v>
      </c>
      <c r="J216" s="210">
        <v>30</v>
      </c>
      <c r="K216" s="210" t="s">
        <v>38</v>
      </c>
      <c r="L216" s="179" t="s">
        <v>880</v>
      </c>
      <c r="M216" s="156">
        <v>19500</v>
      </c>
      <c r="N216" s="155">
        <v>20231102</v>
      </c>
      <c r="O216" s="155">
        <v>20231107</v>
      </c>
      <c r="P216" s="178" t="s">
        <v>732</v>
      </c>
      <c r="Q216" s="179">
        <f t="shared" si="38"/>
        <v>585000</v>
      </c>
      <c r="R216" s="179">
        <f t="shared" si="39"/>
        <v>643500</v>
      </c>
    </row>
    <row r="217" spans="2:18">
      <c r="B217" s="155">
        <v>8</v>
      </c>
      <c r="C217" s="147" t="s">
        <v>793</v>
      </c>
      <c r="D217" s="155" t="s">
        <v>49</v>
      </c>
      <c r="E217" s="210" t="s">
        <v>876</v>
      </c>
      <c r="F217" s="210" t="s">
        <v>856</v>
      </c>
      <c r="G217" s="210" t="s">
        <v>877</v>
      </c>
      <c r="H217" s="210" t="s">
        <v>865</v>
      </c>
      <c r="I217" s="210" t="s">
        <v>866</v>
      </c>
      <c r="J217" s="210">
        <v>3</v>
      </c>
      <c r="K217" s="210" t="s">
        <v>38</v>
      </c>
      <c r="L217" s="179" t="s">
        <v>119</v>
      </c>
      <c r="M217" s="156">
        <v>100000</v>
      </c>
      <c r="N217" s="155">
        <v>20231102</v>
      </c>
      <c r="O217" s="155">
        <v>20231107</v>
      </c>
      <c r="P217" s="178"/>
      <c r="Q217" s="179">
        <f t="shared" si="38"/>
        <v>300000</v>
      </c>
      <c r="R217" s="179">
        <f t="shared" si="39"/>
        <v>330000</v>
      </c>
    </row>
    <row r="218" spans="2:18">
      <c r="B218" s="155">
        <v>9</v>
      </c>
      <c r="C218" s="147" t="s">
        <v>793</v>
      </c>
      <c r="D218" s="155" t="s">
        <v>49</v>
      </c>
      <c r="E218" s="210" t="s">
        <v>852</v>
      </c>
      <c r="F218" s="210" t="s">
        <v>867</v>
      </c>
      <c r="G218" s="210"/>
      <c r="H218" s="210" t="s">
        <v>408</v>
      </c>
      <c r="I218" s="210"/>
      <c r="J218" s="210">
        <v>1</v>
      </c>
      <c r="K218" s="210" t="s">
        <v>38</v>
      </c>
      <c r="L218" s="179" t="s">
        <v>331</v>
      </c>
      <c r="M218" s="156">
        <v>60000</v>
      </c>
      <c r="N218" s="155">
        <v>20231102</v>
      </c>
      <c r="O218" s="155">
        <v>20231107</v>
      </c>
      <c r="P218" s="187"/>
      <c r="Q218" s="179">
        <f t="shared" si="38"/>
        <v>60000</v>
      </c>
      <c r="R218" s="179">
        <f t="shared" si="39"/>
        <v>66000</v>
      </c>
    </row>
    <row r="219" spans="2:18">
      <c r="B219" s="155">
        <v>10</v>
      </c>
      <c r="C219" s="147" t="s">
        <v>793</v>
      </c>
      <c r="D219" s="155" t="s">
        <v>49</v>
      </c>
      <c r="E219" s="210" t="s">
        <v>853</v>
      </c>
      <c r="F219" s="210" t="s">
        <v>868</v>
      </c>
      <c r="G219" s="210"/>
      <c r="H219" s="210" t="s">
        <v>683</v>
      </c>
      <c r="I219" s="210" t="s">
        <v>417</v>
      </c>
      <c r="J219" s="210">
        <v>4</v>
      </c>
      <c r="K219" s="210" t="s">
        <v>37</v>
      </c>
      <c r="L219" s="179" t="s">
        <v>331</v>
      </c>
      <c r="M219" s="156">
        <v>65500</v>
      </c>
      <c r="N219" s="155">
        <v>20231102</v>
      </c>
      <c r="O219" s="155">
        <v>20231107</v>
      </c>
      <c r="P219" s="187"/>
      <c r="Q219" s="179">
        <f t="shared" si="38"/>
        <v>262000</v>
      </c>
      <c r="R219" s="179">
        <f t="shared" si="39"/>
        <v>288200</v>
      </c>
    </row>
    <row r="220" spans="2:18">
      <c r="B220" s="155">
        <v>11</v>
      </c>
      <c r="C220" s="147" t="s">
        <v>793</v>
      </c>
      <c r="D220" s="155" t="s">
        <v>49</v>
      </c>
      <c r="E220" s="210" t="s">
        <v>869</v>
      </c>
      <c r="F220" s="210" t="s">
        <v>868</v>
      </c>
      <c r="G220" s="210"/>
      <c r="H220" s="210" t="s">
        <v>846</v>
      </c>
      <c r="I220" s="210" t="s">
        <v>251</v>
      </c>
      <c r="J220" s="210">
        <v>4</v>
      </c>
      <c r="K220" s="210" t="s">
        <v>37</v>
      </c>
      <c r="L220" s="179" t="s">
        <v>331</v>
      </c>
      <c r="M220" s="156">
        <v>53000</v>
      </c>
      <c r="N220" s="155">
        <v>20231102</v>
      </c>
      <c r="O220" s="147">
        <v>20231107</v>
      </c>
      <c r="P220" s="150"/>
      <c r="Q220" s="179">
        <f t="shared" si="38"/>
        <v>212000</v>
      </c>
      <c r="R220" s="179">
        <f t="shared" si="39"/>
        <v>233200.00000000003</v>
      </c>
    </row>
    <row r="221" spans="2:18">
      <c r="B221" s="155">
        <v>12</v>
      </c>
      <c r="C221" s="147" t="s">
        <v>793</v>
      </c>
      <c r="D221" s="155" t="s">
        <v>49</v>
      </c>
      <c r="E221" s="210" t="s">
        <v>870</v>
      </c>
      <c r="F221" s="210" t="s">
        <v>84</v>
      </c>
      <c r="G221" s="210"/>
      <c r="H221" s="210">
        <v>70200572165</v>
      </c>
      <c r="I221" s="210"/>
      <c r="J221" s="210">
        <v>5</v>
      </c>
      <c r="K221" s="210" t="s">
        <v>83</v>
      </c>
      <c r="L221" s="179" t="s">
        <v>119</v>
      </c>
      <c r="M221" s="156">
        <v>23000</v>
      </c>
      <c r="N221" s="155">
        <v>20231102</v>
      </c>
      <c r="O221" s="147">
        <v>20231107</v>
      </c>
      <c r="P221" s="150"/>
      <c r="Q221" s="179">
        <f t="shared" si="38"/>
        <v>115000</v>
      </c>
      <c r="R221" s="179">
        <f t="shared" si="39"/>
        <v>126500.00000000001</v>
      </c>
    </row>
    <row r="222" spans="2:18">
      <c r="B222" s="155">
        <v>13</v>
      </c>
      <c r="C222" s="147" t="s">
        <v>793</v>
      </c>
      <c r="D222" s="155" t="s">
        <v>49</v>
      </c>
      <c r="E222" s="210" t="s">
        <v>1137</v>
      </c>
      <c r="F222" s="210" t="s">
        <v>1138</v>
      </c>
      <c r="G222" s="210"/>
      <c r="H222" s="210">
        <v>41117</v>
      </c>
      <c r="I222" s="210"/>
      <c r="J222" s="210">
        <v>2</v>
      </c>
      <c r="K222" s="210" t="s">
        <v>708</v>
      </c>
      <c r="L222" s="179" t="s">
        <v>331</v>
      </c>
      <c r="M222" s="156">
        <v>56000</v>
      </c>
      <c r="N222" s="155">
        <v>20231102</v>
      </c>
      <c r="O222" s="147">
        <v>20231103</v>
      </c>
      <c r="P222" s="150"/>
      <c r="Q222" s="179">
        <f t="shared" si="38"/>
        <v>112000</v>
      </c>
      <c r="R222" s="179">
        <f t="shared" si="39"/>
        <v>123200.00000000001</v>
      </c>
    </row>
    <row r="223" spans="2:18">
      <c r="B223" s="155">
        <v>14</v>
      </c>
      <c r="C223" s="147" t="s">
        <v>793</v>
      </c>
      <c r="D223" s="212" t="s">
        <v>49</v>
      </c>
      <c r="E223" s="210" t="s">
        <v>871</v>
      </c>
      <c r="F223" s="210" t="s">
        <v>872</v>
      </c>
      <c r="G223" s="210"/>
      <c r="H223" s="210" t="s">
        <v>873</v>
      </c>
      <c r="I223" s="210" t="s">
        <v>50</v>
      </c>
      <c r="J223" s="210">
        <v>20</v>
      </c>
      <c r="K223" s="210" t="s">
        <v>708</v>
      </c>
      <c r="L223" s="179" t="s">
        <v>331</v>
      </c>
      <c r="M223" s="156">
        <v>30800</v>
      </c>
      <c r="N223" s="155">
        <v>20231102</v>
      </c>
      <c r="O223" s="147">
        <v>20231103</v>
      </c>
      <c r="P223" s="150"/>
      <c r="Q223" s="179">
        <f t="shared" si="38"/>
        <v>616000</v>
      </c>
      <c r="R223" s="179">
        <f t="shared" si="39"/>
        <v>677600</v>
      </c>
    </row>
    <row r="224" spans="2:18">
      <c r="P224" s="146" t="s">
        <v>123</v>
      </c>
      <c r="Q224" s="173">
        <f>SUM(Q214:Q223)</f>
        <v>2547500</v>
      </c>
      <c r="R224" s="173">
        <f>SUM(R214:R223)</f>
        <v>2802250</v>
      </c>
    </row>
    <row r="225" spans="1:18">
      <c r="B225" s="143" t="s">
        <v>893</v>
      </c>
      <c r="P225" s="145"/>
      <c r="Q225" s="145"/>
      <c r="R225" s="142"/>
    </row>
    <row r="226" spans="1:18">
      <c r="B226" s="146" t="s">
        <v>48</v>
      </c>
      <c r="C226" s="146" t="s">
        <v>13</v>
      </c>
      <c r="D226" s="146" t="s">
        <v>12</v>
      </c>
      <c r="E226" s="146" t="s">
        <v>5</v>
      </c>
      <c r="F226" s="146" t="s">
        <v>22</v>
      </c>
      <c r="G226" s="146" t="s">
        <v>2</v>
      </c>
      <c r="H226" s="146" t="s">
        <v>18</v>
      </c>
      <c r="I226" s="146" t="s">
        <v>3</v>
      </c>
      <c r="J226" s="146" t="s">
        <v>6</v>
      </c>
      <c r="K226" s="146" t="s">
        <v>35</v>
      </c>
      <c r="L226" s="146" t="s">
        <v>21</v>
      </c>
      <c r="M226" s="146" t="s">
        <v>59</v>
      </c>
      <c r="N226" s="146" t="s">
        <v>58</v>
      </c>
      <c r="O226" s="146" t="s">
        <v>121</v>
      </c>
      <c r="P226" s="146" t="s">
        <v>73</v>
      </c>
      <c r="Q226" s="146" t="s">
        <v>122</v>
      </c>
      <c r="R226" s="146" t="s">
        <v>337</v>
      </c>
    </row>
    <row r="227" spans="1:18" s="188" customFormat="1">
      <c r="A227" s="186"/>
      <c r="B227" s="178">
        <v>1</v>
      </c>
      <c r="C227" s="178" t="s">
        <v>882</v>
      </c>
      <c r="D227" s="178" t="s">
        <v>14</v>
      </c>
      <c r="E227" s="178" t="s">
        <v>139</v>
      </c>
      <c r="F227" s="178" t="s">
        <v>141</v>
      </c>
      <c r="G227" s="178"/>
      <c r="H227" s="178" t="s">
        <v>140</v>
      </c>
      <c r="I227" s="178"/>
      <c r="J227" s="178">
        <v>5</v>
      </c>
      <c r="K227" s="178" t="s">
        <v>894</v>
      </c>
      <c r="L227" s="178" t="s">
        <v>119</v>
      </c>
      <c r="M227" s="179">
        <v>111400</v>
      </c>
      <c r="N227" s="178">
        <v>20231109</v>
      </c>
      <c r="O227" s="178">
        <v>20231124</v>
      </c>
      <c r="P227" s="178"/>
      <c r="Q227" s="179">
        <f t="shared" ref="Q227" si="40">J227*M227</f>
        <v>557000</v>
      </c>
      <c r="R227" s="181">
        <f t="shared" ref="R227" si="41">Q227*1.1</f>
        <v>612700</v>
      </c>
    </row>
    <row r="228" spans="1:18">
      <c r="P228" s="165" t="s">
        <v>123</v>
      </c>
      <c r="Q228" s="166">
        <f>SUM(Q227:Q227)</f>
        <v>557000</v>
      </c>
      <c r="R228" s="166">
        <f>SUM(R227:R227)</f>
        <v>612700</v>
      </c>
    </row>
    <row r="230" spans="1:18">
      <c r="B230" s="169" t="s">
        <v>895</v>
      </c>
      <c r="P230" s="142"/>
      <c r="Q230" s="142"/>
      <c r="R230" s="142"/>
    </row>
    <row r="231" spans="1:18">
      <c r="B231" s="183" t="s">
        <v>48</v>
      </c>
      <c r="C231" s="183" t="s">
        <v>13</v>
      </c>
      <c r="D231" s="183" t="s">
        <v>12</v>
      </c>
      <c r="E231" s="183" t="s">
        <v>5</v>
      </c>
      <c r="F231" s="183" t="s">
        <v>22</v>
      </c>
      <c r="G231" s="183" t="s">
        <v>2</v>
      </c>
      <c r="H231" s="183" t="s">
        <v>18</v>
      </c>
      <c r="I231" s="183" t="s">
        <v>3</v>
      </c>
      <c r="J231" s="183" t="s">
        <v>6</v>
      </c>
      <c r="K231" s="183" t="s">
        <v>35</v>
      </c>
      <c r="L231" s="183" t="s">
        <v>21</v>
      </c>
      <c r="M231" s="183" t="s">
        <v>59</v>
      </c>
      <c r="N231" s="183" t="s">
        <v>58</v>
      </c>
      <c r="O231" s="183" t="s">
        <v>121</v>
      </c>
      <c r="P231" s="183" t="s">
        <v>73</v>
      </c>
      <c r="Q231" s="183" t="s">
        <v>122</v>
      </c>
      <c r="R231" s="183" t="s">
        <v>337</v>
      </c>
    </row>
    <row r="232" spans="1:18" s="188" customFormat="1">
      <c r="A232" s="186"/>
      <c r="B232" s="178">
        <v>1</v>
      </c>
      <c r="C232" s="178" t="s">
        <v>895</v>
      </c>
      <c r="D232" s="178" t="s">
        <v>49</v>
      </c>
      <c r="E232" s="178" t="s">
        <v>896</v>
      </c>
      <c r="F232" s="178" t="s">
        <v>897</v>
      </c>
      <c r="G232" s="178"/>
      <c r="H232" s="178" t="s">
        <v>898</v>
      </c>
      <c r="I232" s="178"/>
      <c r="J232" s="208">
        <v>10</v>
      </c>
      <c r="K232" s="178" t="s">
        <v>38</v>
      </c>
      <c r="L232" s="178" t="s">
        <v>119</v>
      </c>
      <c r="M232" s="179">
        <v>63000</v>
      </c>
      <c r="N232" s="178" t="s">
        <v>899</v>
      </c>
      <c r="O232" s="178">
        <v>20231124</v>
      </c>
      <c r="P232" s="178"/>
      <c r="Q232" s="179">
        <f t="shared" ref="Q232:Q247" si="42">J232*M232</f>
        <v>630000</v>
      </c>
      <c r="R232" s="181">
        <f>Q232*1.1</f>
        <v>693000</v>
      </c>
    </row>
    <row r="233" spans="1:18" s="188" customFormat="1">
      <c r="A233" s="186"/>
      <c r="B233" s="178">
        <v>2</v>
      </c>
      <c r="C233" s="178" t="s">
        <v>895</v>
      </c>
      <c r="D233" s="178" t="s">
        <v>49</v>
      </c>
      <c r="E233" s="178" t="s">
        <v>575</v>
      </c>
      <c r="F233" s="178" t="s">
        <v>900</v>
      </c>
      <c r="G233" s="178"/>
      <c r="H233" s="178" t="s">
        <v>576</v>
      </c>
      <c r="I233" s="178"/>
      <c r="J233" s="208">
        <v>3</v>
      </c>
      <c r="K233" s="178" t="s">
        <v>36</v>
      </c>
      <c r="L233" s="178" t="s">
        <v>119</v>
      </c>
      <c r="M233" s="179">
        <v>12000</v>
      </c>
      <c r="N233" s="178" t="s">
        <v>899</v>
      </c>
      <c r="O233" s="178">
        <v>20231124</v>
      </c>
      <c r="P233" s="178"/>
      <c r="Q233" s="179">
        <f t="shared" si="42"/>
        <v>36000</v>
      </c>
      <c r="R233" s="181">
        <f t="shared" ref="R233:R247" si="43">Q233*1.1</f>
        <v>39600</v>
      </c>
    </row>
    <row r="234" spans="1:18" s="188" customFormat="1">
      <c r="A234" s="186"/>
      <c r="B234" s="178">
        <v>3</v>
      </c>
      <c r="C234" s="178" t="s">
        <v>895</v>
      </c>
      <c r="D234" s="178" t="s">
        <v>49</v>
      </c>
      <c r="E234" s="178" t="s">
        <v>901</v>
      </c>
      <c r="F234" s="178" t="s">
        <v>897</v>
      </c>
      <c r="G234" s="178" t="s">
        <v>902</v>
      </c>
      <c r="H234" s="178" t="s">
        <v>903</v>
      </c>
      <c r="I234" s="178"/>
      <c r="J234" s="208">
        <v>2</v>
      </c>
      <c r="K234" s="178" t="s">
        <v>38</v>
      </c>
      <c r="L234" s="178" t="s">
        <v>119</v>
      </c>
      <c r="M234" s="179">
        <v>37500</v>
      </c>
      <c r="N234" s="178" t="s">
        <v>899</v>
      </c>
      <c r="O234" s="178">
        <v>20231124</v>
      </c>
      <c r="P234" s="178"/>
      <c r="Q234" s="179">
        <f t="shared" si="42"/>
        <v>75000</v>
      </c>
      <c r="R234" s="181">
        <f t="shared" si="43"/>
        <v>82500</v>
      </c>
    </row>
    <row r="235" spans="1:18" s="188" customFormat="1">
      <c r="A235" s="186"/>
      <c r="B235" s="178">
        <v>4</v>
      </c>
      <c r="C235" s="178" t="s">
        <v>895</v>
      </c>
      <c r="D235" s="178" t="s">
        <v>49</v>
      </c>
      <c r="E235" s="178" t="s">
        <v>876</v>
      </c>
      <c r="F235" s="178" t="s">
        <v>897</v>
      </c>
      <c r="G235" s="178" t="s">
        <v>904</v>
      </c>
      <c r="H235" s="178" t="s">
        <v>905</v>
      </c>
      <c r="I235" s="178"/>
      <c r="J235" s="208">
        <v>10</v>
      </c>
      <c r="K235" s="178" t="s">
        <v>38</v>
      </c>
      <c r="L235" s="178" t="s">
        <v>115</v>
      </c>
      <c r="M235" s="179">
        <v>90000</v>
      </c>
      <c r="N235" s="178" t="s">
        <v>899</v>
      </c>
      <c r="O235" s="178">
        <v>20231212</v>
      </c>
      <c r="P235" s="155" t="s">
        <v>1052</v>
      </c>
      <c r="Q235" s="179">
        <f t="shared" si="42"/>
        <v>900000</v>
      </c>
      <c r="R235" s="181">
        <f t="shared" si="43"/>
        <v>990000.00000000012</v>
      </c>
    </row>
    <row r="236" spans="1:18" s="188" customFormat="1">
      <c r="A236" s="186"/>
      <c r="B236" s="178">
        <v>5</v>
      </c>
      <c r="C236" s="178" t="s">
        <v>895</v>
      </c>
      <c r="D236" s="178" t="s">
        <v>49</v>
      </c>
      <c r="E236" s="178" t="s">
        <v>1139</v>
      </c>
      <c r="F236" s="178" t="s">
        <v>906</v>
      </c>
      <c r="G236" s="178"/>
      <c r="H236" s="178">
        <v>1822110</v>
      </c>
      <c r="I236" s="178"/>
      <c r="J236" s="208">
        <v>2</v>
      </c>
      <c r="K236" s="178" t="s">
        <v>36</v>
      </c>
      <c r="L236" s="178" t="s">
        <v>331</v>
      </c>
      <c r="M236" s="179">
        <v>92100</v>
      </c>
      <c r="N236" s="178" t="s">
        <v>899</v>
      </c>
      <c r="O236" s="178">
        <v>20231129</v>
      </c>
      <c r="P236" s="178"/>
      <c r="Q236" s="179">
        <f t="shared" si="42"/>
        <v>184200</v>
      </c>
      <c r="R236" s="181">
        <f t="shared" si="43"/>
        <v>202620.00000000003</v>
      </c>
    </row>
    <row r="237" spans="1:18" s="188" customFormat="1">
      <c r="A237" s="186"/>
      <c r="B237" s="178">
        <v>6</v>
      </c>
      <c r="C237" s="178" t="s">
        <v>895</v>
      </c>
      <c r="D237" s="178" t="s">
        <v>49</v>
      </c>
      <c r="E237" s="178" t="s">
        <v>1874</v>
      </c>
      <c r="F237" s="178" t="s">
        <v>908</v>
      </c>
      <c r="G237" s="178"/>
      <c r="H237" s="178">
        <v>41705</v>
      </c>
      <c r="I237" s="178"/>
      <c r="J237" s="208">
        <v>2</v>
      </c>
      <c r="K237" s="178" t="s">
        <v>38</v>
      </c>
      <c r="L237" s="178" t="s">
        <v>119</v>
      </c>
      <c r="M237" s="179">
        <v>59000</v>
      </c>
      <c r="N237" s="178" t="s">
        <v>899</v>
      </c>
      <c r="O237" s="178">
        <v>20231124</v>
      </c>
      <c r="P237" s="178"/>
      <c r="Q237" s="179">
        <f t="shared" si="42"/>
        <v>118000</v>
      </c>
      <c r="R237" s="181">
        <f t="shared" si="43"/>
        <v>129800.00000000001</v>
      </c>
    </row>
    <row r="238" spans="1:18" s="188" customFormat="1">
      <c r="A238" s="186"/>
      <c r="B238" s="178">
        <v>7</v>
      </c>
      <c r="C238" s="178" t="s">
        <v>895</v>
      </c>
      <c r="D238" s="178" t="s">
        <v>49</v>
      </c>
      <c r="E238" s="178" t="s">
        <v>241</v>
      </c>
      <c r="F238" s="178" t="s">
        <v>25</v>
      </c>
      <c r="G238" s="178"/>
      <c r="H238" s="178" t="s">
        <v>51</v>
      </c>
      <c r="I238" s="178"/>
      <c r="J238" s="208">
        <v>25</v>
      </c>
      <c r="K238" s="178" t="s">
        <v>38</v>
      </c>
      <c r="L238" s="178" t="s">
        <v>119</v>
      </c>
      <c r="M238" s="179">
        <v>18500</v>
      </c>
      <c r="N238" s="178" t="s">
        <v>899</v>
      </c>
      <c r="O238" s="178">
        <v>20231124</v>
      </c>
      <c r="P238" s="178"/>
      <c r="Q238" s="179">
        <f t="shared" si="42"/>
        <v>462500</v>
      </c>
      <c r="R238" s="181">
        <f t="shared" si="43"/>
        <v>508750.00000000006</v>
      </c>
    </row>
    <row r="239" spans="1:18" s="188" customFormat="1">
      <c r="A239" s="186"/>
      <c r="B239" s="178">
        <v>8</v>
      </c>
      <c r="C239" s="178" t="s">
        <v>895</v>
      </c>
      <c r="D239" s="178" t="s">
        <v>49</v>
      </c>
      <c r="E239" s="178" t="s">
        <v>909</v>
      </c>
      <c r="F239" s="178" t="s">
        <v>910</v>
      </c>
      <c r="G239" s="178"/>
      <c r="H239" s="178" t="s">
        <v>911</v>
      </c>
      <c r="I239" s="178"/>
      <c r="J239" s="208">
        <v>5</v>
      </c>
      <c r="K239" s="178" t="s">
        <v>38</v>
      </c>
      <c r="L239" s="178" t="s">
        <v>331</v>
      </c>
      <c r="M239" s="179">
        <v>21000</v>
      </c>
      <c r="N239" s="178" t="s">
        <v>899</v>
      </c>
      <c r="O239" s="178">
        <v>20231129</v>
      </c>
      <c r="P239" s="178"/>
      <c r="Q239" s="179">
        <f t="shared" si="42"/>
        <v>105000</v>
      </c>
      <c r="R239" s="181">
        <f t="shared" si="43"/>
        <v>115500.00000000001</v>
      </c>
    </row>
    <row r="240" spans="1:18" s="188" customFormat="1">
      <c r="A240" s="186"/>
      <c r="B240" s="178">
        <v>9</v>
      </c>
      <c r="C240" s="178" t="s">
        <v>895</v>
      </c>
      <c r="D240" s="178" t="s">
        <v>49</v>
      </c>
      <c r="E240" s="178" t="s">
        <v>912</v>
      </c>
      <c r="F240" s="178" t="s">
        <v>468</v>
      </c>
      <c r="G240" s="178"/>
      <c r="H240" s="178" t="s">
        <v>913</v>
      </c>
      <c r="I240" s="178" t="s">
        <v>914</v>
      </c>
      <c r="J240" s="208">
        <v>2</v>
      </c>
      <c r="K240" s="178" t="s">
        <v>36</v>
      </c>
      <c r="L240" s="178" t="s">
        <v>119</v>
      </c>
      <c r="M240" s="179">
        <v>41700</v>
      </c>
      <c r="N240" s="178" t="s">
        <v>899</v>
      </c>
      <c r="O240" s="178">
        <v>20231206</v>
      </c>
      <c r="P240" s="178"/>
      <c r="Q240" s="179">
        <f t="shared" si="42"/>
        <v>83400</v>
      </c>
      <c r="R240" s="181">
        <f t="shared" si="43"/>
        <v>91740.000000000015</v>
      </c>
    </row>
    <row r="241" spans="1:18" s="188" customFormat="1">
      <c r="A241" s="186"/>
      <c r="B241" s="178">
        <v>10</v>
      </c>
      <c r="C241" s="178" t="s">
        <v>895</v>
      </c>
      <c r="D241" s="178" t="s">
        <v>49</v>
      </c>
      <c r="E241" s="178" t="s">
        <v>1139</v>
      </c>
      <c r="F241" s="178" t="s">
        <v>915</v>
      </c>
      <c r="G241" s="178"/>
      <c r="H241" s="178">
        <v>1511110</v>
      </c>
      <c r="I241" s="178"/>
      <c r="J241" s="208">
        <v>3</v>
      </c>
      <c r="K241" s="178" t="s">
        <v>38</v>
      </c>
      <c r="L241" s="178" t="s">
        <v>331</v>
      </c>
      <c r="M241" s="179">
        <v>19000</v>
      </c>
      <c r="N241" s="178" t="s">
        <v>899</v>
      </c>
      <c r="O241" s="178">
        <v>20231129</v>
      </c>
      <c r="P241" s="178"/>
      <c r="Q241" s="179">
        <f t="shared" si="42"/>
        <v>57000</v>
      </c>
      <c r="R241" s="181">
        <f t="shared" si="43"/>
        <v>62700.000000000007</v>
      </c>
    </row>
    <row r="242" spans="1:18" s="159" customFormat="1">
      <c r="A242" s="154"/>
      <c r="B242" s="155">
        <v>11</v>
      </c>
      <c r="C242" s="155" t="s">
        <v>895</v>
      </c>
      <c r="D242" s="155" t="s">
        <v>49</v>
      </c>
      <c r="E242" s="155" t="s">
        <v>1141</v>
      </c>
      <c r="F242" s="155" t="s">
        <v>115</v>
      </c>
      <c r="G242" s="155" t="s">
        <v>306</v>
      </c>
      <c r="H242" s="155" t="s">
        <v>916</v>
      </c>
      <c r="I242" s="155"/>
      <c r="J242" s="208">
        <v>2</v>
      </c>
      <c r="K242" s="155" t="s">
        <v>38</v>
      </c>
      <c r="L242" s="155" t="s">
        <v>119</v>
      </c>
      <c r="M242" s="156">
        <v>6900</v>
      </c>
      <c r="N242" s="155" t="s">
        <v>899</v>
      </c>
      <c r="O242" s="155">
        <v>20231124</v>
      </c>
      <c r="P242" s="155"/>
      <c r="Q242" s="156">
        <f t="shared" si="42"/>
        <v>13800</v>
      </c>
      <c r="R242" s="157">
        <f t="shared" si="43"/>
        <v>15180.000000000002</v>
      </c>
    </row>
    <row r="243" spans="1:18" s="188" customFormat="1">
      <c r="A243" s="186"/>
      <c r="B243" s="178">
        <v>12</v>
      </c>
      <c r="C243" s="178" t="s">
        <v>895</v>
      </c>
      <c r="D243" s="178" t="s">
        <v>49</v>
      </c>
      <c r="E243" s="178" t="s">
        <v>917</v>
      </c>
      <c r="F243" s="178" t="s">
        <v>918</v>
      </c>
      <c r="G243" s="178"/>
      <c r="H243" s="178" t="s">
        <v>919</v>
      </c>
      <c r="I243" s="178"/>
      <c r="J243" s="208">
        <v>1</v>
      </c>
      <c r="K243" s="178" t="s">
        <v>38</v>
      </c>
      <c r="L243" s="178" t="s">
        <v>920</v>
      </c>
      <c r="M243" s="179">
        <v>80000</v>
      </c>
      <c r="N243" s="178" t="s">
        <v>899</v>
      </c>
      <c r="O243" s="178">
        <v>20231123</v>
      </c>
      <c r="P243" s="178"/>
      <c r="Q243" s="179">
        <f t="shared" si="42"/>
        <v>80000</v>
      </c>
      <c r="R243" s="181">
        <f t="shared" si="43"/>
        <v>88000</v>
      </c>
    </row>
    <row r="244" spans="1:18" s="188" customFormat="1">
      <c r="A244" s="186"/>
      <c r="B244" s="178">
        <v>13</v>
      </c>
      <c r="C244" s="178" t="s">
        <v>895</v>
      </c>
      <c r="D244" s="178" t="s">
        <v>49</v>
      </c>
      <c r="E244" s="178" t="s">
        <v>921</v>
      </c>
      <c r="F244" s="178" t="s">
        <v>922</v>
      </c>
      <c r="G244" s="178"/>
      <c r="H244" s="178">
        <v>352070</v>
      </c>
      <c r="I244" s="178"/>
      <c r="J244" s="178">
        <v>1</v>
      </c>
      <c r="K244" s="178" t="s">
        <v>38</v>
      </c>
      <c r="L244" s="178" t="s">
        <v>923</v>
      </c>
      <c r="M244" s="179">
        <v>124000</v>
      </c>
      <c r="N244" s="178" t="s">
        <v>895</v>
      </c>
      <c r="O244" s="178">
        <v>20231123</v>
      </c>
      <c r="P244" s="737" t="s">
        <v>924</v>
      </c>
      <c r="Q244" s="179">
        <f t="shared" si="42"/>
        <v>124000</v>
      </c>
      <c r="R244" s="181">
        <f t="shared" si="43"/>
        <v>136400</v>
      </c>
    </row>
    <row r="245" spans="1:18" s="188" customFormat="1">
      <c r="A245" s="186"/>
      <c r="B245" s="178">
        <v>14</v>
      </c>
      <c r="C245" s="178" t="s">
        <v>895</v>
      </c>
      <c r="D245" s="178" t="s">
        <v>49</v>
      </c>
      <c r="E245" s="178" t="s">
        <v>925</v>
      </c>
      <c r="F245" s="178" t="s">
        <v>249</v>
      </c>
      <c r="G245" s="178"/>
      <c r="H245" s="178">
        <v>50050</v>
      </c>
      <c r="I245" s="178"/>
      <c r="J245" s="178">
        <v>1</v>
      </c>
      <c r="K245" s="178" t="s">
        <v>38</v>
      </c>
      <c r="L245" s="178" t="s">
        <v>331</v>
      </c>
      <c r="M245" s="179">
        <v>77000</v>
      </c>
      <c r="N245" s="178" t="s">
        <v>899</v>
      </c>
      <c r="O245" s="178">
        <v>20231129</v>
      </c>
      <c r="P245" s="737"/>
      <c r="Q245" s="179">
        <f t="shared" si="42"/>
        <v>77000</v>
      </c>
      <c r="R245" s="181">
        <f t="shared" si="43"/>
        <v>84700</v>
      </c>
    </row>
    <row r="246" spans="1:18" s="188" customFormat="1">
      <c r="A246" s="186"/>
      <c r="B246" s="178">
        <v>15</v>
      </c>
      <c r="C246" s="178" t="s">
        <v>895</v>
      </c>
      <c r="D246" s="178" t="s">
        <v>49</v>
      </c>
      <c r="E246" s="178" t="s">
        <v>925</v>
      </c>
      <c r="F246" s="178" t="s">
        <v>926</v>
      </c>
      <c r="G246" s="178"/>
      <c r="H246" s="178" t="s">
        <v>927</v>
      </c>
      <c r="I246" s="178"/>
      <c r="J246" s="178">
        <v>1</v>
      </c>
      <c r="K246" s="178" t="s">
        <v>38</v>
      </c>
      <c r="L246" s="178" t="s">
        <v>331</v>
      </c>
      <c r="M246" s="179">
        <v>118000</v>
      </c>
      <c r="N246" s="178" t="s">
        <v>928</v>
      </c>
      <c r="O246" s="178">
        <v>20231129</v>
      </c>
      <c r="P246" s="737"/>
      <c r="Q246" s="179">
        <f t="shared" si="42"/>
        <v>118000</v>
      </c>
      <c r="R246" s="181">
        <f t="shared" si="43"/>
        <v>129800.00000000001</v>
      </c>
    </row>
    <row r="247" spans="1:18" s="188" customFormat="1">
      <c r="A247" s="186"/>
      <c r="B247" s="178">
        <v>16</v>
      </c>
      <c r="C247" s="178" t="s">
        <v>895</v>
      </c>
      <c r="D247" s="178" t="s">
        <v>49</v>
      </c>
      <c r="E247" s="178" t="s">
        <v>925</v>
      </c>
      <c r="F247" s="178" t="s">
        <v>929</v>
      </c>
      <c r="G247" s="178"/>
      <c r="H247" s="178">
        <v>430829</v>
      </c>
      <c r="I247" s="178"/>
      <c r="J247" s="178">
        <v>1</v>
      </c>
      <c r="K247" s="178" t="s">
        <v>38</v>
      </c>
      <c r="L247" s="178" t="s">
        <v>331</v>
      </c>
      <c r="M247" s="179">
        <v>135000</v>
      </c>
      <c r="N247" s="178" t="s">
        <v>930</v>
      </c>
      <c r="O247" s="178">
        <v>20231129</v>
      </c>
      <c r="P247" s="737"/>
      <c r="Q247" s="179">
        <f t="shared" si="42"/>
        <v>135000</v>
      </c>
      <c r="R247" s="181">
        <f t="shared" si="43"/>
        <v>148500</v>
      </c>
    </row>
    <row r="248" spans="1:18">
      <c r="P248" s="165" t="s">
        <v>123</v>
      </c>
      <c r="Q248" s="213">
        <f>SUM(Q232:Q247)</f>
        <v>3198900</v>
      </c>
      <c r="R248" s="213">
        <f>SUM(R232:R247)</f>
        <v>3518790</v>
      </c>
    </row>
    <row r="250" spans="1:18">
      <c r="B250" s="143" t="s">
        <v>961</v>
      </c>
      <c r="P250" s="142"/>
      <c r="Q250" s="142"/>
      <c r="R250" s="142"/>
    </row>
    <row r="251" spans="1:18">
      <c r="B251" s="183" t="s">
        <v>48</v>
      </c>
      <c r="C251" s="183" t="s">
        <v>13</v>
      </c>
      <c r="D251" s="183" t="s">
        <v>12</v>
      </c>
      <c r="E251" s="183" t="s">
        <v>5</v>
      </c>
      <c r="F251" s="183" t="s">
        <v>22</v>
      </c>
      <c r="G251" s="183" t="s">
        <v>2</v>
      </c>
      <c r="H251" s="183" t="s">
        <v>18</v>
      </c>
      <c r="I251" s="183" t="s">
        <v>3</v>
      </c>
      <c r="J251" s="183" t="s">
        <v>6</v>
      </c>
      <c r="K251" s="183" t="s">
        <v>35</v>
      </c>
      <c r="L251" s="183" t="s">
        <v>21</v>
      </c>
      <c r="M251" s="183" t="s">
        <v>59</v>
      </c>
      <c r="N251" s="183" t="s">
        <v>58</v>
      </c>
      <c r="O251" s="183" t="s">
        <v>121</v>
      </c>
      <c r="P251" s="183" t="s">
        <v>73</v>
      </c>
      <c r="Q251" s="183" t="s">
        <v>122</v>
      </c>
      <c r="R251" s="183" t="s">
        <v>337</v>
      </c>
    </row>
    <row r="252" spans="1:18" s="188" customFormat="1">
      <c r="A252" s="186"/>
      <c r="B252" s="178">
        <v>7</v>
      </c>
      <c r="C252" s="178" t="s">
        <v>961</v>
      </c>
      <c r="D252" s="178" t="s">
        <v>49</v>
      </c>
      <c r="E252" s="178" t="s">
        <v>1012</v>
      </c>
      <c r="F252" s="178" t="s">
        <v>856</v>
      </c>
      <c r="G252" s="178"/>
      <c r="H252" s="178" t="s">
        <v>994</v>
      </c>
      <c r="I252" s="178" t="s">
        <v>580</v>
      </c>
      <c r="J252" s="178">
        <v>20</v>
      </c>
      <c r="K252" s="178" t="s">
        <v>38</v>
      </c>
      <c r="L252" s="178" t="s">
        <v>119</v>
      </c>
      <c r="M252" s="179">
        <v>17500</v>
      </c>
      <c r="N252" s="178" t="s">
        <v>1004</v>
      </c>
      <c r="O252" s="178">
        <v>20231215</v>
      </c>
      <c r="P252" s="178"/>
      <c r="Q252" s="179">
        <f t="shared" ref="Q252:Q261" si="44">J252*M252</f>
        <v>350000</v>
      </c>
      <c r="R252" s="181">
        <f t="shared" ref="R252:R261" si="45">Q252*1.1</f>
        <v>385000.00000000006</v>
      </c>
    </row>
    <row r="253" spans="1:18" s="188" customFormat="1">
      <c r="A253" s="186"/>
      <c r="B253" s="178">
        <v>8</v>
      </c>
      <c r="C253" s="178" t="s">
        <v>961</v>
      </c>
      <c r="D253" s="178" t="s">
        <v>49</v>
      </c>
      <c r="E253" s="178" t="s">
        <v>678</v>
      </c>
      <c r="F253" s="178"/>
      <c r="G253" s="178"/>
      <c r="H253" s="178"/>
      <c r="I253" s="178" t="s">
        <v>995</v>
      </c>
      <c r="J253" s="178">
        <v>10</v>
      </c>
      <c r="K253" s="178" t="s">
        <v>38</v>
      </c>
      <c r="L253" s="178" t="s">
        <v>331</v>
      </c>
      <c r="M253" s="179">
        <v>1700</v>
      </c>
      <c r="N253" s="178" t="s">
        <v>1004</v>
      </c>
      <c r="O253" s="178">
        <v>20231207</v>
      </c>
      <c r="P253" s="178"/>
      <c r="Q253" s="179">
        <f t="shared" si="44"/>
        <v>17000</v>
      </c>
      <c r="R253" s="181">
        <f t="shared" si="45"/>
        <v>18700</v>
      </c>
    </row>
    <row r="254" spans="1:18" s="188" customFormat="1">
      <c r="A254" s="186"/>
      <c r="B254" s="178">
        <v>9</v>
      </c>
      <c r="C254" s="178" t="s">
        <v>961</v>
      </c>
      <c r="D254" s="178" t="s">
        <v>49</v>
      </c>
      <c r="E254" s="178" t="s">
        <v>1013</v>
      </c>
      <c r="F254" s="178" t="s">
        <v>862</v>
      </c>
      <c r="G254" s="178"/>
      <c r="H254" s="178" t="s">
        <v>1025</v>
      </c>
      <c r="I254" s="178" t="s">
        <v>152</v>
      </c>
      <c r="J254" s="178">
        <v>10</v>
      </c>
      <c r="K254" s="178" t="s">
        <v>38</v>
      </c>
      <c r="L254" s="178" t="s">
        <v>119</v>
      </c>
      <c r="M254" s="179">
        <v>5400</v>
      </c>
      <c r="N254" s="178"/>
      <c r="O254" s="178">
        <v>20231206</v>
      </c>
      <c r="P254" s="178"/>
      <c r="Q254" s="179">
        <f t="shared" si="44"/>
        <v>54000</v>
      </c>
      <c r="R254" s="181">
        <f t="shared" si="45"/>
        <v>59400.000000000007</v>
      </c>
    </row>
    <row r="255" spans="1:18" s="188" customFormat="1">
      <c r="A255" s="186"/>
      <c r="B255" s="178">
        <v>10</v>
      </c>
      <c r="C255" s="178" t="s">
        <v>961</v>
      </c>
      <c r="D255" s="178" t="s">
        <v>49</v>
      </c>
      <c r="E255" s="178" t="s">
        <v>1014</v>
      </c>
      <c r="F255" s="178" t="s">
        <v>862</v>
      </c>
      <c r="G255" s="178"/>
      <c r="H255" s="178" t="s">
        <v>996</v>
      </c>
      <c r="I255" s="178" t="s">
        <v>580</v>
      </c>
      <c r="J255" s="178">
        <v>10</v>
      </c>
      <c r="K255" s="178" t="s">
        <v>38</v>
      </c>
      <c r="L255" s="178" t="s">
        <v>119</v>
      </c>
      <c r="M255" s="179">
        <v>7800</v>
      </c>
      <c r="N255" s="178"/>
      <c r="O255" s="178">
        <v>20231206</v>
      </c>
      <c r="P255" s="178"/>
      <c r="Q255" s="179">
        <f t="shared" si="44"/>
        <v>78000</v>
      </c>
      <c r="R255" s="181">
        <f t="shared" si="45"/>
        <v>85800</v>
      </c>
    </row>
    <row r="256" spans="1:18" s="188" customFormat="1">
      <c r="A256" s="186"/>
      <c r="B256" s="178">
        <v>11</v>
      </c>
      <c r="C256" s="178" t="s">
        <v>961</v>
      </c>
      <c r="D256" s="178" t="s">
        <v>49</v>
      </c>
      <c r="E256" s="178" t="s">
        <v>1015</v>
      </c>
      <c r="F256" s="178" t="s">
        <v>997</v>
      </c>
      <c r="G256" s="178"/>
      <c r="H256" s="178" t="s">
        <v>1016</v>
      </c>
      <c r="I256" s="178" t="s">
        <v>159</v>
      </c>
      <c r="J256" s="208">
        <v>1</v>
      </c>
      <c r="K256" s="178" t="s">
        <v>38</v>
      </c>
      <c r="L256" s="178" t="s">
        <v>119</v>
      </c>
      <c r="M256" s="179">
        <v>13500</v>
      </c>
      <c r="N256" s="178"/>
      <c r="O256" s="178">
        <v>20231206</v>
      </c>
      <c r="P256" s="178"/>
      <c r="Q256" s="156">
        <f t="shared" si="44"/>
        <v>13500</v>
      </c>
      <c r="R256" s="157">
        <f t="shared" si="45"/>
        <v>14850.000000000002</v>
      </c>
    </row>
    <row r="257" spans="1:18" s="188" customFormat="1">
      <c r="A257" s="186"/>
      <c r="B257" s="178">
        <v>12</v>
      </c>
      <c r="C257" s="178" t="s">
        <v>961</v>
      </c>
      <c r="D257" s="178" t="s">
        <v>49</v>
      </c>
      <c r="E257" s="178" t="s">
        <v>1017</v>
      </c>
      <c r="F257" s="178"/>
      <c r="G257" s="178"/>
      <c r="H257" s="178" t="s">
        <v>998</v>
      </c>
      <c r="I257" s="178"/>
      <c r="J257" s="178">
        <v>20</v>
      </c>
      <c r="K257" s="178" t="s">
        <v>518</v>
      </c>
      <c r="L257" s="178" t="s">
        <v>331</v>
      </c>
      <c r="M257" s="179">
        <v>6800</v>
      </c>
      <c r="N257" s="178"/>
      <c r="O257" s="178">
        <v>20231201</v>
      </c>
      <c r="P257" s="178"/>
      <c r="Q257" s="179">
        <f t="shared" si="44"/>
        <v>136000</v>
      </c>
      <c r="R257" s="181">
        <f t="shared" si="45"/>
        <v>149600</v>
      </c>
    </row>
    <row r="258" spans="1:18" s="188" customFormat="1">
      <c r="A258" s="186"/>
      <c r="B258" s="178">
        <v>13</v>
      </c>
      <c r="C258" s="178" t="s">
        <v>961</v>
      </c>
      <c r="D258" s="178" t="s">
        <v>49</v>
      </c>
      <c r="E258" s="178" t="s">
        <v>1018</v>
      </c>
      <c r="F258" s="178"/>
      <c r="G258" s="178"/>
      <c r="H258" s="178" t="s">
        <v>999</v>
      </c>
      <c r="I258" s="178"/>
      <c r="J258" s="178">
        <v>10</v>
      </c>
      <c r="K258" s="178" t="s">
        <v>518</v>
      </c>
      <c r="L258" s="178" t="s">
        <v>331</v>
      </c>
      <c r="M258" s="179">
        <v>6800</v>
      </c>
      <c r="N258" s="178"/>
      <c r="O258" s="178">
        <v>20231201</v>
      </c>
      <c r="P258" s="178"/>
      <c r="Q258" s="179">
        <f t="shared" si="44"/>
        <v>68000</v>
      </c>
      <c r="R258" s="181">
        <f t="shared" si="45"/>
        <v>74800</v>
      </c>
    </row>
    <row r="259" spans="1:18" s="188" customFormat="1">
      <c r="A259" s="186"/>
      <c r="B259" s="178">
        <v>14</v>
      </c>
      <c r="C259" s="178" t="s">
        <v>961</v>
      </c>
      <c r="D259" s="178" t="s">
        <v>49</v>
      </c>
      <c r="E259" s="178" t="s">
        <v>1019</v>
      </c>
      <c r="F259" s="178"/>
      <c r="G259" s="178"/>
      <c r="H259" s="178" t="s">
        <v>254</v>
      </c>
      <c r="I259" s="178"/>
      <c r="J259" s="178">
        <v>10</v>
      </c>
      <c r="K259" s="178" t="s">
        <v>518</v>
      </c>
      <c r="L259" s="178" t="s">
        <v>331</v>
      </c>
      <c r="M259" s="179">
        <v>8500</v>
      </c>
      <c r="N259" s="178"/>
      <c r="O259" s="178">
        <v>20231201</v>
      </c>
      <c r="P259" s="178"/>
      <c r="Q259" s="179">
        <f t="shared" si="44"/>
        <v>85000</v>
      </c>
      <c r="R259" s="181">
        <f t="shared" si="45"/>
        <v>93500.000000000015</v>
      </c>
    </row>
    <row r="260" spans="1:18" s="188" customFormat="1">
      <c r="A260" s="186"/>
      <c r="B260" s="178">
        <v>15</v>
      </c>
      <c r="C260" s="178" t="s">
        <v>961</v>
      </c>
      <c r="D260" s="178" t="s">
        <v>49</v>
      </c>
      <c r="E260" s="178" t="s">
        <v>1019</v>
      </c>
      <c r="F260" s="178"/>
      <c r="G260" s="178"/>
      <c r="H260" s="178" t="s">
        <v>999</v>
      </c>
      <c r="I260" s="178"/>
      <c r="J260" s="178">
        <v>10</v>
      </c>
      <c r="K260" s="178" t="s">
        <v>518</v>
      </c>
      <c r="L260" s="178" t="s">
        <v>331</v>
      </c>
      <c r="M260" s="179">
        <v>8500</v>
      </c>
      <c r="N260" s="178"/>
      <c r="O260" s="178">
        <v>20231201</v>
      </c>
      <c r="P260" s="178"/>
      <c r="Q260" s="179">
        <f t="shared" si="44"/>
        <v>85000</v>
      </c>
      <c r="R260" s="181">
        <f t="shared" si="45"/>
        <v>93500.000000000015</v>
      </c>
    </row>
    <row r="261" spans="1:18" s="188" customFormat="1">
      <c r="A261" s="186"/>
      <c r="B261" s="178">
        <v>16</v>
      </c>
      <c r="C261" s="178" t="s">
        <v>961</v>
      </c>
      <c r="D261" s="178" t="s">
        <v>49</v>
      </c>
      <c r="E261" s="178" t="s">
        <v>1020</v>
      </c>
      <c r="F261" s="178" t="s">
        <v>1000</v>
      </c>
      <c r="G261" s="178"/>
      <c r="H261" s="178" t="s">
        <v>1021</v>
      </c>
      <c r="I261" s="178" t="s">
        <v>1001</v>
      </c>
      <c r="J261" s="208">
        <v>2</v>
      </c>
      <c r="K261" s="178" t="s">
        <v>518</v>
      </c>
      <c r="L261" s="178" t="s">
        <v>119</v>
      </c>
      <c r="M261" s="179">
        <v>46500</v>
      </c>
      <c r="N261" s="178"/>
      <c r="O261" s="178">
        <v>20231206</v>
      </c>
      <c r="P261" s="178"/>
      <c r="Q261" s="179">
        <f t="shared" si="44"/>
        <v>93000</v>
      </c>
      <c r="R261" s="181">
        <f t="shared" si="45"/>
        <v>102300.00000000001</v>
      </c>
    </row>
    <row r="262" spans="1:18" s="188" customFormat="1">
      <c r="A262" s="186"/>
      <c r="B262" s="178">
        <v>17</v>
      </c>
      <c r="C262" s="178" t="s">
        <v>961</v>
      </c>
      <c r="D262" s="178" t="s">
        <v>49</v>
      </c>
      <c r="E262" s="178" t="s">
        <v>522</v>
      </c>
      <c r="F262" s="178" t="s">
        <v>862</v>
      </c>
      <c r="G262" s="178"/>
      <c r="H262" s="178" t="s">
        <v>1002</v>
      </c>
      <c r="I262" s="178" t="s">
        <v>580</v>
      </c>
      <c r="J262" s="178">
        <v>10</v>
      </c>
      <c r="K262" s="178" t="s">
        <v>38</v>
      </c>
      <c r="L262" s="178" t="s">
        <v>119</v>
      </c>
      <c r="M262" s="179">
        <v>7400</v>
      </c>
      <c r="N262" s="178"/>
      <c r="O262" s="178">
        <v>20231206</v>
      </c>
      <c r="P262" s="178"/>
      <c r="Q262" s="179">
        <f t="shared" ref="Q262:Q264" si="46">J262*M262</f>
        <v>74000</v>
      </c>
      <c r="R262" s="181">
        <f t="shared" ref="R262:R264" si="47">Q262*1.1</f>
        <v>81400</v>
      </c>
    </row>
    <row r="263" spans="1:18" s="188" customFormat="1">
      <c r="A263" s="186"/>
      <c r="B263" s="178">
        <v>18</v>
      </c>
      <c r="C263" s="178" t="s">
        <v>961</v>
      </c>
      <c r="D263" s="178" t="s">
        <v>49</v>
      </c>
      <c r="E263" s="178" t="s">
        <v>1022</v>
      </c>
      <c r="F263" s="178" t="s">
        <v>1023</v>
      </c>
      <c r="G263" s="178"/>
      <c r="H263" s="178" t="s">
        <v>875</v>
      </c>
      <c r="I263" s="178"/>
      <c r="J263" s="178">
        <v>10</v>
      </c>
      <c r="K263" s="178" t="s">
        <v>36</v>
      </c>
      <c r="L263" s="178" t="str">
        <f>$L$262</f>
        <v>성호씨그마</v>
      </c>
      <c r="M263" s="179">
        <v>17400</v>
      </c>
      <c r="N263" s="178"/>
      <c r="O263" s="178">
        <v>20231206</v>
      </c>
      <c r="P263" s="178"/>
      <c r="Q263" s="179">
        <f t="shared" si="46"/>
        <v>174000</v>
      </c>
      <c r="R263" s="181">
        <f t="shared" si="47"/>
        <v>191400.00000000003</v>
      </c>
    </row>
    <row r="264" spans="1:18" s="188" customFormat="1">
      <c r="A264" s="186"/>
      <c r="B264" s="178">
        <v>19</v>
      </c>
      <c r="C264" s="178" t="s">
        <v>961</v>
      </c>
      <c r="D264" s="178" t="s">
        <v>49</v>
      </c>
      <c r="E264" s="178" t="s">
        <v>1024</v>
      </c>
      <c r="F264" s="178" t="s">
        <v>964</v>
      </c>
      <c r="G264" s="178"/>
      <c r="H264" s="178" t="s">
        <v>1003</v>
      </c>
      <c r="I264" s="178" t="s">
        <v>811</v>
      </c>
      <c r="J264" s="178">
        <v>2</v>
      </c>
      <c r="K264" s="178" t="s">
        <v>38</v>
      </c>
      <c r="L264" s="178" t="s">
        <v>57</v>
      </c>
      <c r="M264" s="179">
        <v>126000</v>
      </c>
      <c r="N264" s="178">
        <v>20231228</v>
      </c>
      <c r="O264" s="178">
        <v>20231227</v>
      </c>
      <c r="P264" s="178"/>
      <c r="Q264" s="179">
        <f t="shared" si="46"/>
        <v>252000</v>
      </c>
      <c r="R264" s="181">
        <f t="shared" si="47"/>
        <v>277200</v>
      </c>
    </row>
    <row r="265" spans="1:18" s="188" customFormat="1">
      <c r="A265" s="186"/>
      <c r="B265" s="178">
        <v>1</v>
      </c>
      <c r="C265" s="178" t="s">
        <v>961</v>
      </c>
      <c r="D265" s="178" t="s">
        <v>49</v>
      </c>
      <c r="E265" s="178" t="s">
        <v>1005</v>
      </c>
      <c r="F265" s="178" t="s">
        <v>989</v>
      </c>
      <c r="G265" s="178"/>
      <c r="H265" s="178" t="s">
        <v>1006</v>
      </c>
      <c r="I265" s="178" t="s">
        <v>990</v>
      </c>
      <c r="J265" s="208">
        <v>15</v>
      </c>
      <c r="K265" s="178" t="s">
        <v>518</v>
      </c>
      <c r="L265" s="178" t="s">
        <v>119</v>
      </c>
      <c r="M265" s="179">
        <v>77000</v>
      </c>
      <c r="N265" s="178"/>
      <c r="O265" s="178">
        <v>20231206</v>
      </c>
      <c r="P265" s="178"/>
      <c r="Q265" s="179">
        <f t="shared" ref="Q265:Q269" si="48">J265*M265</f>
        <v>1155000</v>
      </c>
      <c r="R265" s="181">
        <f>Q265*1.1</f>
        <v>1270500</v>
      </c>
    </row>
    <row r="266" spans="1:18" s="188" customFormat="1">
      <c r="A266" s="186"/>
      <c r="B266" s="178">
        <v>2</v>
      </c>
      <c r="C266" s="178" t="s">
        <v>961</v>
      </c>
      <c r="D266" s="178" t="s">
        <v>49</v>
      </c>
      <c r="E266" s="178" t="s">
        <v>1007</v>
      </c>
      <c r="F266" s="178" t="s">
        <v>964</v>
      </c>
      <c r="G266" s="178"/>
      <c r="H266" s="178" t="s">
        <v>991</v>
      </c>
      <c r="I266" s="178"/>
      <c r="J266" s="178">
        <v>4</v>
      </c>
      <c r="K266" s="178" t="s">
        <v>38</v>
      </c>
      <c r="L266" s="178" t="s">
        <v>57</v>
      </c>
      <c r="M266" s="179">
        <v>48000</v>
      </c>
      <c r="N266" s="178"/>
      <c r="O266" s="178">
        <v>20231228</v>
      </c>
      <c r="P266" s="178"/>
      <c r="Q266" s="179">
        <f t="shared" si="48"/>
        <v>192000</v>
      </c>
      <c r="R266" s="181">
        <f t="shared" ref="R266:R269" si="49">Q266*1.1</f>
        <v>211200.00000000003</v>
      </c>
    </row>
    <row r="267" spans="1:18" s="188" customFormat="1">
      <c r="A267" s="186"/>
      <c r="B267" s="178">
        <v>3</v>
      </c>
      <c r="C267" s="178" t="s">
        <v>961</v>
      </c>
      <c r="D267" s="178" t="s">
        <v>49</v>
      </c>
      <c r="E267" s="178" t="s">
        <v>1008</v>
      </c>
      <c r="F267" s="178" t="s">
        <v>964</v>
      </c>
      <c r="G267" s="178"/>
      <c r="H267" s="178" t="s">
        <v>992</v>
      </c>
      <c r="I267" s="178"/>
      <c r="J267" s="178">
        <v>5</v>
      </c>
      <c r="K267" s="178" t="s">
        <v>38</v>
      </c>
      <c r="L267" s="178" t="s">
        <v>57</v>
      </c>
      <c r="M267" s="179">
        <v>38000</v>
      </c>
      <c r="N267" s="178"/>
      <c r="O267" s="178">
        <v>20231206</v>
      </c>
      <c r="P267" s="178"/>
      <c r="Q267" s="179">
        <f t="shared" si="48"/>
        <v>190000</v>
      </c>
      <c r="R267" s="181">
        <f t="shared" si="49"/>
        <v>209000.00000000003</v>
      </c>
    </row>
    <row r="268" spans="1:18" s="188" customFormat="1">
      <c r="A268" s="186"/>
      <c r="B268" s="178">
        <v>4</v>
      </c>
      <c r="C268" s="178" t="s">
        <v>961</v>
      </c>
      <c r="D268" s="178" t="s">
        <v>49</v>
      </c>
      <c r="E268" s="178" t="s">
        <v>1009</v>
      </c>
      <c r="F268" s="178" t="s">
        <v>964</v>
      </c>
      <c r="G268" s="178"/>
      <c r="H268" s="178" t="s">
        <v>1010</v>
      </c>
      <c r="I268" s="178"/>
      <c r="J268" s="178">
        <v>5</v>
      </c>
      <c r="K268" s="178" t="s">
        <v>38</v>
      </c>
      <c r="L268" s="178" t="s">
        <v>57</v>
      </c>
      <c r="M268" s="179">
        <v>40000</v>
      </c>
      <c r="N268" s="178"/>
      <c r="O268" s="178">
        <v>20231228</v>
      </c>
      <c r="P268" s="178"/>
      <c r="Q268" s="179">
        <f t="shared" si="48"/>
        <v>200000</v>
      </c>
      <c r="R268" s="181">
        <f t="shared" si="49"/>
        <v>220000.00000000003</v>
      </c>
    </row>
    <row r="269" spans="1:18" s="188" customFormat="1">
      <c r="A269" s="186"/>
      <c r="B269" s="178">
        <v>5</v>
      </c>
      <c r="C269" s="178" t="s">
        <v>961</v>
      </c>
      <c r="D269" s="178" t="s">
        <v>49</v>
      </c>
      <c r="E269" s="178" t="s">
        <v>1011</v>
      </c>
      <c r="F269" s="178" t="s">
        <v>964</v>
      </c>
      <c r="G269" s="178"/>
      <c r="H269" s="178" t="s">
        <v>993</v>
      </c>
      <c r="I269" s="178"/>
      <c r="J269" s="178">
        <v>1</v>
      </c>
      <c r="K269" s="178" t="s">
        <v>38</v>
      </c>
      <c r="L269" s="178" t="s">
        <v>57</v>
      </c>
      <c r="M269" s="179">
        <v>90000</v>
      </c>
      <c r="N269" s="178"/>
      <c r="O269" s="178">
        <v>20231206</v>
      </c>
      <c r="P269" s="178"/>
      <c r="Q269" s="179">
        <f t="shared" si="48"/>
        <v>90000</v>
      </c>
      <c r="R269" s="181">
        <f t="shared" si="49"/>
        <v>99000.000000000015</v>
      </c>
    </row>
    <row r="270" spans="1:18">
      <c r="P270" s="165" t="s">
        <v>123</v>
      </c>
      <c r="Q270" s="213">
        <f>SUM(Q252:Q269)</f>
        <v>3306500</v>
      </c>
      <c r="R270" s="213">
        <f>SUM(R252:R269)</f>
        <v>3637150</v>
      </c>
    </row>
    <row r="273" spans="1:18">
      <c r="B273" s="143" t="s">
        <v>1038</v>
      </c>
      <c r="P273" s="142"/>
      <c r="Q273" s="142"/>
      <c r="R273" s="142"/>
    </row>
    <row r="274" spans="1:18">
      <c r="B274" s="183" t="s">
        <v>48</v>
      </c>
      <c r="C274" s="183" t="s">
        <v>13</v>
      </c>
      <c r="D274" s="183" t="s">
        <v>12</v>
      </c>
      <c r="E274" s="183" t="s">
        <v>5</v>
      </c>
      <c r="F274" s="183" t="s">
        <v>22</v>
      </c>
      <c r="G274" s="183" t="s">
        <v>2</v>
      </c>
      <c r="H274" s="183" t="s">
        <v>18</v>
      </c>
      <c r="I274" s="183" t="s">
        <v>3</v>
      </c>
      <c r="J274" s="183" t="s">
        <v>6</v>
      </c>
      <c r="K274" s="183" t="s">
        <v>35</v>
      </c>
      <c r="L274" s="183" t="s">
        <v>21</v>
      </c>
      <c r="M274" s="183" t="s">
        <v>59</v>
      </c>
      <c r="N274" s="183" t="s">
        <v>58</v>
      </c>
      <c r="O274" s="183" t="s">
        <v>121</v>
      </c>
      <c r="P274" s="183" t="s">
        <v>73</v>
      </c>
      <c r="Q274" s="183" t="s">
        <v>122</v>
      </c>
      <c r="R274" s="183" t="s">
        <v>337</v>
      </c>
    </row>
    <row r="275" spans="1:18" s="188" customFormat="1">
      <c r="A275" s="186"/>
      <c r="B275" s="178">
        <v>1</v>
      </c>
      <c r="C275" s="178" t="s">
        <v>1038</v>
      </c>
      <c r="D275" s="178" t="s">
        <v>49</v>
      </c>
      <c r="E275" s="178" t="s">
        <v>1039</v>
      </c>
      <c r="F275" s="178" t="s">
        <v>25</v>
      </c>
      <c r="G275" s="178"/>
      <c r="H275" s="178" t="s">
        <v>1053</v>
      </c>
      <c r="I275" s="178" t="s">
        <v>1040</v>
      </c>
      <c r="J275" s="178">
        <v>1</v>
      </c>
      <c r="K275" s="178" t="s">
        <v>38</v>
      </c>
      <c r="L275" s="178" t="s">
        <v>119</v>
      </c>
      <c r="M275" s="179">
        <v>81000</v>
      </c>
      <c r="N275" s="178" t="s">
        <v>1041</v>
      </c>
      <c r="O275" s="178">
        <v>20231215</v>
      </c>
      <c r="P275" s="178"/>
      <c r="Q275" s="179">
        <f t="shared" ref="Q275" si="50">J275*M275</f>
        <v>81000</v>
      </c>
      <c r="R275" s="181">
        <f t="shared" ref="R275" si="51">Q275*1.1</f>
        <v>89100</v>
      </c>
    </row>
    <row r="276" spans="1:18">
      <c r="P276" s="165" t="s">
        <v>123</v>
      </c>
      <c r="Q276" s="213">
        <f>SUM(Q275:Q275)</f>
        <v>81000</v>
      </c>
      <c r="R276" s="213">
        <f>SUM(R275:R275)</f>
        <v>89100</v>
      </c>
    </row>
    <row r="278" spans="1:18">
      <c r="B278" s="143" t="s">
        <v>1074</v>
      </c>
      <c r="P278" s="142"/>
      <c r="Q278" s="142"/>
      <c r="R278" s="142"/>
    </row>
    <row r="279" spans="1:18">
      <c r="B279" s="183" t="s">
        <v>48</v>
      </c>
      <c r="C279" s="183" t="s">
        <v>13</v>
      </c>
      <c r="D279" s="183" t="s">
        <v>12</v>
      </c>
      <c r="E279" s="183" t="s">
        <v>5</v>
      </c>
      <c r="F279" s="183" t="s">
        <v>22</v>
      </c>
      <c r="G279" s="183" t="s">
        <v>2</v>
      </c>
      <c r="H279" s="183" t="s">
        <v>18</v>
      </c>
      <c r="I279" s="183" t="s">
        <v>3</v>
      </c>
      <c r="J279" s="183" t="s">
        <v>6</v>
      </c>
      <c r="K279" s="183" t="s">
        <v>35</v>
      </c>
      <c r="L279" s="183" t="s">
        <v>21</v>
      </c>
      <c r="M279" s="183" t="s">
        <v>59</v>
      </c>
      <c r="N279" s="183" t="s">
        <v>58</v>
      </c>
      <c r="O279" s="183" t="s">
        <v>121</v>
      </c>
      <c r="P279" s="183" t="s">
        <v>73</v>
      </c>
      <c r="Q279" s="183" t="s">
        <v>122</v>
      </c>
      <c r="R279" s="183" t="s">
        <v>337</v>
      </c>
    </row>
    <row r="280" spans="1:18" s="188" customFormat="1">
      <c r="A280" s="186"/>
      <c r="B280" s="178">
        <v>1</v>
      </c>
      <c r="C280" s="178" t="s">
        <v>1074</v>
      </c>
      <c r="D280" s="178" t="s">
        <v>49</v>
      </c>
      <c r="E280" s="214" t="s">
        <v>1075</v>
      </c>
      <c r="F280" s="214" t="s">
        <v>1076</v>
      </c>
      <c r="G280" s="178"/>
      <c r="H280" s="214" t="s">
        <v>540</v>
      </c>
      <c r="I280" s="178"/>
      <c r="J280" s="214">
        <v>4</v>
      </c>
      <c r="K280" s="178" t="s">
        <v>37</v>
      </c>
      <c r="L280" s="178" t="s">
        <v>119</v>
      </c>
      <c r="M280" s="179">
        <v>50000</v>
      </c>
      <c r="N280" s="178">
        <v>20231221</v>
      </c>
      <c r="O280" s="178">
        <v>20231228</v>
      </c>
      <c r="P280" s="178"/>
      <c r="Q280" s="179">
        <f t="shared" ref="Q280:Q291" si="52">J280*M280</f>
        <v>200000</v>
      </c>
      <c r="R280" s="179">
        <f t="shared" ref="R280:R291" si="53">Q280*1.1</f>
        <v>220000.00000000003</v>
      </c>
    </row>
    <row r="281" spans="1:18" s="188" customFormat="1">
      <c r="A281" s="186"/>
      <c r="B281" s="178">
        <v>2</v>
      </c>
      <c r="C281" s="178" t="s">
        <v>1074</v>
      </c>
      <c r="D281" s="178" t="s">
        <v>49</v>
      </c>
      <c r="E281" s="214" t="s">
        <v>1077</v>
      </c>
      <c r="F281" s="214" t="s">
        <v>997</v>
      </c>
      <c r="G281" s="178"/>
      <c r="H281" s="214" t="s">
        <v>1079</v>
      </c>
      <c r="I281" s="214" t="s">
        <v>1078</v>
      </c>
      <c r="J281" s="178">
        <v>1</v>
      </c>
      <c r="K281" s="178" t="s">
        <v>38</v>
      </c>
      <c r="L281" s="178" t="s">
        <v>119</v>
      </c>
      <c r="M281" s="179">
        <v>50000</v>
      </c>
      <c r="N281" s="178">
        <v>20231221</v>
      </c>
      <c r="O281" s="178">
        <v>20231228</v>
      </c>
      <c r="P281" s="178"/>
      <c r="Q281" s="179">
        <f t="shared" si="52"/>
        <v>50000</v>
      </c>
      <c r="R281" s="179">
        <f t="shared" si="53"/>
        <v>55000.000000000007</v>
      </c>
    </row>
    <row r="282" spans="1:18" s="188" customFormat="1">
      <c r="A282" s="186"/>
      <c r="B282" s="178">
        <v>3</v>
      </c>
      <c r="C282" s="178" t="s">
        <v>1074</v>
      </c>
      <c r="D282" s="178" t="s">
        <v>49</v>
      </c>
      <c r="E282" s="214" t="s">
        <v>1080</v>
      </c>
      <c r="F282" s="214" t="s">
        <v>986</v>
      </c>
      <c r="G282" s="178"/>
      <c r="H282" s="214" t="s">
        <v>1081</v>
      </c>
      <c r="I282" s="178"/>
      <c r="J282" s="178">
        <v>1</v>
      </c>
      <c r="K282" s="178" t="s">
        <v>38</v>
      </c>
      <c r="L282" s="178" t="s">
        <v>119</v>
      </c>
      <c r="M282" s="179">
        <v>600000</v>
      </c>
      <c r="N282" s="178">
        <v>20231221</v>
      </c>
      <c r="O282" s="178">
        <v>20240104</v>
      </c>
      <c r="P282" s="178"/>
      <c r="Q282" s="179">
        <f t="shared" ref="Q282:Q283" si="54">J282*M282</f>
        <v>600000</v>
      </c>
      <c r="R282" s="179">
        <f t="shared" ref="R282:R283" si="55">Q282*1.1</f>
        <v>660000</v>
      </c>
    </row>
    <row r="283" spans="1:18" s="188" customFormat="1">
      <c r="A283" s="186"/>
      <c r="B283" s="178">
        <v>4</v>
      </c>
      <c r="C283" s="178" t="s">
        <v>1074</v>
      </c>
      <c r="D283" s="178" t="s">
        <v>49</v>
      </c>
      <c r="E283" s="214" t="s">
        <v>1082</v>
      </c>
      <c r="F283" s="214" t="s">
        <v>986</v>
      </c>
      <c r="G283" s="178"/>
      <c r="H283" s="214" t="s">
        <v>1083</v>
      </c>
      <c r="I283" s="178"/>
      <c r="J283" s="178">
        <v>1</v>
      </c>
      <c r="K283" s="178" t="s">
        <v>38</v>
      </c>
      <c r="L283" s="178" t="s">
        <v>119</v>
      </c>
      <c r="M283" s="179">
        <v>600000</v>
      </c>
      <c r="N283" s="178">
        <v>20231221</v>
      </c>
      <c r="O283" s="178">
        <v>20240104</v>
      </c>
      <c r="P283" s="178"/>
      <c r="Q283" s="179">
        <f t="shared" si="54"/>
        <v>600000</v>
      </c>
      <c r="R283" s="179">
        <f t="shared" si="55"/>
        <v>660000</v>
      </c>
    </row>
    <row r="284" spans="1:18" s="188" customFormat="1">
      <c r="A284" s="186"/>
      <c r="B284" s="178">
        <v>5</v>
      </c>
      <c r="C284" s="178" t="s">
        <v>1074</v>
      </c>
      <c r="D284" s="178" t="s">
        <v>49</v>
      </c>
      <c r="E284" s="214" t="s">
        <v>1084</v>
      </c>
      <c r="F284" s="178"/>
      <c r="G284" s="178"/>
      <c r="H284" s="178"/>
      <c r="I284" s="214" t="s">
        <v>1085</v>
      </c>
      <c r="J284" s="214">
        <v>10</v>
      </c>
      <c r="K284" s="178" t="s">
        <v>37</v>
      </c>
      <c r="L284" s="178" t="s">
        <v>1104</v>
      </c>
      <c r="M284" s="179">
        <v>8500</v>
      </c>
      <c r="N284" s="178">
        <v>20231221</v>
      </c>
      <c r="O284" s="178">
        <v>20240103</v>
      </c>
      <c r="P284" s="178"/>
      <c r="Q284" s="179">
        <f t="shared" si="52"/>
        <v>85000</v>
      </c>
      <c r="R284" s="179">
        <f t="shared" si="53"/>
        <v>93500.000000000015</v>
      </c>
    </row>
    <row r="285" spans="1:18" s="188" customFormat="1">
      <c r="A285" s="186"/>
      <c r="B285" s="178">
        <v>6</v>
      </c>
      <c r="C285" s="178" t="s">
        <v>1074</v>
      </c>
      <c r="D285" s="178" t="s">
        <v>49</v>
      </c>
      <c r="E285" s="214" t="s">
        <v>1086</v>
      </c>
      <c r="F285" s="214" t="s">
        <v>997</v>
      </c>
      <c r="G285" s="178"/>
      <c r="H285" s="214" t="s">
        <v>1087</v>
      </c>
      <c r="I285" s="214" t="s">
        <v>737</v>
      </c>
      <c r="J285" s="178">
        <v>2</v>
      </c>
      <c r="K285" s="178" t="s">
        <v>38</v>
      </c>
      <c r="L285" s="178" t="s">
        <v>119</v>
      </c>
      <c r="M285" s="179">
        <v>195000</v>
      </c>
      <c r="N285" s="178">
        <v>20231221</v>
      </c>
      <c r="O285" s="178">
        <v>20231228</v>
      </c>
      <c r="P285" s="178"/>
      <c r="Q285" s="179">
        <f t="shared" si="52"/>
        <v>390000</v>
      </c>
      <c r="R285" s="179">
        <f t="shared" si="53"/>
        <v>429000.00000000006</v>
      </c>
    </row>
    <row r="286" spans="1:18" s="188" customFormat="1">
      <c r="A286" s="186"/>
      <c r="B286" s="178">
        <v>7</v>
      </c>
      <c r="C286" s="178" t="s">
        <v>1074</v>
      </c>
      <c r="D286" s="178" t="s">
        <v>49</v>
      </c>
      <c r="E286" s="214" t="s">
        <v>1088</v>
      </c>
      <c r="F286" s="214" t="s">
        <v>1090</v>
      </c>
      <c r="G286" s="178"/>
      <c r="H286" s="214" t="s">
        <v>1091</v>
      </c>
      <c r="I286" s="214" t="s">
        <v>1089</v>
      </c>
      <c r="J286" s="178">
        <v>3</v>
      </c>
      <c r="K286" s="178" t="s">
        <v>38</v>
      </c>
      <c r="L286" s="178" t="s">
        <v>119</v>
      </c>
      <c r="M286" s="179">
        <v>480000</v>
      </c>
      <c r="N286" s="178">
        <v>20231221</v>
      </c>
      <c r="O286" s="178">
        <v>20231228</v>
      </c>
      <c r="P286" s="178"/>
      <c r="Q286" s="179">
        <f t="shared" si="52"/>
        <v>1440000</v>
      </c>
      <c r="R286" s="179">
        <f t="shared" si="53"/>
        <v>1584000.0000000002</v>
      </c>
    </row>
    <row r="287" spans="1:18" s="188" customFormat="1">
      <c r="A287" s="186"/>
      <c r="B287" s="178">
        <v>8</v>
      </c>
      <c r="C287" s="178" t="s">
        <v>1074</v>
      </c>
      <c r="D287" s="178" t="s">
        <v>49</v>
      </c>
      <c r="E287" s="214" t="s">
        <v>1092</v>
      </c>
      <c r="F287" s="214" t="s">
        <v>997</v>
      </c>
      <c r="G287" s="178"/>
      <c r="H287" s="214" t="s">
        <v>1093</v>
      </c>
      <c r="I287" s="214" t="s">
        <v>1089</v>
      </c>
      <c r="J287" s="178">
        <v>3</v>
      </c>
      <c r="K287" s="178" t="s">
        <v>38</v>
      </c>
      <c r="L287" s="178" t="s">
        <v>119</v>
      </c>
      <c r="M287" s="179">
        <v>36300</v>
      </c>
      <c r="N287" s="178">
        <v>20231221</v>
      </c>
      <c r="O287" s="178">
        <v>20231228</v>
      </c>
      <c r="P287" s="178"/>
      <c r="Q287" s="179">
        <f t="shared" si="52"/>
        <v>108900</v>
      </c>
      <c r="R287" s="179">
        <f t="shared" si="53"/>
        <v>119790.00000000001</v>
      </c>
    </row>
    <row r="288" spans="1:18" s="188" customFormat="1">
      <c r="A288" s="186"/>
      <c r="B288" s="178">
        <v>9</v>
      </c>
      <c r="C288" s="178" t="s">
        <v>1074</v>
      </c>
      <c r="D288" s="178" t="s">
        <v>49</v>
      </c>
      <c r="E288" s="214" t="s">
        <v>1094</v>
      </c>
      <c r="F288" s="214" t="s">
        <v>1095</v>
      </c>
      <c r="G288" s="178"/>
      <c r="H288" s="214">
        <v>70200572165</v>
      </c>
      <c r="I288" s="178"/>
      <c r="J288" s="214">
        <v>5</v>
      </c>
      <c r="K288" s="178" t="s">
        <v>36</v>
      </c>
      <c r="L288" s="178" t="s">
        <v>119</v>
      </c>
      <c r="M288" s="179">
        <v>23000</v>
      </c>
      <c r="N288" s="178">
        <v>20231221</v>
      </c>
      <c r="O288" s="178">
        <v>20231227</v>
      </c>
      <c r="P288" s="187"/>
      <c r="Q288" s="179">
        <f t="shared" si="52"/>
        <v>115000</v>
      </c>
      <c r="R288" s="179">
        <f t="shared" si="53"/>
        <v>126500.00000000001</v>
      </c>
    </row>
    <row r="289" spans="1:18" s="188" customFormat="1">
      <c r="A289" s="186"/>
      <c r="B289" s="178">
        <v>10</v>
      </c>
      <c r="C289" s="178" t="s">
        <v>1074</v>
      </c>
      <c r="D289" s="178" t="s">
        <v>49</v>
      </c>
      <c r="E289" s="214" t="s">
        <v>1096</v>
      </c>
      <c r="F289" s="214" t="s">
        <v>1098</v>
      </c>
      <c r="G289" s="178"/>
      <c r="H289" s="214" t="s">
        <v>1099</v>
      </c>
      <c r="I289" s="214" t="s">
        <v>1097</v>
      </c>
      <c r="J289" s="178">
        <v>1</v>
      </c>
      <c r="K289" s="178" t="s">
        <v>38</v>
      </c>
      <c r="L289" s="178" t="s">
        <v>1104</v>
      </c>
      <c r="M289" s="179">
        <v>60000</v>
      </c>
      <c r="N289" s="178">
        <v>20231221</v>
      </c>
      <c r="O289" s="178">
        <v>20240103</v>
      </c>
      <c r="P289" s="187"/>
      <c r="Q289" s="179">
        <f t="shared" si="52"/>
        <v>60000</v>
      </c>
      <c r="R289" s="179">
        <f t="shared" si="53"/>
        <v>66000</v>
      </c>
    </row>
    <row r="290" spans="1:18" s="188" customFormat="1">
      <c r="A290" s="186"/>
      <c r="B290" s="178">
        <v>11</v>
      </c>
      <c r="C290" s="178" t="s">
        <v>1074</v>
      </c>
      <c r="D290" s="178" t="s">
        <v>49</v>
      </c>
      <c r="E290" s="214" t="s">
        <v>1100</v>
      </c>
      <c r="F290" s="214" t="s">
        <v>1076</v>
      </c>
      <c r="G290" s="178"/>
      <c r="H290" s="214" t="s">
        <v>1101</v>
      </c>
      <c r="I290" s="214" t="s">
        <v>1001</v>
      </c>
      <c r="J290" s="214">
        <v>2</v>
      </c>
      <c r="K290" s="178" t="s">
        <v>37</v>
      </c>
      <c r="L290" s="178" t="s">
        <v>119</v>
      </c>
      <c r="M290" s="179">
        <v>46500</v>
      </c>
      <c r="N290" s="178">
        <v>20231221</v>
      </c>
      <c r="O290" s="178">
        <v>20231228</v>
      </c>
      <c r="P290" s="187"/>
      <c r="Q290" s="179">
        <f t="shared" si="52"/>
        <v>93000</v>
      </c>
      <c r="R290" s="179">
        <f t="shared" si="53"/>
        <v>102300.00000000001</v>
      </c>
    </row>
    <row r="291" spans="1:18" s="188" customFormat="1">
      <c r="A291" s="186"/>
      <c r="B291" s="178">
        <v>12</v>
      </c>
      <c r="C291" s="178" t="s">
        <v>1074</v>
      </c>
      <c r="D291" s="178" t="s">
        <v>49</v>
      </c>
      <c r="E291" s="214" t="s">
        <v>1102</v>
      </c>
      <c r="F291" s="214" t="s">
        <v>1056</v>
      </c>
      <c r="G291" s="215"/>
      <c r="H291" s="214" t="s">
        <v>1103</v>
      </c>
      <c r="I291" s="214" t="s">
        <v>737</v>
      </c>
      <c r="J291" s="178">
        <v>2</v>
      </c>
      <c r="K291" s="178" t="s">
        <v>38</v>
      </c>
      <c r="L291" s="178" t="s">
        <v>119</v>
      </c>
      <c r="M291" s="179">
        <v>71000</v>
      </c>
      <c r="N291" s="178">
        <v>20231221</v>
      </c>
      <c r="O291" s="178">
        <v>20231228</v>
      </c>
      <c r="P291" s="187"/>
      <c r="Q291" s="179">
        <f t="shared" si="52"/>
        <v>142000</v>
      </c>
      <c r="R291" s="179">
        <f t="shared" si="53"/>
        <v>156200</v>
      </c>
    </row>
    <row r="292" spans="1:18">
      <c r="H292" s="144"/>
      <c r="J292" s="144"/>
      <c r="Q292" s="213">
        <f>SUM(Q280:Q291)</f>
        <v>3883900</v>
      </c>
      <c r="R292" s="213">
        <f>SUM(R280:R291)</f>
        <v>4272290</v>
      </c>
    </row>
    <row r="293" spans="1:18">
      <c r="H293" s="144"/>
      <c r="J293" s="144"/>
      <c r="K293" s="144"/>
    </row>
    <row r="294" spans="1:18">
      <c r="B294" s="143" t="s">
        <v>1129</v>
      </c>
      <c r="M294" s="164"/>
    </row>
    <row r="295" spans="1:18">
      <c r="B295" s="146" t="s">
        <v>48</v>
      </c>
      <c r="C295" s="146" t="s">
        <v>13</v>
      </c>
      <c r="D295" s="146" t="s">
        <v>12</v>
      </c>
      <c r="E295" s="146" t="s">
        <v>5</v>
      </c>
      <c r="F295" s="146" t="s">
        <v>22</v>
      </c>
      <c r="G295" s="146" t="s">
        <v>2</v>
      </c>
      <c r="H295" s="146" t="s">
        <v>18</v>
      </c>
      <c r="I295" s="146" t="s">
        <v>3</v>
      </c>
      <c r="J295" s="146" t="s">
        <v>6</v>
      </c>
      <c r="K295" s="146" t="s">
        <v>35</v>
      </c>
      <c r="L295" s="146" t="s">
        <v>21</v>
      </c>
      <c r="M295" s="173" t="s">
        <v>59</v>
      </c>
      <c r="N295" s="146" t="s">
        <v>58</v>
      </c>
      <c r="O295" s="146" t="s">
        <v>121</v>
      </c>
      <c r="P295" s="146" t="s">
        <v>73</v>
      </c>
      <c r="Q295" s="185" t="s">
        <v>122</v>
      </c>
      <c r="R295" s="146" t="s">
        <v>337</v>
      </c>
    </row>
    <row r="296" spans="1:18" s="188" customFormat="1">
      <c r="A296" s="186"/>
      <c r="B296" s="190">
        <v>1</v>
      </c>
      <c r="C296" s="178" t="s">
        <v>1129</v>
      </c>
      <c r="D296" s="190" t="s">
        <v>49</v>
      </c>
      <c r="E296" s="178" t="s">
        <v>470</v>
      </c>
      <c r="F296" s="178" t="s">
        <v>471</v>
      </c>
      <c r="G296" s="178"/>
      <c r="H296" s="178" t="s">
        <v>469</v>
      </c>
      <c r="I296" s="178"/>
      <c r="J296" s="178">
        <v>10</v>
      </c>
      <c r="K296" s="178" t="s">
        <v>38</v>
      </c>
      <c r="L296" s="179" t="s">
        <v>119</v>
      </c>
      <c r="M296" s="179">
        <v>76700</v>
      </c>
      <c r="N296" s="178">
        <v>20231228</v>
      </c>
      <c r="O296" s="178">
        <v>20240116</v>
      </c>
      <c r="P296" s="178"/>
      <c r="Q296" s="179">
        <f>J296*M296</f>
        <v>767000</v>
      </c>
      <c r="R296" s="179">
        <f>Q296*1.1</f>
        <v>843700.00000000012</v>
      </c>
    </row>
    <row r="297" spans="1:18">
      <c r="P297" s="165" t="s">
        <v>123</v>
      </c>
      <c r="Q297" s="166">
        <f>SUM(Q296)</f>
        <v>767000</v>
      </c>
      <c r="R297" s="166">
        <f>SUM(R296)</f>
        <v>843700.00000000012</v>
      </c>
    </row>
    <row r="298" spans="1:18">
      <c r="H298" s="144"/>
      <c r="J298" s="144"/>
      <c r="K298" s="144"/>
    </row>
    <row r="299" spans="1:18">
      <c r="A299" s="143" t="s">
        <v>1145</v>
      </c>
      <c r="B299" s="143" t="s">
        <v>1146</v>
      </c>
      <c r="M299" s="164"/>
    </row>
    <row r="300" spans="1:18">
      <c r="B300" s="146" t="s">
        <v>48</v>
      </c>
      <c r="C300" s="146" t="s">
        <v>13</v>
      </c>
      <c r="D300" s="146" t="s">
        <v>12</v>
      </c>
      <c r="E300" s="146" t="s">
        <v>5</v>
      </c>
      <c r="F300" s="146" t="s">
        <v>22</v>
      </c>
      <c r="G300" s="146" t="s">
        <v>2</v>
      </c>
      <c r="H300" s="146" t="s">
        <v>18</v>
      </c>
      <c r="I300" s="146" t="s">
        <v>3</v>
      </c>
      <c r="J300" s="146" t="s">
        <v>6</v>
      </c>
      <c r="K300" s="146" t="s">
        <v>35</v>
      </c>
      <c r="L300" s="146" t="s">
        <v>21</v>
      </c>
      <c r="M300" s="173" t="s">
        <v>59</v>
      </c>
      <c r="N300" s="146" t="s">
        <v>58</v>
      </c>
      <c r="O300" s="146" t="s">
        <v>121</v>
      </c>
      <c r="P300" s="146" t="s">
        <v>73</v>
      </c>
      <c r="Q300" s="185" t="s">
        <v>122</v>
      </c>
      <c r="R300" s="146" t="s">
        <v>337</v>
      </c>
    </row>
    <row r="301" spans="1:18" s="188" customFormat="1">
      <c r="A301" s="186"/>
      <c r="B301" s="190">
        <v>1</v>
      </c>
      <c r="C301" s="178" t="s">
        <v>1146</v>
      </c>
      <c r="D301" s="190" t="s">
        <v>49</v>
      </c>
      <c r="E301" s="178" t="s">
        <v>1147</v>
      </c>
      <c r="F301" s="178" t="s">
        <v>1148</v>
      </c>
      <c r="G301" s="178"/>
      <c r="H301" s="216">
        <v>430116850301</v>
      </c>
      <c r="I301" s="178" t="s">
        <v>1157</v>
      </c>
      <c r="J301" s="178">
        <v>1</v>
      </c>
      <c r="K301" s="178" t="s">
        <v>38</v>
      </c>
      <c r="L301" s="179" t="s">
        <v>1149</v>
      </c>
      <c r="M301" s="179">
        <v>225000</v>
      </c>
      <c r="N301" s="178">
        <v>20240109</v>
      </c>
      <c r="O301" s="178">
        <v>20240118</v>
      </c>
      <c r="P301" s="178"/>
      <c r="Q301" s="179">
        <f>J301*M301</f>
        <v>225000</v>
      </c>
      <c r="R301" s="179">
        <f>Q301*1.1</f>
        <v>247500.00000000003</v>
      </c>
    </row>
    <row r="302" spans="1:18" s="188" customFormat="1">
      <c r="A302" s="186"/>
      <c r="B302" s="190">
        <v>2</v>
      </c>
      <c r="C302" s="178" t="s">
        <v>1146</v>
      </c>
      <c r="D302" s="190" t="s">
        <v>49</v>
      </c>
      <c r="E302" s="178" t="s">
        <v>1150</v>
      </c>
      <c r="F302" s="178" t="s">
        <v>1151</v>
      </c>
      <c r="G302" s="178"/>
      <c r="H302" s="216">
        <v>842312051431</v>
      </c>
      <c r="I302" s="178"/>
      <c r="J302" s="178">
        <v>1</v>
      </c>
      <c r="K302" s="178" t="s">
        <v>38</v>
      </c>
      <c r="L302" s="179" t="s">
        <v>1149</v>
      </c>
      <c r="M302" s="179">
        <v>723000</v>
      </c>
      <c r="N302" s="178">
        <v>20240109</v>
      </c>
      <c r="O302" s="178">
        <v>20240118</v>
      </c>
      <c r="P302" s="187"/>
      <c r="Q302" s="179">
        <f>J302*M302</f>
        <v>723000</v>
      </c>
      <c r="R302" s="179">
        <f>Q302*1.1</f>
        <v>795300.00000000012</v>
      </c>
    </row>
    <row r="303" spans="1:18">
      <c r="H303" s="144"/>
      <c r="J303" s="144"/>
      <c r="K303" s="144"/>
      <c r="P303" s="165" t="s">
        <v>123</v>
      </c>
      <c r="Q303" s="166">
        <f>SUM(Q301:Q302)</f>
        <v>948000</v>
      </c>
      <c r="R303" s="166">
        <f>SUM(R301:R302)</f>
        <v>1042800.0000000001</v>
      </c>
    </row>
    <row r="304" spans="1:18">
      <c r="I304" s="144"/>
      <c r="K304" s="144"/>
    </row>
    <row r="305" spans="1:18">
      <c r="A305" s="143"/>
      <c r="B305" s="143" t="s">
        <v>1152</v>
      </c>
      <c r="M305" s="164"/>
    </row>
    <row r="306" spans="1:18">
      <c r="B306" s="146" t="s">
        <v>48</v>
      </c>
      <c r="C306" s="146" t="s">
        <v>13</v>
      </c>
      <c r="D306" s="146" t="s">
        <v>12</v>
      </c>
      <c r="E306" s="146" t="s">
        <v>5</v>
      </c>
      <c r="F306" s="146" t="s">
        <v>22</v>
      </c>
      <c r="G306" s="146" t="s">
        <v>2</v>
      </c>
      <c r="H306" s="146" t="s">
        <v>18</v>
      </c>
      <c r="I306" s="146" t="s">
        <v>3</v>
      </c>
      <c r="J306" s="146" t="s">
        <v>6</v>
      </c>
      <c r="K306" s="146" t="s">
        <v>35</v>
      </c>
      <c r="L306" s="146" t="s">
        <v>21</v>
      </c>
      <c r="M306" s="173" t="s">
        <v>59</v>
      </c>
      <c r="N306" s="146" t="s">
        <v>58</v>
      </c>
      <c r="O306" s="146" t="s">
        <v>121</v>
      </c>
      <c r="P306" s="146" t="s">
        <v>73</v>
      </c>
      <c r="Q306" s="185" t="s">
        <v>122</v>
      </c>
      <c r="R306" s="146" t="s">
        <v>337</v>
      </c>
    </row>
    <row r="307" spans="1:18" s="188" customFormat="1">
      <c r="A307" s="186"/>
      <c r="B307" s="190">
        <v>1</v>
      </c>
      <c r="C307" s="190" t="s">
        <v>1152</v>
      </c>
      <c r="D307" s="190" t="s">
        <v>49</v>
      </c>
      <c r="E307" s="190" t="s">
        <v>1153</v>
      </c>
      <c r="F307" s="190" t="s">
        <v>1155</v>
      </c>
      <c r="G307" s="190"/>
      <c r="H307" s="190" t="s">
        <v>1154</v>
      </c>
      <c r="I307" s="190"/>
      <c r="J307" s="190">
        <v>3</v>
      </c>
      <c r="K307" s="190" t="s">
        <v>38</v>
      </c>
      <c r="L307" s="190" t="s">
        <v>119</v>
      </c>
      <c r="M307" s="179">
        <v>47000</v>
      </c>
      <c r="N307" s="190">
        <v>20240109</v>
      </c>
      <c r="O307" s="190">
        <v>20240116</v>
      </c>
      <c r="P307" s="190"/>
      <c r="Q307" s="179">
        <f>J307*M307</f>
        <v>141000</v>
      </c>
      <c r="R307" s="179">
        <f>Q307*1.1</f>
        <v>155100</v>
      </c>
    </row>
    <row r="308" spans="1:18">
      <c r="H308" s="144"/>
      <c r="J308" s="144"/>
      <c r="K308" s="144"/>
      <c r="P308" s="165" t="s">
        <v>123</v>
      </c>
      <c r="Q308" s="166">
        <f>SUM(Q307:Q307)</f>
        <v>141000</v>
      </c>
      <c r="R308" s="166">
        <f>SUM(R307:R307)</f>
        <v>155100</v>
      </c>
    </row>
    <row r="309" spans="1:18">
      <c r="I309" s="144"/>
    </row>
    <row r="310" spans="1:18">
      <c r="B310" s="169" t="s">
        <v>1156</v>
      </c>
      <c r="P310" s="142"/>
      <c r="Q310" s="142"/>
      <c r="R310" s="142"/>
    </row>
    <row r="311" spans="1:18">
      <c r="B311" s="183" t="s">
        <v>48</v>
      </c>
      <c r="C311" s="183" t="s">
        <v>13</v>
      </c>
      <c r="D311" s="183" t="s">
        <v>12</v>
      </c>
      <c r="E311" s="183" t="s">
        <v>5</v>
      </c>
      <c r="F311" s="183" t="s">
        <v>22</v>
      </c>
      <c r="G311" s="183" t="s">
        <v>2</v>
      </c>
      <c r="H311" s="183" t="s">
        <v>18</v>
      </c>
      <c r="I311" s="183" t="s">
        <v>3</v>
      </c>
      <c r="J311" s="183" t="s">
        <v>6</v>
      </c>
      <c r="K311" s="183" t="s">
        <v>35</v>
      </c>
      <c r="L311" s="183" t="s">
        <v>21</v>
      </c>
      <c r="M311" s="183" t="s">
        <v>59</v>
      </c>
      <c r="N311" s="183" t="s">
        <v>58</v>
      </c>
      <c r="O311" s="183" t="s">
        <v>121</v>
      </c>
      <c r="P311" s="183" t="s">
        <v>73</v>
      </c>
      <c r="Q311" s="183" t="s">
        <v>122</v>
      </c>
      <c r="R311" s="183" t="s">
        <v>337</v>
      </c>
    </row>
    <row r="312" spans="1:18" s="188" customFormat="1">
      <c r="A312" s="186"/>
      <c r="B312" s="178">
        <v>1</v>
      </c>
      <c r="C312" s="178" t="s">
        <v>1156</v>
      </c>
      <c r="D312" s="178" t="s">
        <v>49</v>
      </c>
      <c r="E312" s="178" t="s">
        <v>1175</v>
      </c>
      <c r="F312" s="178" t="s">
        <v>1176</v>
      </c>
      <c r="G312" s="178"/>
      <c r="H312" s="178" t="s">
        <v>1177</v>
      </c>
      <c r="I312" s="178"/>
      <c r="J312" s="202">
        <v>2</v>
      </c>
      <c r="K312" s="178" t="s">
        <v>38</v>
      </c>
      <c r="L312" s="178" t="s">
        <v>119</v>
      </c>
      <c r="M312" s="179">
        <v>108000</v>
      </c>
      <c r="N312" s="178" t="s">
        <v>1159</v>
      </c>
      <c r="O312" s="178">
        <v>20240116</v>
      </c>
      <c r="P312" s="178"/>
      <c r="Q312" s="179">
        <f t="shared" ref="Q312:Q324" si="56">J312*M312</f>
        <v>216000</v>
      </c>
      <c r="R312" s="181">
        <f>Q312*1.1</f>
        <v>237600.00000000003</v>
      </c>
    </row>
    <row r="313" spans="1:18" s="188" customFormat="1">
      <c r="A313" s="186"/>
      <c r="B313" s="178">
        <v>2</v>
      </c>
      <c r="C313" s="178" t="s">
        <v>1156</v>
      </c>
      <c r="D313" s="178" t="s">
        <v>49</v>
      </c>
      <c r="E313" s="178" t="s">
        <v>1178</v>
      </c>
      <c r="F313" s="178" t="s">
        <v>25</v>
      </c>
      <c r="G313" s="178"/>
      <c r="H313" s="178" t="s">
        <v>240</v>
      </c>
      <c r="I313" s="178"/>
      <c r="J313" s="202">
        <v>10</v>
      </c>
      <c r="K313" s="178" t="s">
        <v>36</v>
      </c>
      <c r="L313" s="178" t="s">
        <v>119</v>
      </c>
      <c r="M313" s="179">
        <v>16400</v>
      </c>
      <c r="N313" s="178" t="s">
        <v>1159</v>
      </c>
      <c r="O313" s="178">
        <v>20240116</v>
      </c>
      <c r="P313" s="178"/>
      <c r="Q313" s="179">
        <f t="shared" si="56"/>
        <v>164000</v>
      </c>
      <c r="R313" s="181">
        <f t="shared" ref="R313:R324" si="57">Q313*1.1</f>
        <v>180400.00000000003</v>
      </c>
    </row>
    <row r="314" spans="1:18" s="188" customFormat="1">
      <c r="A314" s="186"/>
      <c r="B314" s="178">
        <v>3</v>
      </c>
      <c r="C314" s="178" t="s">
        <v>1156</v>
      </c>
      <c r="D314" s="178" t="s">
        <v>49</v>
      </c>
      <c r="E314" s="178" t="s">
        <v>1179</v>
      </c>
      <c r="F314" s="178" t="s">
        <v>88</v>
      </c>
      <c r="G314" s="178"/>
      <c r="H314" s="178" t="s">
        <v>1180</v>
      </c>
      <c r="I314" s="178"/>
      <c r="J314" s="202">
        <v>5</v>
      </c>
      <c r="K314" s="178" t="s">
        <v>38</v>
      </c>
      <c r="L314" s="178" t="s">
        <v>57</v>
      </c>
      <c r="M314" s="179">
        <v>30000</v>
      </c>
      <c r="N314" s="178" t="s">
        <v>1159</v>
      </c>
      <c r="O314" s="178">
        <v>20240202</v>
      </c>
      <c r="P314" s="187"/>
      <c r="Q314" s="179">
        <f t="shared" si="56"/>
        <v>150000</v>
      </c>
      <c r="R314" s="181">
        <f t="shared" si="57"/>
        <v>165000</v>
      </c>
    </row>
    <row r="315" spans="1:18" s="188" customFormat="1">
      <c r="A315" s="186"/>
      <c r="B315" s="178">
        <v>4</v>
      </c>
      <c r="C315" s="178" t="s">
        <v>1156</v>
      </c>
      <c r="D315" s="178" t="s">
        <v>49</v>
      </c>
      <c r="E315" s="178" t="s">
        <v>1181</v>
      </c>
      <c r="F315" s="178" t="s">
        <v>88</v>
      </c>
      <c r="G315" s="178"/>
      <c r="H315" s="178" t="s">
        <v>1182</v>
      </c>
      <c r="I315" s="178"/>
      <c r="J315" s="202">
        <v>5</v>
      </c>
      <c r="K315" s="178" t="s">
        <v>38</v>
      </c>
      <c r="L315" s="178" t="s">
        <v>57</v>
      </c>
      <c r="M315" s="179">
        <v>30000</v>
      </c>
      <c r="N315" s="178" t="s">
        <v>1159</v>
      </c>
      <c r="O315" s="178">
        <v>20240202</v>
      </c>
      <c r="P315" s="187"/>
      <c r="Q315" s="179">
        <f t="shared" si="56"/>
        <v>150000</v>
      </c>
      <c r="R315" s="181">
        <f t="shared" si="57"/>
        <v>165000</v>
      </c>
    </row>
    <row r="316" spans="1:18" s="188" customFormat="1">
      <c r="A316" s="186"/>
      <c r="B316" s="178">
        <v>5</v>
      </c>
      <c r="C316" s="178" t="s">
        <v>1156</v>
      </c>
      <c r="D316" s="178" t="s">
        <v>49</v>
      </c>
      <c r="E316" s="178" t="s">
        <v>1183</v>
      </c>
      <c r="F316" s="178" t="s">
        <v>88</v>
      </c>
      <c r="G316" s="178"/>
      <c r="H316" s="178" t="s">
        <v>1184</v>
      </c>
      <c r="I316" s="178"/>
      <c r="J316" s="202">
        <v>5</v>
      </c>
      <c r="K316" s="178" t="s">
        <v>38</v>
      </c>
      <c r="L316" s="178" t="s">
        <v>57</v>
      </c>
      <c r="M316" s="179">
        <v>30000</v>
      </c>
      <c r="N316" s="178" t="s">
        <v>1159</v>
      </c>
      <c r="O316" s="178">
        <v>20240202</v>
      </c>
      <c r="P316" s="187"/>
      <c r="Q316" s="179">
        <f t="shared" si="56"/>
        <v>150000</v>
      </c>
      <c r="R316" s="181">
        <f t="shared" si="57"/>
        <v>165000</v>
      </c>
    </row>
    <row r="317" spans="1:18" s="188" customFormat="1">
      <c r="A317" s="186"/>
      <c r="B317" s="178">
        <v>6</v>
      </c>
      <c r="C317" s="178" t="s">
        <v>1156</v>
      </c>
      <c r="D317" s="178" t="s">
        <v>49</v>
      </c>
      <c r="E317" s="178" t="s">
        <v>1185</v>
      </c>
      <c r="F317" s="178" t="s">
        <v>88</v>
      </c>
      <c r="G317" s="178"/>
      <c r="H317" s="178" t="s">
        <v>1186</v>
      </c>
      <c r="I317" s="178"/>
      <c r="J317" s="202">
        <v>5</v>
      </c>
      <c r="K317" s="178" t="s">
        <v>38</v>
      </c>
      <c r="L317" s="178" t="s">
        <v>57</v>
      </c>
      <c r="M317" s="179">
        <v>30000</v>
      </c>
      <c r="N317" s="178" t="s">
        <v>1159</v>
      </c>
      <c r="O317" s="178">
        <v>20240202</v>
      </c>
      <c r="P317" s="187"/>
      <c r="Q317" s="179">
        <f t="shared" si="56"/>
        <v>150000</v>
      </c>
      <c r="R317" s="181">
        <f t="shared" si="57"/>
        <v>165000</v>
      </c>
    </row>
    <row r="318" spans="1:18" s="188" customFormat="1">
      <c r="A318" s="186"/>
      <c r="B318" s="178">
        <v>7</v>
      </c>
      <c r="C318" s="178" t="s">
        <v>1156</v>
      </c>
      <c r="D318" s="178" t="s">
        <v>49</v>
      </c>
      <c r="E318" s="178" t="s">
        <v>1187</v>
      </c>
      <c r="F318" s="178" t="s">
        <v>88</v>
      </c>
      <c r="G318" s="178"/>
      <c r="H318" s="178" t="s">
        <v>1188</v>
      </c>
      <c r="I318" s="178" t="s">
        <v>280</v>
      </c>
      <c r="J318" s="202">
        <v>1</v>
      </c>
      <c r="K318" s="178" t="s">
        <v>38</v>
      </c>
      <c r="L318" s="178" t="s">
        <v>57</v>
      </c>
      <c r="M318" s="179">
        <v>68000</v>
      </c>
      <c r="N318" s="178" t="s">
        <v>1159</v>
      </c>
      <c r="O318" s="178">
        <v>20240202</v>
      </c>
      <c r="P318" s="187"/>
      <c r="Q318" s="179">
        <f t="shared" si="56"/>
        <v>68000</v>
      </c>
      <c r="R318" s="181">
        <f t="shared" si="57"/>
        <v>74800</v>
      </c>
    </row>
    <row r="319" spans="1:18" s="188" customFormat="1">
      <c r="A319" s="186"/>
      <c r="B319" s="178">
        <v>8</v>
      </c>
      <c r="C319" s="178" t="s">
        <v>1156</v>
      </c>
      <c r="D319" s="178" t="s">
        <v>49</v>
      </c>
      <c r="E319" s="178" t="s">
        <v>1189</v>
      </c>
      <c r="F319" s="178" t="s">
        <v>115</v>
      </c>
      <c r="G319" s="178"/>
      <c r="H319" s="178" t="s">
        <v>1190</v>
      </c>
      <c r="I319" s="178" t="s">
        <v>4</v>
      </c>
      <c r="J319" s="202">
        <v>1</v>
      </c>
      <c r="K319" s="178" t="s">
        <v>38</v>
      </c>
      <c r="L319" s="178" t="s">
        <v>119</v>
      </c>
      <c r="M319" s="179">
        <v>717000</v>
      </c>
      <c r="N319" s="178" t="s">
        <v>1159</v>
      </c>
      <c r="O319" s="178">
        <v>20240116</v>
      </c>
      <c r="P319" s="187"/>
      <c r="Q319" s="179">
        <f t="shared" si="56"/>
        <v>717000</v>
      </c>
      <c r="R319" s="181">
        <f t="shared" si="57"/>
        <v>788700.00000000012</v>
      </c>
    </row>
    <row r="320" spans="1:18" s="188" customFormat="1">
      <c r="A320" s="186"/>
      <c r="B320" s="178">
        <v>9</v>
      </c>
      <c r="C320" s="178" t="s">
        <v>1156</v>
      </c>
      <c r="D320" s="178"/>
      <c r="E320" s="178" t="s">
        <v>1191</v>
      </c>
      <c r="F320" s="178" t="s">
        <v>305</v>
      </c>
      <c r="G320" s="178"/>
      <c r="H320" s="178" t="s">
        <v>332</v>
      </c>
      <c r="I320" s="178" t="s">
        <v>94</v>
      </c>
      <c r="J320" s="202">
        <v>2</v>
      </c>
      <c r="K320" s="178" t="s">
        <v>38</v>
      </c>
      <c r="L320" s="178" t="s">
        <v>119</v>
      </c>
      <c r="M320" s="179">
        <v>15000</v>
      </c>
      <c r="N320" s="178" t="s">
        <v>1159</v>
      </c>
      <c r="O320" s="178">
        <v>20240116</v>
      </c>
      <c r="P320" s="187"/>
      <c r="Q320" s="179">
        <f t="shared" si="56"/>
        <v>30000</v>
      </c>
      <c r="R320" s="181">
        <f t="shared" si="57"/>
        <v>33000</v>
      </c>
    </row>
    <row r="321" spans="1:18" s="188" customFormat="1">
      <c r="A321" s="186"/>
      <c r="B321" s="178">
        <v>10</v>
      </c>
      <c r="C321" s="178" t="s">
        <v>1156</v>
      </c>
      <c r="D321" s="178" t="s">
        <v>49</v>
      </c>
      <c r="E321" s="178" t="s">
        <v>1192</v>
      </c>
      <c r="F321" s="178" t="s">
        <v>115</v>
      </c>
      <c r="G321" s="178"/>
      <c r="H321" s="178" t="s">
        <v>1193</v>
      </c>
      <c r="I321" s="178" t="s">
        <v>42</v>
      </c>
      <c r="J321" s="202">
        <v>5</v>
      </c>
      <c r="K321" s="178" t="s">
        <v>38</v>
      </c>
      <c r="L321" s="178" t="s">
        <v>119</v>
      </c>
      <c r="M321" s="179">
        <v>7400</v>
      </c>
      <c r="N321" s="178" t="s">
        <v>1159</v>
      </c>
      <c r="O321" s="178">
        <v>20240116</v>
      </c>
      <c r="P321" s="187"/>
      <c r="Q321" s="179">
        <f t="shared" si="56"/>
        <v>37000</v>
      </c>
      <c r="R321" s="181">
        <f t="shared" si="57"/>
        <v>40700</v>
      </c>
    </row>
    <row r="322" spans="1:18" s="188" customFormat="1">
      <c r="A322" s="186"/>
      <c r="B322" s="178">
        <v>11</v>
      </c>
      <c r="C322" s="178" t="s">
        <v>1156</v>
      </c>
      <c r="D322" s="178" t="s">
        <v>49</v>
      </c>
      <c r="E322" s="178" t="s">
        <v>1194</v>
      </c>
      <c r="F322" s="178" t="s">
        <v>88</v>
      </c>
      <c r="G322" s="178"/>
      <c r="H322" s="178" t="s">
        <v>1195</v>
      </c>
      <c r="I322" s="178"/>
      <c r="J322" s="202">
        <v>1</v>
      </c>
      <c r="K322" s="178" t="s">
        <v>38</v>
      </c>
      <c r="L322" s="178" t="s">
        <v>57</v>
      </c>
      <c r="M322" s="179">
        <v>70000</v>
      </c>
      <c r="N322" s="178" t="s">
        <v>1159</v>
      </c>
      <c r="O322" s="178">
        <v>20240202</v>
      </c>
      <c r="P322" s="187"/>
      <c r="Q322" s="179">
        <f t="shared" si="56"/>
        <v>70000</v>
      </c>
      <c r="R322" s="181">
        <f t="shared" si="57"/>
        <v>77000</v>
      </c>
    </row>
    <row r="323" spans="1:18" s="188" customFormat="1">
      <c r="A323" s="186"/>
      <c r="B323" s="178">
        <v>12</v>
      </c>
      <c r="C323" s="178" t="s">
        <v>1156</v>
      </c>
      <c r="D323" s="178" t="s">
        <v>49</v>
      </c>
      <c r="E323" s="178" t="s">
        <v>1008</v>
      </c>
      <c r="F323" s="178" t="s">
        <v>88</v>
      </c>
      <c r="G323" s="178"/>
      <c r="H323" s="178" t="s">
        <v>1196</v>
      </c>
      <c r="I323" s="178"/>
      <c r="J323" s="202">
        <v>5</v>
      </c>
      <c r="K323" s="178" t="s">
        <v>38</v>
      </c>
      <c r="L323" s="178" t="s">
        <v>57</v>
      </c>
      <c r="M323" s="179">
        <v>38000</v>
      </c>
      <c r="N323" s="178" t="s">
        <v>1159</v>
      </c>
      <c r="O323" s="178">
        <v>20240110</v>
      </c>
      <c r="P323" s="187"/>
      <c r="Q323" s="179">
        <f t="shared" si="56"/>
        <v>190000</v>
      </c>
      <c r="R323" s="181">
        <f t="shared" si="57"/>
        <v>209000.00000000003</v>
      </c>
    </row>
    <row r="324" spans="1:18" s="188" customFormat="1">
      <c r="A324" s="186"/>
      <c r="B324" s="178">
        <v>13</v>
      </c>
      <c r="C324" s="178" t="s">
        <v>1156</v>
      </c>
      <c r="D324" s="178" t="s">
        <v>49</v>
      </c>
      <c r="E324" s="178" t="s">
        <v>1009</v>
      </c>
      <c r="F324" s="178" t="s">
        <v>88</v>
      </c>
      <c r="G324" s="178"/>
      <c r="H324" s="178" t="s">
        <v>1010</v>
      </c>
      <c r="I324" s="178"/>
      <c r="J324" s="202">
        <v>5</v>
      </c>
      <c r="K324" s="178" t="s">
        <v>38</v>
      </c>
      <c r="L324" s="178" t="s">
        <v>57</v>
      </c>
      <c r="M324" s="179">
        <v>40000</v>
      </c>
      <c r="N324" s="178" t="s">
        <v>1159</v>
      </c>
      <c r="O324" s="178">
        <v>20240110</v>
      </c>
      <c r="P324" s="187"/>
      <c r="Q324" s="179">
        <f t="shared" si="56"/>
        <v>200000</v>
      </c>
      <c r="R324" s="181">
        <f t="shared" si="57"/>
        <v>220000.00000000003</v>
      </c>
    </row>
    <row r="325" spans="1:18">
      <c r="P325" s="165" t="s">
        <v>123</v>
      </c>
      <c r="Q325" s="166">
        <f>SUM(Q305:Q324)</f>
        <v>2574000</v>
      </c>
      <c r="R325" s="166">
        <f>SUM(R305:R324)</f>
        <v>2831400</v>
      </c>
    </row>
    <row r="327" spans="1:18">
      <c r="B327" s="169" t="s">
        <v>1202</v>
      </c>
      <c r="P327" s="142"/>
      <c r="Q327" s="142"/>
      <c r="R327" s="142"/>
    </row>
    <row r="328" spans="1:18">
      <c r="B328" s="183" t="s">
        <v>48</v>
      </c>
      <c r="C328" s="183" t="s">
        <v>13</v>
      </c>
      <c r="D328" s="183" t="s">
        <v>12</v>
      </c>
      <c r="E328" s="183" t="s">
        <v>5</v>
      </c>
      <c r="F328" s="183" t="s">
        <v>22</v>
      </c>
      <c r="G328" s="183" t="s">
        <v>2</v>
      </c>
      <c r="H328" s="183" t="s">
        <v>18</v>
      </c>
      <c r="I328" s="183" t="s">
        <v>3</v>
      </c>
      <c r="J328" s="183" t="s">
        <v>6</v>
      </c>
      <c r="K328" s="183" t="s">
        <v>35</v>
      </c>
      <c r="L328" s="183" t="s">
        <v>21</v>
      </c>
      <c r="M328" s="183" t="s">
        <v>59</v>
      </c>
      <c r="N328" s="183" t="s">
        <v>58</v>
      </c>
      <c r="O328" s="183" t="s">
        <v>121</v>
      </c>
      <c r="P328" s="183" t="s">
        <v>73</v>
      </c>
      <c r="Q328" s="183" t="s">
        <v>122</v>
      </c>
      <c r="R328" s="183" t="s">
        <v>337</v>
      </c>
    </row>
    <row r="329" spans="1:18">
      <c r="B329" s="147">
        <v>1</v>
      </c>
      <c r="C329" s="147" t="s">
        <v>1202</v>
      </c>
      <c r="D329" s="147" t="s">
        <v>49</v>
      </c>
      <c r="E329" s="147" t="s">
        <v>2333</v>
      </c>
      <c r="F329" s="147" t="s">
        <v>631</v>
      </c>
      <c r="G329" s="147"/>
      <c r="H329" s="178" t="s">
        <v>2334</v>
      </c>
      <c r="I329" s="147"/>
      <c r="J329" s="217">
        <v>1</v>
      </c>
      <c r="K329" s="147" t="s">
        <v>38</v>
      </c>
      <c r="L329" s="147" t="s">
        <v>631</v>
      </c>
      <c r="M329" s="153">
        <v>437000</v>
      </c>
      <c r="N329" s="147" t="s">
        <v>1201</v>
      </c>
      <c r="O329" s="147">
        <v>20240117</v>
      </c>
      <c r="P329" s="147"/>
      <c r="Q329" s="153">
        <f t="shared" ref="Q329:Q332" si="58">J329*M329</f>
        <v>437000</v>
      </c>
      <c r="R329" s="151">
        <f>Q329*1.1</f>
        <v>480700.00000000006</v>
      </c>
    </row>
    <row r="330" spans="1:18">
      <c r="B330" s="147">
        <v>2</v>
      </c>
      <c r="C330" s="147" t="s">
        <v>1202</v>
      </c>
      <c r="D330" s="147" t="s">
        <v>49</v>
      </c>
      <c r="E330" s="147" t="s">
        <v>2335</v>
      </c>
      <c r="F330" s="147" t="s">
        <v>631</v>
      </c>
      <c r="G330" s="147"/>
      <c r="H330" s="178" t="s">
        <v>2336</v>
      </c>
      <c r="I330" s="147"/>
      <c r="J330" s="217">
        <v>2</v>
      </c>
      <c r="K330" s="147" t="s">
        <v>38</v>
      </c>
      <c r="L330" s="147" t="s">
        <v>631</v>
      </c>
      <c r="M330" s="153">
        <v>209000</v>
      </c>
      <c r="N330" s="147" t="s">
        <v>1201</v>
      </c>
      <c r="O330" s="147">
        <v>20240117</v>
      </c>
      <c r="P330" s="147"/>
      <c r="Q330" s="153">
        <f t="shared" si="58"/>
        <v>418000</v>
      </c>
      <c r="R330" s="151">
        <f t="shared" ref="R330:R332" si="59">Q330*1.1</f>
        <v>459800.00000000006</v>
      </c>
    </row>
    <row r="331" spans="1:18">
      <c r="B331" s="147">
        <v>3</v>
      </c>
      <c r="C331" s="147" t="s">
        <v>1202</v>
      </c>
      <c r="D331" s="147" t="s">
        <v>49</v>
      </c>
      <c r="E331" s="147" t="s">
        <v>2337</v>
      </c>
      <c r="F331" s="147" t="s">
        <v>631</v>
      </c>
      <c r="G331" s="147"/>
      <c r="H331" s="178" t="s">
        <v>2338</v>
      </c>
      <c r="I331" s="147"/>
      <c r="J331" s="217">
        <v>5</v>
      </c>
      <c r="K331" s="147" t="s">
        <v>38</v>
      </c>
      <c r="L331" s="147" t="s">
        <v>631</v>
      </c>
      <c r="M331" s="153">
        <v>9000</v>
      </c>
      <c r="N331" s="147" t="s">
        <v>1201</v>
      </c>
      <c r="O331" s="147">
        <v>20240117</v>
      </c>
      <c r="P331" s="150"/>
      <c r="Q331" s="153">
        <f t="shared" si="58"/>
        <v>45000</v>
      </c>
      <c r="R331" s="151">
        <f t="shared" si="59"/>
        <v>49500.000000000007</v>
      </c>
    </row>
    <row r="332" spans="1:18">
      <c r="B332" s="147">
        <v>4</v>
      </c>
      <c r="C332" s="147" t="s">
        <v>1202</v>
      </c>
      <c r="D332" s="147" t="s">
        <v>49</v>
      </c>
      <c r="E332" s="147" t="s">
        <v>2339</v>
      </c>
      <c r="F332" s="147" t="s">
        <v>631</v>
      </c>
      <c r="G332" s="147"/>
      <c r="H332" s="178" t="s">
        <v>2340</v>
      </c>
      <c r="I332" s="147"/>
      <c r="J332" s="217">
        <v>4</v>
      </c>
      <c r="K332" s="147" t="s">
        <v>38</v>
      </c>
      <c r="L332" s="147" t="s">
        <v>631</v>
      </c>
      <c r="M332" s="153">
        <v>47000</v>
      </c>
      <c r="N332" s="147" t="s">
        <v>1201</v>
      </c>
      <c r="O332" s="147">
        <v>20240117</v>
      </c>
      <c r="P332" s="150"/>
      <c r="Q332" s="153">
        <f t="shared" si="58"/>
        <v>188000</v>
      </c>
      <c r="R332" s="151">
        <f t="shared" si="59"/>
        <v>206800.00000000003</v>
      </c>
    </row>
    <row r="333" spans="1:18">
      <c r="P333" s="165" t="s">
        <v>123</v>
      </c>
      <c r="Q333" s="166">
        <f>SUM(Q329:Q332)</f>
        <v>1088000</v>
      </c>
      <c r="R333" s="166">
        <f>SUM(R329:R332)</f>
        <v>1196800.0000000002</v>
      </c>
    </row>
    <row r="334" spans="1:18">
      <c r="B334" s="169" t="s">
        <v>1214</v>
      </c>
      <c r="P334" s="142"/>
      <c r="Q334" s="142"/>
      <c r="R334" s="142"/>
    </row>
    <row r="335" spans="1:18">
      <c r="B335" s="183" t="s">
        <v>48</v>
      </c>
      <c r="C335" s="183" t="s">
        <v>13</v>
      </c>
      <c r="D335" s="183" t="s">
        <v>12</v>
      </c>
      <c r="E335" s="183" t="s">
        <v>5</v>
      </c>
      <c r="F335" s="183" t="s">
        <v>22</v>
      </c>
      <c r="G335" s="183" t="s">
        <v>2</v>
      </c>
      <c r="H335" s="183" t="s">
        <v>18</v>
      </c>
      <c r="I335" s="183" t="s">
        <v>3</v>
      </c>
      <c r="J335" s="183" t="s">
        <v>6</v>
      </c>
      <c r="K335" s="183" t="s">
        <v>35</v>
      </c>
      <c r="L335" s="183" t="s">
        <v>21</v>
      </c>
      <c r="M335" s="183" t="s">
        <v>59</v>
      </c>
      <c r="N335" s="183" t="s">
        <v>58</v>
      </c>
      <c r="O335" s="183" t="s">
        <v>121</v>
      </c>
      <c r="P335" s="183" t="s">
        <v>73</v>
      </c>
      <c r="Q335" s="183" t="s">
        <v>122</v>
      </c>
      <c r="R335" s="183" t="s">
        <v>337</v>
      </c>
    </row>
    <row r="336" spans="1:18" s="188" customFormat="1">
      <c r="A336" s="186"/>
      <c r="B336" s="178">
        <v>1</v>
      </c>
      <c r="C336" s="178" t="s">
        <v>1214</v>
      </c>
      <c r="D336" s="178" t="s">
        <v>49</v>
      </c>
      <c r="E336" s="178" t="s">
        <v>1230</v>
      </c>
      <c r="F336" s="178" t="s">
        <v>1250</v>
      </c>
      <c r="G336" s="178"/>
      <c r="H336" s="178" t="s">
        <v>1240</v>
      </c>
      <c r="I336" s="178"/>
      <c r="J336" s="202">
        <v>1</v>
      </c>
      <c r="K336" s="178" t="s">
        <v>38</v>
      </c>
      <c r="L336" s="178" t="s">
        <v>119</v>
      </c>
      <c r="M336" s="179">
        <v>258000</v>
      </c>
      <c r="N336" s="178">
        <v>20240206</v>
      </c>
      <c r="O336" s="178">
        <v>20240220</v>
      </c>
      <c r="P336" s="178"/>
      <c r="Q336" s="179">
        <f t="shared" ref="Q336:Q348" si="60">J336*M336</f>
        <v>258000</v>
      </c>
      <c r="R336" s="181">
        <f>Q336*1.1</f>
        <v>283800</v>
      </c>
    </row>
    <row r="337" spans="1:18" s="188" customFormat="1">
      <c r="A337" s="186"/>
      <c r="B337" s="178">
        <v>2</v>
      </c>
      <c r="C337" s="178" t="s">
        <v>1214</v>
      </c>
      <c r="D337" s="178" t="s">
        <v>49</v>
      </c>
      <c r="E337" s="190" t="s">
        <v>685</v>
      </c>
      <c r="F337" s="178" t="s">
        <v>686</v>
      </c>
      <c r="G337" s="178"/>
      <c r="H337" s="178" t="s">
        <v>687</v>
      </c>
      <c r="I337" s="190" t="s">
        <v>1251</v>
      </c>
      <c r="J337" s="202">
        <v>20</v>
      </c>
      <c r="K337" s="178" t="s">
        <v>38</v>
      </c>
      <c r="L337" s="178" t="s">
        <v>331</v>
      </c>
      <c r="M337" s="179">
        <v>6800</v>
      </c>
      <c r="N337" s="178">
        <v>20240206</v>
      </c>
      <c r="O337" s="178">
        <v>20240229</v>
      </c>
      <c r="P337" s="178"/>
      <c r="Q337" s="179">
        <f t="shared" si="60"/>
        <v>136000</v>
      </c>
      <c r="R337" s="181">
        <f t="shared" ref="R337:R348" si="61">Q337*1.1</f>
        <v>149600</v>
      </c>
    </row>
    <row r="338" spans="1:18" s="188" customFormat="1">
      <c r="A338" s="186"/>
      <c r="B338" s="178">
        <v>3</v>
      </c>
      <c r="C338" s="178" t="s">
        <v>1214</v>
      </c>
      <c r="D338" s="178" t="s">
        <v>49</v>
      </c>
      <c r="E338" s="190" t="s">
        <v>1248</v>
      </c>
      <c r="F338" s="178" t="s">
        <v>686</v>
      </c>
      <c r="G338" s="178"/>
      <c r="H338" s="178" t="s">
        <v>1261</v>
      </c>
      <c r="I338" s="190" t="s">
        <v>1251</v>
      </c>
      <c r="J338" s="202">
        <v>10</v>
      </c>
      <c r="K338" s="178" t="s">
        <v>38</v>
      </c>
      <c r="L338" s="178" t="s">
        <v>331</v>
      </c>
      <c r="M338" s="179">
        <v>6800</v>
      </c>
      <c r="N338" s="178">
        <v>20240206</v>
      </c>
      <c r="O338" s="178">
        <v>20240229</v>
      </c>
      <c r="P338" s="187"/>
      <c r="Q338" s="179">
        <f t="shared" si="60"/>
        <v>68000</v>
      </c>
      <c r="R338" s="181">
        <f t="shared" si="61"/>
        <v>74800</v>
      </c>
    </row>
    <row r="339" spans="1:18" s="188" customFormat="1">
      <c r="A339" s="186"/>
      <c r="B339" s="178">
        <v>4</v>
      </c>
      <c r="C339" s="178" t="s">
        <v>1214</v>
      </c>
      <c r="D339" s="178" t="s">
        <v>49</v>
      </c>
      <c r="E339" s="178" t="s">
        <v>1231</v>
      </c>
      <c r="F339" s="178" t="s">
        <v>410</v>
      </c>
      <c r="G339" s="178"/>
      <c r="H339" s="178" t="s">
        <v>1241</v>
      </c>
      <c r="I339" s="178" t="s">
        <v>1252</v>
      </c>
      <c r="J339" s="202">
        <v>4</v>
      </c>
      <c r="K339" s="178" t="s">
        <v>38</v>
      </c>
      <c r="L339" s="178" t="s">
        <v>119</v>
      </c>
      <c r="M339" s="179">
        <v>60000</v>
      </c>
      <c r="N339" s="178">
        <v>20240206</v>
      </c>
      <c r="O339" s="178">
        <v>20240220</v>
      </c>
      <c r="P339" s="187"/>
      <c r="Q339" s="179">
        <f t="shared" si="60"/>
        <v>240000</v>
      </c>
      <c r="R339" s="181">
        <f t="shared" si="61"/>
        <v>264000</v>
      </c>
    </row>
    <row r="340" spans="1:18" s="188" customFormat="1">
      <c r="A340" s="186"/>
      <c r="B340" s="178">
        <v>5</v>
      </c>
      <c r="C340" s="178" t="s">
        <v>1214</v>
      </c>
      <c r="D340" s="178" t="s">
        <v>49</v>
      </c>
      <c r="E340" s="178" t="s">
        <v>1232</v>
      </c>
      <c r="F340" s="178" t="s">
        <v>88</v>
      </c>
      <c r="G340" s="178"/>
      <c r="H340" s="178" t="s">
        <v>1242</v>
      </c>
      <c r="I340" s="178" t="s">
        <v>1253</v>
      </c>
      <c r="J340" s="202">
        <v>2</v>
      </c>
      <c r="K340" s="178" t="s">
        <v>38</v>
      </c>
      <c r="L340" s="178" t="s">
        <v>119</v>
      </c>
      <c r="M340" s="179">
        <v>20000</v>
      </c>
      <c r="N340" s="178">
        <v>20240208</v>
      </c>
      <c r="O340" s="178">
        <v>20240313</v>
      </c>
      <c r="P340" s="178" t="s">
        <v>1404</v>
      </c>
      <c r="Q340" s="179">
        <f t="shared" si="60"/>
        <v>40000</v>
      </c>
      <c r="R340" s="181">
        <f t="shared" si="61"/>
        <v>44000</v>
      </c>
    </row>
    <row r="341" spans="1:18" s="188" customFormat="1">
      <c r="A341" s="186"/>
      <c r="B341" s="178">
        <v>6</v>
      </c>
      <c r="C341" s="178" t="s">
        <v>1214</v>
      </c>
      <c r="D341" s="178" t="s">
        <v>49</v>
      </c>
      <c r="E341" s="178" t="s">
        <v>1233</v>
      </c>
      <c r="F341" s="178" t="s">
        <v>88</v>
      </c>
      <c r="G341" s="178"/>
      <c r="H341" s="178" t="s">
        <v>1243</v>
      </c>
      <c r="I341" s="178" t="s">
        <v>1254</v>
      </c>
      <c r="J341" s="202">
        <v>2</v>
      </c>
      <c r="K341" s="178" t="s">
        <v>38</v>
      </c>
      <c r="L341" s="178" t="s">
        <v>119</v>
      </c>
      <c r="M341" s="179">
        <v>20000</v>
      </c>
      <c r="N341" s="178">
        <v>20240208</v>
      </c>
      <c r="O341" s="178">
        <v>20240313</v>
      </c>
      <c r="P341" s="178" t="s">
        <v>1404</v>
      </c>
      <c r="Q341" s="179">
        <f t="shared" si="60"/>
        <v>40000</v>
      </c>
      <c r="R341" s="181">
        <f t="shared" si="61"/>
        <v>44000</v>
      </c>
    </row>
    <row r="342" spans="1:18" s="188" customFormat="1">
      <c r="A342" s="186"/>
      <c r="B342" s="178">
        <v>7</v>
      </c>
      <c r="C342" s="178" t="s">
        <v>1214</v>
      </c>
      <c r="D342" s="178" t="s">
        <v>49</v>
      </c>
      <c r="E342" s="178" t="s">
        <v>1234</v>
      </c>
      <c r="F342" s="178" t="s">
        <v>88</v>
      </c>
      <c r="G342" s="178"/>
      <c r="H342" s="178" t="s">
        <v>1244</v>
      </c>
      <c r="I342" s="178" t="s">
        <v>1255</v>
      </c>
      <c r="J342" s="202">
        <v>1</v>
      </c>
      <c r="K342" s="178" t="s">
        <v>38</v>
      </c>
      <c r="L342" s="178" t="s">
        <v>119</v>
      </c>
      <c r="M342" s="179">
        <v>88000</v>
      </c>
      <c r="N342" s="178">
        <v>20240214</v>
      </c>
      <c r="O342" s="178">
        <v>20240313</v>
      </c>
      <c r="P342" s="178" t="s">
        <v>1404</v>
      </c>
      <c r="Q342" s="179">
        <f t="shared" si="60"/>
        <v>88000</v>
      </c>
      <c r="R342" s="181">
        <f t="shared" si="61"/>
        <v>96800.000000000015</v>
      </c>
    </row>
    <row r="343" spans="1:18" s="188" customFormat="1">
      <c r="A343" s="186"/>
      <c r="B343" s="178">
        <v>8</v>
      </c>
      <c r="C343" s="178" t="s">
        <v>1214</v>
      </c>
      <c r="D343" s="178" t="s">
        <v>49</v>
      </c>
      <c r="E343" s="178" t="s">
        <v>1235</v>
      </c>
      <c r="F343" s="178" t="s">
        <v>88</v>
      </c>
      <c r="G343" s="178"/>
      <c r="H343" s="178" t="s">
        <v>1245</v>
      </c>
      <c r="I343" s="178" t="s">
        <v>1256</v>
      </c>
      <c r="J343" s="202">
        <v>1</v>
      </c>
      <c r="K343" s="178" t="s">
        <v>38</v>
      </c>
      <c r="L343" s="178" t="s">
        <v>119</v>
      </c>
      <c r="M343" s="179">
        <v>88000</v>
      </c>
      <c r="N343" s="178">
        <v>20240208</v>
      </c>
      <c r="O343" s="178">
        <v>20240313</v>
      </c>
      <c r="P343" s="178"/>
      <c r="Q343" s="179">
        <f t="shared" si="60"/>
        <v>88000</v>
      </c>
      <c r="R343" s="181">
        <f t="shared" si="61"/>
        <v>96800.000000000015</v>
      </c>
    </row>
    <row r="344" spans="1:18" s="188" customFormat="1">
      <c r="A344" s="186"/>
      <c r="B344" s="178">
        <v>9</v>
      </c>
      <c r="C344" s="178" t="s">
        <v>1214</v>
      </c>
      <c r="D344" s="178" t="s">
        <v>49</v>
      </c>
      <c r="E344" s="178" t="s">
        <v>1236</v>
      </c>
      <c r="F344" s="178" t="s">
        <v>82</v>
      </c>
      <c r="G344" s="178"/>
      <c r="H344" s="178" t="s">
        <v>109</v>
      </c>
      <c r="I344" s="178" t="s">
        <v>1257</v>
      </c>
      <c r="J344" s="202">
        <v>2</v>
      </c>
      <c r="K344" s="178" t="s">
        <v>38</v>
      </c>
      <c r="L344" s="178" t="s">
        <v>119</v>
      </c>
      <c r="M344" s="179">
        <v>35200</v>
      </c>
      <c r="N344" s="178">
        <v>20240206</v>
      </c>
      <c r="O344" s="178">
        <v>20240220</v>
      </c>
      <c r="P344" s="187"/>
      <c r="Q344" s="179">
        <f t="shared" si="60"/>
        <v>70400</v>
      </c>
      <c r="R344" s="181">
        <f t="shared" si="61"/>
        <v>77440</v>
      </c>
    </row>
    <row r="345" spans="1:18" s="188" customFormat="1">
      <c r="A345" s="186"/>
      <c r="B345" s="178">
        <v>10</v>
      </c>
      <c r="C345" s="178" t="s">
        <v>1214</v>
      </c>
      <c r="D345" s="178" t="s">
        <v>49</v>
      </c>
      <c r="E345" s="178" t="s">
        <v>1237</v>
      </c>
      <c r="F345" s="178" t="s">
        <v>26</v>
      </c>
      <c r="G345" s="178"/>
      <c r="H345" s="178" t="s">
        <v>578</v>
      </c>
      <c r="I345" s="178" t="s">
        <v>1258</v>
      </c>
      <c r="J345" s="202">
        <v>15</v>
      </c>
      <c r="K345" s="178" t="s">
        <v>38</v>
      </c>
      <c r="L345" s="178" t="s">
        <v>119</v>
      </c>
      <c r="M345" s="179">
        <v>11500</v>
      </c>
      <c r="N345" s="178">
        <v>20240206</v>
      </c>
      <c r="O345" s="178">
        <v>20240220</v>
      </c>
      <c r="P345" s="187"/>
      <c r="Q345" s="179">
        <f t="shared" si="60"/>
        <v>172500</v>
      </c>
      <c r="R345" s="181">
        <f t="shared" si="61"/>
        <v>189750.00000000003</v>
      </c>
    </row>
    <row r="346" spans="1:18" s="188" customFormat="1">
      <c r="A346" s="186"/>
      <c r="B346" s="178">
        <v>11</v>
      </c>
      <c r="C346" s="178" t="s">
        <v>1214</v>
      </c>
      <c r="D346" s="178" t="s">
        <v>49</v>
      </c>
      <c r="E346" s="178" t="s">
        <v>1238</v>
      </c>
      <c r="F346" s="178" t="s">
        <v>88</v>
      </c>
      <c r="G346" s="178"/>
      <c r="H346" s="178" t="s">
        <v>1246</v>
      </c>
      <c r="I346" s="178" t="s">
        <v>1256</v>
      </c>
      <c r="J346" s="202">
        <v>1</v>
      </c>
      <c r="K346" s="178" t="s">
        <v>38</v>
      </c>
      <c r="L346" s="178" t="s">
        <v>119</v>
      </c>
      <c r="M346" s="179">
        <v>88000</v>
      </c>
      <c r="N346" s="178">
        <v>20240214</v>
      </c>
      <c r="O346" s="178">
        <v>20240313</v>
      </c>
      <c r="P346" s="178" t="s">
        <v>1404</v>
      </c>
      <c r="Q346" s="179">
        <f t="shared" si="60"/>
        <v>88000</v>
      </c>
      <c r="R346" s="181">
        <f t="shared" si="61"/>
        <v>96800.000000000015</v>
      </c>
    </row>
    <row r="347" spans="1:18" s="188" customFormat="1">
      <c r="A347" s="186"/>
      <c r="B347" s="178">
        <v>12</v>
      </c>
      <c r="C347" s="178" t="s">
        <v>1214</v>
      </c>
      <c r="D347" s="178" t="s">
        <v>49</v>
      </c>
      <c r="E347" s="178" t="s">
        <v>1239</v>
      </c>
      <c r="F347" s="178" t="s">
        <v>88</v>
      </c>
      <c r="G347" s="178"/>
      <c r="H347" s="178" t="s">
        <v>1247</v>
      </c>
      <c r="I347" s="178" t="s">
        <v>1259</v>
      </c>
      <c r="J347" s="202">
        <v>1</v>
      </c>
      <c r="K347" s="178" t="s">
        <v>38</v>
      </c>
      <c r="L347" s="178" t="s">
        <v>119</v>
      </c>
      <c r="M347" s="179">
        <v>88000</v>
      </c>
      <c r="N347" s="178">
        <v>20240208</v>
      </c>
      <c r="O347" s="178">
        <v>20240313</v>
      </c>
      <c r="P347" s="187"/>
      <c r="Q347" s="179">
        <f t="shared" si="60"/>
        <v>88000</v>
      </c>
      <c r="R347" s="181">
        <f t="shared" si="61"/>
        <v>96800.000000000015</v>
      </c>
    </row>
    <row r="348" spans="1:18" s="188" customFormat="1">
      <c r="A348" s="186"/>
      <c r="B348" s="186">
        <v>13</v>
      </c>
      <c r="C348" s="178" t="s">
        <v>1214</v>
      </c>
      <c r="D348" s="178" t="s">
        <v>49</v>
      </c>
      <c r="E348" s="178" t="s">
        <v>1299</v>
      </c>
      <c r="F348" s="178" t="s">
        <v>314</v>
      </c>
      <c r="G348" s="178"/>
      <c r="H348" s="178" t="s">
        <v>1298</v>
      </c>
      <c r="I348" s="178" t="s">
        <v>1300</v>
      </c>
      <c r="J348" s="202">
        <v>1</v>
      </c>
      <c r="K348" s="178" t="s">
        <v>38</v>
      </c>
      <c r="L348" s="178" t="s">
        <v>119</v>
      </c>
      <c r="M348" s="218">
        <v>79000</v>
      </c>
      <c r="N348" s="178">
        <v>20240214</v>
      </c>
      <c r="O348" s="178">
        <v>20240220</v>
      </c>
      <c r="P348" s="219" t="s">
        <v>1304</v>
      </c>
      <c r="Q348" s="220">
        <f t="shared" si="60"/>
        <v>79000</v>
      </c>
      <c r="R348" s="221">
        <f t="shared" si="61"/>
        <v>86900</v>
      </c>
    </row>
    <row r="349" spans="1:18">
      <c r="P349" s="165" t="s">
        <v>123</v>
      </c>
      <c r="Q349" s="166">
        <f>SUM(Q336:Q348)</f>
        <v>1455900</v>
      </c>
      <c r="R349" s="166">
        <f>SUM(R336:R348)</f>
        <v>1601490</v>
      </c>
    </row>
    <row r="351" spans="1:18">
      <c r="B351" s="169" t="s">
        <v>1294</v>
      </c>
      <c r="P351" s="142"/>
      <c r="Q351" s="142"/>
      <c r="R351" s="142"/>
    </row>
    <row r="352" spans="1:18">
      <c r="B352" s="183" t="s">
        <v>48</v>
      </c>
      <c r="C352" s="183" t="s">
        <v>13</v>
      </c>
      <c r="D352" s="183" t="s">
        <v>12</v>
      </c>
      <c r="E352" s="183" t="s">
        <v>5</v>
      </c>
      <c r="F352" s="183" t="s">
        <v>22</v>
      </c>
      <c r="G352" s="183" t="s">
        <v>2</v>
      </c>
      <c r="H352" s="183" t="s">
        <v>18</v>
      </c>
      <c r="I352" s="183" t="s">
        <v>3</v>
      </c>
      <c r="J352" s="183" t="s">
        <v>6</v>
      </c>
      <c r="K352" s="183" t="s">
        <v>35</v>
      </c>
      <c r="L352" s="183" t="s">
        <v>21</v>
      </c>
      <c r="M352" s="183" t="s">
        <v>59</v>
      </c>
      <c r="N352" s="183" t="s">
        <v>58</v>
      </c>
      <c r="O352" s="183" t="s">
        <v>121</v>
      </c>
      <c r="P352" s="183" t="s">
        <v>73</v>
      </c>
      <c r="Q352" s="183" t="s">
        <v>122</v>
      </c>
      <c r="R352" s="183" t="s">
        <v>337</v>
      </c>
    </row>
    <row r="353" spans="1:18" s="188" customFormat="1">
      <c r="A353" s="186"/>
      <c r="B353" s="178">
        <v>1</v>
      </c>
      <c r="C353" s="178" t="s">
        <v>1294</v>
      </c>
      <c r="D353" s="178" t="s">
        <v>49</v>
      </c>
      <c r="E353" s="178" t="s">
        <v>139</v>
      </c>
      <c r="F353" s="178" t="s">
        <v>136</v>
      </c>
      <c r="G353" s="178"/>
      <c r="H353" s="178" t="s">
        <v>137</v>
      </c>
      <c r="I353" s="178"/>
      <c r="J353" s="202">
        <v>5</v>
      </c>
      <c r="K353" s="178" t="s">
        <v>38</v>
      </c>
      <c r="L353" s="178" t="s">
        <v>119</v>
      </c>
      <c r="M353" s="179">
        <v>111000</v>
      </c>
      <c r="N353" s="178">
        <v>20240213</v>
      </c>
      <c r="O353" s="178">
        <v>20240220</v>
      </c>
      <c r="P353" s="178"/>
      <c r="Q353" s="179">
        <f t="shared" ref="Q353" si="62">J353*M353</f>
        <v>555000</v>
      </c>
      <c r="R353" s="181">
        <f>Q353*1.1</f>
        <v>610500</v>
      </c>
    </row>
    <row r="354" spans="1:18">
      <c r="P354" s="165" t="s">
        <v>123</v>
      </c>
      <c r="Q354" s="166">
        <f>SUM(Q353:Q353)</f>
        <v>555000</v>
      </c>
      <c r="R354" s="166">
        <f>SUM(R353:R353)</f>
        <v>610500</v>
      </c>
    </row>
    <row r="357" spans="1:18">
      <c r="B357" s="191" t="s">
        <v>1308</v>
      </c>
      <c r="P357" s="142"/>
      <c r="Q357" s="142"/>
      <c r="R357" s="142"/>
    </row>
    <row r="358" spans="1:18">
      <c r="B358" s="183" t="s">
        <v>48</v>
      </c>
      <c r="C358" s="183" t="s">
        <v>13</v>
      </c>
      <c r="D358" s="183" t="s">
        <v>12</v>
      </c>
      <c r="E358" s="183" t="s">
        <v>5</v>
      </c>
      <c r="F358" s="183" t="s">
        <v>22</v>
      </c>
      <c r="G358" s="183" t="s">
        <v>2</v>
      </c>
      <c r="H358" s="183" t="s">
        <v>18</v>
      </c>
      <c r="I358" s="183" t="s">
        <v>3</v>
      </c>
      <c r="J358" s="183" t="s">
        <v>6</v>
      </c>
      <c r="K358" s="183" t="s">
        <v>35</v>
      </c>
      <c r="L358" s="183" t="s">
        <v>21</v>
      </c>
      <c r="M358" s="183" t="s">
        <v>59</v>
      </c>
      <c r="N358" s="183" t="s">
        <v>58</v>
      </c>
      <c r="O358" s="183" t="s">
        <v>121</v>
      </c>
      <c r="P358" s="183" t="s">
        <v>73</v>
      </c>
      <c r="Q358" s="183" t="s">
        <v>122</v>
      </c>
      <c r="R358" s="183" t="s">
        <v>337</v>
      </c>
    </row>
    <row r="359" spans="1:18" s="188" customFormat="1">
      <c r="A359" s="186"/>
      <c r="B359" s="178">
        <v>1</v>
      </c>
      <c r="C359" s="178" t="s">
        <v>1308</v>
      </c>
      <c r="D359" s="178" t="s">
        <v>49</v>
      </c>
      <c r="E359" s="178" t="s">
        <v>1310</v>
      </c>
      <c r="F359" s="178" t="s">
        <v>1264</v>
      </c>
      <c r="G359" s="178"/>
      <c r="H359" s="178">
        <v>605203</v>
      </c>
      <c r="I359" s="178"/>
      <c r="J359" s="202">
        <v>2</v>
      </c>
      <c r="K359" s="178" t="s">
        <v>38</v>
      </c>
      <c r="L359" s="178" t="s">
        <v>119</v>
      </c>
      <c r="M359" s="179">
        <v>323000</v>
      </c>
      <c r="N359" s="178">
        <v>20240229</v>
      </c>
      <c r="O359" s="178">
        <v>20240321</v>
      </c>
      <c r="P359" s="178"/>
      <c r="Q359" s="179">
        <f t="shared" ref="Q359:Q368" si="63">J359*M359</f>
        <v>646000</v>
      </c>
      <c r="R359" s="181">
        <f>Q359*1.1</f>
        <v>710600</v>
      </c>
    </row>
    <row r="360" spans="1:18">
      <c r="B360" s="147">
        <v>2</v>
      </c>
      <c r="C360" s="147" t="s">
        <v>1308</v>
      </c>
      <c r="D360" s="147" t="s">
        <v>49</v>
      </c>
      <c r="E360" s="147" t="s">
        <v>1311</v>
      </c>
      <c r="F360" s="147" t="s">
        <v>88</v>
      </c>
      <c r="G360" s="147"/>
      <c r="H360" s="147" t="s">
        <v>1312</v>
      </c>
      <c r="I360" s="147"/>
      <c r="J360" s="217">
        <v>1</v>
      </c>
      <c r="K360" s="147" t="s">
        <v>38</v>
      </c>
      <c r="L360" s="147" t="s">
        <v>119</v>
      </c>
      <c r="M360" s="153">
        <v>66300</v>
      </c>
      <c r="N360" s="147">
        <v>20240229</v>
      </c>
      <c r="O360" s="147">
        <v>20240418</v>
      </c>
      <c r="P360" s="147"/>
      <c r="Q360" s="153">
        <f t="shared" si="63"/>
        <v>66300</v>
      </c>
      <c r="R360" s="151">
        <f t="shared" ref="R360:R368" si="64">Q360*1.1</f>
        <v>72930</v>
      </c>
    </row>
    <row r="361" spans="1:18" s="188" customFormat="1">
      <c r="A361" s="186"/>
      <c r="B361" s="178">
        <v>3</v>
      </c>
      <c r="C361" s="178" t="s">
        <v>1308</v>
      </c>
      <c r="D361" s="178" t="s">
        <v>49</v>
      </c>
      <c r="E361" s="178" t="s">
        <v>1313</v>
      </c>
      <c r="F361" s="178" t="s">
        <v>1309</v>
      </c>
      <c r="G361" s="178"/>
      <c r="H361" s="178" t="s">
        <v>1314</v>
      </c>
      <c r="I361" s="178"/>
      <c r="J361" s="202">
        <v>10</v>
      </c>
      <c r="K361" s="178" t="s">
        <v>38</v>
      </c>
      <c r="L361" s="178" t="s">
        <v>119</v>
      </c>
      <c r="M361" s="179">
        <v>6600</v>
      </c>
      <c r="N361" s="178">
        <v>20240229</v>
      </c>
      <c r="O361" s="178">
        <v>20240308</v>
      </c>
      <c r="P361" s="178"/>
      <c r="Q361" s="179">
        <f t="shared" si="63"/>
        <v>66000</v>
      </c>
      <c r="R361" s="181">
        <f t="shared" si="64"/>
        <v>72600</v>
      </c>
    </row>
    <row r="362" spans="1:18">
      <c r="B362" s="211">
        <v>4</v>
      </c>
      <c r="C362" s="211" t="s">
        <v>1308</v>
      </c>
      <c r="D362" s="211" t="s">
        <v>49</v>
      </c>
      <c r="E362" s="211" t="s">
        <v>1315</v>
      </c>
      <c r="F362" s="211" t="s">
        <v>1316</v>
      </c>
      <c r="G362" s="211"/>
      <c r="H362" s="211">
        <v>80600</v>
      </c>
      <c r="I362" s="211"/>
      <c r="J362" s="222">
        <v>2</v>
      </c>
      <c r="K362" s="211" t="s">
        <v>38</v>
      </c>
      <c r="L362" s="211" t="s">
        <v>331</v>
      </c>
      <c r="M362" s="223">
        <v>92000</v>
      </c>
      <c r="N362" s="211">
        <v>20240229</v>
      </c>
      <c r="O362" s="211"/>
      <c r="P362" s="211"/>
      <c r="Q362" s="223">
        <f t="shared" si="63"/>
        <v>184000</v>
      </c>
      <c r="R362" s="224">
        <f t="shared" si="64"/>
        <v>202400.00000000003</v>
      </c>
    </row>
    <row r="363" spans="1:18" s="188" customFormat="1">
      <c r="A363" s="186"/>
      <c r="B363" s="178">
        <v>5</v>
      </c>
      <c r="C363" s="178" t="s">
        <v>1308</v>
      </c>
      <c r="D363" s="178" t="s">
        <v>49</v>
      </c>
      <c r="E363" s="178" t="s">
        <v>1317</v>
      </c>
      <c r="F363" s="178" t="s">
        <v>171</v>
      </c>
      <c r="G363" s="178"/>
      <c r="H363" s="178" t="s">
        <v>1318</v>
      </c>
      <c r="I363" s="178"/>
      <c r="J363" s="202">
        <v>5</v>
      </c>
      <c r="K363" s="178" t="s">
        <v>38</v>
      </c>
      <c r="L363" s="178" t="s">
        <v>119</v>
      </c>
      <c r="M363" s="179">
        <v>10300</v>
      </c>
      <c r="N363" s="178">
        <v>20240229</v>
      </c>
      <c r="O363" s="178">
        <v>20240308</v>
      </c>
      <c r="P363" s="178"/>
      <c r="Q363" s="179">
        <f t="shared" si="63"/>
        <v>51500</v>
      </c>
      <c r="R363" s="181">
        <f t="shared" si="64"/>
        <v>56650.000000000007</v>
      </c>
    </row>
    <row r="364" spans="1:18" s="188" customFormat="1">
      <c r="A364" s="186"/>
      <c r="B364" s="178">
        <v>6</v>
      </c>
      <c r="C364" s="178" t="s">
        <v>1308</v>
      </c>
      <c r="D364" s="178" t="s">
        <v>49</v>
      </c>
      <c r="E364" s="178" t="s">
        <v>1319</v>
      </c>
      <c r="F364" s="178"/>
      <c r="G364" s="178"/>
      <c r="H364" s="178"/>
      <c r="I364" s="178"/>
      <c r="J364" s="202">
        <v>10</v>
      </c>
      <c r="K364" s="178" t="s">
        <v>38</v>
      </c>
      <c r="L364" s="178" t="s">
        <v>331</v>
      </c>
      <c r="M364" s="179">
        <v>2000</v>
      </c>
      <c r="N364" s="178">
        <v>20240229</v>
      </c>
      <c r="O364" s="178">
        <v>20240307</v>
      </c>
      <c r="P364" s="178"/>
      <c r="Q364" s="179">
        <f t="shared" si="63"/>
        <v>20000</v>
      </c>
      <c r="R364" s="181">
        <f t="shared" si="64"/>
        <v>22000</v>
      </c>
    </row>
    <row r="365" spans="1:18">
      <c r="B365" s="147">
        <v>7</v>
      </c>
      <c r="C365" s="147" t="s">
        <v>1308</v>
      </c>
      <c r="D365" s="147" t="s">
        <v>49</v>
      </c>
      <c r="E365" s="147" t="s">
        <v>1320</v>
      </c>
      <c r="F365" s="147" t="s">
        <v>88</v>
      </c>
      <c r="G365" s="147"/>
      <c r="H365" s="147" t="s">
        <v>1321</v>
      </c>
      <c r="I365" s="147"/>
      <c r="J365" s="217">
        <v>1</v>
      </c>
      <c r="K365" s="147" t="s">
        <v>38</v>
      </c>
      <c r="L365" s="147" t="s">
        <v>119</v>
      </c>
      <c r="M365" s="153">
        <v>88000</v>
      </c>
      <c r="N365" s="147">
        <v>20240229</v>
      </c>
      <c r="O365" s="147">
        <v>20240418</v>
      </c>
      <c r="P365" s="147"/>
      <c r="Q365" s="153">
        <f t="shared" si="63"/>
        <v>88000</v>
      </c>
      <c r="R365" s="151">
        <f t="shared" si="64"/>
        <v>96800.000000000015</v>
      </c>
    </row>
    <row r="366" spans="1:18" s="188" customFormat="1">
      <c r="A366" s="186"/>
      <c r="B366" s="178">
        <v>8</v>
      </c>
      <c r="C366" s="178" t="s">
        <v>1308</v>
      </c>
      <c r="D366" s="178" t="s">
        <v>49</v>
      </c>
      <c r="E366" s="178" t="s">
        <v>1322</v>
      </c>
      <c r="F366" s="178" t="s">
        <v>84</v>
      </c>
      <c r="G366" s="178"/>
      <c r="H366" s="178">
        <v>70200572165</v>
      </c>
      <c r="I366" s="178"/>
      <c r="J366" s="202">
        <v>5</v>
      </c>
      <c r="K366" s="178" t="s">
        <v>38</v>
      </c>
      <c r="L366" s="178" t="s">
        <v>119</v>
      </c>
      <c r="M366" s="179">
        <v>23000</v>
      </c>
      <c r="N366" s="178">
        <v>20240229</v>
      </c>
      <c r="O366" s="178">
        <v>20240401</v>
      </c>
      <c r="P366" s="178"/>
      <c r="Q366" s="179">
        <f t="shared" si="63"/>
        <v>115000</v>
      </c>
      <c r="R366" s="181">
        <f t="shared" si="64"/>
        <v>126500.00000000001</v>
      </c>
    </row>
    <row r="367" spans="1:18" s="188" customFormat="1">
      <c r="A367" s="186"/>
      <c r="B367" s="178">
        <v>9</v>
      </c>
      <c r="C367" s="178" t="s">
        <v>1308</v>
      </c>
      <c r="D367" s="178" t="s">
        <v>49</v>
      </c>
      <c r="E367" s="178" t="s">
        <v>1323</v>
      </c>
      <c r="F367" s="178"/>
      <c r="G367" s="178"/>
      <c r="H367" s="178" t="s">
        <v>1324</v>
      </c>
      <c r="I367" s="178"/>
      <c r="J367" s="202">
        <v>2</v>
      </c>
      <c r="K367" s="178" t="s">
        <v>38</v>
      </c>
      <c r="L367" s="178" t="s">
        <v>119</v>
      </c>
      <c r="M367" s="179">
        <v>100000</v>
      </c>
      <c r="N367" s="178">
        <v>20240229</v>
      </c>
      <c r="O367" s="178">
        <v>20240308</v>
      </c>
      <c r="P367" s="178"/>
      <c r="Q367" s="179">
        <f t="shared" si="63"/>
        <v>200000</v>
      </c>
      <c r="R367" s="181">
        <f t="shared" si="64"/>
        <v>220000.00000000003</v>
      </c>
    </row>
    <row r="368" spans="1:18" s="188" customFormat="1">
      <c r="A368" s="186"/>
      <c r="B368" s="178">
        <v>10</v>
      </c>
      <c r="C368" s="178" t="s">
        <v>1308</v>
      </c>
      <c r="D368" s="178" t="s">
        <v>49</v>
      </c>
      <c r="E368" s="178" t="s">
        <v>2341</v>
      </c>
      <c r="F368" s="178" t="s">
        <v>171</v>
      </c>
      <c r="G368" s="178"/>
      <c r="H368" s="178" t="s">
        <v>405</v>
      </c>
      <c r="I368" s="178"/>
      <c r="J368" s="202">
        <v>15</v>
      </c>
      <c r="K368" s="178" t="s">
        <v>38</v>
      </c>
      <c r="L368" s="178" t="s">
        <v>119</v>
      </c>
      <c r="M368" s="179">
        <v>77000</v>
      </c>
      <c r="N368" s="178">
        <v>20240229</v>
      </c>
      <c r="O368" s="178">
        <v>20240308</v>
      </c>
      <c r="P368" s="178"/>
      <c r="Q368" s="179">
        <f t="shared" si="63"/>
        <v>1155000</v>
      </c>
      <c r="R368" s="181">
        <f t="shared" si="64"/>
        <v>1270500</v>
      </c>
    </row>
    <row r="369" spans="1:18">
      <c r="P369" s="165" t="s">
        <v>123</v>
      </c>
      <c r="Q369" s="166">
        <f>SUM(Q359:Q368)</f>
        <v>2591800</v>
      </c>
      <c r="R369" s="166">
        <f>SUM(R359:R368)</f>
        <v>2850980</v>
      </c>
    </row>
    <row r="371" spans="1:18" ht="13.5" customHeight="1">
      <c r="B371" s="169" t="s">
        <v>1351</v>
      </c>
      <c r="P371" s="142"/>
      <c r="Q371" s="142"/>
      <c r="R371" s="142"/>
    </row>
    <row r="372" spans="1:18">
      <c r="B372" s="183" t="s">
        <v>48</v>
      </c>
      <c r="C372" s="183" t="s">
        <v>13</v>
      </c>
      <c r="D372" s="183" t="s">
        <v>12</v>
      </c>
      <c r="E372" s="183" t="s">
        <v>5</v>
      </c>
      <c r="F372" s="183" t="s">
        <v>22</v>
      </c>
      <c r="G372" s="183" t="s">
        <v>2</v>
      </c>
      <c r="H372" s="183" t="s">
        <v>18</v>
      </c>
      <c r="I372" s="183" t="s">
        <v>3</v>
      </c>
      <c r="J372" s="183" t="s">
        <v>6</v>
      </c>
      <c r="K372" s="183" t="s">
        <v>35</v>
      </c>
      <c r="L372" s="183" t="s">
        <v>21</v>
      </c>
      <c r="M372" s="183" t="s">
        <v>59</v>
      </c>
      <c r="N372" s="183" t="s">
        <v>58</v>
      </c>
      <c r="O372" s="183" t="s">
        <v>121</v>
      </c>
      <c r="P372" s="183" t="s">
        <v>73</v>
      </c>
      <c r="Q372" s="183" t="s">
        <v>122</v>
      </c>
      <c r="R372" s="183" t="s">
        <v>337</v>
      </c>
    </row>
    <row r="373" spans="1:18">
      <c r="B373" s="225">
        <v>1</v>
      </c>
      <c r="C373" s="225" t="s">
        <v>1351</v>
      </c>
      <c r="D373" s="225" t="s">
        <v>49</v>
      </c>
      <c r="E373" s="225" t="s">
        <v>1352</v>
      </c>
      <c r="F373" s="225" t="s">
        <v>63</v>
      </c>
      <c r="G373" s="225"/>
      <c r="H373" s="225" t="s">
        <v>1353</v>
      </c>
      <c r="I373" s="225" t="s">
        <v>1354</v>
      </c>
      <c r="J373" s="226">
        <v>3</v>
      </c>
      <c r="K373" s="225" t="s">
        <v>38</v>
      </c>
      <c r="L373" s="225" t="s">
        <v>1355</v>
      </c>
      <c r="M373" s="227">
        <v>198000</v>
      </c>
      <c r="N373" s="225">
        <v>20240306</v>
      </c>
      <c r="O373" s="225"/>
      <c r="P373" s="225" t="s">
        <v>1389</v>
      </c>
      <c r="Q373" s="227">
        <f t="shared" ref="Q373" si="65">J373*M373</f>
        <v>594000</v>
      </c>
      <c r="R373" s="228">
        <f>Q373*1.1</f>
        <v>653400</v>
      </c>
    </row>
    <row r="374" spans="1:18">
      <c r="P374" s="165" t="s">
        <v>123</v>
      </c>
      <c r="Q374" s="166">
        <f>SUM(Q373:Q373)</f>
        <v>594000</v>
      </c>
      <c r="R374" s="166">
        <f>SUM(R373:R373)</f>
        <v>653400</v>
      </c>
    </row>
    <row r="376" spans="1:18">
      <c r="B376" s="169" t="s">
        <v>1376</v>
      </c>
      <c r="P376" s="142"/>
      <c r="Q376" s="142"/>
      <c r="R376" s="142"/>
    </row>
    <row r="377" spans="1:18">
      <c r="B377" s="183" t="s">
        <v>48</v>
      </c>
      <c r="C377" s="183" t="s">
        <v>13</v>
      </c>
      <c r="D377" s="183" t="s">
        <v>12</v>
      </c>
      <c r="E377" s="183" t="s">
        <v>5</v>
      </c>
      <c r="F377" s="183" t="s">
        <v>22</v>
      </c>
      <c r="G377" s="183" t="s">
        <v>2</v>
      </c>
      <c r="H377" s="183" t="s">
        <v>18</v>
      </c>
      <c r="I377" s="183" t="s">
        <v>3</v>
      </c>
      <c r="J377" s="183" t="s">
        <v>6</v>
      </c>
      <c r="K377" s="183" t="s">
        <v>35</v>
      </c>
      <c r="L377" s="183" t="s">
        <v>21</v>
      </c>
      <c r="M377" s="183" t="s">
        <v>59</v>
      </c>
      <c r="N377" s="183" t="s">
        <v>58</v>
      </c>
      <c r="O377" s="183" t="s">
        <v>121</v>
      </c>
      <c r="P377" s="183" t="s">
        <v>73</v>
      </c>
      <c r="Q377" s="183" t="s">
        <v>122</v>
      </c>
      <c r="R377" s="183" t="s">
        <v>337</v>
      </c>
    </row>
    <row r="378" spans="1:18" s="188" customFormat="1">
      <c r="A378" s="186"/>
      <c r="B378" s="178">
        <v>1</v>
      </c>
      <c r="C378" s="178" t="s">
        <v>1376</v>
      </c>
      <c r="D378" s="178" t="s">
        <v>49</v>
      </c>
      <c r="E378" s="178" t="s">
        <v>1356</v>
      </c>
      <c r="F378" s="178" t="s">
        <v>468</v>
      </c>
      <c r="G378" s="178"/>
      <c r="H378" s="178" t="s">
        <v>1357</v>
      </c>
      <c r="I378" s="178" t="s">
        <v>1358</v>
      </c>
      <c r="J378" s="202">
        <v>5</v>
      </c>
      <c r="K378" s="178" t="s">
        <v>38</v>
      </c>
      <c r="L378" s="178" t="s">
        <v>119</v>
      </c>
      <c r="M378" s="179">
        <v>43000</v>
      </c>
      <c r="N378" s="178">
        <v>20240308</v>
      </c>
      <c r="O378" s="178">
        <v>20240321</v>
      </c>
      <c r="P378" s="178"/>
      <c r="Q378" s="179">
        <f t="shared" ref="Q378:Q391" si="66">J378*M378</f>
        <v>215000</v>
      </c>
      <c r="R378" s="181">
        <f>Q378*1.1</f>
        <v>236500.00000000003</v>
      </c>
    </row>
    <row r="379" spans="1:18" s="188" customFormat="1">
      <c r="A379" s="186"/>
      <c r="B379" s="178">
        <v>2</v>
      </c>
      <c r="C379" s="178" t="s">
        <v>1376</v>
      </c>
      <c r="D379" s="178" t="s">
        <v>49</v>
      </c>
      <c r="E379" s="178" t="s">
        <v>1359</v>
      </c>
      <c r="F379" s="178" t="s">
        <v>521</v>
      </c>
      <c r="G379" s="178"/>
      <c r="H379" s="178" t="s">
        <v>1360</v>
      </c>
      <c r="I379" s="178" t="s">
        <v>1374</v>
      </c>
      <c r="J379" s="202">
        <v>5</v>
      </c>
      <c r="K379" s="178" t="s">
        <v>36</v>
      </c>
      <c r="L379" s="178" t="s">
        <v>331</v>
      </c>
      <c r="M379" s="179">
        <v>101000</v>
      </c>
      <c r="N379" s="178">
        <v>20240308</v>
      </c>
      <c r="O379" s="178">
        <v>20240314</v>
      </c>
      <c r="P379" s="178"/>
      <c r="Q379" s="179">
        <f t="shared" si="66"/>
        <v>505000</v>
      </c>
      <c r="R379" s="181">
        <f t="shared" ref="R379:R391" si="67">Q379*1.1</f>
        <v>555500</v>
      </c>
    </row>
    <row r="380" spans="1:18" s="188" customFormat="1">
      <c r="A380" s="186"/>
      <c r="B380" s="178">
        <v>3</v>
      </c>
      <c r="C380" s="178" t="s">
        <v>1376</v>
      </c>
      <c r="D380" s="178" t="s">
        <v>49</v>
      </c>
      <c r="E380" s="178" t="s">
        <v>1362</v>
      </c>
      <c r="F380" s="178" t="s">
        <v>305</v>
      </c>
      <c r="G380" s="178"/>
      <c r="H380" s="178" t="s">
        <v>107</v>
      </c>
      <c r="I380" s="178" t="s">
        <v>1361</v>
      </c>
      <c r="J380" s="202">
        <v>20</v>
      </c>
      <c r="K380" s="178" t="s">
        <v>38</v>
      </c>
      <c r="L380" s="178" t="s">
        <v>119</v>
      </c>
      <c r="M380" s="179">
        <v>13000</v>
      </c>
      <c r="N380" s="178">
        <v>20240308</v>
      </c>
      <c r="O380" s="178">
        <v>20240308</v>
      </c>
      <c r="P380" s="178"/>
      <c r="Q380" s="179">
        <f t="shared" si="66"/>
        <v>260000</v>
      </c>
      <c r="R380" s="181">
        <f t="shared" si="67"/>
        <v>286000</v>
      </c>
    </row>
    <row r="381" spans="1:18" s="188" customFormat="1">
      <c r="A381" s="186"/>
      <c r="B381" s="178">
        <v>4</v>
      </c>
      <c r="C381" s="178" t="s">
        <v>1376</v>
      </c>
      <c r="D381" s="178" t="s">
        <v>49</v>
      </c>
      <c r="E381" s="178" t="s">
        <v>1363</v>
      </c>
      <c r="F381" s="178" t="s">
        <v>115</v>
      </c>
      <c r="G381" s="178"/>
      <c r="H381" s="178" t="s">
        <v>1341</v>
      </c>
      <c r="I381" s="178" t="s">
        <v>1361</v>
      </c>
      <c r="J381" s="202">
        <v>1</v>
      </c>
      <c r="K381" s="178" t="s">
        <v>38</v>
      </c>
      <c r="L381" s="178" t="s">
        <v>119</v>
      </c>
      <c r="M381" s="179">
        <v>7400</v>
      </c>
      <c r="N381" s="178">
        <v>20240308</v>
      </c>
      <c r="O381" s="178">
        <v>20240308</v>
      </c>
      <c r="P381" s="180" t="s">
        <v>2342</v>
      </c>
      <c r="Q381" s="179">
        <f t="shared" si="66"/>
        <v>7400</v>
      </c>
      <c r="R381" s="181">
        <f t="shared" si="67"/>
        <v>8140.0000000000009</v>
      </c>
    </row>
    <row r="382" spans="1:18" s="188" customFormat="1">
      <c r="A382" s="186"/>
      <c r="B382" s="178">
        <v>5</v>
      </c>
      <c r="C382" s="178" t="s">
        <v>1376</v>
      </c>
      <c r="D382" s="178" t="s">
        <v>49</v>
      </c>
      <c r="E382" s="178" t="s">
        <v>565</v>
      </c>
      <c r="F382" s="178" t="s">
        <v>572</v>
      </c>
      <c r="G382" s="178"/>
      <c r="H382" s="178" t="s">
        <v>566</v>
      </c>
      <c r="I382" s="178"/>
      <c r="J382" s="202">
        <v>2</v>
      </c>
      <c r="K382" s="178" t="s">
        <v>38</v>
      </c>
      <c r="L382" s="178" t="s">
        <v>119</v>
      </c>
      <c r="M382" s="179">
        <v>29800</v>
      </c>
      <c r="N382" s="178">
        <v>20240308</v>
      </c>
      <c r="O382" s="178">
        <v>20240312</v>
      </c>
      <c r="P382" s="178"/>
      <c r="Q382" s="179">
        <f t="shared" si="66"/>
        <v>59600</v>
      </c>
      <c r="R382" s="181">
        <f t="shared" si="67"/>
        <v>65560</v>
      </c>
    </row>
    <row r="383" spans="1:18" s="188" customFormat="1">
      <c r="A383" s="186"/>
      <c r="B383" s="178">
        <v>6</v>
      </c>
      <c r="C383" s="178" t="s">
        <v>1376</v>
      </c>
      <c r="D383" s="178" t="s">
        <v>49</v>
      </c>
      <c r="E383" s="178" t="s">
        <v>1364</v>
      </c>
      <c r="F383" s="178" t="s">
        <v>29</v>
      </c>
      <c r="G383" s="178"/>
      <c r="H383" s="178" t="s">
        <v>513</v>
      </c>
      <c r="I383" s="178" t="s">
        <v>30</v>
      </c>
      <c r="J383" s="202">
        <v>20</v>
      </c>
      <c r="K383" s="178" t="s">
        <v>36</v>
      </c>
      <c r="L383" s="178" t="s">
        <v>119</v>
      </c>
      <c r="M383" s="179">
        <v>76500</v>
      </c>
      <c r="N383" s="178">
        <v>20240308</v>
      </c>
      <c r="O383" s="178">
        <v>20240312</v>
      </c>
      <c r="P383" s="178"/>
      <c r="Q383" s="179">
        <f t="shared" si="66"/>
        <v>1530000</v>
      </c>
      <c r="R383" s="181">
        <f t="shared" si="67"/>
        <v>1683000.0000000002</v>
      </c>
    </row>
    <row r="384" spans="1:18" s="188" customFormat="1">
      <c r="A384" s="186"/>
      <c r="B384" s="178">
        <v>7</v>
      </c>
      <c r="C384" s="178" t="s">
        <v>1376</v>
      </c>
      <c r="D384" s="178" t="s">
        <v>49</v>
      </c>
      <c r="E384" s="178" t="s">
        <v>1365</v>
      </c>
      <c r="F384" s="178" t="s">
        <v>1366</v>
      </c>
      <c r="G384" s="178"/>
      <c r="H384" s="178" t="s">
        <v>1367</v>
      </c>
      <c r="I384" s="178" t="s">
        <v>251</v>
      </c>
      <c r="J384" s="202">
        <v>4</v>
      </c>
      <c r="K384" s="178" t="s">
        <v>38</v>
      </c>
      <c r="L384" s="178" t="s">
        <v>119</v>
      </c>
      <c r="M384" s="179">
        <v>45000</v>
      </c>
      <c r="N384" s="178">
        <v>20240308</v>
      </c>
      <c r="O384" s="178">
        <v>20240312</v>
      </c>
      <c r="P384" s="178"/>
      <c r="Q384" s="179">
        <f t="shared" si="66"/>
        <v>180000</v>
      </c>
      <c r="R384" s="181">
        <f t="shared" si="67"/>
        <v>198000.00000000003</v>
      </c>
    </row>
    <row r="385" spans="1:18" s="188" customFormat="1">
      <c r="A385" s="186"/>
      <c r="B385" s="178">
        <v>8</v>
      </c>
      <c r="C385" s="178" t="s">
        <v>1376</v>
      </c>
      <c r="D385" s="178" t="s">
        <v>49</v>
      </c>
      <c r="E385" s="178" t="s">
        <v>1368</v>
      </c>
      <c r="F385" s="178" t="s">
        <v>1366</v>
      </c>
      <c r="G385" s="178"/>
      <c r="H385" s="178" t="s">
        <v>1369</v>
      </c>
      <c r="I385" s="178" t="s">
        <v>411</v>
      </c>
      <c r="J385" s="202">
        <v>2</v>
      </c>
      <c r="K385" s="178" t="s">
        <v>38</v>
      </c>
      <c r="L385" s="178" t="s">
        <v>119</v>
      </c>
      <c r="M385" s="179">
        <v>46500</v>
      </c>
      <c r="N385" s="178">
        <v>20240308</v>
      </c>
      <c r="O385" s="178">
        <v>20240321</v>
      </c>
      <c r="P385" s="178"/>
      <c r="Q385" s="179">
        <f t="shared" si="66"/>
        <v>93000</v>
      </c>
      <c r="R385" s="181">
        <f t="shared" si="67"/>
        <v>102300.00000000001</v>
      </c>
    </row>
    <row r="386" spans="1:18" s="188" customFormat="1">
      <c r="A386" s="186"/>
      <c r="B386" s="178">
        <v>9</v>
      </c>
      <c r="C386" s="178" t="s">
        <v>1376</v>
      </c>
      <c r="D386" s="178" t="s">
        <v>49</v>
      </c>
      <c r="E386" s="178" t="s">
        <v>1370</v>
      </c>
      <c r="F386" s="178" t="s">
        <v>718</v>
      </c>
      <c r="G386" s="178"/>
      <c r="H386" s="178" t="s">
        <v>1371</v>
      </c>
      <c r="I386" s="178" t="s">
        <v>1375</v>
      </c>
      <c r="J386" s="202">
        <v>2</v>
      </c>
      <c r="K386" s="178" t="s">
        <v>38</v>
      </c>
      <c r="L386" s="178" t="s">
        <v>331</v>
      </c>
      <c r="M386" s="179">
        <v>62000</v>
      </c>
      <c r="N386" s="178">
        <v>20240308</v>
      </c>
      <c r="O386" s="178">
        <v>20240314</v>
      </c>
      <c r="P386" s="178"/>
      <c r="Q386" s="179">
        <f t="shared" si="66"/>
        <v>124000</v>
      </c>
      <c r="R386" s="181">
        <f t="shared" si="67"/>
        <v>136400</v>
      </c>
    </row>
    <row r="387" spans="1:18" s="188" customFormat="1">
      <c r="A387" s="186"/>
      <c r="B387" s="178">
        <v>10</v>
      </c>
      <c r="C387" s="178" t="s">
        <v>1376</v>
      </c>
      <c r="D387" s="178" t="s">
        <v>49</v>
      </c>
      <c r="E387" s="178" t="s">
        <v>1231</v>
      </c>
      <c r="F387" s="178" t="s">
        <v>1366</v>
      </c>
      <c r="G387" s="178"/>
      <c r="H387" s="178" t="s">
        <v>1241</v>
      </c>
      <c r="I387" s="178" t="s">
        <v>417</v>
      </c>
      <c r="J387" s="202">
        <v>4</v>
      </c>
      <c r="K387" s="178" t="s">
        <v>38</v>
      </c>
      <c r="L387" s="178" t="s">
        <v>119</v>
      </c>
      <c r="M387" s="179">
        <v>60000</v>
      </c>
      <c r="N387" s="178">
        <v>20240308</v>
      </c>
      <c r="O387" s="178">
        <v>20240312</v>
      </c>
      <c r="P387" s="178"/>
      <c r="Q387" s="179">
        <f t="shared" si="66"/>
        <v>240000</v>
      </c>
      <c r="R387" s="181">
        <f t="shared" si="67"/>
        <v>264000</v>
      </c>
    </row>
    <row r="388" spans="1:18">
      <c r="B388" s="225">
        <v>11</v>
      </c>
      <c r="C388" s="225" t="s">
        <v>1376</v>
      </c>
      <c r="D388" s="225" t="s">
        <v>49</v>
      </c>
      <c r="E388" s="225" t="s">
        <v>1372</v>
      </c>
      <c r="F388" s="225" t="s">
        <v>63</v>
      </c>
      <c r="G388" s="225"/>
      <c r="H388" s="225">
        <v>9401030</v>
      </c>
      <c r="I388" s="225" t="s">
        <v>1383</v>
      </c>
      <c r="J388" s="226">
        <v>1</v>
      </c>
      <c r="K388" s="225" t="s">
        <v>38</v>
      </c>
      <c r="L388" s="225" t="s">
        <v>119</v>
      </c>
      <c r="M388" s="227">
        <v>73000</v>
      </c>
      <c r="N388" s="225">
        <v>20240308</v>
      </c>
      <c r="O388" s="88" t="s">
        <v>2516</v>
      </c>
      <c r="P388" s="225" t="s">
        <v>1388</v>
      </c>
      <c r="Q388" s="227">
        <f t="shared" si="66"/>
        <v>73000</v>
      </c>
      <c r="R388" s="228">
        <f t="shared" si="67"/>
        <v>80300</v>
      </c>
    </row>
    <row r="389" spans="1:18" s="188" customFormat="1">
      <c r="A389" s="186"/>
      <c r="B389" s="180">
        <v>12</v>
      </c>
      <c r="C389" s="180" t="s">
        <v>1376</v>
      </c>
      <c r="D389" s="180" t="s">
        <v>49</v>
      </c>
      <c r="E389" s="180" t="s">
        <v>1381</v>
      </c>
      <c r="F389" s="180"/>
      <c r="G389" s="180"/>
      <c r="H389" s="180" t="s">
        <v>1386</v>
      </c>
      <c r="I389" s="180" t="s">
        <v>1384</v>
      </c>
      <c r="J389" s="229">
        <v>1</v>
      </c>
      <c r="K389" s="180" t="s">
        <v>38</v>
      </c>
      <c r="L389" s="180" t="s">
        <v>119</v>
      </c>
      <c r="M389" s="230">
        <v>7500</v>
      </c>
      <c r="N389" s="180">
        <v>20240311</v>
      </c>
      <c r="O389" s="180">
        <v>20240312</v>
      </c>
      <c r="P389" s="180" t="s">
        <v>2343</v>
      </c>
      <c r="Q389" s="230">
        <f t="shared" ref="Q389:Q390" si="68">J389*M389</f>
        <v>7500</v>
      </c>
      <c r="R389" s="231">
        <f t="shared" ref="R389:R390" si="69">Q389*1.1</f>
        <v>8250</v>
      </c>
    </row>
    <row r="390" spans="1:18" s="188" customFormat="1">
      <c r="A390" s="186"/>
      <c r="B390" s="180">
        <v>13</v>
      </c>
      <c r="C390" s="180" t="s">
        <v>1376</v>
      </c>
      <c r="D390" s="180" t="s">
        <v>49</v>
      </c>
      <c r="E390" s="180" t="s">
        <v>1382</v>
      </c>
      <c r="F390" s="180"/>
      <c r="G390" s="180"/>
      <c r="H390" s="180" t="s">
        <v>1387</v>
      </c>
      <c r="I390" s="180" t="s">
        <v>1385</v>
      </c>
      <c r="J390" s="229">
        <v>1</v>
      </c>
      <c r="K390" s="180" t="s">
        <v>38</v>
      </c>
      <c r="L390" s="180" t="s">
        <v>119</v>
      </c>
      <c r="M390" s="230">
        <v>17000</v>
      </c>
      <c r="N390" s="180">
        <v>20240311</v>
      </c>
      <c r="O390" s="180">
        <v>20240312</v>
      </c>
      <c r="P390" s="180" t="s">
        <v>2344</v>
      </c>
      <c r="Q390" s="230">
        <f t="shared" si="68"/>
        <v>17000</v>
      </c>
      <c r="R390" s="231">
        <f t="shared" si="69"/>
        <v>18700</v>
      </c>
    </row>
    <row r="391" spans="1:18" s="188" customFormat="1">
      <c r="A391" s="186"/>
      <c r="B391" s="178">
        <v>14</v>
      </c>
      <c r="C391" s="178" t="s">
        <v>1376</v>
      </c>
      <c r="D391" s="178" t="s">
        <v>49</v>
      </c>
      <c r="E391" s="178" t="s">
        <v>1373</v>
      </c>
      <c r="F391" s="178" t="s">
        <v>305</v>
      </c>
      <c r="G391" s="178" t="s">
        <v>10</v>
      </c>
      <c r="H391" s="178" t="s">
        <v>114</v>
      </c>
      <c r="I391" s="178" t="s">
        <v>4</v>
      </c>
      <c r="J391" s="202">
        <v>3</v>
      </c>
      <c r="K391" s="178" t="s">
        <v>38</v>
      </c>
      <c r="L391" s="178" t="s">
        <v>119</v>
      </c>
      <c r="M391" s="179">
        <v>67000</v>
      </c>
      <c r="N391" s="178">
        <v>20240308</v>
      </c>
      <c r="O391" s="178">
        <v>2240312</v>
      </c>
      <c r="P391" s="178"/>
      <c r="Q391" s="179">
        <f t="shared" si="66"/>
        <v>201000</v>
      </c>
      <c r="R391" s="181">
        <f t="shared" si="67"/>
        <v>221100.00000000003</v>
      </c>
    </row>
    <row r="392" spans="1:18">
      <c r="P392" s="165" t="s">
        <v>123</v>
      </c>
      <c r="Q392" s="166">
        <f>SUM(Q378:Q391)</f>
        <v>3512500</v>
      </c>
      <c r="R392" s="166">
        <f>SUM(R378:R391)</f>
        <v>3863750</v>
      </c>
    </row>
    <row r="394" spans="1:18">
      <c r="B394" s="169" t="s">
        <v>1403</v>
      </c>
      <c r="P394" s="142"/>
      <c r="Q394" s="142"/>
      <c r="R394" s="142"/>
    </row>
    <row r="395" spans="1:18">
      <c r="B395" s="183" t="s">
        <v>48</v>
      </c>
      <c r="C395" s="183" t="s">
        <v>13</v>
      </c>
      <c r="D395" s="183" t="s">
        <v>12</v>
      </c>
      <c r="E395" s="183" t="s">
        <v>5</v>
      </c>
      <c r="F395" s="183" t="s">
        <v>22</v>
      </c>
      <c r="G395" s="183" t="s">
        <v>2</v>
      </c>
      <c r="H395" s="183" t="s">
        <v>18</v>
      </c>
      <c r="I395" s="183" t="s">
        <v>3</v>
      </c>
      <c r="J395" s="183" t="s">
        <v>6</v>
      </c>
      <c r="K395" s="183" t="s">
        <v>35</v>
      </c>
      <c r="L395" s="183" t="s">
        <v>21</v>
      </c>
      <c r="M395" s="183" t="s">
        <v>59</v>
      </c>
      <c r="N395" s="183" t="s">
        <v>58</v>
      </c>
      <c r="O395" s="183" t="s">
        <v>121</v>
      </c>
      <c r="P395" s="183" t="s">
        <v>73</v>
      </c>
      <c r="Q395" s="183" t="s">
        <v>122</v>
      </c>
      <c r="R395" s="183" t="s">
        <v>337</v>
      </c>
    </row>
    <row r="396" spans="1:18" s="188" customFormat="1">
      <c r="A396" s="186"/>
      <c r="B396" s="178">
        <v>1</v>
      </c>
      <c r="C396" s="178" t="s">
        <v>1403</v>
      </c>
      <c r="D396" s="178" t="s">
        <v>49</v>
      </c>
      <c r="E396" s="178" t="s">
        <v>2345</v>
      </c>
      <c r="F396" s="178"/>
      <c r="G396" s="178"/>
      <c r="H396" s="178" t="s">
        <v>2346</v>
      </c>
      <c r="I396" s="178"/>
      <c r="J396" s="202">
        <v>1</v>
      </c>
      <c r="K396" s="178" t="s">
        <v>38</v>
      </c>
      <c r="L396" s="178" t="s">
        <v>631</v>
      </c>
      <c r="M396" s="179">
        <v>84600</v>
      </c>
      <c r="N396" s="178">
        <v>20240313</v>
      </c>
      <c r="O396" s="178">
        <v>20240321</v>
      </c>
      <c r="P396" s="178"/>
      <c r="Q396" s="179">
        <f t="shared" ref="Q396:Q399" si="70">J396*M396</f>
        <v>84600</v>
      </c>
      <c r="R396" s="181">
        <f>Q396*1.1</f>
        <v>93060.000000000015</v>
      </c>
    </row>
    <row r="397" spans="1:18" s="188" customFormat="1">
      <c r="A397" s="186"/>
      <c r="B397" s="178">
        <v>2</v>
      </c>
      <c r="C397" s="178" t="s">
        <v>1403</v>
      </c>
      <c r="D397" s="178" t="s">
        <v>49</v>
      </c>
      <c r="E397" s="178" t="s">
        <v>2347</v>
      </c>
      <c r="F397" s="178"/>
      <c r="G397" s="178"/>
      <c r="H397" s="178" t="s">
        <v>2348</v>
      </c>
      <c r="I397" s="178"/>
      <c r="J397" s="202">
        <v>1</v>
      </c>
      <c r="K397" s="178" t="s">
        <v>38</v>
      </c>
      <c r="L397" s="178" t="s">
        <v>631</v>
      </c>
      <c r="M397" s="179">
        <v>61200</v>
      </c>
      <c r="N397" s="178">
        <v>20240313</v>
      </c>
      <c r="O397" s="178">
        <v>20240321</v>
      </c>
      <c r="P397" s="178"/>
      <c r="Q397" s="179">
        <f t="shared" si="70"/>
        <v>61200</v>
      </c>
      <c r="R397" s="181">
        <f t="shared" ref="R397:R399" si="71">Q397*1.1</f>
        <v>67320</v>
      </c>
    </row>
    <row r="398" spans="1:18" s="188" customFormat="1">
      <c r="A398" s="186"/>
      <c r="B398" s="178">
        <v>3</v>
      </c>
      <c r="C398" s="178" t="s">
        <v>1403</v>
      </c>
      <c r="D398" s="178" t="s">
        <v>49</v>
      </c>
      <c r="E398" s="178" t="s">
        <v>2349</v>
      </c>
      <c r="F398" s="178"/>
      <c r="G398" s="178"/>
      <c r="H398" s="178" t="s">
        <v>2350</v>
      </c>
      <c r="I398" s="178"/>
      <c r="J398" s="202">
        <v>1</v>
      </c>
      <c r="K398" s="178" t="s">
        <v>38</v>
      </c>
      <c r="L398" s="178" t="s">
        <v>631</v>
      </c>
      <c r="M398" s="179">
        <v>65700</v>
      </c>
      <c r="N398" s="178">
        <v>20240313</v>
      </c>
      <c r="O398" s="178">
        <v>20240321</v>
      </c>
      <c r="P398" s="178"/>
      <c r="Q398" s="179">
        <f t="shared" si="70"/>
        <v>65700</v>
      </c>
      <c r="R398" s="181">
        <f t="shared" si="71"/>
        <v>72270</v>
      </c>
    </row>
    <row r="399" spans="1:18" s="188" customFormat="1">
      <c r="A399" s="186"/>
      <c r="B399" s="178">
        <v>4</v>
      </c>
      <c r="C399" s="178" t="s">
        <v>1403</v>
      </c>
      <c r="D399" s="178" t="s">
        <v>49</v>
      </c>
      <c r="E399" s="178" t="s">
        <v>2351</v>
      </c>
      <c r="F399" s="178"/>
      <c r="G399" s="178"/>
      <c r="H399" s="178" t="s">
        <v>2352</v>
      </c>
      <c r="I399" s="178"/>
      <c r="J399" s="202">
        <v>1</v>
      </c>
      <c r="K399" s="178" t="s">
        <v>36</v>
      </c>
      <c r="L399" s="178" t="s">
        <v>631</v>
      </c>
      <c r="M399" s="179">
        <v>310500</v>
      </c>
      <c r="N399" s="178">
        <v>20240313</v>
      </c>
      <c r="O399" s="178">
        <v>20240321</v>
      </c>
      <c r="P399" s="178"/>
      <c r="Q399" s="179">
        <f t="shared" si="70"/>
        <v>310500</v>
      </c>
      <c r="R399" s="181">
        <f t="shared" si="71"/>
        <v>341550</v>
      </c>
    </row>
    <row r="400" spans="1:18">
      <c r="P400" s="165" t="s">
        <v>123</v>
      </c>
      <c r="Q400" s="166">
        <f>SUM(Q396:Q399)</f>
        <v>522000</v>
      </c>
      <c r="R400" s="166">
        <f>SUM(R396:R399)</f>
        <v>574200</v>
      </c>
    </row>
    <row r="402" spans="1:18">
      <c r="B402" s="169" t="s">
        <v>1405</v>
      </c>
      <c r="P402" s="142"/>
      <c r="Q402" s="142"/>
      <c r="R402" s="142"/>
    </row>
    <row r="403" spans="1:18">
      <c r="B403" s="183" t="s">
        <v>48</v>
      </c>
      <c r="C403" s="183" t="s">
        <v>13</v>
      </c>
      <c r="D403" s="183" t="s">
        <v>12</v>
      </c>
      <c r="E403" s="183" t="s">
        <v>5</v>
      </c>
      <c r="F403" s="183" t="s">
        <v>22</v>
      </c>
      <c r="G403" s="183" t="s">
        <v>2</v>
      </c>
      <c r="H403" s="183" t="s">
        <v>18</v>
      </c>
      <c r="I403" s="183" t="s">
        <v>3</v>
      </c>
      <c r="J403" s="183" t="s">
        <v>6</v>
      </c>
      <c r="K403" s="183" t="s">
        <v>35</v>
      </c>
      <c r="L403" s="183" t="s">
        <v>21</v>
      </c>
      <c r="M403" s="183" t="s">
        <v>59</v>
      </c>
      <c r="N403" s="183" t="s">
        <v>58</v>
      </c>
      <c r="O403" s="183" t="s">
        <v>121</v>
      </c>
      <c r="P403" s="183" t="s">
        <v>73</v>
      </c>
      <c r="Q403" s="183" t="s">
        <v>122</v>
      </c>
      <c r="R403" s="183" t="s">
        <v>337</v>
      </c>
    </row>
    <row r="404" spans="1:18" s="188" customFormat="1">
      <c r="A404" s="186"/>
      <c r="B404" s="178">
        <v>1</v>
      </c>
      <c r="C404" s="178" t="s">
        <v>1405</v>
      </c>
      <c r="D404" s="178" t="s">
        <v>49</v>
      </c>
      <c r="E404" s="178" t="s">
        <v>1438</v>
      </c>
      <c r="F404" s="178" t="s">
        <v>1435</v>
      </c>
      <c r="G404" s="178"/>
      <c r="H404" s="178" t="s">
        <v>1442</v>
      </c>
      <c r="I404" s="178"/>
      <c r="J404" s="202">
        <v>2</v>
      </c>
      <c r="K404" s="178" t="s">
        <v>38</v>
      </c>
      <c r="L404" s="178" t="s">
        <v>119</v>
      </c>
      <c r="M404" s="179">
        <v>180000</v>
      </c>
      <c r="N404" s="178">
        <v>20240319</v>
      </c>
      <c r="O404" s="178">
        <v>20240321</v>
      </c>
      <c r="P404" s="178"/>
      <c r="Q404" s="179">
        <f t="shared" ref="Q404:Q407" si="72">J404*M404</f>
        <v>360000</v>
      </c>
      <c r="R404" s="181">
        <f>Q404*1.1</f>
        <v>396000.00000000006</v>
      </c>
    </row>
    <row r="405" spans="1:18" s="188" customFormat="1">
      <c r="A405" s="186"/>
      <c r="B405" s="178">
        <v>2</v>
      </c>
      <c r="C405" s="178" t="s">
        <v>1405</v>
      </c>
      <c r="D405" s="178" t="s">
        <v>49</v>
      </c>
      <c r="E405" s="178" t="s">
        <v>1439</v>
      </c>
      <c r="F405" s="178" t="s">
        <v>1436</v>
      </c>
      <c r="G405" s="178"/>
      <c r="H405" s="178" t="s">
        <v>329</v>
      </c>
      <c r="I405" s="178"/>
      <c r="J405" s="202">
        <v>1</v>
      </c>
      <c r="K405" s="178" t="s">
        <v>38</v>
      </c>
      <c r="L405" s="178" t="s">
        <v>57</v>
      </c>
      <c r="M405" s="179">
        <v>791000</v>
      </c>
      <c r="N405" s="178">
        <v>20240319</v>
      </c>
      <c r="O405" s="178">
        <v>20240423</v>
      </c>
      <c r="P405" s="178"/>
      <c r="Q405" s="179">
        <f t="shared" si="72"/>
        <v>791000</v>
      </c>
      <c r="R405" s="181">
        <f t="shared" ref="R405:R407" si="73">Q405*1.1</f>
        <v>870100.00000000012</v>
      </c>
    </row>
    <row r="406" spans="1:18" s="188" customFormat="1">
      <c r="A406" s="186"/>
      <c r="B406" s="178">
        <v>3</v>
      </c>
      <c r="C406" s="178" t="s">
        <v>1405</v>
      </c>
      <c r="D406" s="178" t="s">
        <v>49</v>
      </c>
      <c r="E406" s="178" t="s">
        <v>1440</v>
      </c>
      <c r="F406" s="178" t="s">
        <v>416</v>
      </c>
      <c r="G406" s="178"/>
      <c r="H406" s="178" t="s">
        <v>527</v>
      </c>
      <c r="I406" s="178"/>
      <c r="J406" s="202">
        <v>1</v>
      </c>
      <c r="K406" s="178" t="s">
        <v>38</v>
      </c>
      <c r="L406" s="178" t="s">
        <v>119</v>
      </c>
      <c r="M406" s="179">
        <v>50000</v>
      </c>
      <c r="N406" s="178">
        <v>20240319</v>
      </c>
      <c r="O406" s="178">
        <v>20240321</v>
      </c>
      <c r="P406" s="178"/>
      <c r="Q406" s="179">
        <f t="shared" si="72"/>
        <v>50000</v>
      </c>
      <c r="R406" s="181">
        <f t="shared" si="73"/>
        <v>55000.000000000007</v>
      </c>
    </row>
    <row r="407" spans="1:18" s="188" customFormat="1">
      <c r="A407" s="186"/>
      <c r="B407" s="178">
        <v>4</v>
      </c>
      <c r="C407" s="178" t="s">
        <v>1405</v>
      </c>
      <c r="D407" s="178" t="s">
        <v>49</v>
      </c>
      <c r="E407" s="178" t="s">
        <v>1441</v>
      </c>
      <c r="F407" s="178" t="s">
        <v>171</v>
      </c>
      <c r="G407" s="178"/>
      <c r="H407" s="178">
        <v>1521110</v>
      </c>
      <c r="I407" s="178"/>
      <c r="J407" s="202">
        <v>2</v>
      </c>
      <c r="K407" s="178" t="s">
        <v>36</v>
      </c>
      <c r="L407" s="178" t="s">
        <v>119</v>
      </c>
      <c r="M407" s="179">
        <v>18500</v>
      </c>
      <c r="N407" s="178">
        <v>20240319</v>
      </c>
      <c r="O407" s="178">
        <v>20240402</v>
      </c>
      <c r="P407" s="178"/>
      <c r="Q407" s="179">
        <f t="shared" si="72"/>
        <v>37000</v>
      </c>
      <c r="R407" s="181">
        <f t="shared" si="73"/>
        <v>40700</v>
      </c>
    </row>
    <row r="408" spans="1:18">
      <c r="P408" s="165" t="s">
        <v>123</v>
      </c>
      <c r="Q408" s="166">
        <f>SUM(Q404:Q407)</f>
        <v>1238000</v>
      </c>
      <c r="R408" s="166">
        <f>SUM(R404:R407)</f>
        <v>1361800.0000000002</v>
      </c>
    </row>
    <row r="411" spans="1:18">
      <c r="B411" s="169" t="s">
        <v>1405</v>
      </c>
      <c r="P411" s="142"/>
      <c r="Q411" s="142"/>
      <c r="R411" s="142"/>
    </row>
    <row r="412" spans="1:18">
      <c r="B412" s="183" t="s">
        <v>48</v>
      </c>
      <c r="C412" s="183" t="s">
        <v>13</v>
      </c>
      <c r="D412" s="183" t="s">
        <v>12</v>
      </c>
      <c r="E412" s="183" t="s">
        <v>5</v>
      </c>
      <c r="F412" s="183" t="s">
        <v>22</v>
      </c>
      <c r="G412" s="183" t="s">
        <v>2</v>
      </c>
      <c r="H412" s="183" t="s">
        <v>18</v>
      </c>
      <c r="I412" s="183" t="s">
        <v>3</v>
      </c>
      <c r="J412" s="183" t="s">
        <v>6</v>
      </c>
      <c r="K412" s="183" t="s">
        <v>35</v>
      </c>
      <c r="L412" s="183" t="s">
        <v>21</v>
      </c>
      <c r="M412" s="183" t="s">
        <v>59</v>
      </c>
      <c r="N412" s="183" t="s">
        <v>58</v>
      </c>
      <c r="O412" s="183" t="s">
        <v>121</v>
      </c>
      <c r="P412" s="183" t="s">
        <v>73</v>
      </c>
      <c r="Q412" s="183" t="s">
        <v>122</v>
      </c>
      <c r="R412" s="183" t="s">
        <v>337</v>
      </c>
    </row>
    <row r="413" spans="1:18" s="188" customFormat="1">
      <c r="A413" s="186"/>
      <c r="B413" s="178">
        <v>1</v>
      </c>
      <c r="C413" s="178" t="s">
        <v>1405</v>
      </c>
      <c r="D413" s="178" t="s">
        <v>49</v>
      </c>
      <c r="E413" s="178" t="s">
        <v>2353</v>
      </c>
      <c r="F413" s="178" t="s">
        <v>631</v>
      </c>
      <c r="G413" s="178"/>
      <c r="H413" s="178" t="s">
        <v>2354</v>
      </c>
      <c r="I413" s="178"/>
      <c r="J413" s="202">
        <v>1</v>
      </c>
      <c r="K413" s="178" t="s">
        <v>38</v>
      </c>
      <c r="L413" s="178" t="s">
        <v>631</v>
      </c>
      <c r="M413" s="179">
        <v>115000</v>
      </c>
      <c r="N413" s="178">
        <v>20240325</v>
      </c>
      <c r="O413" s="178">
        <v>20240326</v>
      </c>
      <c r="P413" s="178"/>
      <c r="Q413" s="179">
        <f t="shared" ref="Q413:Q416" si="74">J413*M413</f>
        <v>115000</v>
      </c>
      <c r="R413" s="181">
        <f>Q413*1.1</f>
        <v>126500.00000000001</v>
      </c>
    </row>
    <row r="414" spans="1:18" s="188" customFormat="1">
      <c r="A414" s="186"/>
      <c r="B414" s="178">
        <v>2</v>
      </c>
      <c r="C414" s="178" t="s">
        <v>1405</v>
      </c>
      <c r="D414" s="178" t="s">
        <v>49</v>
      </c>
      <c r="E414" s="178" t="s">
        <v>2355</v>
      </c>
      <c r="F414" s="178" t="s">
        <v>631</v>
      </c>
      <c r="G414" s="178"/>
      <c r="H414" s="178" t="s">
        <v>2356</v>
      </c>
      <c r="I414" s="178"/>
      <c r="J414" s="202">
        <v>1</v>
      </c>
      <c r="K414" s="178" t="s">
        <v>38</v>
      </c>
      <c r="L414" s="178" t="s">
        <v>631</v>
      </c>
      <c r="M414" s="179">
        <v>79000</v>
      </c>
      <c r="N414" s="178">
        <v>20240325</v>
      </c>
      <c r="O414" s="178">
        <v>20240326</v>
      </c>
      <c r="P414" s="178"/>
      <c r="Q414" s="179">
        <f t="shared" si="74"/>
        <v>79000</v>
      </c>
      <c r="R414" s="181">
        <f t="shared" ref="R414:R416" si="75">Q414*1.1</f>
        <v>86900</v>
      </c>
    </row>
    <row r="415" spans="1:18" s="188" customFormat="1">
      <c r="A415" s="186"/>
      <c r="B415" s="178">
        <v>3</v>
      </c>
      <c r="C415" s="178" t="s">
        <v>1405</v>
      </c>
      <c r="D415" s="178" t="s">
        <v>49</v>
      </c>
      <c r="E415" s="178" t="s">
        <v>2357</v>
      </c>
      <c r="F415" s="178" t="s">
        <v>631</v>
      </c>
      <c r="G415" s="178"/>
      <c r="H415" s="178" t="s">
        <v>2358</v>
      </c>
      <c r="I415" s="178"/>
      <c r="J415" s="202">
        <v>1</v>
      </c>
      <c r="K415" s="178" t="s">
        <v>38</v>
      </c>
      <c r="L415" s="178" t="s">
        <v>631</v>
      </c>
      <c r="M415" s="179">
        <v>14000</v>
      </c>
      <c r="N415" s="178">
        <v>20240325</v>
      </c>
      <c r="O415" s="178">
        <v>20240326</v>
      </c>
      <c r="P415" s="178"/>
      <c r="Q415" s="179">
        <f t="shared" si="74"/>
        <v>14000</v>
      </c>
      <c r="R415" s="181">
        <f t="shared" si="75"/>
        <v>15400.000000000002</v>
      </c>
    </row>
    <row r="416" spans="1:18" s="188" customFormat="1">
      <c r="A416" s="186"/>
      <c r="B416" s="178">
        <v>4</v>
      </c>
      <c r="C416" s="178" t="s">
        <v>1405</v>
      </c>
      <c r="D416" s="178" t="s">
        <v>49</v>
      </c>
      <c r="E416" s="178" t="s">
        <v>2359</v>
      </c>
      <c r="F416" s="178" t="s">
        <v>631</v>
      </c>
      <c r="G416" s="178"/>
      <c r="H416" s="178" t="s">
        <v>2360</v>
      </c>
      <c r="I416" s="178"/>
      <c r="J416" s="202">
        <v>1</v>
      </c>
      <c r="K416" s="178" t="s">
        <v>38</v>
      </c>
      <c r="L416" s="178" t="s">
        <v>631</v>
      </c>
      <c r="M416" s="179">
        <v>508000</v>
      </c>
      <c r="N416" s="178">
        <v>20240325</v>
      </c>
      <c r="O416" s="178">
        <v>20240326</v>
      </c>
      <c r="P416" s="178"/>
      <c r="Q416" s="179">
        <f t="shared" si="74"/>
        <v>508000</v>
      </c>
      <c r="R416" s="181">
        <f t="shared" si="75"/>
        <v>558800</v>
      </c>
    </row>
    <row r="417" spans="2:19">
      <c r="P417" s="165" t="s">
        <v>123</v>
      </c>
      <c r="Q417" s="166">
        <f>SUM(Q413:Q416)</f>
        <v>716000</v>
      </c>
      <c r="R417" s="166">
        <f>SUM(R413:R416)</f>
        <v>787600</v>
      </c>
    </row>
    <row r="419" spans="2:19">
      <c r="B419" s="169" t="s">
        <v>1563</v>
      </c>
    </row>
    <row r="420" spans="2:19">
      <c r="B420" s="183" t="s">
        <v>48</v>
      </c>
      <c r="C420" s="183" t="s">
        <v>13</v>
      </c>
      <c r="D420" s="183" t="s">
        <v>12</v>
      </c>
      <c r="E420" s="183" t="s">
        <v>5</v>
      </c>
      <c r="F420" s="183" t="s">
        <v>22</v>
      </c>
      <c r="G420" s="183" t="s">
        <v>2</v>
      </c>
      <c r="H420" s="183" t="s">
        <v>18</v>
      </c>
      <c r="I420" s="183" t="s">
        <v>3</v>
      </c>
      <c r="J420" s="183" t="s">
        <v>6</v>
      </c>
      <c r="K420" s="183" t="s">
        <v>35</v>
      </c>
      <c r="L420" s="183" t="s">
        <v>21</v>
      </c>
      <c r="M420" s="183" t="s">
        <v>59</v>
      </c>
      <c r="N420" s="183" t="s">
        <v>58</v>
      </c>
      <c r="O420" s="183" t="s">
        <v>121</v>
      </c>
      <c r="P420" s="183" t="s">
        <v>73</v>
      </c>
      <c r="Q420" s="183" t="s">
        <v>122</v>
      </c>
      <c r="R420" s="183" t="s">
        <v>337</v>
      </c>
    </row>
    <row r="421" spans="2:19">
      <c r="B421" s="147">
        <v>1</v>
      </c>
      <c r="C421" s="169" t="s">
        <v>1563</v>
      </c>
      <c r="D421" s="147" t="s">
        <v>49</v>
      </c>
      <c r="E421" s="147" t="s">
        <v>1564</v>
      </c>
      <c r="F421" s="147" t="s">
        <v>520</v>
      </c>
      <c r="G421" s="141" t="s">
        <v>1565</v>
      </c>
      <c r="H421" s="147" t="s">
        <v>559</v>
      </c>
      <c r="I421" s="147"/>
      <c r="J421" s="147">
        <v>5</v>
      </c>
      <c r="K421" s="147" t="s">
        <v>1566</v>
      </c>
      <c r="L421" s="147" t="s">
        <v>119</v>
      </c>
      <c r="M421" s="153">
        <v>36300</v>
      </c>
      <c r="N421" s="147">
        <v>20240416</v>
      </c>
      <c r="O421" s="147">
        <v>20240418</v>
      </c>
      <c r="P421" s="150"/>
      <c r="Q421" s="153">
        <f t="shared" ref="Q421:Q423" si="76">J421*M421</f>
        <v>181500</v>
      </c>
      <c r="R421" s="151">
        <f>Q421*1.1</f>
        <v>199650.00000000003</v>
      </c>
    </row>
    <row r="422" spans="2:19">
      <c r="B422" s="147">
        <v>2</v>
      </c>
      <c r="C422" s="169" t="s">
        <v>1563</v>
      </c>
      <c r="D422" s="147" t="s">
        <v>49</v>
      </c>
      <c r="E422" s="147" t="s">
        <v>1571</v>
      </c>
      <c r="F422" s="147" t="s">
        <v>410</v>
      </c>
      <c r="G422" s="147"/>
      <c r="H422" s="147" t="s">
        <v>1367</v>
      </c>
      <c r="I422" s="147" t="s">
        <v>251</v>
      </c>
      <c r="J422" s="147">
        <v>4</v>
      </c>
      <c r="K422" s="147" t="s">
        <v>1567</v>
      </c>
      <c r="L422" s="147" t="s">
        <v>119</v>
      </c>
      <c r="M422" s="153">
        <v>46500</v>
      </c>
      <c r="N422" s="147">
        <v>20240416</v>
      </c>
      <c r="O422" s="147">
        <v>20240418</v>
      </c>
      <c r="P422" s="150"/>
      <c r="Q422" s="153">
        <f t="shared" si="76"/>
        <v>186000</v>
      </c>
      <c r="R422" s="151">
        <f t="shared" ref="R422:R423" si="77">Q422*1.1</f>
        <v>204600.00000000003</v>
      </c>
    </row>
    <row r="423" spans="2:19">
      <c r="B423" s="147">
        <v>3</v>
      </c>
      <c r="C423" s="169" t="s">
        <v>1563</v>
      </c>
      <c r="D423" s="147" t="s">
        <v>49</v>
      </c>
      <c r="E423" s="147" t="s">
        <v>1572</v>
      </c>
      <c r="F423" s="147" t="s">
        <v>410</v>
      </c>
      <c r="G423" s="147"/>
      <c r="H423" s="147" t="s">
        <v>1241</v>
      </c>
      <c r="I423" s="147" t="s">
        <v>417</v>
      </c>
      <c r="J423" s="147">
        <v>3</v>
      </c>
      <c r="K423" s="147" t="s">
        <v>1567</v>
      </c>
      <c r="L423" s="147" t="s">
        <v>119</v>
      </c>
      <c r="M423" s="153">
        <v>60000</v>
      </c>
      <c r="N423" s="147">
        <v>20240416</v>
      </c>
      <c r="O423" s="147">
        <v>20240418</v>
      </c>
      <c r="P423" s="150"/>
      <c r="Q423" s="153">
        <f t="shared" si="76"/>
        <v>180000</v>
      </c>
      <c r="R423" s="151">
        <f t="shared" si="77"/>
        <v>198000.00000000003</v>
      </c>
    </row>
    <row r="424" spans="2:19">
      <c r="P424" s="165" t="s">
        <v>123</v>
      </c>
      <c r="Q424" s="166">
        <f>SUM(Q421:Q423)</f>
        <v>547500</v>
      </c>
      <c r="R424" s="166">
        <f>SUM(R421:R423)</f>
        <v>602250.00000000012</v>
      </c>
    </row>
    <row r="425" spans="2:19">
      <c r="B425" s="169" t="s">
        <v>1594</v>
      </c>
    </row>
    <row r="426" spans="2:19">
      <c r="B426" s="183" t="s">
        <v>48</v>
      </c>
      <c r="C426" s="183" t="s">
        <v>13</v>
      </c>
      <c r="D426" s="183" t="s">
        <v>12</v>
      </c>
      <c r="E426" s="183" t="s">
        <v>5</v>
      </c>
      <c r="F426" s="183" t="s">
        <v>22</v>
      </c>
      <c r="G426" s="183" t="s">
        <v>2</v>
      </c>
      <c r="H426" s="183" t="s">
        <v>18</v>
      </c>
      <c r="I426" s="183" t="s">
        <v>3</v>
      </c>
      <c r="J426" s="183" t="s">
        <v>6</v>
      </c>
      <c r="K426" s="183" t="s">
        <v>35</v>
      </c>
      <c r="L426" s="183" t="s">
        <v>21</v>
      </c>
      <c r="M426" s="183" t="s">
        <v>59</v>
      </c>
      <c r="N426" s="183" t="s">
        <v>58</v>
      </c>
      <c r="O426" s="183" t="s">
        <v>121</v>
      </c>
      <c r="P426" s="183" t="s">
        <v>73</v>
      </c>
      <c r="Q426" s="183" t="s">
        <v>122</v>
      </c>
      <c r="R426" s="183" t="s">
        <v>337</v>
      </c>
      <c r="S426" s="188"/>
    </row>
    <row r="427" spans="2:19">
      <c r="B427" s="147">
        <v>1</v>
      </c>
      <c r="C427" s="232">
        <v>45407</v>
      </c>
      <c r="D427" s="147" t="s">
        <v>49</v>
      </c>
      <c r="E427" s="147" t="s">
        <v>1020</v>
      </c>
      <c r="F427" s="147" t="s">
        <v>410</v>
      </c>
      <c r="G427" s="147"/>
      <c r="H427" s="147" t="s">
        <v>707</v>
      </c>
      <c r="I427" s="147" t="s">
        <v>1605</v>
      </c>
      <c r="J427" s="147">
        <v>2</v>
      </c>
      <c r="K427" s="147" t="s">
        <v>1602</v>
      </c>
      <c r="L427" s="147" t="s">
        <v>119</v>
      </c>
      <c r="M427" s="153">
        <v>46500</v>
      </c>
      <c r="N427" s="147" t="s">
        <v>1659</v>
      </c>
      <c r="O427" s="147">
        <v>20240509</v>
      </c>
      <c r="P427" s="147"/>
      <c r="Q427" s="153">
        <f t="shared" ref="Q427:Q440" si="78">J427*M427</f>
        <v>93000</v>
      </c>
      <c r="R427" s="151">
        <f>Q427*1.1</f>
        <v>102300.00000000001</v>
      </c>
    </row>
    <row r="428" spans="2:19">
      <c r="B428" s="147">
        <v>2</v>
      </c>
      <c r="C428" s="232">
        <v>45407</v>
      </c>
      <c r="D428" s="147" t="s">
        <v>49</v>
      </c>
      <c r="E428" s="147" t="s">
        <v>1595</v>
      </c>
      <c r="F428" s="147" t="s">
        <v>1598</v>
      </c>
      <c r="G428" s="147"/>
      <c r="H428" s="147" t="s">
        <v>1613</v>
      </c>
      <c r="I428" s="147" t="s">
        <v>1606</v>
      </c>
      <c r="J428" s="147">
        <v>1</v>
      </c>
      <c r="K428" s="147" t="s">
        <v>1603</v>
      </c>
      <c r="L428" s="147" t="s">
        <v>119</v>
      </c>
      <c r="M428" s="153">
        <v>87500</v>
      </c>
      <c r="N428" s="147" t="s">
        <v>1659</v>
      </c>
      <c r="O428" s="147">
        <v>20240509</v>
      </c>
      <c r="P428" s="147"/>
      <c r="Q428" s="153">
        <f t="shared" si="78"/>
        <v>87500</v>
      </c>
      <c r="R428" s="151">
        <f t="shared" ref="R428:R440" si="79">Q428*1.1</f>
        <v>96250.000000000015</v>
      </c>
    </row>
    <row r="429" spans="2:19">
      <c r="B429" s="147">
        <v>3</v>
      </c>
      <c r="C429" s="232">
        <v>45407</v>
      </c>
      <c r="D429" s="147" t="s">
        <v>49</v>
      </c>
      <c r="E429" s="147" t="s">
        <v>1661</v>
      </c>
      <c r="F429" s="147" t="s">
        <v>410</v>
      </c>
      <c r="G429" s="147"/>
      <c r="H429" s="233" t="s">
        <v>1660</v>
      </c>
      <c r="I429" s="147" t="s">
        <v>1606</v>
      </c>
      <c r="J429" s="147">
        <v>1</v>
      </c>
      <c r="K429" s="147" t="s">
        <v>36</v>
      </c>
      <c r="L429" s="147" t="s">
        <v>119</v>
      </c>
      <c r="M429" s="153">
        <v>6000</v>
      </c>
      <c r="N429" s="147" t="s">
        <v>1659</v>
      </c>
      <c r="O429" s="147">
        <v>20240509</v>
      </c>
      <c r="P429" s="225" t="s">
        <v>2361</v>
      </c>
      <c r="Q429" s="153">
        <f t="shared" ref="Q429" si="80">J429*M429</f>
        <v>6000</v>
      </c>
      <c r="R429" s="151">
        <f t="shared" ref="R429" si="81">Q429*1.1</f>
        <v>6600.0000000000009</v>
      </c>
    </row>
    <row r="430" spans="2:19">
      <c r="B430" s="147">
        <v>4</v>
      </c>
      <c r="C430" s="232">
        <v>45407</v>
      </c>
      <c r="D430" s="147" t="s">
        <v>49</v>
      </c>
      <c r="E430" s="147" t="s">
        <v>1596</v>
      </c>
      <c r="F430" s="147" t="s">
        <v>1599</v>
      </c>
      <c r="G430" s="147"/>
      <c r="H430" s="147" t="s">
        <v>1614</v>
      </c>
      <c r="I430" s="147" t="s">
        <v>1607</v>
      </c>
      <c r="J430" s="147">
        <v>5</v>
      </c>
      <c r="K430" s="147" t="s">
        <v>1604</v>
      </c>
      <c r="L430" s="147" t="s">
        <v>119</v>
      </c>
      <c r="M430" s="153">
        <v>1800</v>
      </c>
      <c r="N430" s="147" t="s">
        <v>1659</v>
      </c>
      <c r="O430" s="147">
        <v>20240509</v>
      </c>
      <c r="P430" s="147"/>
      <c r="Q430" s="153">
        <f t="shared" si="78"/>
        <v>9000</v>
      </c>
      <c r="R430" s="151">
        <f t="shared" si="79"/>
        <v>9900</v>
      </c>
    </row>
    <row r="431" spans="2:19">
      <c r="B431" s="147">
        <v>5</v>
      </c>
      <c r="C431" s="232">
        <v>45407</v>
      </c>
      <c r="D431" s="147" t="s">
        <v>49</v>
      </c>
      <c r="E431" s="147" t="s">
        <v>1597</v>
      </c>
      <c r="F431" s="147" t="s">
        <v>1600</v>
      </c>
      <c r="G431" s="147"/>
      <c r="H431" s="147" t="s">
        <v>405</v>
      </c>
      <c r="I431" s="147" t="s">
        <v>1608</v>
      </c>
      <c r="J431" s="147">
        <v>15</v>
      </c>
      <c r="K431" s="147" t="s">
        <v>1602</v>
      </c>
      <c r="L431" s="147" t="s">
        <v>119</v>
      </c>
      <c r="M431" s="153">
        <v>77000</v>
      </c>
      <c r="N431" s="147" t="s">
        <v>1659</v>
      </c>
      <c r="O431" s="147">
        <v>20240509</v>
      </c>
      <c r="P431" s="147"/>
      <c r="Q431" s="153">
        <f t="shared" si="78"/>
        <v>1155000</v>
      </c>
      <c r="R431" s="151">
        <f t="shared" si="79"/>
        <v>1270500</v>
      </c>
    </row>
    <row r="432" spans="2:19">
      <c r="B432" s="147">
        <v>6</v>
      </c>
      <c r="C432" s="232">
        <v>45407</v>
      </c>
      <c r="D432" s="147" t="s">
        <v>49</v>
      </c>
      <c r="E432" s="147" t="s">
        <v>95</v>
      </c>
      <c r="F432" s="147" t="s">
        <v>520</v>
      </c>
      <c r="G432" s="147" t="s">
        <v>1601</v>
      </c>
      <c r="H432" s="147" t="s">
        <v>104</v>
      </c>
      <c r="I432" s="147" t="s">
        <v>4</v>
      </c>
      <c r="J432" s="147">
        <v>2</v>
      </c>
      <c r="K432" s="147" t="s">
        <v>1604</v>
      </c>
      <c r="L432" s="147" t="s">
        <v>119</v>
      </c>
      <c r="M432" s="153">
        <v>199000</v>
      </c>
      <c r="N432" s="147" t="s">
        <v>1659</v>
      </c>
      <c r="O432" s="147">
        <v>20240509</v>
      </c>
      <c r="P432" s="147"/>
      <c r="Q432" s="153">
        <f t="shared" si="78"/>
        <v>398000</v>
      </c>
      <c r="R432" s="151">
        <f t="shared" si="79"/>
        <v>437800.00000000006</v>
      </c>
    </row>
    <row r="433" spans="2:19">
      <c r="B433" s="147">
        <v>7</v>
      </c>
      <c r="C433" s="232">
        <v>45407</v>
      </c>
      <c r="D433" s="147" t="s">
        <v>49</v>
      </c>
      <c r="E433" s="147" t="s">
        <v>1609</v>
      </c>
      <c r="F433" s="147" t="s">
        <v>1611</v>
      </c>
      <c r="G433" s="147" t="s">
        <v>1612</v>
      </c>
      <c r="H433" s="147" t="s">
        <v>1193</v>
      </c>
      <c r="I433" s="147" t="s">
        <v>42</v>
      </c>
      <c r="J433" s="147">
        <v>10</v>
      </c>
      <c r="K433" s="147" t="s">
        <v>38</v>
      </c>
      <c r="L433" s="147" t="s">
        <v>119</v>
      </c>
      <c r="M433" s="153">
        <v>7400</v>
      </c>
      <c r="N433" s="147" t="s">
        <v>1659</v>
      </c>
      <c r="O433" s="147">
        <v>20240509</v>
      </c>
      <c r="P433" s="147"/>
      <c r="Q433" s="153">
        <f t="shared" si="78"/>
        <v>74000</v>
      </c>
      <c r="R433" s="151">
        <f t="shared" si="79"/>
        <v>81400</v>
      </c>
    </row>
    <row r="434" spans="2:19">
      <c r="B434" s="147">
        <v>8</v>
      </c>
      <c r="C434" s="232">
        <v>45407</v>
      </c>
      <c r="D434" s="147" t="s">
        <v>49</v>
      </c>
      <c r="E434" s="147" t="s">
        <v>1014</v>
      </c>
      <c r="F434" s="147" t="s">
        <v>1611</v>
      </c>
      <c r="G434" s="147" t="s">
        <v>1612</v>
      </c>
      <c r="H434" s="147" t="s">
        <v>1615</v>
      </c>
      <c r="I434" s="147" t="s">
        <v>42</v>
      </c>
      <c r="J434" s="147">
        <v>10</v>
      </c>
      <c r="K434" s="147" t="s">
        <v>38</v>
      </c>
      <c r="L434" s="147" t="s">
        <v>119</v>
      </c>
      <c r="M434" s="153">
        <v>7800</v>
      </c>
      <c r="N434" s="147" t="s">
        <v>1659</v>
      </c>
      <c r="O434" s="147">
        <v>20240509</v>
      </c>
      <c r="P434" s="147"/>
      <c r="Q434" s="153">
        <f t="shared" si="78"/>
        <v>78000</v>
      </c>
      <c r="R434" s="151">
        <f t="shared" si="79"/>
        <v>85800</v>
      </c>
    </row>
    <row r="435" spans="2:19">
      <c r="B435" s="147">
        <v>9</v>
      </c>
      <c r="C435" s="232">
        <v>45407</v>
      </c>
      <c r="D435" s="147" t="s">
        <v>49</v>
      </c>
      <c r="E435" s="147" t="s">
        <v>1610</v>
      </c>
      <c r="F435" s="147" t="s">
        <v>1611</v>
      </c>
      <c r="G435" s="147" t="s">
        <v>1612</v>
      </c>
      <c r="H435" s="5" t="s">
        <v>1616</v>
      </c>
      <c r="I435" s="147" t="s">
        <v>42</v>
      </c>
      <c r="J435" s="147">
        <v>3</v>
      </c>
      <c r="K435" s="147" t="s">
        <v>1604</v>
      </c>
      <c r="L435" s="147" t="s">
        <v>119</v>
      </c>
      <c r="M435" s="153">
        <v>8500</v>
      </c>
      <c r="N435" s="147" t="s">
        <v>1659</v>
      </c>
      <c r="O435" s="147">
        <v>20240509</v>
      </c>
      <c r="P435" s="147"/>
      <c r="Q435" s="153">
        <f t="shared" si="78"/>
        <v>25500</v>
      </c>
      <c r="R435" s="151">
        <f t="shared" si="79"/>
        <v>28050.000000000004</v>
      </c>
    </row>
    <row r="436" spans="2:19">
      <c r="P436" s="165" t="s">
        <v>123</v>
      </c>
      <c r="Q436" s="166">
        <f>SUM(Q427:Q435)</f>
        <v>1926000</v>
      </c>
      <c r="R436" s="166">
        <f>SUM(R427:R435)</f>
        <v>2118600</v>
      </c>
    </row>
    <row r="438" spans="2:19">
      <c r="B438" s="169" t="s">
        <v>1594</v>
      </c>
    </row>
    <row r="439" spans="2:19">
      <c r="B439" s="146" t="s">
        <v>48</v>
      </c>
      <c r="C439" s="146" t="s">
        <v>13</v>
      </c>
      <c r="D439" s="146" t="s">
        <v>12</v>
      </c>
      <c r="E439" s="146" t="s">
        <v>5</v>
      </c>
      <c r="F439" s="146" t="s">
        <v>22</v>
      </c>
      <c r="G439" s="146" t="s">
        <v>2</v>
      </c>
      <c r="H439" s="146" t="s">
        <v>18</v>
      </c>
      <c r="I439" s="146" t="s">
        <v>3</v>
      </c>
      <c r="J439" s="146" t="s">
        <v>6</v>
      </c>
      <c r="K439" s="146" t="s">
        <v>35</v>
      </c>
      <c r="L439" s="146" t="s">
        <v>21</v>
      </c>
      <c r="M439" s="146" t="s">
        <v>59</v>
      </c>
      <c r="N439" s="146" t="s">
        <v>58</v>
      </c>
      <c r="O439" s="146" t="s">
        <v>121</v>
      </c>
      <c r="P439" s="146" t="s">
        <v>73</v>
      </c>
      <c r="Q439" s="146" t="s">
        <v>122</v>
      </c>
      <c r="R439" s="146" t="s">
        <v>337</v>
      </c>
    </row>
    <row r="440" spans="2:19">
      <c r="B440" s="147">
        <v>1</v>
      </c>
      <c r="C440" s="232">
        <v>45407</v>
      </c>
      <c r="D440" s="147" t="s">
        <v>49</v>
      </c>
      <c r="E440" s="147" t="s">
        <v>1618</v>
      </c>
      <c r="F440" s="147" t="s">
        <v>1617</v>
      </c>
      <c r="G440" s="147"/>
      <c r="H440" s="147"/>
      <c r="I440" s="147"/>
      <c r="J440" s="147">
        <v>1</v>
      </c>
      <c r="K440" s="147" t="s">
        <v>38</v>
      </c>
      <c r="L440" s="147" t="s">
        <v>57</v>
      </c>
      <c r="M440" s="153">
        <v>3135000</v>
      </c>
      <c r="N440" s="147" t="s">
        <v>1658</v>
      </c>
      <c r="O440" s="5" t="s">
        <v>2517</v>
      </c>
      <c r="P440" s="147"/>
      <c r="Q440" s="153">
        <f t="shared" si="78"/>
        <v>3135000</v>
      </c>
      <c r="R440" s="151">
        <f t="shared" si="79"/>
        <v>3448500.0000000005</v>
      </c>
    </row>
    <row r="441" spans="2:19">
      <c r="P441" s="165" t="s">
        <v>123</v>
      </c>
      <c r="Q441" s="166">
        <f>SUM(Q440)</f>
        <v>3135000</v>
      </c>
      <c r="R441" s="166">
        <f>SUM(R440)</f>
        <v>3448500.0000000005</v>
      </c>
      <c r="S441" s="188"/>
    </row>
    <row r="442" spans="2:19">
      <c r="S442" s="188"/>
    </row>
    <row r="443" spans="2:19">
      <c r="B443" s="169" t="s">
        <v>1594</v>
      </c>
      <c r="S443" s="188"/>
    </row>
    <row r="444" spans="2:19">
      <c r="B444" s="146" t="s">
        <v>48</v>
      </c>
      <c r="C444" s="146" t="s">
        <v>13</v>
      </c>
      <c r="D444" s="146" t="s">
        <v>12</v>
      </c>
      <c r="E444" s="146" t="s">
        <v>5</v>
      </c>
      <c r="F444" s="146" t="s">
        <v>22</v>
      </c>
      <c r="G444" s="146" t="s">
        <v>2</v>
      </c>
      <c r="H444" s="146" t="s">
        <v>18</v>
      </c>
      <c r="I444" s="146" t="s">
        <v>3</v>
      </c>
      <c r="J444" s="146" t="s">
        <v>6</v>
      </c>
      <c r="K444" s="146" t="s">
        <v>35</v>
      </c>
      <c r="L444" s="146" t="s">
        <v>21</v>
      </c>
      <c r="M444" s="146" t="s">
        <v>59</v>
      </c>
      <c r="N444" s="146" t="s">
        <v>58</v>
      </c>
      <c r="O444" s="146" t="s">
        <v>121</v>
      </c>
      <c r="P444" s="146" t="s">
        <v>73</v>
      </c>
      <c r="Q444" s="146" t="s">
        <v>122</v>
      </c>
      <c r="R444" s="146" t="s">
        <v>337</v>
      </c>
    </row>
    <row r="445" spans="2:19">
      <c r="B445" s="147">
        <v>1</v>
      </c>
      <c r="C445" s="232">
        <v>45407</v>
      </c>
      <c r="D445" s="147" t="s">
        <v>49</v>
      </c>
      <c r="E445" s="147" t="s">
        <v>2357</v>
      </c>
      <c r="F445" s="147" t="s">
        <v>631</v>
      </c>
      <c r="G445" s="147"/>
      <c r="H445" s="147" t="s">
        <v>2358</v>
      </c>
      <c r="I445" s="147"/>
      <c r="J445" s="217">
        <v>5</v>
      </c>
      <c r="K445" s="147" t="s">
        <v>38</v>
      </c>
      <c r="L445" s="147" t="s">
        <v>631</v>
      </c>
      <c r="M445" s="153">
        <v>13000</v>
      </c>
      <c r="N445" s="147" t="s">
        <v>1657</v>
      </c>
      <c r="O445" s="147"/>
      <c r="P445" s="147"/>
      <c r="Q445" s="153">
        <f t="shared" ref="Q445" si="82">J445*M445</f>
        <v>65000</v>
      </c>
      <c r="R445" s="151">
        <f t="shared" ref="R445" si="83">Q445*1.1</f>
        <v>71500</v>
      </c>
    </row>
    <row r="446" spans="2:19">
      <c r="B446" s="147">
        <v>2</v>
      </c>
      <c r="C446" s="232">
        <v>45407</v>
      </c>
      <c r="D446" s="147" t="s">
        <v>49</v>
      </c>
      <c r="E446" s="147" t="s">
        <v>1619</v>
      </c>
      <c r="F446" s="147" t="s">
        <v>631</v>
      </c>
      <c r="G446" s="147"/>
      <c r="H446" s="147" t="s">
        <v>628</v>
      </c>
      <c r="I446" s="147"/>
      <c r="J446" s="147">
        <v>2</v>
      </c>
      <c r="K446" s="147" t="s">
        <v>38</v>
      </c>
      <c r="L446" s="147" t="s">
        <v>631</v>
      </c>
      <c r="M446" s="153">
        <v>394000</v>
      </c>
      <c r="N446" s="147" t="s">
        <v>1657</v>
      </c>
      <c r="O446" s="147"/>
      <c r="P446" s="150"/>
      <c r="Q446" s="153">
        <f t="shared" ref="Q446" si="84">J446*M446</f>
        <v>788000</v>
      </c>
      <c r="R446" s="151">
        <f t="shared" ref="R446" si="85">Q446*1.1</f>
        <v>866800.00000000012</v>
      </c>
    </row>
    <row r="447" spans="2:19">
      <c r="P447" s="165" t="s">
        <v>123</v>
      </c>
      <c r="Q447" s="166">
        <f>SUM(Q445:Q446)</f>
        <v>853000</v>
      </c>
      <c r="R447" s="166">
        <f>SUM(R445:R446)</f>
        <v>938300.00000000012</v>
      </c>
    </row>
    <row r="448" spans="2:19">
      <c r="B448" s="234">
        <v>45425</v>
      </c>
    </row>
    <row r="449" spans="2:19">
      <c r="B449" s="146" t="s">
        <v>48</v>
      </c>
      <c r="C449" s="146" t="s">
        <v>13</v>
      </c>
      <c r="D449" s="146" t="s">
        <v>12</v>
      </c>
      <c r="E449" s="146" t="s">
        <v>5</v>
      </c>
      <c r="F449" s="146" t="s">
        <v>22</v>
      </c>
      <c r="G449" s="146" t="s">
        <v>2</v>
      </c>
      <c r="H449" s="146" t="s">
        <v>18</v>
      </c>
      <c r="I449" s="146" t="s">
        <v>3</v>
      </c>
      <c r="J449" s="146" t="s">
        <v>6</v>
      </c>
      <c r="K449" s="146" t="s">
        <v>35</v>
      </c>
      <c r="L449" s="146" t="s">
        <v>21</v>
      </c>
      <c r="M449" s="146" t="s">
        <v>59</v>
      </c>
      <c r="N449" s="146" t="s">
        <v>58</v>
      </c>
      <c r="O449" s="146" t="s">
        <v>121</v>
      </c>
      <c r="P449" s="146" t="s">
        <v>73</v>
      </c>
      <c r="Q449" s="146" t="s">
        <v>122</v>
      </c>
      <c r="R449" s="146" t="s">
        <v>337</v>
      </c>
    </row>
    <row r="450" spans="2:19">
      <c r="B450" s="147">
        <v>1</v>
      </c>
      <c r="C450" s="232">
        <v>45425</v>
      </c>
      <c r="D450" s="147" t="s">
        <v>1720</v>
      </c>
      <c r="E450" s="147" t="s">
        <v>1713</v>
      </c>
      <c r="F450" s="147" t="s">
        <v>166</v>
      </c>
      <c r="G450" s="147"/>
      <c r="H450" s="235" t="s">
        <v>1718</v>
      </c>
      <c r="I450" s="147"/>
      <c r="J450" s="147">
        <v>2</v>
      </c>
      <c r="K450" s="147" t="s">
        <v>1721</v>
      </c>
      <c r="L450" s="147" t="s">
        <v>1355</v>
      </c>
      <c r="M450" s="153">
        <v>656000</v>
      </c>
      <c r="N450" s="147" t="s">
        <v>1853</v>
      </c>
      <c r="O450" s="147" t="s">
        <v>1872</v>
      </c>
      <c r="P450" s="738" t="s">
        <v>1726</v>
      </c>
      <c r="Q450" s="153">
        <f t="shared" ref="Q450:Q451" si="86">J450*M450</f>
        <v>1312000</v>
      </c>
      <c r="R450" s="151">
        <f t="shared" ref="R450:R451" si="87">Q450*1.1</f>
        <v>1443200.0000000002</v>
      </c>
    </row>
    <row r="451" spans="2:19">
      <c r="B451" s="147">
        <v>2</v>
      </c>
      <c r="C451" s="232">
        <v>45425</v>
      </c>
      <c r="D451" s="147" t="s">
        <v>1720</v>
      </c>
      <c r="E451" s="147" t="s">
        <v>1712</v>
      </c>
      <c r="F451" s="147" t="s">
        <v>166</v>
      </c>
      <c r="G451" s="147"/>
      <c r="H451" s="235" t="s">
        <v>1717</v>
      </c>
      <c r="I451" s="147"/>
      <c r="J451" s="147">
        <v>2</v>
      </c>
      <c r="K451" s="147" t="s">
        <v>1721</v>
      </c>
      <c r="L451" s="147" t="s">
        <v>1355</v>
      </c>
      <c r="M451" s="153">
        <v>497000</v>
      </c>
      <c r="N451" s="147" t="s">
        <v>1853</v>
      </c>
      <c r="O451" s="147" t="s">
        <v>1872</v>
      </c>
      <c r="P451" s="739"/>
      <c r="Q451" s="153">
        <f t="shared" si="86"/>
        <v>994000</v>
      </c>
      <c r="R451" s="151">
        <f t="shared" si="87"/>
        <v>1093400</v>
      </c>
    </row>
    <row r="452" spans="2:19">
      <c r="B452" s="147">
        <v>3</v>
      </c>
      <c r="C452" s="232">
        <v>45425</v>
      </c>
      <c r="D452" s="147" t="s">
        <v>1720</v>
      </c>
      <c r="E452" s="147" t="s">
        <v>1714</v>
      </c>
      <c r="F452" s="147" t="s">
        <v>166</v>
      </c>
      <c r="G452" s="147"/>
      <c r="H452" s="235" t="s">
        <v>1716</v>
      </c>
      <c r="I452" s="147"/>
      <c r="J452" s="147">
        <v>2</v>
      </c>
      <c r="K452" s="147" t="s">
        <v>1721</v>
      </c>
      <c r="L452" s="147" t="s">
        <v>1355</v>
      </c>
      <c r="M452" s="153">
        <v>438000</v>
      </c>
      <c r="N452" s="147" t="s">
        <v>1853</v>
      </c>
      <c r="O452" s="147" t="s">
        <v>1872</v>
      </c>
      <c r="P452" s="739"/>
      <c r="Q452" s="153">
        <f t="shared" ref="Q452:Q453" si="88">J452*M452</f>
        <v>876000</v>
      </c>
      <c r="R452" s="151">
        <f t="shared" ref="R452:R453" si="89">Q452*1.1</f>
        <v>963600.00000000012</v>
      </c>
    </row>
    <row r="453" spans="2:19">
      <c r="B453" s="147">
        <v>4</v>
      </c>
      <c r="C453" s="232">
        <v>45425</v>
      </c>
      <c r="D453" s="147" t="s">
        <v>1720</v>
      </c>
      <c r="E453" s="147" t="s">
        <v>1719</v>
      </c>
      <c r="F453" s="147" t="s">
        <v>166</v>
      </c>
      <c r="G453" s="147"/>
      <c r="H453" s="235" t="s">
        <v>1715</v>
      </c>
      <c r="I453" s="147"/>
      <c r="J453" s="147">
        <v>3</v>
      </c>
      <c r="K453" s="147" t="s">
        <v>1721</v>
      </c>
      <c r="L453" s="147" t="s">
        <v>1355</v>
      </c>
      <c r="M453" s="153">
        <v>146000</v>
      </c>
      <c r="N453" s="147" t="s">
        <v>1853</v>
      </c>
      <c r="O453" s="147" t="s">
        <v>1872</v>
      </c>
      <c r="P453" s="740"/>
      <c r="Q453" s="153">
        <f t="shared" si="88"/>
        <v>438000</v>
      </c>
      <c r="R453" s="151">
        <f t="shared" si="89"/>
        <v>481800.00000000006</v>
      </c>
    </row>
    <row r="454" spans="2:19">
      <c r="H454" s="237"/>
      <c r="P454" s="236" t="s">
        <v>123</v>
      </c>
      <c r="Q454" s="238">
        <v>3600000</v>
      </c>
      <c r="R454" s="238">
        <f>Q454*1.1</f>
        <v>3960000.0000000005</v>
      </c>
    </row>
    <row r="455" spans="2:19">
      <c r="H455" s="237"/>
    </row>
    <row r="456" spans="2:19">
      <c r="B456" s="234">
        <v>45426</v>
      </c>
    </row>
    <row r="457" spans="2:19">
      <c r="B457" s="146" t="s">
        <v>48</v>
      </c>
      <c r="C457" s="146" t="s">
        <v>13</v>
      </c>
      <c r="D457" s="146" t="s">
        <v>12</v>
      </c>
      <c r="E457" s="146" t="s">
        <v>5</v>
      </c>
      <c r="F457" s="146" t="s">
        <v>22</v>
      </c>
      <c r="G457" s="146" t="s">
        <v>2</v>
      </c>
      <c r="H457" s="146" t="s">
        <v>18</v>
      </c>
      <c r="I457" s="146" t="s">
        <v>3</v>
      </c>
      <c r="J457" s="146" t="s">
        <v>6</v>
      </c>
      <c r="K457" s="146" t="s">
        <v>35</v>
      </c>
      <c r="L457" s="146" t="s">
        <v>21</v>
      </c>
      <c r="M457" s="146" t="s">
        <v>59</v>
      </c>
      <c r="N457" s="146" t="s">
        <v>58</v>
      </c>
      <c r="O457" s="146" t="s">
        <v>121</v>
      </c>
      <c r="P457" s="146" t="s">
        <v>73</v>
      </c>
      <c r="Q457" s="146" t="s">
        <v>122</v>
      </c>
      <c r="R457" s="146" t="s">
        <v>337</v>
      </c>
    </row>
    <row r="458" spans="2:19" ht="14.25" customHeight="1">
      <c r="B458" s="147">
        <v>1</v>
      </c>
      <c r="C458" s="232">
        <v>45426</v>
      </c>
      <c r="D458" s="147" t="s">
        <v>1727</v>
      </c>
      <c r="E458" s="147" t="s">
        <v>1728</v>
      </c>
      <c r="F458" s="147"/>
      <c r="G458" s="147"/>
      <c r="H458" s="147"/>
      <c r="I458" s="147" t="s">
        <v>1741</v>
      </c>
      <c r="J458" s="147">
        <v>2</v>
      </c>
      <c r="K458" s="147" t="s">
        <v>1742</v>
      </c>
      <c r="L458" s="147" t="s">
        <v>119</v>
      </c>
      <c r="M458" s="153">
        <v>29800</v>
      </c>
      <c r="N458" s="147" t="s">
        <v>1854</v>
      </c>
      <c r="O458" s="147" t="s">
        <v>1857</v>
      </c>
      <c r="P458" s="150"/>
      <c r="Q458" s="153">
        <f t="shared" ref="Q458:Q461" si="90">J458*M458</f>
        <v>59600</v>
      </c>
      <c r="R458" s="151">
        <f t="shared" ref="R458:R461" si="91">Q458*1.1</f>
        <v>65560</v>
      </c>
    </row>
    <row r="459" spans="2:19" ht="14.25" customHeight="1">
      <c r="B459" s="147">
        <v>2</v>
      </c>
      <c r="C459" s="232">
        <v>45426</v>
      </c>
      <c r="D459" s="147" t="s">
        <v>1727</v>
      </c>
      <c r="E459" s="147" t="s">
        <v>1729</v>
      </c>
      <c r="F459" s="147"/>
      <c r="G459" s="147"/>
      <c r="H459" s="147"/>
      <c r="I459" s="239" t="s">
        <v>1740</v>
      </c>
      <c r="J459" s="147">
        <v>10</v>
      </c>
      <c r="K459" s="147" t="s">
        <v>1746</v>
      </c>
      <c r="L459" s="147" t="s">
        <v>1749</v>
      </c>
      <c r="M459" s="153">
        <v>1500</v>
      </c>
      <c r="N459" s="147" t="s">
        <v>1855</v>
      </c>
      <c r="O459" s="147" t="s">
        <v>1857</v>
      </c>
      <c r="P459" s="150"/>
      <c r="Q459" s="153">
        <f t="shared" si="90"/>
        <v>15000</v>
      </c>
      <c r="R459" s="151">
        <f t="shared" si="91"/>
        <v>16500</v>
      </c>
      <c r="S459" s="144" t="s">
        <v>1789</v>
      </c>
    </row>
    <row r="460" spans="2:19" ht="14.25" customHeight="1">
      <c r="B460" s="147">
        <v>3</v>
      </c>
      <c r="C460" s="232">
        <v>45426</v>
      </c>
      <c r="D460" s="147" t="s">
        <v>1727</v>
      </c>
      <c r="E460" s="147" t="s">
        <v>1730</v>
      </c>
      <c r="F460" s="147" t="s">
        <v>1734</v>
      </c>
      <c r="G460" s="147" t="s">
        <v>1735</v>
      </c>
      <c r="H460" s="147" t="s">
        <v>1737</v>
      </c>
      <c r="I460" s="147"/>
      <c r="J460" s="147">
        <v>10</v>
      </c>
      <c r="K460" s="147" t="s">
        <v>1743</v>
      </c>
      <c r="L460" s="147" t="s">
        <v>119</v>
      </c>
      <c r="M460" s="153">
        <v>63000</v>
      </c>
      <c r="N460" s="147" t="s">
        <v>1854</v>
      </c>
      <c r="O460" s="147" t="s">
        <v>1857</v>
      </c>
      <c r="P460" s="150"/>
      <c r="Q460" s="153">
        <f t="shared" si="90"/>
        <v>630000</v>
      </c>
      <c r="R460" s="151">
        <f t="shared" si="91"/>
        <v>693000</v>
      </c>
    </row>
    <row r="461" spans="2:19" ht="14.25" customHeight="1">
      <c r="B461" s="147">
        <v>4</v>
      </c>
      <c r="C461" s="232">
        <v>45426</v>
      </c>
      <c r="D461" s="147" t="s">
        <v>1727</v>
      </c>
      <c r="E461" s="239" t="s">
        <v>1731</v>
      </c>
      <c r="F461" s="147" t="s">
        <v>1611</v>
      </c>
      <c r="G461" s="147" t="s">
        <v>1736</v>
      </c>
      <c r="H461" s="147" t="s">
        <v>1738</v>
      </c>
      <c r="I461" s="147"/>
      <c r="J461" s="147">
        <v>10</v>
      </c>
      <c r="K461" s="147" t="s">
        <v>38</v>
      </c>
      <c r="L461" s="147" t="s">
        <v>119</v>
      </c>
      <c r="M461" s="153">
        <v>7400</v>
      </c>
      <c r="N461" s="147" t="s">
        <v>1854</v>
      </c>
      <c r="O461" s="147" t="s">
        <v>1857</v>
      </c>
      <c r="P461" s="150"/>
      <c r="Q461" s="153">
        <f t="shared" si="90"/>
        <v>74000</v>
      </c>
      <c r="R461" s="151">
        <f t="shared" si="91"/>
        <v>81400</v>
      </c>
    </row>
    <row r="462" spans="2:19" ht="14.25" customHeight="1">
      <c r="B462" s="147">
        <v>5</v>
      </c>
      <c r="C462" s="232">
        <v>45426</v>
      </c>
      <c r="D462" s="147" t="s">
        <v>1727</v>
      </c>
      <c r="E462" s="147" t="s">
        <v>1732</v>
      </c>
      <c r="F462" s="147" t="s">
        <v>1611</v>
      </c>
      <c r="G462" s="147" t="s">
        <v>1736</v>
      </c>
      <c r="H462" s="147" t="s">
        <v>1739</v>
      </c>
      <c r="I462" s="147"/>
      <c r="J462" s="147">
        <v>10</v>
      </c>
      <c r="K462" s="147" t="s">
        <v>38</v>
      </c>
      <c r="L462" s="147" t="s">
        <v>119</v>
      </c>
      <c r="M462" s="153">
        <v>5400</v>
      </c>
      <c r="N462" s="147" t="s">
        <v>1854</v>
      </c>
      <c r="O462" s="147" t="s">
        <v>1857</v>
      </c>
      <c r="P462" s="150"/>
      <c r="Q462" s="153">
        <f t="shared" ref="Q462:Q468" si="92">J462*M462</f>
        <v>54000</v>
      </c>
      <c r="R462" s="151">
        <f t="shared" ref="R462:R468" si="93">Q462*1.1</f>
        <v>59400.000000000007</v>
      </c>
    </row>
    <row r="463" spans="2:19" ht="14.25" customHeight="1">
      <c r="B463" s="147">
        <v>6</v>
      </c>
      <c r="C463" s="232">
        <v>45426</v>
      </c>
      <c r="D463" s="147" t="s">
        <v>1727</v>
      </c>
      <c r="E463" s="239" t="s">
        <v>1652</v>
      </c>
      <c r="F463" s="147"/>
      <c r="G463" s="147"/>
      <c r="H463" s="147"/>
      <c r="I463" s="147" t="s">
        <v>1744</v>
      </c>
      <c r="J463" s="147">
        <v>5</v>
      </c>
      <c r="K463" s="147" t="s">
        <v>1743</v>
      </c>
      <c r="L463" s="147" t="s">
        <v>119</v>
      </c>
      <c r="M463" s="153">
        <v>29000</v>
      </c>
      <c r="N463" s="147" t="s">
        <v>1854</v>
      </c>
      <c r="O463" s="147" t="s">
        <v>1857</v>
      </c>
      <c r="P463" s="150"/>
      <c r="Q463" s="153">
        <f t="shared" si="92"/>
        <v>145000</v>
      </c>
      <c r="R463" s="151">
        <f t="shared" si="93"/>
        <v>159500</v>
      </c>
    </row>
    <row r="464" spans="2:19" ht="14.25" customHeight="1">
      <c r="B464" s="147">
        <v>7</v>
      </c>
      <c r="C464" s="232">
        <v>45426</v>
      </c>
      <c r="D464" s="147" t="s">
        <v>1727</v>
      </c>
      <c r="E464" s="147" t="s">
        <v>1733</v>
      </c>
      <c r="F464" s="147"/>
      <c r="G464" s="147"/>
      <c r="H464" s="147"/>
      <c r="I464" s="147" t="s">
        <v>1745</v>
      </c>
      <c r="J464" s="147">
        <v>4</v>
      </c>
      <c r="K464" s="147" t="s">
        <v>1743</v>
      </c>
      <c r="L464" s="147" t="s">
        <v>119</v>
      </c>
      <c r="M464" s="153">
        <v>29000</v>
      </c>
      <c r="N464" s="147" t="s">
        <v>1854</v>
      </c>
      <c r="O464" s="147" t="s">
        <v>1857</v>
      </c>
      <c r="P464" s="150"/>
      <c r="Q464" s="153">
        <f t="shared" si="92"/>
        <v>116000</v>
      </c>
      <c r="R464" s="151">
        <f t="shared" si="93"/>
        <v>127600.00000000001</v>
      </c>
    </row>
    <row r="465" spans="2:18" ht="14.25" customHeight="1">
      <c r="P465" s="165" t="s">
        <v>123</v>
      </c>
      <c r="Q465" s="166">
        <f>SUM(Q458:Q464)</f>
        <v>1093600</v>
      </c>
      <c r="R465" s="166">
        <f>SUM(R458:R464)</f>
        <v>1202960</v>
      </c>
    </row>
    <row r="466" spans="2:18" ht="14.25" customHeight="1">
      <c r="B466" s="234">
        <v>45426</v>
      </c>
    </row>
    <row r="467" spans="2:18" ht="14.25" customHeight="1">
      <c r="B467" s="146" t="s">
        <v>48</v>
      </c>
      <c r="C467" s="146" t="s">
        <v>13</v>
      </c>
      <c r="D467" s="146" t="s">
        <v>12</v>
      </c>
      <c r="E467" s="146" t="s">
        <v>5</v>
      </c>
      <c r="F467" s="146" t="s">
        <v>22</v>
      </c>
      <c r="G467" s="146" t="s">
        <v>2</v>
      </c>
      <c r="H467" s="146" t="s">
        <v>18</v>
      </c>
      <c r="I467" s="146" t="s">
        <v>3</v>
      </c>
      <c r="J467" s="146" t="s">
        <v>6</v>
      </c>
      <c r="K467" s="146" t="s">
        <v>35</v>
      </c>
      <c r="L467" s="146" t="s">
        <v>21</v>
      </c>
      <c r="M467" s="146" t="s">
        <v>59</v>
      </c>
      <c r="N467" s="146" t="s">
        <v>58</v>
      </c>
      <c r="O467" s="146" t="s">
        <v>121</v>
      </c>
      <c r="P467" s="146" t="s">
        <v>73</v>
      </c>
      <c r="Q467" s="146" t="s">
        <v>122</v>
      </c>
      <c r="R467" s="146" t="s">
        <v>337</v>
      </c>
    </row>
    <row r="468" spans="2:18" ht="14.25" customHeight="1">
      <c r="B468" s="147">
        <v>1</v>
      </c>
      <c r="C468" s="232">
        <v>45426</v>
      </c>
      <c r="D468" s="147" t="s">
        <v>1727</v>
      </c>
      <c r="E468" s="147" t="s">
        <v>1747</v>
      </c>
      <c r="F468" s="147" t="s">
        <v>631</v>
      </c>
      <c r="G468" s="147"/>
      <c r="H468" s="147" t="s">
        <v>1748</v>
      </c>
      <c r="I468" s="147"/>
      <c r="J468" s="147">
        <v>2</v>
      </c>
      <c r="K468" s="147" t="s">
        <v>1743</v>
      </c>
      <c r="L468" s="147" t="s">
        <v>631</v>
      </c>
      <c r="M468" s="153">
        <v>388000</v>
      </c>
      <c r="N468" s="147" t="s">
        <v>1854</v>
      </c>
      <c r="O468" s="147"/>
      <c r="P468" s="150"/>
      <c r="Q468" s="153">
        <f t="shared" si="92"/>
        <v>776000</v>
      </c>
      <c r="R468" s="151">
        <f t="shared" si="93"/>
        <v>853600.00000000012</v>
      </c>
    </row>
    <row r="469" spans="2:18">
      <c r="P469" s="165" t="s">
        <v>123</v>
      </c>
      <c r="Q469" s="166">
        <f>SUM(Q468)</f>
        <v>776000</v>
      </c>
      <c r="R469" s="166">
        <f>SUM(R468)</f>
        <v>853600.00000000012</v>
      </c>
    </row>
    <row r="470" spans="2:18" ht="14.25" customHeight="1">
      <c r="B470" s="234">
        <v>45435</v>
      </c>
    </row>
    <row r="471" spans="2:18" ht="14.25" customHeight="1">
      <c r="B471" s="146" t="s">
        <v>48</v>
      </c>
      <c r="C471" s="146" t="s">
        <v>13</v>
      </c>
      <c r="D471" s="146" t="s">
        <v>12</v>
      </c>
      <c r="E471" s="146" t="s">
        <v>5</v>
      </c>
      <c r="F471" s="146" t="s">
        <v>22</v>
      </c>
      <c r="G471" s="146" t="s">
        <v>2</v>
      </c>
      <c r="H471" s="146" t="s">
        <v>18</v>
      </c>
      <c r="I471" s="146" t="s">
        <v>3</v>
      </c>
      <c r="J471" s="146" t="s">
        <v>6</v>
      </c>
      <c r="K471" s="146" t="s">
        <v>35</v>
      </c>
      <c r="L471" s="146" t="s">
        <v>21</v>
      </c>
      <c r="M471" s="146" t="s">
        <v>59</v>
      </c>
      <c r="N471" s="146" t="s">
        <v>58</v>
      </c>
      <c r="O471" s="146" t="s">
        <v>121</v>
      </c>
      <c r="P471" s="146" t="s">
        <v>73</v>
      </c>
      <c r="Q471" s="146" t="s">
        <v>122</v>
      </c>
      <c r="R471" s="146" t="s">
        <v>337</v>
      </c>
    </row>
    <row r="472" spans="2:18">
      <c r="B472" s="147">
        <v>1</v>
      </c>
      <c r="C472" s="232">
        <v>45435</v>
      </c>
      <c r="D472" s="147" t="s">
        <v>1829</v>
      </c>
      <c r="E472" s="147" t="s">
        <v>308</v>
      </c>
      <c r="F472" s="147" t="s">
        <v>416</v>
      </c>
      <c r="G472" s="147" t="s">
        <v>1</v>
      </c>
      <c r="H472" s="147" t="s">
        <v>449</v>
      </c>
      <c r="I472" s="147" t="s">
        <v>1837</v>
      </c>
      <c r="J472" s="147">
        <v>20</v>
      </c>
      <c r="K472" s="147" t="s">
        <v>38</v>
      </c>
      <c r="L472" s="147" t="s">
        <v>119</v>
      </c>
      <c r="M472" s="153">
        <v>17500</v>
      </c>
      <c r="N472" s="147" t="s">
        <v>1856</v>
      </c>
      <c r="O472" s="147" t="s">
        <v>1894</v>
      </c>
      <c r="P472" s="150"/>
      <c r="Q472" s="153">
        <f t="shared" ref="Q472:Q473" si="94">J472*M472</f>
        <v>350000</v>
      </c>
      <c r="R472" s="151">
        <f t="shared" ref="R472:R473" si="95">Q472*1.1</f>
        <v>385000.00000000006</v>
      </c>
    </row>
    <row r="473" spans="2:18">
      <c r="B473" s="147">
        <v>2</v>
      </c>
      <c r="C473" s="232">
        <v>45435</v>
      </c>
      <c r="D473" s="147" t="s">
        <v>1829</v>
      </c>
      <c r="E473" s="147" t="s">
        <v>1571</v>
      </c>
      <c r="F473" s="147" t="s">
        <v>410</v>
      </c>
      <c r="G473" s="147"/>
      <c r="H473" s="147" t="s">
        <v>1367</v>
      </c>
      <c r="I473" s="147" t="s">
        <v>1839</v>
      </c>
      <c r="J473" s="147">
        <v>4</v>
      </c>
      <c r="K473" s="147" t="s">
        <v>1838</v>
      </c>
      <c r="L473" s="147" t="s">
        <v>119</v>
      </c>
      <c r="M473" s="153">
        <v>45000</v>
      </c>
      <c r="N473" s="147" t="s">
        <v>1856</v>
      </c>
      <c r="O473" s="147" t="s">
        <v>1894</v>
      </c>
      <c r="P473" s="150"/>
      <c r="Q473" s="153">
        <f t="shared" si="94"/>
        <v>180000</v>
      </c>
      <c r="R473" s="151">
        <f t="shared" si="95"/>
        <v>198000.00000000003</v>
      </c>
    </row>
    <row r="474" spans="2:18">
      <c r="B474" s="147">
        <v>3</v>
      </c>
      <c r="C474" s="232">
        <v>45435</v>
      </c>
      <c r="D474" s="147" t="s">
        <v>1829</v>
      </c>
      <c r="E474" s="147" t="s">
        <v>1998</v>
      </c>
      <c r="F474" s="147" t="s">
        <v>410</v>
      </c>
      <c r="G474" s="147"/>
      <c r="H474" s="147" t="s">
        <v>1999</v>
      </c>
      <c r="I474" s="142" t="s">
        <v>1840</v>
      </c>
      <c r="J474" s="147">
        <v>3</v>
      </c>
      <c r="K474" s="147" t="s">
        <v>1838</v>
      </c>
      <c r="L474" s="147" t="s">
        <v>119</v>
      </c>
      <c r="M474" s="153">
        <v>60000</v>
      </c>
      <c r="N474" s="147" t="s">
        <v>1856</v>
      </c>
      <c r="O474" s="147" t="s">
        <v>1894</v>
      </c>
      <c r="P474" s="150"/>
      <c r="Q474" s="153">
        <f t="shared" ref="Q474" si="96">J474*M474</f>
        <v>180000</v>
      </c>
      <c r="R474" s="151">
        <f t="shared" ref="R474" si="97">Q474*1.1</f>
        <v>198000.00000000003</v>
      </c>
    </row>
    <row r="475" spans="2:18">
      <c r="B475" s="147">
        <v>4</v>
      </c>
      <c r="C475" s="232">
        <v>45435</v>
      </c>
      <c r="D475" s="147" t="s">
        <v>1829</v>
      </c>
      <c r="E475" s="147" t="s">
        <v>117</v>
      </c>
      <c r="F475" s="147" t="s">
        <v>84</v>
      </c>
      <c r="G475" s="161" t="s">
        <v>118</v>
      </c>
      <c r="H475" s="147">
        <v>6416</v>
      </c>
      <c r="I475" s="161" t="s">
        <v>118</v>
      </c>
      <c r="J475" s="147">
        <v>5</v>
      </c>
      <c r="K475" s="147" t="s">
        <v>36</v>
      </c>
      <c r="L475" s="147" t="s">
        <v>119</v>
      </c>
      <c r="M475" s="153">
        <v>24500</v>
      </c>
      <c r="N475" s="147" t="s">
        <v>1856</v>
      </c>
      <c r="O475" s="147" t="s">
        <v>2005</v>
      </c>
      <c r="P475" s="150"/>
      <c r="Q475" s="153">
        <f t="shared" ref="Q475" si="98">J475*M475</f>
        <v>122500</v>
      </c>
      <c r="R475" s="151">
        <f t="shared" ref="R475" si="99">Q475*1.1</f>
        <v>134750</v>
      </c>
    </row>
    <row r="476" spans="2:18">
      <c r="B476" s="147">
        <v>5</v>
      </c>
      <c r="C476" s="232">
        <v>45435</v>
      </c>
      <c r="D476" s="147" t="s">
        <v>1829</v>
      </c>
      <c r="E476" s="147" t="s">
        <v>1832</v>
      </c>
      <c r="F476" s="147" t="s">
        <v>68</v>
      </c>
      <c r="G476" s="147" t="s">
        <v>91</v>
      </c>
      <c r="H476" s="147" t="s">
        <v>1830</v>
      </c>
      <c r="I476" s="147" t="s">
        <v>92</v>
      </c>
      <c r="J476" s="147">
        <v>10</v>
      </c>
      <c r="K476" s="147" t="s">
        <v>38</v>
      </c>
      <c r="L476" s="147" t="s">
        <v>119</v>
      </c>
      <c r="M476" s="153">
        <v>19000</v>
      </c>
      <c r="N476" s="147" t="s">
        <v>1856</v>
      </c>
      <c r="O476" s="147" t="s">
        <v>1894</v>
      </c>
      <c r="P476" s="150"/>
      <c r="Q476" s="153">
        <f t="shared" ref="Q476:Q486" si="100">J476*M476</f>
        <v>190000</v>
      </c>
      <c r="R476" s="151">
        <f t="shared" ref="R476:R486" si="101">Q476*1.1</f>
        <v>209000.00000000003</v>
      </c>
    </row>
    <row r="477" spans="2:18">
      <c r="B477" s="88">
        <v>7</v>
      </c>
      <c r="C477" s="278">
        <v>45435</v>
      </c>
      <c r="D477" s="88" t="s">
        <v>49</v>
      </c>
      <c r="E477" s="88" t="s">
        <v>1833</v>
      </c>
      <c r="F477" s="88" t="s">
        <v>817</v>
      </c>
      <c r="G477" s="88" t="s">
        <v>91</v>
      </c>
      <c r="H477" s="88" t="s">
        <v>1851</v>
      </c>
      <c r="I477" s="88" t="s">
        <v>42</v>
      </c>
      <c r="J477" s="88">
        <v>10</v>
      </c>
      <c r="K477" s="88" t="s">
        <v>38</v>
      </c>
      <c r="L477" s="88" t="s">
        <v>119</v>
      </c>
      <c r="M477" s="101">
        <v>14500</v>
      </c>
      <c r="N477" s="88" t="s">
        <v>1856</v>
      </c>
      <c r="O477" s="279" t="s">
        <v>1894</v>
      </c>
      <c r="P477" s="88" t="s">
        <v>2529</v>
      </c>
      <c r="Q477" s="101">
        <f t="shared" si="100"/>
        <v>145000</v>
      </c>
      <c r="R477" s="102">
        <f t="shared" si="101"/>
        <v>159500</v>
      </c>
    </row>
    <row r="478" spans="2:18">
      <c r="B478" s="88">
        <v>8</v>
      </c>
      <c r="C478" s="278">
        <v>45435</v>
      </c>
      <c r="D478" s="88" t="s">
        <v>1829</v>
      </c>
      <c r="E478" s="88" t="s">
        <v>1834</v>
      </c>
      <c r="F478" s="88" t="s">
        <v>817</v>
      </c>
      <c r="G478" s="88" t="s">
        <v>1831</v>
      </c>
      <c r="H478" s="88" t="s">
        <v>1852</v>
      </c>
      <c r="I478" s="88" t="s">
        <v>94</v>
      </c>
      <c r="J478" s="88">
        <v>10</v>
      </c>
      <c r="K478" s="88" t="s">
        <v>38</v>
      </c>
      <c r="L478" s="88" t="s">
        <v>119</v>
      </c>
      <c r="M478" s="101">
        <v>6200</v>
      </c>
      <c r="N478" s="88" t="s">
        <v>1856</v>
      </c>
      <c r="O478" s="279" t="s">
        <v>1894</v>
      </c>
      <c r="P478" s="88" t="s">
        <v>2134</v>
      </c>
      <c r="Q478" s="101">
        <f t="shared" si="100"/>
        <v>62000</v>
      </c>
      <c r="R478" s="102">
        <f t="shared" si="101"/>
        <v>68200</v>
      </c>
    </row>
    <row r="479" spans="2:18">
      <c r="B479" s="147">
        <v>9</v>
      </c>
      <c r="C479" s="232">
        <v>45435</v>
      </c>
      <c r="D479" s="147" t="s">
        <v>1829</v>
      </c>
      <c r="E479" s="147" t="s">
        <v>1020</v>
      </c>
      <c r="F479" s="147" t="s">
        <v>410</v>
      </c>
      <c r="G479" s="147"/>
      <c r="H479" s="147" t="s">
        <v>707</v>
      </c>
      <c r="I479" s="147" t="s">
        <v>411</v>
      </c>
      <c r="J479" s="147">
        <v>2</v>
      </c>
      <c r="K479" s="147" t="s">
        <v>1838</v>
      </c>
      <c r="L479" s="147" t="s">
        <v>119</v>
      </c>
      <c r="M479" s="153">
        <v>46500</v>
      </c>
      <c r="N479" s="147" t="s">
        <v>1856</v>
      </c>
      <c r="O479" s="147" t="s">
        <v>1894</v>
      </c>
      <c r="P479" s="150"/>
      <c r="Q479" s="153">
        <f t="shared" si="100"/>
        <v>93000</v>
      </c>
      <c r="R479" s="151">
        <f t="shared" si="101"/>
        <v>102300.00000000001</v>
      </c>
    </row>
    <row r="480" spans="2:18">
      <c r="B480" s="147">
        <v>10</v>
      </c>
      <c r="C480" s="232">
        <v>45435</v>
      </c>
      <c r="D480" s="147" t="s">
        <v>1829</v>
      </c>
      <c r="E480" s="171" t="s">
        <v>519</v>
      </c>
      <c r="F480" s="171" t="s">
        <v>416</v>
      </c>
      <c r="G480" s="171"/>
      <c r="H480" s="171" t="s">
        <v>527</v>
      </c>
      <c r="I480" s="171" t="s">
        <v>528</v>
      </c>
      <c r="J480" s="147">
        <v>1</v>
      </c>
      <c r="K480" s="171" t="s">
        <v>38</v>
      </c>
      <c r="L480" s="147" t="s">
        <v>119</v>
      </c>
      <c r="M480" s="153">
        <v>50000</v>
      </c>
      <c r="N480" s="147" t="s">
        <v>1856</v>
      </c>
      <c r="O480" s="147" t="s">
        <v>1894</v>
      </c>
      <c r="P480" s="150"/>
      <c r="Q480" s="153">
        <f t="shared" si="100"/>
        <v>50000</v>
      </c>
      <c r="R480" s="151">
        <f t="shared" si="101"/>
        <v>55000.000000000007</v>
      </c>
    </row>
    <row r="481" spans="2:18">
      <c r="B481" s="147">
        <v>11</v>
      </c>
      <c r="C481" s="232">
        <v>45435</v>
      </c>
      <c r="D481" s="147" t="s">
        <v>1829</v>
      </c>
      <c r="E481" s="147" t="s">
        <v>1597</v>
      </c>
      <c r="F481" s="147" t="s">
        <v>171</v>
      </c>
      <c r="G481" s="147"/>
      <c r="H481" s="147" t="s">
        <v>405</v>
      </c>
      <c r="I481" s="147" t="s">
        <v>1608</v>
      </c>
      <c r="J481" s="147">
        <v>5</v>
      </c>
      <c r="K481" s="147" t="s">
        <v>1838</v>
      </c>
      <c r="L481" s="147" t="s">
        <v>119</v>
      </c>
      <c r="M481" s="153">
        <v>77000</v>
      </c>
      <c r="N481" s="147" t="s">
        <v>1856</v>
      </c>
      <c r="O481" s="147" t="s">
        <v>1894</v>
      </c>
      <c r="P481" s="150"/>
      <c r="Q481" s="153">
        <f t="shared" si="100"/>
        <v>385000</v>
      </c>
      <c r="R481" s="151">
        <f t="shared" si="101"/>
        <v>423500.00000000006</v>
      </c>
    </row>
    <row r="482" spans="2:18">
      <c r="B482" s="147">
        <v>12</v>
      </c>
      <c r="C482" s="232">
        <v>45435</v>
      </c>
      <c r="D482" s="147" t="s">
        <v>1829</v>
      </c>
      <c r="E482" s="147" t="s">
        <v>1835</v>
      </c>
      <c r="F482" s="147" t="s">
        <v>1849</v>
      </c>
      <c r="G482" s="147"/>
      <c r="H482" s="147" t="s">
        <v>1850</v>
      </c>
      <c r="I482" s="147" t="s">
        <v>1836</v>
      </c>
      <c r="J482" s="147">
        <v>70</v>
      </c>
      <c r="K482" s="147" t="s">
        <v>1841</v>
      </c>
      <c r="L482" s="147" t="s">
        <v>119</v>
      </c>
      <c r="M482" s="153">
        <v>3300</v>
      </c>
      <c r="N482" s="147" t="s">
        <v>1856</v>
      </c>
      <c r="O482" s="147" t="s">
        <v>2004</v>
      </c>
      <c r="P482" s="150"/>
      <c r="Q482" s="153">
        <f t="shared" si="100"/>
        <v>231000</v>
      </c>
      <c r="R482" s="151">
        <f t="shared" si="101"/>
        <v>254100.00000000003</v>
      </c>
    </row>
    <row r="483" spans="2:18">
      <c r="P483" s="236" t="s">
        <v>123</v>
      </c>
      <c r="Q483" s="238">
        <f>SUM(Q472:Q482)</f>
        <v>1988500</v>
      </c>
      <c r="R483" s="238">
        <f>SUM(R472:R482)</f>
        <v>2187350.0000000005</v>
      </c>
    </row>
    <row r="484" spans="2:18">
      <c r="B484" s="234">
        <v>45435</v>
      </c>
    </row>
    <row r="485" spans="2:18">
      <c r="B485" s="169" t="s">
        <v>48</v>
      </c>
      <c r="C485" s="169" t="s">
        <v>13</v>
      </c>
      <c r="D485" s="169" t="s">
        <v>12</v>
      </c>
      <c r="E485" s="169" t="s">
        <v>5</v>
      </c>
      <c r="F485" s="169" t="s">
        <v>22</v>
      </c>
      <c r="G485" s="169" t="s">
        <v>2</v>
      </c>
      <c r="H485" s="169" t="s">
        <v>18</v>
      </c>
      <c r="I485" s="169" t="s">
        <v>3</v>
      </c>
      <c r="J485" s="169" t="s">
        <v>6</v>
      </c>
      <c r="K485" s="169" t="s">
        <v>35</v>
      </c>
      <c r="L485" s="169" t="s">
        <v>21</v>
      </c>
      <c r="M485" s="169" t="s">
        <v>59</v>
      </c>
      <c r="N485" s="169" t="s">
        <v>58</v>
      </c>
      <c r="O485" s="169" t="s">
        <v>121</v>
      </c>
      <c r="P485" s="169" t="s">
        <v>73</v>
      </c>
      <c r="Q485" s="169" t="s">
        <v>122</v>
      </c>
      <c r="R485" s="169" t="s">
        <v>337</v>
      </c>
    </row>
    <row r="486" spans="2:18">
      <c r="B486" s="147">
        <v>1</v>
      </c>
      <c r="C486" s="232">
        <v>45435</v>
      </c>
      <c r="D486" s="147" t="s">
        <v>49</v>
      </c>
      <c r="E486" s="147" t="s">
        <v>1842</v>
      </c>
      <c r="F486" s="147" t="s">
        <v>1843</v>
      </c>
      <c r="G486" s="147" t="s">
        <v>1844</v>
      </c>
      <c r="H486" s="147" t="s">
        <v>1845</v>
      </c>
      <c r="I486" s="147" t="s">
        <v>1846</v>
      </c>
      <c r="J486" s="147">
        <v>5</v>
      </c>
      <c r="K486" s="147" t="s">
        <v>1847</v>
      </c>
      <c r="L486" s="147" t="s">
        <v>119</v>
      </c>
      <c r="M486" s="153">
        <v>111000</v>
      </c>
      <c r="N486" s="147" t="s">
        <v>1857</v>
      </c>
      <c r="O486" s="147" t="s">
        <v>1893</v>
      </c>
      <c r="P486" s="147"/>
      <c r="Q486" s="153">
        <f t="shared" si="100"/>
        <v>555000</v>
      </c>
      <c r="R486" s="151">
        <f t="shared" si="101"/>
        <v>610500</v>
      </c>
    </row>
    <row r="487" spans="2:18">
      <c r="P487" s="236" t="s">
        <v>123</v>
      </c>
      <c r="Q487" s="238">
        <f>SUM(Q486)</f>
        <v>555000</v>
      </c>
      <c r="R487" s="238">
        <f>SUM(R486)</f>
        <v>610500</v>
      </c>
    </row>
    <row r="488" spans="2:18">
      <c r="B488" s="169" t="s">
        <v>1907</v>
      </c>
    </row>
    <row r="489" spans="2:18">
      <c r="B489" s="169" t="s">
        <v>48</v>
      </c>
      <c r="C489" s="169" t="s">
        <v>13</v>
      </c>
      <c r="D489" s="169" t="s">
        <v>12</v>
      </c>
      <c r="E489" s="169" t="s">
        <v>5</v>
      </c>
      <c r="F489" s="169" t="s">
        <v>22</v>
      </c>
      <c r="G489" s="169" t="s">
        <v>2</v>
      </c>
      <c r="H489" s="169" t="s">
        <v>18</v>
      </c>
      <c r="I489" s="169" t="s">
        <v>3</v>
      </c>
      <c r="J489" s="169" t="s">
        <v>6</v>
      </c>
      <c r="K489" s="169" t="s">
        <v>35</v>
      </c>
      <c r="L489" s="169" t="s">
        <v>21</v>
      </c>
      <c r="M489" s="169" t="s">
        <v>59</v>
      </c>
      <c r="N489" s="169" t="s">
        <v>58</v>
      </c>
      <c r="O489" s="169" t="s">
        <v>121</v>
      </c>
      <c r="P489" s="169" t="s">
        <v>73</v>
      </c>
      <c r="Q489" s="169" t="s">
        <v>122</v>
      </c>
      <c r="R489" s="169" t="s">
        <v>337</v>
      </c>
    </row>
    <row r="490" spans="2:18">
      <c r="B490" s="147">
        <v>1</v>
      </c>
      <c r="C490" s="232">
        <v>45447</v>
      </c>
      <c r="D490" s="147" t="s">
        <v>49</v>
      </c>
      <c r="E490" s="147" t="s">
        <v>1924</v>
      </c>
      <c r="F490" s="147" t="s">
        <v>1925</v>
      </c>
      <c r="G490" s="147"/>
      <c r="H490" s="147" t="s">
        <v>1908</v>
      </c>
      <c r="I490" s="147"/>
      <c r="J490" s="147">
        <v>5</v>
      </c>
      <c r="K490" s="147" t="s">
        <v>1910</v>
      </c>
      <c r="L490" s="147" t="s">
        <v>119</v>
      </c>
      <c r="M490" s="153">
        <v>56000</v>
      </c>
      <c r="N490" s="147" t="s">
        <v>1922</v>
      </c>
      <c r="O490" s="147" t="s">
        <v>2003</v>
      </c>
      <c r="P490" s="150"/>
      <c r="Q490" s="153">
        <f t="shared" ref="Q490" si="102">J490*M490</f>
        <v>280000</v>
      </c>
      <c r="R490" s="151">
        <f t="shared" ref="R490" si="103">Q490*1.1</f>
        <v>308000</v>
      </c>
    </row>
    <row r="491" spans="2:18">
      <c r="B491" s="147">
        <v>2</v>
      </c>
      <c r="C491" s="232">
        <v>45447</v>
      </c>
      <c r="D491" s="147" t="s">
        <v>49</v>
      </c>
      <c r="E491" s="147" t="s">
        <v>1926</v>
      </c>
      <c r="F491" s="147" t="s">
        <v>1925</v>
      </c>
      <c r="G491" s="147"/>
      <c r="H491" s="147" t="s">
        <v>1909</v>
      </c>
      <c r="I491" s="147"/>
      <c r="J491" s="147">
        <v>1</v>
      </c>
      <c r="K491" s="147" t="s">
        <v>36</v>
      </c>
      <c r="L491" s="147" t="s">
        <v>119</v>
      </c>
      <c r="M491" s="153">
        <v>19000</v>
      </c>
      <c r="N491" s="147" t="s">
        <v>1922</v>
      </c>
      <c r="O491" s="147" t="s">
        <v>2003</v>
      </c>
      <c r="P491" s="150"/>
      <c r="Q491" s="153">
        <f t="shared" ref="Q491" si="104">J491*M491</f>
        <v>19000</v>
      </c>
      <c r="R491" s="151">
        <f t="shared" ref="R491" si="105">Q491*1.1</f>
        <v>20900</v>
      </c>
    </row>
    <row r="492" spans="2:18">
      <c r="P492" s="236" t="s">
        <v>123</v>
      </c>
      <c r="Q492" s="238">
        <f>SUM(Q490:Q491)</f>
        <v>299000</v>
      </c>
      <c r="R492" s="238">
        <f>SUM(R490:R491)</f>
        <v>328900</v>
      </c>
    </row>
    <row r="493" spans="2:18">
      <c r="B493" s="146" t="s">
        <v>2074</v>
      </c>
    </row>
    <row r="494" spans="2:18">
      <c r="B494" s="146" t="s">
        <v>48</v>
      </c>
      <c r="C494" s="146" t="s">
        <v>13</v>
      </c>
      <c r="D494" s="146" t="s">
        <v>12</v>
      </c>
      <c r="E494" s="146" t="s">
        <v>5</v>
      </c>
      <c r="F494" s="146" t="s">
        <v>22</v>
      </c>
      <c r="G494" s="146" t="s">
        <v>2</v>
      </c>
      <c r="H494" s="146" t="s">
        <v>18</v>
      </c>
      <c r="I494" s="146" t="s">
        <v>3</v>
      </c>
      <c r="J494" s="146" t="s">
        <v>6</v>
      </c>
      <c r="K494" s="146" t="s">
        <v>35</v>
      </c>
      <c r="L494" s="146" t="s">
        <v>21</v>
      </c>
      <c r="M494" s="146" t="s">
        <v>59</v>
      </c>
      <c r="N494" s="146" t="s">
        <v>58</v>
      </c>
      <c r="O494" s="146" t="s">
        <v>121</v>
      </c>
      <c r="P494" s="146" t="s">
        <v>73</v>
      </c>
      <c r="Q494" s="146" t="s">
        <v>122</v>
      </c>
      <c r="R494" s="146" t="s">
        <v>337</v>
      </c>
    </row>
    <row r="495" spans="2:18">
      <c r="B495" s="147">
        <v>1</v>
      </c>
      <c r="C495" s="232">
        <v>45460</v>
      </c>
      <c r="D495" s="147" t="s">
        <v>49</v>
      </c>
      <c r="E495" s="147" t="s">
        <v>2008</v>
      </c>
      <c r="F495" s="147" t="s">
        <v>915</v>
      </c>
      <c r="G495" s="147"/>
      <c r="H495" s="147" t="s">
        <v>2006</v>
      </c>
      <c r="I495" s="147" t="s">
        <v>700</v>
      </c>
      <c r="J495" s="147">
        <v>10</v>
      </c>
      <c r="K495" s="147" t="s">
        <v>2010</v>
      </c>
      <c r="L495" s="147" t="s">
        <v>119</v>
      </c>
      <c r="M495" s="153">
        <v>98900</v>
      </c>
      <c r="N495" s="147" t="s">
        <v>2067</v>
      </c>
      <c r="O495" s="147" t="s">
        <v>2081</v>
      </c>
      <c r="P495" s="150"/>
      <c r="Q495" s="153">
        <f t="shared" ref="Q495:Q496" si="106">J495*M495</f>
        <v>989000</v>
      </c>
      <c r="R495" s="151">
        <f t="shared" ref="R495:R496" si="107">Q495*1.1</f>
        <v>1087900</v>
      </c>
    </row>
    <row r="496" spans="2:18">
      <c r="B496" s="147">
        <v>2</v>
      </c>
      <c r="C496" s="232">
        <v>45460</v>
      </c>
      <c r="D496" s="147" t="s">
        <v>49</v>
      </c>
      <c r="E496" s="147" t="s">
        <v>2011</v>
      </c>
      <c r="F496" s="147" t="s">
        <v>2012</v>
      </c>
      <c r="G496" s="147"/>
      <c r="H496" s="210" t="s">
        <v>2014</v>
      </c>
      <c r="I496" s="147" t="s">
        <v>2015</v>
      </c>
      <c r="J496" s="147">
        <v>20</v>
      </c>
      <c r="K496" s="147" t="s">
        <v>2017</v>
      </c>
      <c r="L496" s="147" t="s">
        <v>119</v>
      </c>
      <c r="M496" s="153">
        <v>18500</v>
      </c>
      <c r="N496" s="147" t="s">
        <v>2067</v>
      </c>
      <c r="O496" s="147" t="s">
        <v>2081</v>
      </c>
      <c r="P496" s="150"/>
      <c r="Q496" s="153">
        <f t="shared" si="106"/>
        <v>370000</v>
      </c>
      <c r="R496" s="151">
        <f t="shared" si="107"/>
        <v>407000.00000000006</v>
      </c>
    </row>
    <row r="497" spans="1:18">
      <c r="B497" s="147">
        <v>3</v>
      </c>
      <c r="C497" s="232">
        <v>45460</v>
      </c>
      <c r="D497" s="147" t="s">
        <v>49</v>
      </c>
      <c r="E497" s="171" t="s">
        <v>2013</v>
      </c>
      <c r="F497" s="147" t="s">
        <v>2012</v>
      </c>
      <c r="G497" s="147"/>
      <c r="H497" s="210" t="s">
        <v>875</v>
      </c>
      <c r="I497" s="147" t="s">
        <v>2016</v>
      </c>
      <c r="J497" s="147">
        <v>10</v>
      </c>
      <c r="K497" s="147" t="s">
        <v>2017</v>
      </c>
      <c r="L497" s="147" t="s">
        <v>119</v>
      </c>
      <c r="M497" s="153">
        <v>17400</v>
      </c>
      <c r="N497" s="147" t="s">
        <v>2067</v>
      </c>
      <c r="O497" s="147" t="s">
        <v>2081</v>
      </c>
      <c r="P497" s="150"/>
      <c r="Q497" s="153">
        <f t="shared" ref="Q497:Q527" si="108">J497*M497</f>
        <v>174000</v>
      </c>
      <c r="R497" s="151">
        <f t="shared" ref="R497:R527" si="109">Q497*1.1</f>
        <v>191400.00000000003</v>
      </c>
    </row>
    <row r="498" spans="1:18" s="243" customFormat="1">
      <c r="A498" s="240"/>
      <c r="B498" s="139">
        <v>4</v>
      </c>
      <c r="C498" s="241">
        <v>45460</v>
      </c>
      <c r="D498" s="139" t="s">
        <v>49</v>
      </c>
      <c r="E498" s="139" t="s">
        <v>2018</v>
      </c>
      <c r="F498" s="139" t="s">
        <v>1611</v>
      </c>
      <c r="G498" s="139" t="s">
        <v>10</v>
      </c>
      <c r="H498" s="139" t="s">
        <v>1190</v>
      </c>
      <c r="I498" s="139" t="s">
        <v>4</v>
      </c>
      <c r="J498" s="139">
        <v>3</v>
      </c>
      <c r="K498" s="139" t="s">
        <v>2009</v>
      </c>
      <c r="L498" s="139" t="s">
        <v>119</v>
      </c>
      <c r="M498" s="140">
        <v>850000</v>
      </c>
      <c r="N498" s="139" t="s">
        <v>2067</v>
      </c>
      <c r="O498" s="139" t="s">
        <v>2185</v>
      </c>
      <c r="P498" s="139" t="s">
        <v>2075</v>
      </c>
      <c r="Q498" s="140">
        <f t="shared" si="108"/>
        <v>2550000</v>
      </c>
      <c r="R498" s="242">
        <f t="shared" si="109"/>
        <v>2805000</v>
      </c>
    </row>
    <row r="499" spans="1:18">
      <c r="B499" s="147">
        <v>5</v>
      </c>
      <c r="C499" s="232">
        <v>45460</v>
      </c>
      <c r="D499" s="147" t="s">
        <v>49</v>
      </c>
      <c r="E499" s="171" t="s">
        <v>861</v>
      </c>
      <c r="F499" s="147" t="s">
        <v>1611</v>
      </c>
      <c r="G499" s="147"/>
      <c r="H499" s="171" t="s">
        <v>1282</v>
      </c>
      <c r="I499" s="147" t="s">
        <v>2019</v>
      </c>
      <c r="J499" s="147">
        <v>10</v>
      </c>
      <c r="K499" s="147" t="s">
        <v>38</v>
      </c>
      <c r="L499" s="147" t="s">
        <v>119</v>
      </c>
      <c r="M499" s="153">
        <v>7400</v>
      </c>
      <c r="N499" s="147" t="s">
        <v>2067</v>
      </c>
      <c r="O499" s="147" t="s">
        <v>2091</v>
      </c>
      <c r="P499" s="150"/>
      <c r="Q499" s="153">
        <f t="shared" si="108"/>
        <v>74000</v>
      </c>
      <c r="R499" s="151">
        <f t="shared" si="109"/>
        <v>81400</v>
      </c>
    </row>
    <row r="500" spans="1:18">
      <c r="B500" s="147">
        <v>6</v>
      </c>
      <c r="C500" s="232">
        <v>45460</v>
      </c>
      <c r="D500" s="147" t="s">
        <v>49</v>
      </c>
      <c r="E500" s="147" t="s">
        <v>2020</v>
      </c>
      <c r="F500" s="147" t="s">
        <v>817</v>
      </c>
      <c r="G500" s="147" t="s">
        <v>2022</v>
      </c>
      <c r="H500" s="171" t="s">
        <v>2068</v>
      </c>
      <c r="I500" s="147" t="s">
        <v>2021</v>
      </c>
      <c r="J500" s="147">
        <v>3</v>
      </c>
      <c r="K500" s="147" t="s">
        <v>2009</v>
      </c>
      <c r="L500" s="147" t="s">
        <v>119</v>
      </c>
      <c r="M500" s="153">
        <v>6900</v>
      </c>
      <c r="N500" s="147" t="s">
        <v>2067</v>
      </c>
      <c r="O500" s="147" t="s">
        <v>2081</v>
      </c>
      <c r="P500" s="150"/>
      <c r="Q500" s="153">
        <f t="shared" si="108"/>
        <v>20700</v>
      </c>
      <c r="R500" s="151">
        <f t="shared" si="109"/>
        <v>22770.000000000004</v>
      </c>
    </row>
    <row r="501" spans="1:18">
      <c r="B501" s="147">
        <v>7</v>
      </c>
      <c r="C501" s="232">
        <v>45460</v>
      </c>
      <c r="D501" s="147" t="s">
        <v>49</v>
      </c>
      <c r="E501" s="147" t="s">
        <v>2023</v>
      </c>
      <c r="F501" s="147" t="s">
        <v>87</v>
      </c>
      <c r="G501" s="147" t="s">
        <v>902</v>
      </c>
      <c r="H501" s="147" t="s">
        <v>2024</v>
      </c>
      <c r="I501" s="147" t="s">
        <v>4</v>
      </c>
      <c r="J501" s="147">
        <v>5</v>
      </c>
      <c r="K501" s="147" t="s">
        <v>2009</v>
      </c>
      <c r="L501" s="147" t="s">
        <v>119</v>
      </c>
      <c r="M501" s="153">
        <v>8300</v>
      </c>
      <c r="N501" s="147" t="s">
        <v>2067</v>
      </c>
      <c r="O501" s="147" t="s">
        <v>2081</v>
      </c>
      <c r="P501" s="150"/>
      <c r="Q501" s="153">
        <f t="shared" si="108"/>
        <v>41500</v>
      </c>
      <c r="R501" s="151">
        <f t="shared" si="109"/>
        <v>45650.000000000007</v>
      </c>
    </row>
    <row r="502" spans="1:18">
      <c r="B502" s="147">
        <v>8</v>
      </c>
      <c r="C502" s="232">
        <v>45460</v>
      </c>
      <c r="D502" s="147" t="s">
        <v>49</v>
      </c>
      <c r="E502" s="147" t="s">
        <v>2025</v>
      </c>
      <c r="F502" s="147" t="s">
        <v>82</v>
      </c>
      <c r="G502" s="147" t="s">
        <v>10</v>
      </c>
      <c r="H502" s="147" t="s">
        <v>2026</v>
      </c>
      <c r="I502" s="147" t="s">
        <v>92</v>
      </c>
      <c r="J502" s="147">
        <v>2</v>
      </c>
      <c r="K502" s="147" t="s">
        <v>2009</v>
      </c>
      <c r="L502" s="147" t="s">
        <v>119</v>
      </c>
      <c r="M502" s="153">
        <v>13500</v>
      </c>
      <c r="N502" s="147" t="s">
        <v>2067</v>
      </c>
      <c r="O502" s="147" t="s">
        <v>2081</v>
      </c>
      <c r="P502" s="225" t="s">
        <v>2066</v>
      </c>
      <c r="Q502" s="153">
        <f t="shared" si="108"/>
        <v>27000</v>
      </c>
      <c r="R502" s="151">
        <f t="shared" si="109"/>
        <v>29700.000000000004</v>
      </c>
    </row>
    <row r="503" spans="1:18">
      <c r="B503" s="141">
        <v>9</v>
      </c>
      <c r="C503" s="252">
        <v>45460</v>
      </c>
      <c r="D503" s="141" t="s">
        <v>49</v>
      </c>
      <c r="E503" s="141" t="s">
        <v>2027</v>
      </c>
      <c r="F503" s="141" t="s">
        <v>82</v>
      </c>
      <c r="G503" s="141" t="s">
        <v>902</v>
      </c>
      <c r="H503" s="141" t="s">
        <v>559</v>
      </c>
      <c r="I503" s="141" t="s">
        <v>258</v>
      </c>
      <c r="J503" s="141">
        <v>5</v>
      </c>
      <c r="K503" s="141" t="s">
        <v>2009</v>
      </c>
      <c r="L503" s="141" t="s">
        <v>119</v>
      </c>
      <c r="M503" s="253">
        <v>36300</v>
      </c>
      <c r="N503" s="141" t="s">
        <v>2067</v>
      </c>
      <c r="O503" s="141" t="s">
        <v>2081</v>
      </c>
      <c r="P503" s="254"/>
      <c r="Q503" s="253">
        <f t="shared" si="108"/>
        <v>181500</v>
      </c>
      <c r="R503" s="255">
        <f t="shared" si="109"/>
        <v>199650.00000000003</v>
      </c>
    </row>
    <row r="504" spans="1:18">
      <c r="B504" s="141">
        <v>10</v>
      </c>
      <c r="C504" s="252">
        <v>45460</v>
      </c>
      <c r="D504" s="141" t="s">
        <v>49</v>
      </c>
      <c r="E504" s="141" t="s">
        <v>2028</v>
      </c>
      <c r="F504" s="141" t="s">
        <v>2135</v>
      </c>
      <c r="G504" s="141"/>
      <c r="H504" s="141">
        <v>222015152</v>
      </c>
      <c r="I504" s="141" t="s">
        <v>2030</v>
      </c>
      <c r="J504" s="141">
        <v>1</v>
      </c>
      <c r="K504" s="141" t="s">
        <v>2009</v>
      </c>
      <c r="L504" s="141" t="s">
        <v>119</v>
      </c>
      <c r="M504" s="253">
        <v>87900</v>
      </c>
      <c r="N504" s="141" t="s">
        <v>2067</v>
      </c>
      <c r="O504" s="141" t="s">
        <v>2388</v>
      </c>
      <c r="P504" s="141" t="s">
        <v>1923</v>
      </c>
      <c r="Q504" s="253">
        <f t="shared" si="108"/>
        <v>87900</v>
      </c>
      <c r="R504" s="255">
        <f t="shared" si="109"/>
        <v>96690.000000000015</v>
      </c>
    </row>
    <row r="505" spans="1:18">
      <c r="B505" s="141">
        <v>11</v>
      </c>
      <c r="C505" s="252">
        <v>45460</v>
      </c>
      <c r="D505" s="141" t="s">
        <v>49</v>
      </c>
      <c r="E505" s="141" t="s">
        <v>2029</v>
      </c>
      <c r="F505" s="141" t="s">
        <v>1764</v>
      </c>
      <c r="G505" s="141"/>
      <c r="H505" s="141">
        <v>221025019</v>
      </c>
      <c r="I505" s="141" t="s">
        <v>2030</v>
      </c>
      <c r="J505" s="141">
        <v>1</v>
      </c>
      <c r="K505" s="141" t="s">
        <v>2009</v>
      </c>
      <c r="L505" s="141" t="s">
        <v>119</v>
      </c>
      <c r="M505" s="253">
        <v>106600</v>
      </c>
      <c r="N505" s="141" t="s">
        <v>2067</v>
      </c>
      <c r="O505" s="141" t="s">
        <v>2388</v>
      </c>
      <c r="P505" s="141" t="s">
        <v>1923</v>
      </c>
      <c r="Q505" s="253">
        <f t="shared" si="108"/>
        <v>106600</v>
      </c>
      <c r="R505" s="255">
        <f t="shared" si="109"/>
        <v>117260.00000000001</v>
      </c>
    </row>
    <row r="506" spans="1:18">
      <c r="B506" s="141">
        <v>12</v>
      </c>
      <c r="C506" s="252">
        <v>45460</v>
      </c>
      <c r="D506" s="141" t="s">
        <v>49</v>
      </c>
      <c r="E506" s="141" t="s">
        <v>80</v>
      </c>
      <c r="F506" s="141" t="s">
        <v>115</v>
      </c>
      <c r="G506" s="141" t="s">
        <v>10</v>
      </c>
      <c r="H506" s="141" t="s">
        <v>1341</v>
      </c>
      <c r="I506" s="141" t="s">
        <v>152</v>
      </c>
      <c r="J506" s="141">
        <v>10</v>
      </c>
      <c r="K506" s="141" t="s">
        <v>38</v>
      </c>
      <c r="L506" s="141" t="s">
        <v>119</v>
      </c>
      <c r="M506" s="253">
        <v>7400</v>
      </c>
      <c r="N506" s="141" t="s">
        <v>2067</v>
      </c>
      <c r="O506" s="141" t="s">
        <v>2091</v>
      </c>
      <c r="P506" s="254"/>
      <c r="Q506" s="253">
        <f t="shared" si="108"/>
        <v>74000</v>
      </c>
      <c r="R506" s="255">
        <f t="shared" si="109"/>
        <v>81400</v>
      </c>
    </row>
    <row r="507" spans="1:18">
      <c r="B507" s="141">
        <v>13</v>
      </c>
      <c r="C507" s="252">
        <v>45460</v>
      </c>
      <c r="D507" s="141" t="s">
        <v>49</v>
      </c>
      <c r="E507" s="141" t="s">
        <v>2031</v>
      </c>
      <c r="F507" s="141" t="s">
        <v>1430</v>
      </c>
      <c r="G507" s="141"/>
      <c r="H507" s="141" t="s">
        <v>2069</v>
      </c>
      <c r="I507" s="141" t="s">
        <v>42</v>
      </c>
      <c r="J507" s="141">
        <v>2</v>
      </c>
      <c r="K507" s="141" t="s">
        <v>2009</v>
      </c>
      <c r="L507" s="141" t="s">
        <v>119</v>
      </c>
      <c r="M507" s="253">
        <v>8000</v>
      </c>
      <c r="N507" s="141" t="s">
        <v>2067</v>
      </c>
      <c r="O507" s="141" t="s">
        <v>2081</v>
      </c>
      <c r="P507" s="254"/>
      <c r="Q507" s="253">
        <f t="shared" si="108"/>
        <v>16000</v>
      </c>
      <c r="R507" s="255">
        <f t="shared" si="109"/>
        <v>17600</v>
      </c>
    </row>
    <row r="508" spans="1:18">
      <c r="B508" s="147">
        <v>14</v>
      </c>
      <c r="C508" s="232">
        <v>45460</v>
      </c>
      <c r="D508" s="147" t="s">
        <v>49</v>
      </c>
      <c r="E508" s="147" t="s">
        <v>2077</v>
      </c>
      <c r="F508" s="147" t="s">
        <v>2032</v>
      </c>
      <c r="G508" s="147" t="s">
        <v>2076</v>
      </c>
      <c r="H508" s="147" t="s">
        <v>2070</v>
      </c>
      <c r="I508" s="147" t="s">
        <v>92</v>
      </c>
      <c r="J508" s="147">
        <v>1</v>
      </c>
      <c r="K508" s="147" t="s">
        <v>2009</v>
      </c>
      <c r="L508" s="147" t="s">
        <v>119</v>
      </c>
      <c r="M508" s="153">
        <v>118600</v>
      </c>
      <c r="N508" s="147" t="s">
        <v>2067</v>
      </c>
      <c r="O508" s="147" t="s">
        <v>2081</v>
      </c>
      <c r="P508" s="150"/>
      <c r="Q508" s="153">
        <f t="shared" si="108"/>
        <v>118600</v>
      </c>
      <c r="R508" s="151">
        <f t="shared" si="109"/>
        <v>130460.00000000001</v>
      </c>
    </row>
    <row r="509" spans="1:18">
      <c r="B509" s="147">
        <v>15</v>
      </c>
      <c r="C509" s="232">
        <v>45460</v>
      </c>
      <c r="D509" s="147" t="s">
        <v>49</v>
      </c>
      <c r="E509" s="147" t="s">
        <v>2033</v>
      </c>
      <c r="F509" s="244" t="s">
        <v>68</v>
      </c>
      <c r="G509" s="147" t="s">
        <v>10</v>
      </c>
      <c r="H509" s="147" t="s">
        <v>2071</v>
      </c>
      <c r="I509" s="147" t="s">
        <v>4</v>
      </c>
      <c r="J509" s="147">
        <v>3</v>
      </c>
      <c r="K509" s="147" t="s">
        <v>2009</v>
      </c>
      <c r="L509" s="147" t="s">
        <v>119</v>
      </c>
      <c r="M509" s="153">
        <v>38400</v>
      </c>
      <c r="N509" s="147" t="s">
        <v>2067</v>
      </c>
      <c r="O509" s="147" t="s">
        <v>2081</v>
      </c>
      <c r="P509" s="225" t="s">
        <v>2066</v>
      </c>
      <c r="Q509" s="153">
        <f t="shared" si="108"/>
        <v>115200</v>
      </c>
      <c r="R509" s="151">
        <f t="shared" si="109"/>
        <v>126720.00000000001</v>
      </c>
    </row>
    <row r="510" spans="1:18">
      <c r="B510" s="147">
        <v>16</v>
      </c>
      <c r="C510" s="232">
        <v>45460</v>
      </c>
      <c r="D510" s="147" t="s">
        <v>49</v>
      </c>
      <c r="E510" s="147" t="s">
        <v>2034</v>
      </c>
      <c r="F510" s="147" t="s">
        <v>2036</v>
      </c>
      <c r="G510" s="147"/>
      <c r="H510" s="147" t="s">
        <v>513</v>
      </c>
      <c r="I510" s="147" t="s">
        <v>580</v>
      </c>
      <c r="J510" s="147">
        <v>10</v>
      </c>
      <c r="K510" s="147" t="s">
        <v>2010</v>
      </c>
      <c r="L510" s="147" t="s">
        <v>119</v>
      </c>
      <c r="M510" s="153">
        <v>76500</v>
      </c>
      <c r="N510" s="147" t="s">
        <v>2073</v>
      </c>
      <c r="O510" s="147" t="s">
        <v>2067</v>
      </c>
      <c r="P510" s="150"/>
      <c r="Q510" s="153">
        <f t="shared" si="108"/>
        <v>765000</v>
      </c>
      <c r="R510" s="151">
        <f t="shared" si="109"/>
        <v>841500.00000000012</v>
      </c>
    </row>
    <row r="511" spans="1:18">
      <c r="B511" s="147">
        <v>17</v>
      </c>
      <c r="C511" s="232">
        <v>45460</v>
      </c>
      <c r="D511" s="147" t="s">
        <v>49</v>
      </c>
      <c r="E511" s="147" t="s">
        <v>2035</v>
      </c>
      <c r="F511" s="147" t="s">
        <v>897</v>
      </c>
      <c r="G511" s="147"/>
      <c r="H511" s="147" t="s">
        <v>328</v>
      </c>
      <c r="I511" s="147" t="s">
        <v>4</v>
      </c>
      <c r="J511" s="147">
        <v>30</v>
      </c>
      <c r="K511" s="147" t="s">
        <v>2009</v>
      </c>
      <c r="L511" s="147" t="s">
        <v>119</v>
      </c>
      <c r="M511" s="153">
        <v>17500</v>
      </c>
      <c r="N511" s="147" t="s">
        <v>2073</v>
      </c>
      <c r="O511" s="147" t="s">
        <v>2067</v>
      </c>
      <c r="P511" s="150"/>
      <c r="Q511" s="153">
        <f t="shared" si="108"/>
        <v>525000</v>
      </c>
      <c r="R511" s="151">
        <f t="shared" si="109"/>
        <v>577500</v>
      </c>
    </row>
    <row r="512" spans="1:18">
      <c r="B512" s="147">
        <v>18</v>
      </c>
      <c r="C512" s="232">
        <v>45460</v>
      </c>
      <c r="D512" s="147" t="s">
        <v>49</v>
      </c>
      <c r="E512" s="141" t="s">
        <v>2037</v>
      </c>
      <c r="F512" s="141" t="s">
        <v>2038</v>
      </c>
      <c r="G512" s="147"/>
      <c r="H512" s="147">
        <v>273620</v>
      </c>
      <c r="I512" s="141" t="s">
        <v>4</v>
      </c>
      <c r="J512" s="147">
        <v>2</v>
      </c>
      <c r="K512" s="147" t="s">
        <v>2009</v>
      </c>
      <c r="L512" s="147" t="s">
        <v>119</v>
      </c>
      <c r="M512" s="153">
        <v>180000</v>
      </c>
      <c r="N512" s="147" t="s">
        <v>2067</v>
      </c>
      <c r="O512" s="147" t="s">
        <v>2081</v>
      </c>
      <c r="P512" s="150"/>
      <c r="Q512" s="153">
        <f t="shared" si="108"/>
        <v>360000</v>
      </c>
      <c r="R512" s="151">
        <f t="shared" si="109"/>
        <v>396000.00000000006</v>
      </c>
    </row>
    <row r="513" spans="1:18">
      <c r="B513" s="147">
        <v>19</v>
      </c>
      <c r="C513" s="232">
        <v>45460</v>
      </c>
      <c r="D513" s="147" t="s">
        <v>49</v>
      </c>
      <c r="E513" s="147" t="s">
        <v>1572</v>
      </c>
      <c r="F513" s="147" t="s">
        <v>410</v>
      </c>
      <c r="G513" s="147"/>
      <c r="H513" s="147" t="s">
        <v>1241</v>
      </c>
      <c r="I513" s="147" t="s">
        <v>1840</v>
      </c>
      <c r="J513" s="147">
        <v>2</v>
      </c>
      <c r="K513" s="147" t="s">
        <v>37</v>
      </c>
      <c r="L513" s="147" t="s">
        <v>119</v>
      </c>
      <c r="M513" s="153">
        <v>60000</v>
      </c>
      <c r="N513" s="147" t="s">
        <v>2067</v>
      </c>
      <c r="O513" s="147" t="s">
        <v>2081</v>
      </c>
      <c r="P513" s="150"/>
      <c r="Q513" s="153">
        <f t="shared" si="108"/>
        <v>120000</v>
      </c>
      <c r="R513" s="151">
        <f t="shared" si="109"/>
        <v>132000</v>
      </c>
    </row>
    <row r="514" spans="1:18">
      <c r="B514" s="147">
        <v>20</v>
      </c>
      <c r="C514" s="232">
        <v>45460</v>
      </c>
      <c r="D514" s="147" t="s">
        <v>49</v>
      </c>
      <c r="E514" s="147" t="s">
        <v>2039</v>
      </c>
      <c r="F514" s="147" t="s">
        <v>87</v>
      </c>
      <c r="G514" s="147" t="s">
        <v>1</v>
      </c>
      <c r="H514" s="147" t="s">
        <v>1689</v>
      </c>
      <c r="I514" s="147" t="s">
        <v>580</v>
      </c>
      <c r="J514" s="147">
        <v>5</v>
      </c>
      <c r="K514" s="147" t="s">
        <v>2009</v>
      </c>
      <c r="L514" s="147" t="s">
        <v>119</v>
      </c>
      <c r="M514" s="153">
        <v>11800</v>
      </c>
      <c r="N514" s="147" t="s">
        <v>2067</v>
      </c>
      <c r="O514" s="147" t="s">
        <v>2081</v>
      </c>
      <c r="P514" s="150"/>
      <c r="Q514" s="153">
        <f t="shared" si="108"/>
        <v>59000</v>
      </c>
      <c r="R514" s="151">
        <f t="shared" si="109"/>
        <v>64900.000000000007</v>
      </c>
    </row>
    <row r="515" spans="1:18">
      <c r="B515" s="147">
        <v>21</v>
      </c>
      <c r="C515" s="232">
        <v>45460</v>
      </c>
      <c r="D515" s="147" t="s">
        <v>49</v>
      </c>
      <c r="E515" s="239" t="s">
        <v>1780</v>
      </c>
      <c r="F515" s="239" t="s">
        <v>302</v>
      </c>
      <c r="G515" s="239"/>
      <c r="H515" s="147" t="s">
        <v>576</v>
      </c>
      <c r="I515" s="239" t="s">
        <v>1781</v>
      </c>
      <c r="J515" s="147">
        <v>3</v>
      </c>
      <c r="K515" s="147" t="s">
        <v>2010</v>
      </c>
      <c r="L515" s="147" t="s">
        <v>119</v>
      </c>
      <c r="M515" s="153">
        <v>12000</v>
      </c>
      <c r="N515" s="147" t="s">
        <v>2067</v>
      </c>
      <c r="O515" s="147" t="s">
        <v>2081</v>
      </c>
      <c r="P515" s="150"/>
      <c r="Q515" s="153">
        <f t="shared" si="108"/>
        <v>36000</v>
      </c>
      <c r="R515" s="151">
        <f t="shared" si="109"/>
        <v>39600</v>
      </c>
    </row>
    <row r="516" spans="1:18">
      <c r="B516" s="147">
        <v>22</v>
      </c>
      <c r="C516" s="232">
        <v>45460</v>
      </c>
      <c r="D516" s="147" t="s">
        <v>49</v>
      </c>
      <c r="E516" s="147" t="s">
        <v>2040</v>
      </c>
      <c r="F516" s="147" t="s">
        <v>1611</v>
      </c>
      <c r="G516" s="147" t="s">
        <v>10</v>
      </c>
      <c r="H516" s="147" t="s">
        <v>1025</v>
      </c>
      <c r="I516" s="147" t="s">
        <v>94</v>
      </c>
      <c r="J516" s="147">
        <v>10</v>
      </c>
      <c r="K516" s="147" t="s">
        <v>38</v>
      </c>
      <c r="L516" s="147" t="s">
        <v>119</v>
      </c>
      <c r="M516" s="153">
        <v>6000</v>
      </c>
      <c r="N516" s="147" t="s">
        <v>2067</v>
      </c>
      <c r="O516" s="147" t="s">
        <v>2091</v>
      </c>
      <c r="P516" s="150"/>
      <c r="Q516" s="153">
        <f t="shared" si="108"/>
        <v>60000</v>
      </c>
      <c r="R516" s="151">
        <f t="shared" si="109"/>
        <v>66000</v>
      </c>
    </row>
    <row r="517" spans="1:18">
      <c r="B517" s="147">
        <v>23</v>
      </c>
      <c r="C517" s="232">
        <v>45460</v>
      </c>
      <c r="D517" s="147" t="s">
        <v>49</v>
      </c>
      <c r="E517" s="147" t="s">
        <v>1728</v>
      </c>
      <c r="F517" s="147"/>
      <c r="G517" s="147"/>
      <c r="H517" s="147" t="s">
        <v>2072</v>
      </c>
      <c r="I517" s="147" t="s">
        <v>1741</v>
      </c>
      <c r="J517" s="147">
        <v>2</v>
      </c>
      <c r="K517" s="147" t="s">
        <v>37</v>
      </c>
      <c r="L517" s="147" t="s">
        <v>119</v>
      </c>
      <c r="M517" s="153">
        <v>29800</v>
      </c>
      <c r="N517" s="147" t="s">
        <v>2067</v>
      </c>
      <c r="O517" s="147" t="s">
        <v>2081</v>
      </c>
      <c r="P517" s="150"/>
      <c r="Q517" s="153">
        <f t="shared" si="108"/>
        <v>59600</v>
      </c>
      <c r="R517" s="151">
        <f t="shared" si="109"/>
        <v>65560</v>
      </c>
    </row>
    <row r="518" spans="1:18">
      <c r="B518" s="147">
        <v>24</v>
      </c>
      <c r="C518" s="232">
        <v>45460</v>
      </c>
      <c r="D518" s="147" t="s">
        <v>49</v>
      </c>
      <c r="E518" s="147" t="s">
        <v>2041</v>
      </c>
      <c r="F518" s="239" t="s">
        <v>1677</v>
      </c>
      <c r="G518" s="147"/>
      <c r="H518" s="147" t="s">
        <v>1261</v>
      </c>
      <c r="I518" s="147" t="s">
        <v>191</v>
      </c>
      <c r="J518" s="147">
        <v>10</v>
      </c>
      <c r="K518" s="147" t="s">
        <v>2010</v>
      </c>
      <c r="L518" s="147" t="s">
        <v>119</v>
      </c>
      <c r="M518" s="153">
        <v>6700</v>
      </c>
      <c r="N518" s="147" t="s">
        <v>2067</v>
      </c>
      <c r="O518" s="147" t="s">
        <v>2081</v>
      </c>
      <c r="P518" s="150"/>
      <c r="Q518" s="153">
        <f t="shared" si="108"/>
        <v>67000</v>
      </c>
      <c r="R518" s="151">
        <f t="shared" si="109"/>
        <v>73700</v>
      </c>
    </row>
    <row r="519" spans="1:18">
      <c r="B519" s="147">
        <v>25</v>
      </c>
      <c r="C519" s="232">
        <v>45460</v>
      </c>
      <c r="D519" s="147" t="s">
        <v>49</v>
      </c>
      <c r="E519" s="147" t="s">
        <v>2042</v>
      </c>
      <c r="F519" s="239" t="s">
        <v>1677</v>
      </c>
      <c r="G519" s="147"/>
      <c r="H519" s="147" t="s">
        <v>2046</v>
      </c>
      <c r="I519" s="147" t="s">
        <v>46</v>
      </c>
      <c r="J519" s="147">
        <v>5</v>
      </c>
      <c r="K519" s="147" t="s">
        <v>2010</v>
      </c>
      <c r="L519" s="147" t="s">
        <v>119</v>
      </c>
      <c r="M519" s="153">
        <v>6700</v>
      </c>
      <c r="N519" s="147" t="s">
        <v>2067</v>
      </c>
      <c r="O519" s="147" t="s">
        <v>2081</v>
      </c>
      <c r="P519" s="150"/>
      <c r="Q519" s="153">
        <f t="shared" si="108"/>
        <v>33500</v>
      </c>
      <c r="R519" s="151">
        <f t="shared" si="109"/>
        <v>36850</v>
      </c>
    </row>
    <row r="520" spans="1:18">
      <c r="B520" s="147">
        <v>26</v>
      </c>
      <c r="C520" s="232">
        <v>45460</v>
      </c>
      <c r="D520" s="147" t="s">
        <v>49</v>
      </c>
      <c r="E520" s="147" t="s">
        <v>1313</v>
      </c>
      <c r="F520" s="239" t="s">
        <v>1677</v>
      </c>
      <c r="G520" s="147"/>
      <c r="H520" s="147" t="s">
        <v>1314</v>
      </c>
      <c r="I520" s="147" t="s">
        <v>638</v>
      </c>
      <c r="J520" s="147">
        <v>5</v>
      </c>
      <c r="K520" s="147" t="s">
        <v>2010</v>
      </c>
      <c r="L520" s="147" t="s">
        <v>119</v>
      </c>
      <c r="M520" s="153">
        <v>6700</v>
      </c>
      <c r="N520" s="147" t="s">
        <v>2067</v>
      </c>
      <c r="O520" s="147" t="s">
        <v>2081</v>
      </c>
      <c r="P520" s="150"/>
      <c r="Q520" s="153">
        <f t="shared" si="108"/>
        <v>33500</v>
      </c>
      <c r="R520" s="151">
        <f t="shared" si="109"/>
        <v>36850</v>
      </c>
    </row>
    <row r="521" spans="1:18">
      <c r="B521" s="147">
        <v>27</v>
      </c>
      <c r="C521" s="232">
        <v>45460</v>
      </c>
      <c r="D521" s="147" t="s">
        <v>49</v>
      </c>
      <c r="E521" s="147" t="s">
        <v>2043</v>
      </c>
      <c r="F521" s="239" t="s">
        <v>1677</v>
      </c>
      <c r="G521" s="147"/>
      <c r="H521" s="147" t="s">
        <v>2047</v>
      </c>
      <c r="I521" s="147" t="s">
        <v>191</v>
      </c>
      <c r="J521" s="147">
        <v>10</v>
      </c>
      <c r="K521" s="147" t="s">
        <v>2010</v>
      </c>
      <c r="L521" s="147" t="s">
        <v>119</v>
      </c>
      <c r="M521" s="153">
        <v>8300</v>
      </c>
      <c r="N521" s="147" t="s">
        <v>2067</v>
      </c>
      <c r="O521" s="147" t="s">
        <v>2081</v>
      </c>
      <c r="P521" s="150"/>
      <c r="Q521" s="153">
        <f t="shared" si="108"/>
        <v>83000</v>
      </c>
      <c r="R521" s="151">
        <f t="shared" si="109"/>
        <v>91300.000000000015</v>
      </c>
    </row>
    <row r="522" spans="1:18">
      <c r="B522" s="147">
        <v>28</v>
      </c>
      <c r="C522" s="232">
        <v>45460</v>
      </c>
      <c r="D522" s="147" t="s">
        <v>49</v>
      </c>
      <c r="E522" s="147" t="s">
        <v>2044</v>
      </c>
      <c r="F522" s="239" t="s">
        <v>1677</v>
      </c>
      <c r="G522" s="147"/>
      <c r="H522" s="147" t="s">
        <v>2048</v>
      </c>
      <c r="I522" s="147" t="s">
        <v>46</v>
      </c>
      <c r="J522" s="147">
        <v>5</v>
      </c>
      <c r="K522" s="147" t="s">
        <v>2010</v>
      </c>
      <c r="L522" s="147" t="s">
        <v>119</v>
      </c>
      <c r="M522" s="153">
        <v>8300</v>
      </c>
      <c r="N522" s="147" t="s">
        <v>2067</v>
      </c>
      <c r="O522" s="147" t="s">
        <v>2081</v>
      </c>
      <c r="P522" s="150"/>
      <c r="Q522" s="153">
        <f t="shared" si="108"/>
        <v>41500</v>
      </c>
      <c r="R522" s="151">
        <f t="shared" si="109"/>
        <v>45650.000000000007</v>
      </c>
    </row>
    <row r="523" spans="1:18">
      <c r="B523" s="147">
        <v>29</v>
      </c>
      <c r="C523" s="232">
        <v>45460</v>
      </c>
      <c r="D523" s="147" t="s">
        <v>49</v>
      </c>
      <c r="E523" s="147" t="s">
        <v>2045</v>
      </c>
      <c r="F523" s="239" t="s">
        <v>1677</v>
      </c>
      <c r="G523" s="147"/>
      <c r="H523" s="239" t="s">
        <v>1675</v>
      </c>
      <c r="I523" s="147" t="s">
        <v>638</v>
      </c>
      <c r="J523" s="147">
        <v>5</v>
      </c>
      <c r="K523" s="147" t="s">
        <v>2010</v>
      </c>
      <c r="L523" s="147" t="s">
        <v>119</v>
      </c>
      <c r="M523" s="153">
        <v>8300</v>
      </c>
      <c r="N523" s="147" t="s">
        <v>2067</v>
      </c>
      <c r="O523" s="147" t="s">
        <v>2081</v>
      </c>
      <c r="P523" s="150"/>
      <c r="Q523" s="153">
        <f t="shared" si="108"/>
        <v>41500</v>
      </c>
      <c r="R523" s="151">
        <f t="shared" si="109"/>
        <v>45650.000000000007</v>
      </c>
    </row>
    <row r="524" spans="1:18">
      <c r="B524" s="147">
        <v>30</v>
      </c>
      <c r="C524" s="232">
        <v>45460</v>
      </c>
      <c r="D524" s="147" t="s">
        <v>49</v>
      </c>
      <c r="E524" s="245" t="s">
        <v>1877</v>
      </c>
      <c r="F524" s="245" t="s">
        <v>1878</v>
      </c>
      <c r="G524" s="147"/>
      <c r="H524" s="245">
        <v>41705</v>
      </c>
      <c r="I524" s="245" t="s">
        <v>1885</v>
      </c>
      <c r="J524" s="217">
        <v>1</v>
      </c>
      <c r="K524" s="147" t="s">
        <v>37</v>
      </c>
      <c r="L524" s="147" t="s">
        <v>119</v>
      </c>
      <c r="M524" s="153">
        <v>59000</v>
      </c>
      <c r="N524" s="147" t="s">
        <v>2067</v>
      </c>
      <c r="O524" s="147" t="s">
        <v>2081</v>
      </c>
      <c r="P524" s="150"/>
      <c r="Q524" s="153">
        <f t="shared" si="108"/>
        <v>59000</v>
      </c>
      <c r="R524" s="151">
        <f t="shared" si="109"/>
        <v>64900.000000000007</v>
      </c>
    </row>
    <row r="525" spans="1:18">
      <c r="B525" s="147">
        <v>31</v>
      </c>
      <c r="C525" s="232">
        <v>45460</v>
      </c>
      <c r="D525" s="147" t="s">
        <v>49</v>
      </c>
      <c r="E525" s="245" t="s">
        <v>1879</v>
      </c>
      <c r="F525" s="245" t="s">
        <v>1878</v>
      </c>
      <c r="G525" s="147"/>
      <c r="H525" s="245">
        <v>41117</v>
      </c>
      <c r="I525" s="245" t="s">
        <v>1886</v>
      </c>
      <c r="J525" s="217">
        <v>1</v>
      </c>
      <c r="K525" s="147" t="s">
        <v>37</v>
      </c>
      <c r="L525" s="147" t="s">
        <v>119</v>
      </c>
      <c r="M525" s="153">
        <v>56000</v>
      </c>
      <c r="N525" s="147" t="s">
        <v>2067</v>
      </c>
      <c r="O525" s="147" t="s">
        <v>2081</v>
      </c>
      <c r="P525" s="150"/>
      <c r="Q525" s="153">
        <f t="shared" si="108"/>
        <v>56000</v>
      </c>
      <c r="R525" s="151">
        <f t="shared" si="109"/>
        <v>61600.000000000007</v>
      </c>
    </row>
    <row r="526" spans="1:18">
      <c r="B526" s="147">
        <v>32</v>
      </c>
      <c r="C526" s="232">
        <v>45460</v>
      </c>
      <c r="D526" s="147" t="s">
        <v>49</v>
      </c>
      <c r="E526" s="147" t="s">
        <v>1609</v>
      </c>
      <c r="F526" s="147" t="s">
        <v>1611</v>
      </c>
      <c r="G526" s="147" t="s">
        <v>10</v>
      </c>
      <c r="H526" s="147" t="s">
        <v>1193</v>
      </c>
      <c r="I526" s="147" t="s">
        <v>42</v>
      </c>
      <c r="J526" s="147">
        <v>10</v>
      </c>
      <c r="K526" s="147" t="s">
        <v>38</v>
      </c>
      <c r="L526" s="147" t="s">
        <v>119</v>
      </c>
      <c r="M526" s="153">
        <v>7400</v>
      </c>
      <c r="N526" s="147" t="s">
        <v>2067</v>
      </c>
      <c r="O526" s="147" t="s">
        <v>2091</v>
      </c>
      <c r="P526" s="150"/>
      <c r="Q526" s="153">
        <f t="shared" si="108"/>
        <v>74000</v>
      </c>
      <c r="R526" s="151">
        <f t="shared" si="109"/>
        <v>81400</v>
      </c>
    </row>
    <row r="527" spans="1:18" ht="16.5" customHeight="1">
      <c r="A527" s="144"/>
      <c r="B527" s="147">
        <v>33</v>
      </c>
      <c r="C527" s="232">
        <v>45460</v>
      </c>
      <c r="D527" s="147" t="s">
        <v>49</v>
      </c>
      <c r="E527" s="246" t="s">
        <v>560</v>
      </c>
      <c r="F527" s="171" t="s">
        <v>571</v>
      </c>
      <c r="G527" s="171"/>
      <c r="H527" s="171" t="s">
        <v>561</v>
      </c>
      <c r="I527" s="171" t="s">
        <v>584</v>
      </c>
      <c r="J527" s="171">
        <v>2</v>
      </c>
      <c r="K527" s="171" t="s">
        <v>36</v>
      </c>
      <c r="L527" s="147" t="s">
        <v>2078</v>
      </c>
      <c r="M527" s="153">
        <v>710000</v>
      </c>
      <c r="N527" s="147" t="s">
        <v>2067</v>
      </c>
      <c r="O527" s="147" t="s">
        <v>2092</v>
      </c>
      <c r="P527" s="150"/>
      <c r="Q527" s="153">
        <f t="shared" si="108"/>
        <v>1420000</v>
      </c>
      <c r="R527" s="151">
        <f t="shared" si="109"/>
        <v>1562000.0000000002</v>
      </c>
    </row>
    <row r="528" spans="1:18">
      <c r="P528" s="165" t="s">
        <v>123</v>
      </c>
      <c r="Q528" s="213">
        <f>SUM(Q495:Q527)</f>
        <v>8839600</v>
      </c>
      <c r="R528" s="213">
        <f>SUM(R495:R527)</f>
        <v>9723560</v>
      </c>
    </row>
    <row r="529" spans="1:18">
      <c r="J529" s="144"/>
    </row>
    <row r="530" spans="1:18">
      <c r="A530" s="144"/>
      <c r="B530" s="146" t="s">
        <v>2050</v>
      </c>
    </row>
    <row r="531" spans="1:18">
      <c r="A531" s="144"/>
      <c r="B531" s="146" t="s">
        <v>48</v>
      </c>
      <c r="C531" s="146" t="s">
        <v>13</v>
      </c>
      <c r="D531" s="146" t="s">
        <v>12</v>
      </c>
      <c r="E531" s="146" t="s">
        <v>5</v>
      </c>
      <c r="F531" s="146" t="s">
        <v>22</v>
      </c>
      <c r="G531" s="146" t="s">
        <v>2</v>
      </c>
      <c r="H531" s="146" t="s">
        <v>18</v>
      </c>
      <c r="I531" s="146" t="s">
        <v>3</v>
      </c>
      <c r="J531" s="146" t="s">
        <v>6</v>
      </c>
      <c r="K531" s="146" t="s">
        <v>35</v>
      </c>
      <c r="L531" s="146" t="s">
        <v>21</v>
      </c>
      <c r="M531" s="146" t="s">
        <v>59</v>
      </c>
      <c r="N531" s="146" t="s">
        <v>58</v>
      </c>
      <c r="O531" s="146" t="s">
        <v>121</v>
      </c>
      <c r="P531" s="146" t="s">
        <v>73</v>
      </c>
      <c r="Q531" s="146" t="s">
        <v>122</v>
      </c>
      <c r="R531" s="146" t="s">
        <v>337</v>
      </c>
    </row>
    <row r="532" spans="1:18">
      <c r="B532" s="147">
        <v>1</v>
      </c>
      <c r="C532" s="232">
        <v>45461</v>
      </c>
      <c r="D532" s="147" t="s">
        <v>49</v>
      </c>
      <c r="E532" s="147" t="s">
        <v>2063</v>
      </c>
      <c r="F532" s="147" t="s">
        <v>2064</v>
      </c>
      <c r="G532" s="147"/>
      <c r="H532" s="147" t="s">
        <v>2065</v>
      </c>
      <c r="I532" s="147" t="s">
        <v>118</v>
      </c>
      <c r="J532" s="147">
        <v>5</v>
      </c>
      <c r="K532" s="147" t="s">
        <v>36</v>
      </c>
      <c r="L532" s="147" t="s">
        <v>119</v>
      </c>
      <c r="M532" s="153">
        <v>123000</v>
      </c>
      <c r="N532" s="147">
        <v>20240618</v>
      </c>
      <c r="O532" s="147" t="s">
        <v>2081</v>
      </c>
      <c r="P532" s="147"/>
      <c r="Q532" s="153">
        <f>(M532*J532)</f>
        <v>615000</v>
      </c>
      <c r="R532" s="151">
        <f t="shared" ref="R532" si="110">Q532*1.1</f>
        <v>676500</v>
      </c>
    </row>
    <row r="533" spans="1:18">
      <c r="C533" s="247"/>
      <c r="M533" s="248"/>
      <c r="P533" s="165" t="s">
        <v>123</v>
      </c>
      <c r="Q533" s="213">
        <f>SUM(Q532)</f>
        <v>615000</v>
      </c>
      <c r="R533" s="213">
        <f>SUM(R532)</f>
        <v>676500</v>
      </c>
    </row>
    <row r="534" spans="1:18">
      <c r="A534" s="144"/>
    </row>
    <row r="535" spans="1:18">
      <c r="A535" s="144"/>
      <c r="B535" s="249">
        <v>45478</v>
      </c>
    </row>
    <row r="536" spans="1:18">
      <c r="A536" s="144"/>
      <c r="B536" s="146" t="s">
        <v>48</v>
      </c>
      <c r="C536" s="146" t="s">
        <v>13</v>
      </c>
      <c r="D536" s="146" t="s">
        <v>12</v>
      </c>
      <c r="E536" s="146" t="s">
        <v>5</v>
      </c>
      <c r="F536" s="146" t="s">
        <v>22</v>
      </c>
      <c r="G536" s="146" t="s">
        <v>2</v>
      </c>
      <c r="H536" s="146" t="s">
        <v>18</v>
      </c>
      <c r="I536" s="146" t="s">
        <v>3</v>
      </c>
      <c r="J536" s="146" t="s">
        <v>6</v>
      </c>
      <c r="K536" s="146" t="s">
        <v>35</v>
      </c>
      <c r="L536" s="146" t="s">
        <v>21</v>
      </c>
      <c r="M536" s="146" t="s">
        <v>59</v>
      </c>
      <c r="N536" s="146" t="s">
        <v>58</v>
      </c>
      <c r="O536" s="146" t="s">
        <v>121</v>
      </c>
      <c r="P536" s="146" t="s">
        <v>73</v>
      </c>
      <c r="Q536" s="146" t="s">
        <v>122</v>
      </c>
      <c r="R536" s="146" t="s">
        <v>337</v>
      </c>
    </row>
    <row r="537" spans="1:18">
      <c r="A537" s="144"/>
      <c r="B537" s="147">
        <v>1</v>
      </c>
      <c r="C537" s="232">
        <v>45478</v>
      </c>
      <c r="D537" s="147" t="s">
        <v>49</v>
      </c>
      <c r="E537" s="147" t="s">
        <v>2123</v>
      </c>
      <c r="F537" s="147" t="s">
        <v>1764</v>
      </c>
      <c r="G537" s="147"/>
      <c r="H537" s="5" t="s">
        <v>2511</v>
      </c>
      <c r="I537" s="147" t="s">
        <v>2142</v>
      </c>
      <c r="J537" s="147">
        <v>1</v>
      </c>
      <c r="K537" s="147" t="s">
        <v>2137</v>
      </c>
      <c r="L537" s="5" t="s">
        <v>57</v>
      </c>
      <c r="M537" s="153">
        <v>30000</v>
      </c>
      <c r="N537" s="147">
        <v>20240710</v>
      </c>
      <c r="O537" s="5" t="s">
        <v>2741</v>
      </c>
      <c r="P537" s="150"/>
      <c r="Q537" s="150">
        <f t="shared" ref="Q537:Q538" si="111">(M537*J537)</f>
        <v>30000</v>
      </c>
      <c r="R537" s="150">
        <f t="shared" ref="R537:R538" si="112">Q537*1.1</f>
        <v>33000</v>
      </c>
    </row>
    <row r="538" spans="1:18">
      <c r="A538" s="144"/>
      <c r="B538" s="147">
        <v>2</v>
      </c>
      <c r="C538" s="232">
        <v>45478</v>
      </c>
      <c r="D538" s="147" t="s">
        <v>49</v>
      </c>
      <c r="E538" s="147" t="s">
        <v>2143</v>
      </c>
      <c r="F538" s="147" t="s">
        <v>1764</v>
      </c>
      <c r="G538" s="147"/>
      <c r="H538" s="147" t="s">
        <v>2144</v>
      </c>
      <c r="I538" s="147" t="s">
        <v>2142</v>
      </c>
      <c r="J538" s="147">
        <v>1</v>
      </c>
      <c r="K538" s="147" t="s">
        <v>2137</v>
      </c>
      <c r="L538" s="5" t="s">
        <v>57</v>
      </c>
      <c r="M538" s="153">
        <v>70000</v>
      </c>
      <c r="N538" s="147">
        <v>20240710</v>
      </c>
      <c r="O538" s="5" t="s">
        <v>2741</v>
      </c>
      <c r="P538" s="150"/>
      <c r="Q538" s="150">
        <f t="shared" si="111"/>
        <v>70000</v>
      </c>
      <c r="R538" s="150">
        <f t="shared" si="112"/>
        <v>77000</v>
      </c>
    </row>
    <row r="539" spans="1:18">
      <c r="A539" s="144"/>
      <c r="B539" s="147">
        <v>3</v>
      </c>
      <c r="C539" s="232">
        <v>45478</v>
      </c>
      <c r="D539" s="147" t="s">
        <v>49</v>
      </c>
      <c r="E539" s="239" t="s">
        <v>2145</v>
      </c>
      <c r="F539" s="147" t="s">
        <v>87</v>
      </c>
      <c r="G539" s="147" t="s">
        <v>1</v>
      </c>
      <c r="H539" s="147" t="s">
        <v>578</v>
      </c>
      <c r="I539" s="147" t="s">
        <v>4</v>
      </c>
      <c r="J539" s="147">
        <v>1</v>
      </c>
      <c r="K539" s="147" t="s">
        <v>37</v>
      </c>
      <c r="L539" s="147" t="s">
        <v>119</v>
      </c>
      <c r="M539" s="153">
        <v>11500</v>
      </c>
      <c r="N539" s="147">
        <v>20240709</v>
      </c>
      <c r="O539" s="147" t="s">
        <v>2234</v>
      </c>
      <c r="P539" s="150"/>
      <c r="Q539" s="153">
        <f t="shared" ref="Q539:Q542" si="113">(M539*J539)</f>
        <v>11500</v>
      </c>
      <c r="R539" s="258">
        <f t="shared" ref="R539:R542" si="114">Q539*1.1</f>
        <v>12650.000000000002</v>
      </c>
    </row>
    <row r="540" spans="1:18">
      <c r="A540" s="144"/>
      <c r="B540" s="147">
        <v>4</v>
      </c>
      <c r="C540" s="232">
        <v>45478</v>
      </c>
      <c r="D540" s="147" t="s">
        <v>49</v>
      </c>
      <c r="E540" s="147" t="s">
        <v>2136</v>
      </c>
      <c r="F540" s="147" t="s">
        <v>82</v>
      </c>
      <c r="G540" s="147" t="s">
        <v>10</v>
      </c>
      <c r="H540" s="147" t="s">
        <v>2147</v>
      </c>
      <c r="I540" s="147" t="s">
        <v>4</v>
      </c>
      <c r="J540" s="147">
        <v>2</v>
      </c>
      <c r="K540" s="147" t="s">
        <v>38</v>
      </c>
      <c r="L540" s="147" t="s">
        <v>119</v>
      </c>
      <c r="M540" s="153">
        <v>28000</v>
      </c>
      <c r="N540" s="147">
        <v>20240709</v>
      </c>
      <c r="O540" s="147" t="s">
        <v>2234</v>
      </c>
      <c r="P540" s="147" t="s">
        <v>2146</v>
      </c>
      <c r="Q540" s="153">
        <f t="shared" si="113"/>
        <v>56000</v>
      </c>
      <c r="R540" s="258">
        <f t="shared" si="114"/>
        <v>61600.000000000007</v>
      </c>
    </row>
    <row r="541" spans="1:18">
      <c r="A541" s="144"/>
      <c r="B541" s="147">
        <v>5</v>
      </c>
      <c r="C541" s="232">
        <v>45478</v>
      </c>
      <c r="D541" s="147" t="s">
        <v>49</v>
      </c>
      <c r="E541" s="147" t="s">
        <v>2124</v>
      </c>
      <c r="F541" s="147" t="s">
        <v>115</v>
      </c>
      <c r="G541" s="147" t="s">
        <v>10</v>
      </c>
      <c r="H541" s="147" t="s">
        <v>1986</v>
      </c>
      <c r="I541" s="147" t="s">
        <v>94</v>
      </c>
      <c r="J541" s="147">
        <v>1</v>
      </c>
      <c r="K541" s="147" t="s">
        <v>37</v>
      </c>
      <c r="L541" s="147" t="s">
        <v>119</v>
      </c>
      <c r="M541" s="153">
        <v>7400</v>
      </c>
      <c r="N541" s="147">
        <v>20240709</v>
      </c>
      <c r="O541" s="147" t="s">
        <v>2234</v>
      </c>
      <c r="P541" s="150"/>
      <c r="Q541" s="153">
        <f t="shared" si="113"/>
        <v>7400</v>
      </c>
      <c r="R541" s="258">
        <f t="shared" si="114"/>
        <v>8140.0000000000009</v>
      </c>
    </row>
    <row r="542" spans="1:18">
      <c r="B542" s="147">
        <v>6</v>
      </c>
      <c r="C542" s="232">
        <v>45478</v>
      </c>
      <c r="D542" s="147" t="s">
        <v>49</v>
      </c>
      <c r="E542" s="147" t="s">
        <v>2156</v>
      </c>
      <c r="F542" s="147" t="s">
        <v>87</v>
      </c>
      <c r="G542" s="147" t="s">
        <v>10</v>
      </c>
      <c r="H542" s="147" t="s">
        <v>2157</v>
      </c>
      <c r="I542" s="147" t="s">
        <v>2158</v>
      </c>
      <c r="J542" s="147">
        <v>2</v>
      </c>
      <c r="K542" s="147" t="s">
        <v>38</v>
      </c>
      <c r="L542" s="147" t="s">
        <v>119</v>
      </c>
      <c r="M542" s="153">
        <v>17000</v>
      </c>
      <c r="N542" s="147">
        <v>20240709</v>
      </c>
      <c r="O542" s="147" t="s">
        <v>2234</v>
      </c>
      <c r="P542" s="147" t="s">
        <v>2159</v>
      </c>
      <c r="Q542" s="153">
        <f t="shared" si="113"/>
        <v>34000</v>
      </c>
      <c r="R542" s="258">
        <f t="shared" si="114"/>
        <v>37400</v>
      </c>
    </row>
    <row r="543" spans="1:18" ht="42.75">
      <c r="A543" s="144"/>
      <c r="B543" s="147">
        <v>7</v>
      </c>
      <c r="C543" s="232">
        <v>45478</v>
      </c>
      <c r="D543" s="147" t="s">
        <v>49</v>
      </c>
      <c r="E543" s="171" t="s">
        <v>2125</v>
      </c>
      <c r="F543" s="147" t="s">
        <v>471</v>
      </c>
      <c r="G543" s="147"/>
      <c r="H543" s="5" t="s">
        <v>469</v>
      </c>
      <c r="I543" s="147" t="s">
        <v>2138</v>
      </c>
      <c r="J543" s="147">
        <v>5</v>
      </c>
      <c r="K543" s="147" t="s">
        <v>2139</v>
      </c>
      <c r="L543" s="147" t="s">
        <v>119</v>
      </c>
      <c r="M543" s="153">
        <v>76700</v>
      </c>
      <c r="N543" s="147">
        <v>20240710</v>
      </c>
      <c r="O543" s="147" t="s">
        <v>2388</v>
      </c>
      <c r="P543" s="150"/>
      <c r="Q543" s="153">
        <f t="shared" ref="Q543" si="115">(M543*J543)</f>
        <v>383500</v>
      </c>
      <c r="R543" s="258">
        <f t="shared" ref="R543" si="116">Q543*1.1</f>
        <v>421850.00000000006</v>
      </c>
    </row>
    <row r="544" spans="1:18">
      <c r="A544" s="144"/>
      <c r="B544" s="147">
        <v>8</v>
      </c>
      <c r="C544" s="232">
        <v>45478</v>
      </c>
      <c r="D544" s="147" t="s">
        <v>49</v>
      </c>
      <c r="E544" s="171" t="s">
        <v>2013</v>
      </c>
      <c r="F544" s="147" t="s">
        <v>2012</v>
      </c>
      <c r="G544" s="147"/>
      <c r="H544" s="210" t="s">
        <v>875</v>
      </c>
      <c r="I544" s="147" t="s">
        <v>2016</v>
      </c>
      <c r="J544" s="147">
        <v>20</v>
      </c>
      <c r="K544" s="147" t="s">
        <v>36</v>
      </c>
      <c r="L544" s="147" t="s">
        <v>119</v>
      </c>
      <c r="M544" s="153">
        <v>17400</v>
      </c>
      <c r="N544" s="147">
        <v>20240709</v>
      </c>
      <c r="O544" s="147" t="s">
        <v>2234</v>
      </c>
      <c r="P544" s="150"/>
      <c r="Q544" s="153">
        <f t="shared" ref="Q544:Q551" si="117">(M544*J544)</f>
        <v>348000</v>
      </c>
      <c r="R544" s="8">
        <f t="shared" ref="R544:R551" si="118">Q544*1.1</f>
        <v>382800.00000000006</v>
      </c>
    </row>
    <row r="545" spans="1:19">
      <c r="B545" s="147">
        <v>9</v>
      </c>
      <c r="C545" s="232">
        <v>45478</v>
      </c>
      <c r="D545" s="147" t="s">
        <v>49</v>
      </c>
      <c r="E545" s="147" t="s">
        <v>1597</v>
      </c>
      <c r="F545" s="147" t="s">
        <v>171</v>
      </c>
      <c r="G545" s="147"/>
      <c r="H545" s="147" t="s">
        <v>405</v>
      </c>
      <c r="I545" s="147" t="s">
        <v>1608</v>
      </c>
      <c r="J545" s="147">
        <v>5</v>
      </c>
      <c r="K545" s="147" t="s">
        <v>37</v>
      </c>
      <c r="L545" s="147" t="s">
        <v>119</v>
      </c>
      <c r="M545" s="153">
        <v>77000</v>
      </c>
      <c r="N545" s="147">
        <v>20240709</v>
      </c>
      <c r="O545" s="147" t="s">
        <v>2234</v>
      </c>
      <c r="P545" s="150"/>
      <c r="Q545" s="153">
        <f t="shared" si="117"/>
        <v>385000</v>
      </c>
      <c r="R545" s="8">
        <f t="shared" si="118"/>
        <v>423500.00000000006</v>
      </c>
    </row>
    <row r="546" spans="1:19">
      <c r="A546" s="144"/>
      <c r="B546" s="147">
        <v>10</v>
      </c>
      <c r="C546" s="232">
        <v>45478</v>
      </c>
      <c r="D546" s="147" t="s">
        <v>49</v>
      </c>
      <c r="E546" s="239" t="s">
        <v>2126</v>
      </c>
      <c r="F546" s="147" t="s">
        <v>1599</v>
      </c>
      <c r="G546" s="147"/>
      <c r="H546" s="147" t="s">
        <v>2140</v>
      </c>
      <c r="I546" s="147" t="s">
        <v>2141</v>
      </c>
      <c r="J546" s="147">
        <v>10</v>
      </c>
      <c r="K546" s="147" t="s">
        <v>38</v>
      </c>
      <c r="L546" s="147" t="s">
        <v>119</v>
      </c>
      <c r="M546" s="153">
        <v>2600</v>
      </c>
      <c r="N546" s="147">
        <v>20240709</v>
      </c>
      <c r="O546" s="147" t="s">
        <v>2234</v>
      </c>
      <c r="P546" s="150"/>
      <c r="Q546" s="153">
        <f t="shared" si="117"/>
        <v>26000</v>
      </c>
      <c r="R546" s="8">
        <f t="shared" si="118"/>
        <v>28600.000000000004</v>
      </c>
    </row>
    <row r="547" spans="1:19">
      <c r="A547" s="144"/>
      <c r="B547" s="147">
        <v>11</v>
      </c>
      <c r="C547" s="232">
        <v>45478</v>
      </c>
      <c r="D547" s="147" t="s">
        <v>49</v>
      </c>
      <c r="E547" s="147" t="s">
        <v>2129</v>
      </c>
      <c r="F547" s="147"/>
      <c r="G547" s="147"/>
      <c r="H547" s="147" t="s">
        <v>2512</v>
      </c>
      <c r="I547" s="147"/>
      <c r="J547" s="147">
        <v>2</v>
      </c>
      <c r="K547" s="147" t="s">
        <v>38</v>
      </c>
      <c r="L547" s="147" t="s">
        <v>119</v>
      </c>
      <c r="M547" s="153">
        <v>13000</v>
      </c>
      <c r="N547" s="147">
        <v>20240710</v>
      </c>
      <c r="O547" s="147" t="s">
        <v>2362</v>
      </c>
      <c r="P547" s="150"/>
      <c r="Q547" s="153">
        <f t="shared" si="117"/>
        <v>26000</v>
      </c>
      <c r="R547" s="258">
        <f t="shared" si="118"/>
        <v>28600.000000000004</v>
      </c>
    </row>
    <row r="548" spans="1:19">
      <c r="A548" s="144"/>
      <c r="B548" s="147">
        <v>12</v>
      </c>
      <c r="C548" s="232">
        <v>45478</v>
      </c>
      <c r="D548" s="147" t="s">
        <v>49</v>
      </c>
      <c r="E548" s="147" t="s">
        <v>2130</v>
      </c>
      <c r="F548" s="147"/>
      <c r="G548" s="147"/>
      <c r="H548" s="147" t="s">
        <v>2214</v>
      </c>
      <c r="I548" s="147"/>
      <c r="J548" s="147">
        <v>1</v>
      </c>
      <c r="K548" s="147" t="s">
        <v>38</v>
      </c>
      <c r="L548" s="147" t="s">
        <v>119</v>
      </c>
      <c r="M548" s="153">
        <v>4600</v>
      </c>
      <c r="N548" s="147">
        <v>20240710</v>
      </c>
      <c r="O548" s="147" t="s">
        <v>2362</v>
      </c>
      <c r="P548" s="150"/>
      <c r="Q548" s="153">
        <f t="shared" si="117"/>
        <v>4600</v>
      </c>
      <c r="R548" s="258">
        <f t="shared" si="118"/>
        <v>5060</v>
      </c>
    </row>
    <row r="549" spans="1:19">
      <c r="A549" s="144"/>
      <c r="B549" s="147">
        <v>13</v>
      </c>
      <c r="C549" s="232">
        <v>45478</v>
      </c>
      <c r="D549" s="147" t="s">
        <v>49</v>
      </c>
      <c r="E549" s="147" t="s">
        <v>2131</v>
      </c>
      <c r="F549" s="147"/>
      <c r="G549" s="147"/>
      <c r="H549" s="147" t="s">
        <v>2215</v>
      </c>
      <c r="I549" s="147"/>
      <c r="J549" s="147">
        <v>4</v>
      </c>
      <c r="K549" s="147" t="s">
        <v>38</v>
      </c>
      <c r="L549" s="147" t="s">
        <v>119</v>
      </c>
      <c r="M549" s="153">
        <v>2600</v>
      </c>
      <c r="N549" s="147">
        <v>20240710</v>
      </c>
      <c r="O549" s="147" t="s">
        <v>2362</v>
      </c>
      <c r="P549" s="150"/>
      <c r="Q549" s="153">
        <f t="shared" si="117"/>
        <v>10400</v>
      </c>
      <c r="R549" s="258">
        <f t="shared" si="118"/>
        <v>11440.000000000002</v>
      </c>
    </row>
    <row r="550" spans="1:19">
      <c r="B550" s="147">
        <v>14</v>
      </c>
      <c r="C550" s="232">
        <v>45478</v>
      </c>
      <c r="D550" s="147" t="s">
        <v>49</v>
      </c>
      <c r="E550" s="147" t="s">
        <v>2132</v>
      </c>
      <c r="F550" s="147"/>
      <c r="G550" s="147"/>
      <c r="H550" s="147" t="s">
        <v>2216</v>
      </c>
      <c r="I550" s="147"/>
      <c r="J550" s="147">
        <v>2</v>
      </c>
      <c r="K550" s="147" t="s">
        <v>38</v>
      </c>
      <c r="L550" s="147" t="s">
        <v>119</v>
      </c>
      <c r="M550" s="153">
        <v>2500</v>
      </c>
      <c r="N550" s="147">
        <v>20240710</v>
      </c>
      <c r="O550" s="147" t="s">
        <v>2362</v>
      </c>
      <c r="P550" s="150"/>
      <c r="Q550" s="153">
        <f t="shared" si="117"/>
        <v>5000</v>
      </c>
      <c r="R550" s="258">
        <f t="shared" si="118"/>
        <v>5500</v>
      </c>
    </row>
    <row r="551" spans="1:19">
      <c r="B551" s="147">
        <v>15</v>
      </c>
      <c r="C551" s="232">
        <v>45478</v>
      </c>
      <c r="D551" s="147" t="s">
        <v>49</v>
      </c>
      <c r="E551" s="147" t="s">
        <v>2133</v>
      </c>
      <c r="F551" s="147"/>
      <c r="G551" s="147"/>
      <c r="H551" s="147" t="s">
        <v>2513</v>
      </c>
      <c r="I551" s="147"/>
      <c r="J551" s="147">
        <v>10</v>
      </c>
      <c r="K551" s="147" t="s">
        <v>38</v>
      </c>
      <c r="L551" s="147" t="s">
        <v>119</v>
      </c>
      <c r="M551" s="153">
        <v>1200</v>
      </c>
      <c r="N551" s="147">
        <v>20240710</v>
      </c>
      <c r="O551" s="147" t="s">
        <v>2362</v>
      </c>
      <c r="P551" s="150"/>
      <c r="Q551" s="153">
        <f t="shared" si="117"/>
        <v>12000</v>
      </c>
      <c r="R551" s="258">
        <f t="shared" si="118"/>
        <v>13200.000000000002</v>
      </c>
    </row>
    <row r="552" spans="1:19">
      <c r="B552" s="147">
        <v>16</v>
      </c>
      <c r="C552" s="232">
        <v>45478</v>
      </c>
      <c r="D552" s="251" t="s">
        <v>49</v>
      </c>
      <c r="E552" s="147" t="s">
        <v>1571</v>
      </c>
      <c r="F552" s="147" t="s">
        <v>410</v>
      </c>
      <c r="G552" s="147"/>
      <c r="H552" s="147" t="s">
        <v>1367</v>
      </c>
      <c r="I552" s="147" t="s">
        <v>1839</v>
      </c>
      <c r="J552" s="147">
        <v>3</v>
      </c>
      <c r="K552" s="147" t="s">
        <v>37</v>
      </c>
      <c r="L552" s="147" t="s">
        <v>119</v>
      </c>
      <c r="M552" s="153">
        <v>45000</v>
      </c>
      <c r="N552" s="147">
        <v>20240709</v>
      </c>
      <c r="O552" s="147" t="s">
        <v>2234</v>
      </c>
      <c r="P552" s="150"/>
      <c r="Q552" s="153">
        <f t="shared" ref="Q552:Q554" si="119">(M552*J552)</f>
        <v>135000</v>
      </c>
      <c r="R552" s="8">
        <f t="shared" ref="R552:R554" si="120">Q552*1.1</f>
        <v>148500</v>
      </c>
    </row>
    <row r="553" spans="1:19">
      <c r="A553" s="144"/>
      <c r="B553" s="147">
        <v>17</v>
      </c>
      <c r="C553" s="232">
        <v>45478</v>
      </c>
      <c r="D553" s="147" t="s">
        <v>49</v>
      </c>
      <c r="E553" s="147" t="s">
        <v>2127</v>
      </c>
      <c r="F553" s="239" t="s">
        <v>1677</v>
      </c>
      <c r="G553" s="147"/>
      <c r="H553" s="147" t="s">
        <v>2128</v>
      </c>
      <c r="I553" s="147" t="s">
        <v>254</v>
      </c>
      <c r="J553" s="147">
        <v>10</v>
      </c>
      <c r="K553" s="147" t="s">
        <v>37</v>
      </c>
      <c r="L553" s="147" t="s">
        <v>119</v>
      </c>
      <c r="M553" s="153">
        <v>6700</v>
      </c>
      <c r="N553" s="147">
        <v>20240709</v>
      </c>
      <c r="O553" s="147" t="s">
        <v>2234</v>
      </c>
      <c r="P553" s="150"/>
      <c r="Q553" s="153">
        <f t="shared" si="119"/>
        <v>67000</v>
      </c>
      <c r="R553" s="8">
        <f t="shared" si="120"/>
        <v>73700</v>
      </c>
    </row>
    <row r="554" spans="1:19">
      <c r="A554" s="144"/>
      <c r="B554" s="147">
        <v>18</v>
      </c>
      <c r="C554" s="232">
        <v>45478</v>
      </c>
      <c r="D554" s="147" t="s">
        <v>49</v>
      </c>
      <c r="E554" s="147" t="s">
        <v>2041</v>
      </c>
      <c r="F554" s="239" t="s">
        <v>1677</v>
      </c>
      <c r="G554" s="147"/>
      <c r="H554" s="147" t="s">
        <v>1261</v>
      </c>
      <c r="I554" s="147" t="s">
        <v>191</v>
      </c>
      <c r="J554" s="147">
        <v>10</v>
      </c>
      <c r="K554" s="147" t="s">
        <v>37</v>
      </c>
      <c r="L554" s="147" t="s">
        <v>119</v>
      </c>
      <c r="M554" s="153">
        <v>6700</v>
      </c>
      <c r="N554" s="147">
        <v>20240709</v>
      </c>
      <c r="O554" s="147" t="s">
        <v>2234</v>
      </c>
      <c r="P554" s="150"/>
      <c r="Q554" s="153">
        <f t="shared" si="119"/>
        <v>67000</v>
      </c>
      <c r="R554" s="151">
        <f t="shared" si="120"/>
        <v>73700</v>
      </c>
    </row>
    <row r="555" spans="1:19">
      <c r="B555" s="147"/>
      <c r="C555" s="247"/>
      <c r="P555" s="165" t="s">
        <v>123</v>
      </c>
      <c r="Q555" s="213">
        <f>SUM(Q537:Q554)</f>
        <v>1678400</v>
      </c>
      <c r="R555" s="213">
        <f>SUM(R537:R554)</f>
        <v>1846240</v>
      </c>
      <c r="S555" s="182"/>
    </row>
    <row r="556" spans="1:19">
      <c r="A556" s="144"/>
      <c r="B556" s="249">
        <v>45478</v>
      </c>
    </row>
    <row r="557" spans="1:19">
      <c r="A557" s="144"/>
      <c r="B557" s="146" t="s">
        <v>48</v>
      </c>
      <c r="C557" s="146" t="s">
        <v>13</v>
      </c>
      <c r="D557" s="146" t="s">
        <v>12</v>
      </c>
      <c r="E557" s="146" t="s">
        <v>5</v>
      </c>
      <c r="F557" s="146" t="s">
        <v>22</v>
      </c>
      <c r="G557" s="146" t="s">
        <v>2</v>
      </c>
      <c r="H557" s="146" t="s">
        <v>18</v>
      </c>
      <c r="I557" s="146" t="s">
        <v>3</v>
      </c>
      <c r="J557" s="146" t="s">
        <v>6</v>
      </c>
      <c r="K557" s="146" t="s">
        <v>35</v>
      </c>
      <c r="L557" s="146" t="s">
        <v>21</v>
      </c>
      <c r="M557" s="146" t="s">
        <v>59</v>
      </c>
      <c r="N557" s="146" t="s">
        <v>58</v>
      </c>
      <c r="O557" s="146" t="s">
        <v>121</v>
      </c>
      <c r="P557" s="146" t="s">
        <v>73</v>
      </c>
      <c r="Q557" s="146" t="s">
        <v>122</v>
      </c>
      <c r="R557" s="146" t="s">
        <v>337</v>
      </c>
    </row>
    <row r="558" spans="1:19">
      <c r="B558" s="147">
        <v>1</v>
      </c>
      <c r="C558" s="232">
        <v>45478</v>
      </c>
      <c r="D558" s="147" t="s">
        <v>49</v>
      </c>
      <c r="E558" s="147" t="s">
        <v>2148</v>
      </c>
      <c r="F558" s="147" t="s">
        <v>471</v>
      </c>
      <c r="G558" s="147"/>
      <c r="H558" s="147" t="s">
        <v>2149</v>
      </c>
      <c r="I558" s="147"/>
      <c r="J558" s="147">
        <v>3</v>
      </c>
      <c r="K558" s="147" t="s">
        <v>38</v>
      </c>
      <c r="L558" s="147" t="s">
        <v>2188</v>
      </c>
      <c r="M558" s="153">
        <v>350000</v>
      </c>
      <c r="N558" s="147" t="s">
        <v>2189</v>
      </c>
      <c r="O558" s="147" t="s">
        <v>2232</v>
      </c>
      <c r="P558" s="150"/>
      <c r="Q558" s="153">
        <f>(M558*J558)</f>
        <v>1050000</v>
      </c>
      <c r="R558" s="250">
        <f>Q558*1.1</f>
        <v>1155000</v>
      </c>
    </row>
    <row r="559" spans="1:19">
      <c r="P559" s="165" t="s">
        <v>123</v>
      </c>
      <c r="Q559" s="213">
        <f>SUM(Q558)</f>
        <v>1050000</v>
      </c>
      <c r="R559" s="213">
        <f>SUM(R558)</f>
        <v>1155000</v>
      </c>
    </row>
    <row r="561" spans="1:18">
      <c r="A561" s="144"/>
      <c r="B561" s="249">
        <v>45481</v>
      </c>
    </row>
    <row r="562" spans="1:18">
      <c r="A562" s="144"/>
      <c r="B562" s="146" t="s">
        <v>48</v>
      </c>
      <c r="C562" s="146" t="s">
        <v>13</v>
      </c>
      <c r="D562" s="146" t="s">
        <v>12</v>
      </c>
      <c r="E562" s="146" t="s">
        <v>5</v>
      </c>
      <c r="F562" s="146" t="s">
        <v>22</v>
      </c>
      <c r="G562" s="146" t="s">
        <v>2</v>
      </c>
      <c r="H562" s="146" t="s">
        <v>18</v>
      </c>
      <c r="I562" s="146" t="s">
        <v>3</v>
      </c>
      <c r="J562" s="146" t="s">
        <v>6</v>
      </c>
      <c r="K562" s="146" t="s">
        <v>35</v>
      </c>
      <c r="L562" s="146" t="s">
        <v>21</v>
      </c>
      <c r="M562" s="146" t="s">
        <v>59</v>
      </c>
      <c r="N562" s="146" t="s">
        <v>58</v>
      </c>
      <c r="O562" s="146" t="s">
        <v>121</v>
      </c>
      <c r="P562" s="146" t="s">
        <v>73</v>
      </c>
      <c r="Q562" s="146" t="s">
        <v>122</v>
      </c>
      <c r="R562" s="146" t="s">
        <v>337</v>
      </c>
    </row>
    <row r="563" spans="1:18">
      <c r="B563" s="147">
        <v>1</v>
      </c>
      <c r="C563" s="232">
        <v>45481</v>
      </c>
      <c r="D563" s="147" t="s">
        <v>49</v>
      </c>
      <c r="E563" s="147" t="s">
        <v>2160</v>
      </c>
      <c r="F563" s="147" t="s">
        <v>82</v>
      </c>
      <c r="G563" s="147" t="s">
        <v>2161</v>
      </c>
      <c r="H563" s="147" t="s">
        <v>2363</v>
      </c>
      <c r="I563" s="147" t="s">
        <v>81</v>
      </c>
      <c r="J563" s="147">
        <v>2</v>
      </c>
      <c r="K563" s="147" t="s">
        <v>38</v>
      </c>
      <c r="L563" s="147" t="s">
        <v>119</v>
      </c>
      <c r="M563" s="153">
        <v>51000</v>
      </c>
      <c r="N563" s="147">
        <v>20240708</v>
      </c>
      <c r="O563" s="147" t="s">
        <v>2233</v>
      </c>
      <c r="P563" s="147" t="s">
        <v>2146</v>
      </c>
      <c r="Q563" s="153">
        <f>(M563*J563)</f>
        <v>102000</v>
      </c>
      <c r="R563" s="250">
        <f>Q563*1.1</f>
        <v>112200.00000000001</v>
      </c>
    </row>
    <row r="564" spans="1:18">
      <c r="P564" s="165" t="s">
        <v>123</v>
      </c>
      <c r="Q564" s="213">
        <f>SUM(Q563)</f>
        <v>102000</v>
      </c>
      <c r="R564" s="213">
        <f>SUM(R563)</f>
        <v>112200.00000000001</v>
      </c>
    </row>
    <row r="566" spans="1:18">
      <c r="B566" s="249">
        <v>45481</v>
      </c>
    </row>
    <row r="567" spans="1:18">
      <c r="B567" s="146" t="s">
        <v>48</v>
      </c>
      <c r="C567" s="146" t="s">
        <v>13</v>
      </c>
      <c r="D567" s="146" t="s">
        <v>12</v>
      </c>
      <c r="E567" s="146" t="s">
        <v>5</v>
      </c>
      <c r="F567" s="146" t="s">
        <v>22</v>
      </c>
      <c r="G567" s="146" t="s">
        <v>2</v>
      </c>
      <c r="H567" s="146" t="s">
        <v>18</v>
      </c>
      <c r="I567" s="146" t="s">
        <v>3</v>
      </c>
      <c r="J567" s="146" t="s">
        <v>6</v>
      </c>
      <c r="K567" s="146" t="s">
        <v>35</v>
      </c>
      <c r="L567" s="146" t="s">
        <v>21</v>
      </c>
      <c r="M567" s="146" t="s">
        <v>59</v>
      </c>
      <c r="N567" s="146" t="s">
        <v>58</v>
      </c>
      <c r="O567" s="146" t="s">
        <v>121</v>
      </c>
      <c r="P567" s="146" t="s">
        <v>73</v>
      </c>
      <c r="Q567" s="146" t="s">
        <v>122</v>
      </c>
      <c r="R567" s="146" t="s">
        <v>337</v>
      </c>
    </row>
    <row r="568" spans="1:18" s="272" customFormat="1">
      <c r="A568" s="261"/>
      <c r="B568" s="89">
        <v>1</v>
      </c>
      <c r="C568" s="262">
        <v>45481</v>
      </c>
      <c r="D568" s="89" t="s">
        <v>49</v>
      </c>
      <c r="E568" s="89" t="s">
        <v>2364</v>
      </c>
      <c r="F568" s="89" t="s">
        <v>649</v>
      </c>
      <c r="G568" s="89"/>
      <c r="H568" s="89" t="s">
        <v>2365</v>
      </c>
      <c r="I568" s="89"/>
      <c r="J568" s="89">
        <v>1</v>
      </c>
      <c r="K568" s="89" t="s">
        <v>38</v>
      </c>
      <c r="L568" s="89" t="s">
        <v>649</v>
      </c>
      <c r="M568" s="270">
        <v>585000</v>
      </c>
      <c r="N568" s="89" t="s">
        <v>2185</v>
      </c>
      <c r="O568" s="89" t="s">
        <v>2730</v>
      </c>
      <c r="P568" s="741" t="s">
        <v>2366</v>
      </c>
      <c r="Q568" s="270">
        <f t="shared" ref="Q568:Q570" si="121">(M568*J568)</f>
        <v>585000</v>
      </c>
      <c r="R568" s="271">
        <f t="shared" ref="R568:R570" si="122">Q568*1.1</f>
        <v>643500</v>
      </c>
    </row>
    <row r="569" spans="1:18" s="272" customFormat="1">
      <c r="A569" s="261"/>
      <c r="B569" s="89">
        <v>2</v>
      </c>
      <c r="C569" s="262">
        <v>45481</v>
      </c>
      <c r="D569" s="89" t="s">
        <v>49</v>
      </c>
      <c r="E569" s="89" t="s">
        <v>2367</v>
      </c>
      <c r="F569" s="89" t="s">
        <v>649</v>
      </c>
      <c r="G569" s="89"/>
      <c r="H569" s="89" t="s">
        <v>2368</v>
      </c>
      <c r="I569" s="89"/>
      <c r="J569" s="89">
        <v>1</v>
      </c>
      <c r="K569" s="89" t="s">
        <v>38</v>
      </c>
      <c r="L569" s="89" t="s">
        <v>649</v>
      </c>
      <c r="M569" s="270">
        <v>171000</v>
      </c>
      <c r="N569" s="89" t="s">
        <v>2185</v>
      </c>
      <c r="O569" s="89" t="s">
        <v>2730</v>
      </c>
      <c r="P569" s="742"/>
      <c r="Q569" s="270">
        <f t="shared" si="121"/>
        <v>171000</v>
      </c>
      <c r="R569" s="271">
        <f t="shared" si="122"/>
        <v>188100.00000000003</v>
      </c>
    </row>
    <row r="570" spans="1:18" s="272" customFormat="1">
      <c r="A570" s="261"/>
      <c r="B570" s="89">
        <v>3</v>
      </c>
      <c r="C570" s="262">
        <v>45481</v>
      </c>
      <c r="D570" s="89" t="s">
        <v>49</v>
      </c>
      <c r="E570" s="89" t="s">
        <v>1685</v>
      </c>
      <c r="F570" s="89" t="s">
        <v>649</v>
      </c>
      <c r="G570" s="89"/>
      <c r="H570" s="89" t="s">
        <v>1687</v>
      </c>
      <c r="I570" s="89"/>
      <c r="J570" s="89">
        <v>1</v>
      </c>
      <c r="K570" s="89" t="s">
        <v>38</v>
      </c>
      <c r="L570" s="89" t="s">
        <v>649</v>
      </c>
      <c r="M570" s="270">
        <v>304000</v>
      </c>
      <c r="N570" s="89" t="s">
        <v>2185</v>
      </c>
      <c r="O570" s="89" t="s">
        <v>2730</v>
      </c>
      <c r="P570" s="743"/>
      <c r="Q570" s="270">
        <f t="shared" si="121"/>
        <v>304000</v>
      </c>
      <c r="R570" s="271">
        <f t="shared" si="122"/>
        <v>334400</v>
      </c>
    </row>
    <row r="571" spans="1:18">
      <c r="C571" s="247"/>
      <c r="P571" s="165" t="s">
        <v>123</v>
      </c>
      <c r="Q571" s="213">
        <f>SUM(Q568:Q570)</f>
        <v>1060000</v>
      </c>
      <c r="R571" s="213">
        <f>SUM(R568:R570)</f>
        <v>1166000</v>
      </c>
    </row>
    <row r="573" spans="1:18">
      <c r="B573" s="249">
        <v>45483</v>
      </c>
    </row>
    <row r="574" spans="1:18">
      <c r="B574" s="146" t="s">
        <v>48</v>
      </c>
      <c r="C574" s="146" t="s">
        <v>13</v>
      </c>
      <c r="D574" s="146" t="s">
        <v>12</v>
      </c>
      <c r="E574" s="146" t="s">
        <v>5</v>
      </c>
      <c r="F574" s="146" t="s">
        <v>22</v>
      </c>
      <c r="G574" s="146" t="s">
        <v>2</v>
      </c>
      <c r="H574" s="146" t="s">
        <v>18</v>
      </c>
      <c r="I574" s="146" t="s">
        <v>3</v>
      </c>
      <c r="J574" s="146" t="s">
        <v>6</v>
      </c>
      <c r="K574" s="146" t="s">
        <v>35</v>
      </c>
      <c r="L574" s="146" t="s">
        <v>21</v>
      </c>
      <c r="M574" s="146" t="s">
        <v>59</v>
      </c>
      <c r="N574" s="146" t="s">
        <v>58</v>
      </c>
      <c r="O574" s="146" t="s">
        <v>121</v>
      </c>
      <c r="P574" s="146" t="s">
        <v>73</v>
      </c>
      <c r="Q574" s="146" t="s">
        <v>122</v>
      </c>
      <c r="R574" s="146" t="s">
        <v>337</v>
      </c>
    </row>
    <row r="575" spans="1:18">
      <c r="B575" s="147">
        <v>1</v>
      </c>
      <c r="C575" s="232">
        <v>45483</v>
      </c>
      <c r="D575" s="147" t="s">
        <v>2192</v>
      </c>
      <c r="E575" s="239" t="s">
        <v>2193</v>
      </c>
      <c r="F575" s="147" t="s">
        <v>2196</v>
      </c>
      <c r="G575" s="147"/>
      <c r="H575" s="239" t="s">
        <v>2197</v>
      </c>
      <c r="I575" s="147"/>
      <c r="J575" s="147">
        <v>3</v>
      </c>
      <c r="K575" s="147" t="s">
        <v>2369</v>
      </c>
      <c r="L575" s="147" t="s">
        <v>631</v>
      </c>
      <c r="M575" s="153">
        <v>150000</v>
      </c>
      <c r="N575" s="147">
        <v>20240712</v>
      </c>
      <c r="O575" s="147" t="s">
        <v>2234</v>
      </c>
      <c r="P575" s="150"/>
      <c r="Q575" s="153">
        <f>(M575*J575)</f>
        <v>450000</v>
      </c>
      <c r="R575" s="258">
        <f>Q575*1.1</f>
        <v>495000.00000000006</v>
      </c>
    </row>
    <row r="576" spans="1:18">
      <c r="B576" s="147">
        <v>2</v>
      </c>
      <c r="C576" s="232">
        <v>45483</v>
      </c>
      <c r="D576" s="147" t="s">
        <v>2192</v>
      </c>
      <c r="E576" s="239" t="s">
        <v>2194</v>
      </c>
      <c r="F576" s="147" t="s">
        <v>2196</v>
      </c>
      <c r="G576" s="147"/>
      <c r="H576" s="147">
        <v>314826</v>
      </c>
      <c r="I576" s="147"/>
      <c r="J576" s="147">
        <v>1</v>
      </c>
      <c r="K576" s="147" t="s">
        <v>2369</v>
      </c>
      <c r="L576" s="147" t="s">
        <v>631</v>
      </c>
      <c r="M576" s="153">
        <v>99000</v>
      </c>
      <c r="N576" s="147">
        <v>20240712</v>
      </c>
      <c r="O576" s="147" t="s">
        <v>2234</v>
      </c>
      <c r="P576" s="150"/>
      <c r="Q576" s="153">
        <f t="shared" ref="Q576:Q577" si="123">(M576*J576)</f>
        <v>99000</v>
      </c>
      <c r="R576" s="258">
        <f t="shared" ref="R576:R577" si="124">Q576*1.1</f>
        <v>108900.00000000001</v>
      </c>
    </row>
    <row r="577" spans="1:289">
      <c r="B577" s="147">
        <v>3</v>
      </c>
      <c r="C577" s="232">
        <v>45483</v>
      </c>
      <c r="D577" s="147" t="s">
        <v>2192</v>
      </c>
      <c r="E577" s="239" t="s">
        <v>2195</v>
      </c>
      <c r="F577" s="147" t="s">
        <v>2196</v>
      </c>
      <c r="G577" s="147"/>
      <c r="H577" s="147" t="s">
        <v>2370</v>
      </c>
      <c r="I577" s="147"/>
      <c r="J577" s="147">
        <v>1</v>
      </c>
      <c r="K577" s="147" t="s">
        <v>2371</v>
      </c>
      <c r="L577" s="147" t="s">
        <v>631</v>
      </c>
      <c r="M577" s="153">
        <v>91000</v>
      </c>
      <c r="N577" s="147">
        <v>20240712</v>
      </c>
      <c r="O577" s="147" t="s">
        <v>2234</v>
      </c>
      <c r="P577" s="150"/>
      <c r="Q577" s="153">
        <f t="shared" si="123"/>
        <v>91000</v>
      </c>
      <c r="R577" s="258">
        <f t="shared" si="124"/>
        <v>100100.00000000001</v>
      </c>
    </row>
    <row r="578" spans="1:289">
      <c r="P578" s="165" t="s">
        <v>123</v>
      </c>
      <c r="Q578" s="213">
        <f>SUM(Q575:Q577)</f>
        <v>640000</v>
      </c>
      <c r="R578" s="213">
        <f>SUM(R575:R577)</f>
        <v>704000.00000000012</v>
      </c>
    </row>
    <row r="580" spans="1:289">
      <c r="B580" s="249">
        <v>45497</v>
      </c>
    </row>
    <row r="581" spans="1:289">
      <c r="B581" s="146" t="s">
        <v>48</v>
      </c>
      <c r="C581" s="146" t="s">
        <v>13</v>
      </c>
      <c r="D581" s="146" t="s">
        <v>12</v>
      </c>
      <c r="E581" s="146" t="s">
        <v>5</v>
      </c>
      <c r="F581" s="146" t="s">
        <v>22</v>
      </c>
      <c r="G581" s="146" t="s">
        <v>2</v>
      </c>
      <c r="H581" s="146" t="s">
        <v>18</v>
      </c>
      <c r="I581" s="146" t="s">
        <v>3</v>
      </c>
      <c r="J581" s="146" t="s">
        <v>6</v>
      </c>
      <c r="K581" s="146" t="s">
        <v>35</v>
      </c>
      <c r="L581" s="146" t="s">
        <v>21</v>
      </c>
      <c r="M581" s="146" t="s">
        <v>59</v>
      </c>
      <c r="N581" s="146" t="s">
        <v>58</v>
      </c>
      <c r="O581" s="146" t="s">
        <v>121</v>
      </c>
      <c r="P581" s="146" t="s">
        <v>73</v>
      </c>
      <c r="Q581" s="146" t="s">
        <v>122</v>
      </c>
      <c r="R581" s="146" t="s">
        <v>337</v>
      </c>
    </row>
    <row r="582" spans="1:289" s="268" customFormat="1" ht="28.5">
      <c r="A582" s="261"/>
      <c r="B582" s="89">
        <v>1</v>
      </c>
      <c r="C582" s="262">
        <v>45497</v>
      </c>
      <c r="D582" s="89" t="s">
        <v>2299</v>
      </c>
      <c r="E582" s="263" t="s">
        <v>308</v>
      </c>
      <c r="F582" s="263" t="s">
        <v>87</v>
      </c>
      <c r="G582" s="263" t="s">
        <v>2372</v>
      </c>
      <c r="H582" s="263" t="s">
        <v>2300</v>
      </c>
      <c r="I582" s="263" t="s">
        <v>580</v>
      </c>
      <c r="J582" s="264">
        <v>30</v>
      </c>
      <c r="K582" s="264" t="s">
        <v>38</v>
      </c>
      <c r="L582" s="89" t="s">
        <v>119</v>
      </c>
      <c r="M582" s="265">
        <v>17500</v>
      </c>
      <c r="N582" s="264">
        <v>20240725</v>
      </c>
      <c r="O582" s="266" t="s">
        <v>2607</v>
      </c>
      <c r="P582" s="264" t="s">
        <v>2381</v>
      </c>
      <c r="Q582" s="267">
        <f>(M582*J582)</f>
        <v>525000</v>
      </c>
      <c r="R582" s="267">
        <f>Q582*1.1</f>
        <v>577500</v>
      </c>
      <c r="EE582" s="144"/>
      <c r="EF582" s="144"/>
      <c r="EG582" s="144"/>
      <c r="EH582" s="144"/>
      <c r="EI582" s="144"/>
      <c r="EJ582" s="144"/>
      <c r="EK582" s="144"/>
      <c r="EL582" s="144"/>
      <c r="EM582" s="144"/>
      <c r="EN582" s="144"/>
      <c r="EO582" s="144"/>
      <c r="EP582" s="144"/>
      <c r="EQ582" s="144"/>
      <c r="ER582" s="144"/>
      <c r="ES582" s="144"/>
      <c r="ET582" s="144"/>
      <c r="EU582" s="144"/>
      <c r="EV582" s="144"/>
      <c r="EW582" s="144"/>
      <c r="EX582" s="144"/>
      <c r="EY582" s="144"/>
      <c r="EZ582" s="144"/>
      <c r="FA582" s="144"/>
      <c r="FB582" s="144"/>
      <c r="FC582" s="144"/>
      <c r="FD582" s="144"/>
      <c r="FE582" s="144"/>
      <c r="FF582" s="144"/>
      <c r="FG582" s="144"/>
      <c r="FH582" s="144"/>
      <c r="FI582" s="144"/>
      <c r="FJ582" s="144"/>
      <c r="FK582" s="144"/>
      <c r="FL582" s="144"/>
      <c r="FM582" s="144"/>
      <c r="FN582" s="144"/>
      <c r="FO582" s="144"/>
      <c r="FP582" s="144"/>
      <c r="FQ582" s="144"/>
      <c r="FR582" s="144"/>
      <c r="FS582" s="144"/>
      <c r="FT582" s="144"/>
      <c r="FU582" s="144"/>
      <c r="FV582" s="144"/>
      <c r="FW582" s="144"/>
      <c r="FX582" s="144"/>
      <c r="FY582" s="144"/>
      <c r="FZ582" s="144"/>
      <c r="GA582" s="144"/>
      <c r="GB582" s="144"/>
      <c r="GC582" s="144"/>
      <c r="GD582" s="144"/>
      <c r="GE582" s="144"/>
      <c r="GF582" s="144"/>
      <c r="GG582" s="144"/>
      <c r="GH582" s="144"/>
      <c r="GI582" s="144"/>
      <c r="GJ582" s="144"/>
      <c r="GK582" s="144"/>
      <c r="GL582" s="144"/>
      <c r="GM582" s="144"/>
      <c r="GN582" s="144"/>
      <c r="GO582" s="144"/>
      <c r="GP582" s="144"/>
      <c r="GQ582" s="144"/>
      <c r="GR582" s="144"/>
      <c r="GS582" s="144"/>
      <c r="GT582" s="144"/>
      <c r="GU582" s="144"/>
      <c r="GV582" s="144"/>
      <c r="GW582" s="144"/>
      <c r="GX582" s="144"/>
      <c r="GY582" s="144"/>
      <c r="GZ582" s="144"/>
      <c r="HA582" s="144"/>
      <c r="HB582" s="144"/>
      <c r="HC582" s="144"/>
      <c r="HD582" s="144"/>
      <c r="HE582" s="144"/>
      <c r="HF582" s="144"/>
      <c r="HG582" s="144"/>
      <c r="HH582" s="144"/>
      <c r="HI582" s="144"/>
      <c r="HJ582" s="144"/>
      <c r="HK582" s="144"/>
      <c r="HL582" s="144"/>
      <c r="HM582" s="144"/>
      <c r="HN582" s="144"/>
      <c r="HO582" s="144"/>
      <c r="HP582" s="144"/>
      <c r="HQ582" s="144"/>
      <c r="HR582" s="144"/>
      <c r="HS582" s="144"/>
      <c r="HT582" s="144"/>
      <c r="HU582" s="144"/>
      <c r="HV582" s="144"/>
      <c r="HW582" s="144"/>
      <c r="HX582" s="144"/>
      <c r="HY582" s="144"/>
      <c r="HZ582" s="144"/>
      <c r="IA582" s="144"/>
      <c r="IB582" s="144"/>
      <c r="IC582" s="144"/>
      <c r="ID582" s="144"/>
      <c r="IE582" s="144"/>
      <c r="IF582" s="144"/>
      <c r="IG582" s="144"/>
      <c r="IH582" s="144"/>
      <c r="II582" s="144"/>
      <c r="IJ582" s="144"/>
      <c r="IK582" s="144"/>
      <c r="IL582" s="144"/>
      <c r="IM582" s="144"/>
      <c r="IN582" s="144"/>
      <c r="IO582" s="144"/>
      <c r="IP582" s="144"/>
      <c r="IQ582" s="144"/>
      <c r="IR582" s="144"/>
      <c r="IS582" s="144"/>
      <c r="IT582" s="144"/>
      <c r="IU582" s="144"/>
      <c r="IV582" s="144"/>
      <c r="IW582" s="144"/>
      <c r="IX582" s="144"/>
      <c r="IY582" s="144"/>
      <c r="IZ582" s="144"/>
      <c r="JA582" s="144"/>
      <c r="JB582" s="144"/>
      <c r="JC582" s="144"/>
      <c r="JD582" s="144"/>
      <c r="JE582" s="144"/>
      <c r="JF582" s="144"/>
      <c r="JG582" s="144"/>
      <c r="JH582" s="144"/>
      <c r="JI582" s="144"/>
      <c r="JJ582" s="144"/>
      <c r="JK582" s="144"/>
      <c r="JL582" s="144"/>
      <c r="JM582" s="144"/>
      <c r="JN582" s="144"/>
      <c r="JO582" s="144"/>
      <c r="JP582" s="144"/>
      <c r="JQ582" s="144"/>
      <c r="JR582" s="144"/>
      <c r="JS582" s="144"/>
      <c r="JT582" s="144"/>
      <c r="JU582" s="144"/>
      <c r="JV582" s="144"/>
      <c r="JW582" s="144"/>
      <c r="JX582" s="144"/>
      <c r="JY582" s="144"/>
      <c r="JZ582" s="144"/>
      <c r="KA582" s="144"/>
      <c r="KB582" s="144"/>
      <c r="KC582" s="144"/>
    </row>
    <row r="583" spans="1:289">
      <c r="B583" s="147">
        <v>2</v>
      </c>
      <c r="C583" s="232">
        <v>45497</v>
      </c>
      <c r="D583" s="147" t="s">
        <v>2299</v>
      </c>
      <c r="E583" s="178" t="s">
        <v>2301</v>
      </c>
      <c r="F583" s="178" t="s">
        <v>416</v>
      </c>
      <c r="G583" s="178"/>
      <c r="H583" s="178" t="s">
        <v>1059</v>
      </c>
      <c r="I583" s="178" t="s">
        <v>92</v>
      </c>
      <c r="J583" s="178">
        <v>6</v>
      </c>
      <c r="K583" s="178" t="s">
        <v>38</v>
      </c>
      <c r="L583" s="147" t="s">
        <v>119</v>
      </c>
      <c r="M583" s="153">
        <v>18000</v>
      </c>
      <c r="N583" s="89">
        <v>20240725</v>
      </c>
      <c r="O583" s="147" t="s">
        <v>2499</v>
      </c>
      <c r="P583" s="147" t="s">
        <v>2311</v>
      </c>
      <c r="Q583" s="149">
        <f t="shared" ref="Q583:Q585" si="125">(M583*J583)</f>
        <v>108000</v>
      </c>
      <c r="R583" s="149">
        <f t="shared" ref="R583:R585" si="126">Q583*1.1</f>
        <v>118800.00000000001</v>
      </c>
    </row>
    <row r="584" spans="1:289">
      <c r="B584" s="147">
        <v>3</v>
      </c>
      <c r="C584" s="232">
        <v>45497</v>
      </c>
      <c r="D584" s="147" t="s">
        <v>2299</v>
      </c>
      <c r="E584" s="147" t="s">
        <v>2302</v>
      </c>
      <c r="F584" s="178" t="s">
        <v>416</v>
      </c>
      <c r="G584" s="147"/>
      <c r="H584" s="147" t="s">
        <v>2303</v>
      </c>
      <c r="I584" s="147" t="s">
        <v>2373</v>
      </c>
      <c r="J584" s="147">
        <v>1</v>
      </c>
      <c r="K584" s="147" t="s">
        <v>2374</v>
      </c>
      <c r="L584" s="147" t="s">
        <v>119</v>
      </c>
      <c r="M584" s="153">
        <v>16500</v>
      </c>
      <c r="N584" s="89">
        <v>20240725</v>
      </c>
      <c r="O584" s="147" t="s">
        <v>2499</v>
      </c>
      <c r="P584" s="147" t="s">
        <v>2311</v>
      </c>
      <c r="Q584" s="149">
        <f t="shared" si="125"/>
        <v>16500</v>
      </c>
      <c r="R584" s="149">
        <f t="shared" si="126"/>
        <v>18150</v>
      </c>
    </row>
    <row r="585" spans="1:289">
      <c r="B585" s="147">
        <v>4</v>
      </c>
      <c r="C585" s="232">
        <v>45497</v>
      </c>
      <c r="D585" s="147" t="s">
        <v>2299</v>
      </c>
      <c r="E585" s="214" t="s">
        <v>2304</v>
      </c>
      <c r="F585" s="214" t="s">
        <v>2305</v>
      </c>
      <c r="G585" s="178" t="s">
        <v>2310</v>
      </c>
      <c r="H585" s="214" t="s">
        <v>2306</v>
      </c>
      <c r="I585" s="214" t="s">
        <v>1089</v>
      </c>
      <c r="J585" s="178">
        <v>2</v>
      </c>
      <c r="K585" s="178" t="s">
        <v>38</v>
      </c>
      <c r="L585" s="147" t="s">
        <v>119</v>
      </c>
      <c r="M585" s="153">
        <v>490000</v>
      </c>
      <c r="N585" s="89">
        <v>20240725</v>
      </c>
      <c r="O585" s="147" t="s">
        <v>2500</v>
      </c>
      <c r="P585" s="147" t="s">
        <v>2375</v>
      </c>
      <c r="Q585" s="149">
        <f t="shared" si="125"/>
        <v>980000</v>
      </c>
      <c r="R585" s="149">
        <f t="shared" si="126"/>
        <v>1078000</v>
      </c>
    </row>
    <row r="586" spans="1:289">
      <c r="B586" s="147">
        <v>5</v>
      </c>
      <c r="C586" s="232">
        <v>45497</v>
      </c>
      <c r="D586" s="147" t="s">
        <v>2299</v>
      </c>
      <c r="E586" s="147" t="s">
        <v>2307</v>
      </c>
      <c r="F586" s="147" t="s">
        <v>416</v>
      </c>
      <c r="G586" s="147" t="s">
        <v>2309</v>
      </c>
      <c r="H586" s="239" t="s">
        <v>2308</v>
      </c>
      <c r="I586" s="147" t="s">
        <v>92</v>
      </c>
      <c r="J586" s="147">
        <v>1</v>
      </c>
      <c r="K586" s="147" t="s">
        <v>38</v>
      </c>
      <c r="L586" s="147" t="s">
        <v>119</v>
      </c>
      <c r="M586" s="153">
        <v>10600</v>
      </c>
      <c r="N586" s="89">
        <v>20240725</v>
      </c>
      <c r="O586" s="5" t="s">
        <v>2740</v>
      </c>
      <c r="P586" s="88" t="s">
        <v>2510</v>
      </c>
      <c r="Q586" s="101">
        <f t="shared" ref="Q586:Q599" si="127">(M586*J586)</f>
        <v>10600</v>
      </c>
      <c r="R586" s="101">
        <f t="shared" ref="R586:R599" si="128">Q586*1.1</f>
        <v>11660.000000000002</v>
      </c>
    </row>
    <row r="587" spans="1:289">
      <c r="B587" s="147">
        <v>6</v>
      </c>
      <c r="C587" s="232">
        <v>45497</v>
      </c>
      <c r="D587" s="147" t="s">
        <v>2299</v>
      </c>
      <c r="E587" s="171" t="s">
        <v>2312</v>
      </c>
      <c r="F587" s="147" t="s">
        <v>1764</v>
      </c>
      <c r="G587" s="147"/>
      <c r="H587" s="210" t="s">
        <v>2316</v>
      </c>
      <c r="I587" s="147" t="s">
        <v>2385</v>
      </c>
      <c r="J587" s="147">
        <v>4</v>
      </c>
      <c r="K587" s="147" t="s">
        <v>38</v>
      </c>
      <c r="L587" s="5" t="s">
        <v>57</v>
      </c>
      <c r="M587" s="153">
        <v>30000</v>
      </c>
      <c r="N587" s="147">
        <v>20240726</v>
      </c>
      <c r="O587" s="5" t="s">
        <v>2804</v>
      </c>
      <c r="P587" s="147" t="s">
        <v>2386</v>
      </c>
      <c r="Q587" s="153">
        <f t="shared" si="127"/>
        <v>120000</v>
      </c>
      <c r="R587" s="153">
        <f t="shared" si="128"/>
        <v>132000</v>
      </c>
    </row>
    <row r="588" spans="1:289">
      <c r="B588" s="147">
        <v>7</v>
      </c>
      <c r="C588" s="232">
        <v>45497</v>
      </c>
      <c r="D588" s="147" t="s">
        <v>2299</v>
      </c>
      <c r="E588" s="210" t="s">
        <v>2313</v>
      </c>
      <c r="F588" s="147" t="s">
        <v>1764</v>
      </c>
      <c r="G588" s="147"/>
      <c r="H588" s="210" t="s">
        <v>2317</v>
      </c>
      <c r="I588" s="147" t="s">
        <v>2385</v>
      </c>
      <c r="J588" s="147">
        <v>3</v>
      </c>
      <c r="K588" s="147" t="s">
        <v>38</v>
      </c>
      <c r="L588" s="5" t="s">
        <v>57</v>
      </c>
      <c r="M588" s="153">
        <v>30000</v>
      </c>
      <c r="N588" s="147">
        <v>20240726</v>
      </c>
      <c r="O588" s="5" t="s">
        <v>2804</v>
      </c>
      <c r="P588" s="147" t="s">
        <v>2386</v>
      </c>
      <c r="Q588" s="153">
        <f t="shared" si="127"/>
        <v>90000</v>
      </c>
      <c r="R588" s="153">
        <f t="shared" si="128"/>
        <v>99000.000000000015</v>
      </c>
    </row>
    <row r="589" spans="1:289">
      <c r="B589" s="147">
        <v>8</v>
      </c>
      <c r="C589" s="232">
        <v>45497</v>
      </c>
      <c r="D589" s="147" t="s">
        <v>2299</v>
      </c>
      <c r="E589" s="239" t="s">
        <v>2314</v>
      </c>
      <c r="F589" s="147" t="s">
        <v>1764</v>
      </c>
      <c r="G589" s="147"/>
      <c r="H589" s="210" t="s">
        <v>2318</v>
      </c>
      <c r="I589" s="147" t="s">
        <v>2385</v>
      </c>
      <c r="J589" s="147">
        <v>4</v>
      </c>
      <c r="K589" s="147" t="s">
        <v>38</v>
      </c>
      <c r="L589" s="5" t="s">
        <v>57</v>
      </c>
      <c r="M589" s="153">
        <v>30000</v>
      </c>
      <c r="N589" s="147">
        <v>20240726</v>
      </c>
      <c r="O589" s="5" t="s">
        <v>2804</v>
      </c>
      <c r="P589" s="175" t="s">
        <v>2386</v>
      </c>
      <c r="Q589" s="153">
        <f t="shared" si="127"/>
        <v>120000</v>
      </c>
      <c r="R589" s="153">
        <f t="shared" si="128"/>
        <v>132000</v>
      </c>
    </row>
    <row r="590" spans="1:289">
      <c r="B590" s="147">
        <v>9</v>
      </c>
      <c r="C590" s="232">
        <v>45497</v>
      </c>
      <c r="D590" s="147" t="s">
        <v>2299</v>
      </c>
      <c r="E590" s="171" t="s">
        <v>2315</v>
      </c>
      <c r="F590" s="147" t="s">
        <v>1764</v>
      </c>
      <c r="G590" s="147"/>
      <c r="H590" s="210" t="s">
        <v>2319</v>
      </c>
      <c r="I590" s="147" t="s">
        <v>2385</v>
      </c>
      <c r="J590" s="147">
        <v>4</v>
      </c>
      <c r="K590" s="147" t="s">
        <v>38</v>
      </c>
      <c r="L590" s="5" t="s">
        <v>57</v>
      </c>
      <c r="M590" s="153">
        <v>30000</v>
      </c>
      <c r="N590" s="147">
        <v>20240726</v>
      </c>
      <c r="O590" s="5" t="s">
        <v>2804</v>
      </c>
      <c r="P590" s="175" t="s">
        <v>2386</v>
      </c>
      <c r="Q590" s="153">
        <f t="shared" si="127"/>
        <v>120000</v>
      </c>
      <c r="R590" s="153">
        <f t="shared" si="128"/>
        <v>132000</v>
      </c>
    </row>
    <row r="591" spans="1:289">
      <c r="B591" s="147">
        <v>10</v>
      </c>
      <c r="C591" s="232">
        <v>45497</v>
      </c>
      <c r="D591" s="147" t="s">
        <v>2299</v>
      </c>
      <c r="E591" s="147" t="s">
        <v>2320</v>
      </c>
      <c r="F591" s="147" t="s">
        <v>416</v>
      </c>
      <c r="G591" s="147"/>
      <c r="H591" s="147" t="s">
        <v>2321</v>
      </c>
      <c r="I591" s="147" t="s">
        <v>2376</v>
      </c>
      <c r="J591" s="147">
        <v>1</v>
      </c>
      <c r="K591" s="147" t="s">
        <v>38</v>
      </c>
      <c r="L591" s="147" t="s">
        <v>119</v>
      </c>
      <c r="M591" s="153">
        <v>50000</v>
      </c>
      <c r="N591" s="89">
        <v>20240725</v>
      </c>
      <c r="O591" s="147" t="s">
        <v>2499</v>
      </c>
      <c r="P591" s="289"/>
      <c r="Q591" s="259">
        <f t="shared" si="127"/>
        <v>50000</v>
      </c>
      <c r="R591" s="259">
        <f t="shared" si="128"/>
        <v>55000.000000000007</v>
      </c>
    </row>
    <row r="592" spans="1:289">
      <c r="B592" s="147">
        <v>11</v>
      </c>
      <c r="C592" s="232">
        <v>45497</v>
      </c>
      <c r="D592" s="147" t="s">
        <v>2299</v>
      </c>
      <c r="E592" s="147" t="s">
        <v>909</v>
      </c>
      <c r="F592" s="147" t="s">
        <v>910</v>
      </c>
      <c r="G592" s="147"/>
      <c r="H592" s="147" t="s">
        <v>911</v>
      </c>
      <c r="I592" s="147" t="s">
        <v>2382</v>
      </c>
      <c r="J592" s="290">
        <v>3</v>
      </c>
      <c r="K592" s="147" t="s">
        <v>38</v>
      </c>
      <c r="L592" s="147" t="s">
        <v>119</v>
      </c>
      <c r="M592" s="153">
        <v>20500</v>
      </c>
      <c r="N592" s="89">
        <v>20240725</v>
      </c>
      <c r="O592" s="147" t="s">
        <v>2499</v>
      </c>
      <c r="P592" s="289"/>
      <c r="Q592" s="259">
        <f t="shared" si="127"/>
        <v>61500</v>
      </c>
      <c r="R592" s="259">
        <f t="shared" si="128"/>
        <v>67650</v>
      </c>
    </row>
    <row r="593" spans="2:18">
      <c r="B593" s="147">
        <v>12</v>
      </c>
      <c r="C593" s="232">
        <v>45497</v>
      </c>
      <c r="D593" s="147" t="s">
        <v>2299</v>
      </c>
      <c r="E593" s="147" t="s">
        <v>162</v>
      </c>
      <c r="F593" s="147" t="s">
        <v>171</v>
      </c>
      <c r="G593" s="169" t="s">
        <v>118</v>
      </c>
      <c r="H593" s="147">
        <v>7011030</v>
      </c>
      <c r="I593" s="169" t="s">
        <v>118</v>
      </c>
      <c r="J593" s="147">
        <v>5</v>
      </c>
      <c r="K593" s="147" t="s">
        <v>38</v>
      </c>
      <c r="L593" s="147" t="s">
        <v>119</v>
      </c>
      <c r="M593" s="153">
        <v>10300</v>
      </c>
      <c r="N593" s="89">
        <v>20240725</v>
      </c>
      <c r="O593" s="147" t="s">
        <v>2499</v>
      </c>
      <c r="P593" s="289"/>
      <c r="Q593" s="259">
        <f t="shared" si="127"/>
        <v>51500</v>
      </c>
      <c r="R593" s="259">
        <f t="shared" si="128"/>
        <v>56650.000000000007</v>
      </c>
    </row>
    <row r="594" spans="2:18">
      <c r="B594" s="147">
        <v>13</v>
      </c>
      <c r="C594" s="232">
        <v>45497</v>
      </c>
      <c r="D594" s="147" t="s">
        <v>2299</v>
      </c>
      <c r="E594" s="239" t="s">
        <v>2377</v>
      </c>
      <c r="F594" s="147" t="s">
        <v>2322</v>
      </c>
      <c r="G594" s="147"/>
      <c r="H594" s="147" t="s">
        <v>2323</v>
      </c>
      <c r="I594" s="147" t="s">
        <v>2378</v>
      </c>
      <c r="J594" s="147">
        <v>6</v>
      </c>
      <c r="K594" s="147" t="s">
        <v>2374</v>
      </c>
      <c r="L594" s="147" t="s">
        <v>119</v>
      </c>
      <c r="M594" s="153">
        <v>32000</v>
      </c>
      <c r="N594" s="89">
        <v>20240725</v>
      </c>
      <c r="O594" s="147" t="s">
        <v>2499</v>
      </c>
      <c r="P594" s="289"/>
      <c r="Q594" s="259">
        <f t="shared" si="127"/>
        <v>192000</v>
      </c>
      <c r="R594" s="259">
        <f t="shared" si="128"/>
        <v>211200.00000000003</v>
      </c>
    </row>
    <row r="595" spans="2:18">
      <c r="B595" s="147">
        <v>14</v>
      </c>
      <c r="C595" s="232">
        <v>45497</v>
      </c>
      <c r="D595" s="147" t="s">
        <v>2299</v>
      </c>
      <c r="E595" s="147" t="s">
        <v>1020</v>
      </c>
      <c r="F595" s="147" t="s">
        <v>410</v>
      </c>
      <c r="G595" s="147"/>
      <c r="H595" s="147" t="s">
        <v>707</v>
      </c>
      <c r="I595" s="147" t="s">
        <v>411</v>
      </c>
      <c r="J595" s="147">
        <v>2</v>
      </c>
      <c r="K595" s="147" t="s">
        <v>37</v>
      </c>
      <c r="L595" s="147" t="s">
        <v>119</v>
      </c>
      <c r="M595" s="153">
        <v>46500</v>
      </c>
      <c r="N595" s="89">
        <v>20240725</v>
      </c>
      <c r="O595" s="147" t="s">
        <v>2499</v>
      </c>
      <c r="P595" s="289"/>
      <c r="Q595" s="259">
        <f t="shared" si="127"/>
        <v>93000</v>
      </c>
      <c r="R595" s="259">
        <f t="shared" si="128"/>
        <v>102300.00000000001</v>
      </c>
    </row>
    <row r="596" spans="2:18">
      <c r="B596" s="147">
        <v>15</v>
      </c>
      <c r="C596" s="232">
        <v>45497</v>
      </c>
      <c r="D596" s="147" t="s">
        <v>2299</v>
      </c>
      <c r="E596" s="147" t="s">
        <v>2324</v>
      </c>
      <c r="F596" s="147" t="s">
        <v>2326</v>
      </c>
      <c r="G596" s="147"/>
      <c r="H596" s="291">
        <v>4920623005</v>
      </c>
      <c r="I596" s="147"/>
      <c r="J596" s="147">
        <v>1</v>
      </c>
      <c r="K596" s="147" t="s">
        <v>2374</v>
      </c>
      <c r="L596" s="147" t="s">
        <v>119</v>
      </c>
      <c r="M596" s="153">
        <v>44500</v>
      </c>
      <c r="N596" s="89">
        <v>20240725</v>
      </c>
      <c r="O596" s="5" t="s">
        <v>2518</v>
      </c>
      <c r="P596" s="289"/>
      <c r="Q596" s="259">
        <f t="shared" si="127"/>
        <v>44500</v>
      </c>
      <c r="R596" s="259">
        <f t="shared" si="128"/>
        <v>48950.000000000007</v>
      </c>
    </row>
    <row r="597" spans="2:18">
      <c r="B597" s="147">
        <v>16</v>
      </c>
      <c r="C597" s="232">
        <v>45497</v>
      </c>
      <c r="D597" s="147" t="s">
        <v>2299</v>
      </c>
      <c r="E597" s="147" t="s">
        <v>2325</v>
      </c>
      <c r="F597" s="147" t="s">
        <v>2326</v>
      </c>
      <c r="G597" s="147"/>
      <c r="H597" s="291">
        <v>4920624001</v>
      </c>
      <c r="I597" s="147"/>
      <c r="J597" s="147">
        <v>1</v>
      </c>
      <c r="K597" s="147" t="s">
        <v>2374</v>
      </c>
      <c r="L597" s="147" t="s">
        <v>119</v>
      </c>
      <c r="M597" s="153">
        <v>44500</v>
      </c>
      <c r="N597" s="89">
        <v>20240725</v>
      </c>
      <c r="O597" s="5" t="s">
        <v>2518</v>
      </c>
      <c r="P597" s="289"/>
      <c r="Q597" s="259">
        <f t="shared" si="127"/>
        <v>44500</v>
      </c>
      <c r="R597" s="259">
        <f t="shared" si="128"/>
        <v>48950.000000000007</v>
      </c>
    </row>
    <row r="598" spans="2:18">
      <c r="B598" s="147">
        <v>17</v>
      </c>
      <c r="C598" s="232">
        <v>45497</v>
      </c>
      <c r="D598" s="147" t="s">
        <v>2299</v>
      </c>
      <c r="E598" s="147" t="s">
        <v>2379</v>
      </c>
      <c r="F598" s="147" t="s">
        <v>2327</v>
      </c>
      <c r="G598" s="147"/>
      <c r="H598" s="147" t="s">
        <v>2328</v>
      </c>
      <c r="I598" s="147" t="s">
        <v>2380</v>
      </c>
      <c r="J598" s="147">
        <v>5</v>
      </c>
      <c r="K598" s="147" t="s">
        <v>2374</v>
      </c>
      <c r="L598" s="147" t="s">
        <v>119</v>
      </c>
      <c r="M598" s="153">
        <v>1300</v>
      </c>
      <c r="N598" s="89">
        <v>20240725</v>
      </c>
      <c r="O598" s="147" t="s">
        <v>2499</v>
      </c>
      <c r="P598" s="289"/>
      <c r="Q598" s="259">
        <f t="shared" si="127"/>
        <v>6500</v>
      </c>
      <c r="R598" s="259">
        <f t="shared" si="128"/>
        <v>7150.0000000000009</v>
      </c>
    </row>
    <row r="599" spans="2:18">
      <c r="B599" s="147">
        <v>18</v>
      </c>
      <c r="C599" s="232">
        <v>45497</v>
      </c>
      <c r="D599" s="147" t="s">
        <v>49</v>
      </c>
      <c r="E599" s="175" t="s">
        <v>2383</v>
      </c>
      <c r="F599" s="147" t="s">
        <v>1764</v>
      </c>
      <c r="G599" s="292"/>
      <c r="H599" s="292" t="s">
        <v>2384</v>
      </c>
      <c r="I599" s="147" t="s">
        <v>2385</v>
      </c>
      <c r="J599" s="292">
        <v>5</v>
      </c>
      <c r="K599" s="147" t="s">
        <v>38</v>
      </c>
      <c r="L599" s="5" t="s">
        <v>57</v>
      </c>
      <c r="M599" s="153">
        <v>25000</v>
      </c>
      <c r="N599" s="89">
        <v>20240726</v>
      </c>
      <c r="O599" s="5" t="s">
        <v>2804</v>
      </c>
      <c r="P599" s="347" t="s">
        <v>2387</v>
      </c>
      <c r="Q599" s="153">
        <f t="shared" si="127"/>
        <v>125000</v>
      </c>
      <c r="R599" s="153">
        <f t="shared" si="128"/>
        <v>137500</v>
      </c>
    </row>
    <row r="600" spans="2:18">
      <c r="P600" s="256" t="s">
        <v>123</v>
      </c>
      <c r="Q600" s="257">
        <f>SUM(Q582:Q599)</f>
        <v>2758600</v>
      </c>
      <c r="R600" s="257">
        <f>SUM(R582:R599)</f>
        <v>3034460</v>
      </c>
    </row>
    <row r="602" spans="2:18">
      <c r="B602" s="249">
        <v>45498</v>
      </c>
    </row>
    <row r="603" spans="2:18">
      <c r="B603" s="146" t="s">
        <v>48</v>
      </c>
      <c r="C603" s="146" t="s">
        <v>13</v>
      </c>
      <c r="D603" s="146" t="s">
        <v>12</v>
      </c>
      <c r="E603" s="146" t="s">
        <v>5</v>
      </c>
      <c r="F603" s="146" t="s">
        <v>22</v>
      </c>
      <c r="G603" s="146" t="s">
        <v>2</v>
      </c>
      <c r="H603" s="146" t="s">
        <v>18</v>
      </c>
      <c r="I603" s="146" t="s">
        <v>3</v>
      </c>
      <c r="J603" s="146" t="s">
        <v>6</v>
      </c>
      <c r="K603" s="146" t="s">
        <v>35</v>
      </c>
      <c r="L603" s="146" t="s">
        <v>21</v>
      </c>
      <c r="M603" s="146" t="s">
        <v>59</v>
      </c>
      <c r="N603" s="146" t="s">
        <v>58</v>
      </c>
      <c r="O603" s="146" t="s">
        <v>121</v>
      </c>
      <c r="P603" s="146" t="s">
        <v>73</v>
      </c>
      <c r="Q603" s="146" t="s">
        <v>122</v>
      </c>
      <c r="R603" s="146" t="s">
        <v>337</v>
      </c>
    </row>
    <row r="604" spans="2:18" ht="18.75">
      <c r="B604" s="147">
        <v>1</v>
      </c>
      <c r="C604" s="232">
        <v>45498</v>
      </c>
      <c r="D604" s="147" t="s">
        <v>49</v>
      </c>
      <c r="E604" s="239" t="s">
        <v>2389</v>
      </c>
      <c r="F604" s="147" t="s">
        <v>630</v>
      </c>
      <c r="G604" s="147"/>
      <c r="H604" s="147" t="s">
        <v>2496</v>
      </c>
      <c r="I604" s="147"/>
      <c r="J604" s="147">
        <v>1</v>
      </c>
      <c r="K604" s="147" t="s">
        <v>38</v>
      </c>
      <c r="L604" s="147" t="s">
        <v>631</v>
      </c>
      <c r="M604" s="153">
        <v>245000</v>
      </c>
      <c r="N604" s="147">
        <v>20240726</v>
      </c>
      <c r="O604" s="147" t="s">
        <v>2498</v>
      </c>
      <c r="P604" s="147"/>
      <c r="Q604" s="149">
        <f t="shared" ref="Q604:Q606" si="129">(M604*J604)</f>
        <v>245000</v>
      </c>
      <c r="R604" s="149">
        <f t="shared" ref="R604:R606" si="130">Q604*1.1</f>
        <v>269500</v>
      </c>
    </row>
    <row r="605" spans="2:18">
      <c r="B605" s="147">
        <v>2</v>
      </c>
      <c r="C605" s="232">
        <v>45498</v>
      </c>
      <c r="D605" s="147" t="s">
        <v>49</v>
      </c>
      <c r="E605" s="239" t="s">
        <v>2097</v>
      </c>
      <c r="F605" s="147" t="s">
        <v>1585</v>
      </c>
      <c r="G605" s="147"/>
      <c r="H605" s="5" t="s">
        <v>780</v>
      </c>
      <c r="I605" s="147"/>
      <c r="J605" s="147">
        <v>1</v>
      </c>
      <c r="K605" s="147" t="s">
        <v>38</v>
      </c>
      <c r="L605" s="147" t="s">
        <v>504</v>
      </c>
      <c r="M605" s="153">
        <v>401000</v>
      </c>
      <c r="N605" s="147">
        <v>20240726</v>
      </c>
      <c r="O605" s="5" t="s">
        <v>2606</v>
      </c>
      <c r="P605" s="150"/>
      <c r="Q605" s="259">
        <f t="shared" si="129"/>
        <v>401000</v>
      </c>
      <c r="R605" s="259">
        <f t="shared" si="130"/>
        <v>441100.00000000006</v>
      </c>
    </row>
    <row r="606" spans="2:18">
      <c r="B606" s="147">
        <v>3</v>
      </c>
      <c r="C606" s="232">
        <v>45498</v>
      </c>
      <c r="D606" s="147" t="s">
        <v>49</v>
      </c>
      <c r="E606" s="239" t="s">
        <v>2497</v>
      </c>
      <c r="F606" s="147" t="s">
        <v>1585</v>
      </c>
      <c r="G606" s="147"/>
      <c r="H606" s="147" t="s">
        <v>781</v>
      </c>
      <c r="I606" s="147"/>
      <c r="J606" s="147">
        <v>1</v>
      </c>
      <c r="K606" s="147" t="s">
        <v>38</v>
      </c>
      <c r="L606" s="147" t="s">
        <v>504</v>
      </c>
      <c r="M606" s="153">
        <v>1292000</v>
      </c>
      <c r="N606" s="147">
        <v>20240726</v>
      </c>
      <c r="O606" s="5" t="s">
        <v>2606</v>
      </c>
      <c r="P606" s="150"/>
      <c r="Q606" s="153">
        <f t="shared" si="129"/>
        <v>1292000</v>
      </c>
      <c r="R606" s="153">
        <f t="shared" si="130"/>
        <v>1421200</v>
      </c>
    </row>
    <row r="607" spans="2:18">
      <c r="P607" s="165" t="s">
        <v>123</v>
      </c>
      <c r="Q607" s="257">
        <f>SUM(Q604:Q606)</f>
        <v>1938000</v>
      </c>
      <c r="R607" s="257">
        <f>SUM(R604:R606)</f>
        <v>2131800</v>
      </c>
    </row>
    <row r="609" spans="1:349">
      <c r="B609" s="249">
        <v>45517</v>
      </c>
    </row>
    <row r="610" spans="1:349">
      <c r="B610" s="183" t="s">
        <v>48</v>
      </c>
      <c r="C610" s="183" t="s">
        <v>13</v>
      </c>
      <c r="D610" s="183" t="s">
        <v>12</v>
      </c>
      <c r="E610" s="183" t="s">
        <v>5</v>
      </c>
      <c r="F610" s="183" t="s">
        <v>22</v>
      </c>
      <c r="G610" s="183" t="s">
        <v>2</v>
      </c>
      <c r="H610" s="183" t="s">
        <v>18</v>
      </c>
      <c r="I610" s="183" t="s">
        <v>3</v>
      </c>
      <c r="J610" s="183" t="s">
        <v>6</v>
      </c>
      <c r="K610" s="183" t="s">
        <v>35</v>
      </c>
      <c r="L610" s="183" t="s">
        <v>21</v>
      </c>
      <c r="M610" s="183" t="s">
        <v>59</v>
      </c>
      <c r="N610" s="183" t="s">
        <v>58</v>
      </c>
      <c r="O610" s="183" t="s">
        <v>121</v>
      </c>
      <c r="P610" s="183" t="s">
        <v>73</v>
      </c>
      <c r="Q610" s="183" t="s">
        <v>122</v>
      </c>
      <c r="R610" s="183" t="s">
        <v>337</v>
      </c>
    </row>
    <row r="611" spans="1:349" s="150" customFormat="1" ht="16.5">
      <c r="A611" s="142"/>
      <c r="B611" s="147">
        <v>1</v>
      </c>
      <c r="C611" s="232">
        <v>45517</v>
      </c>
      <c r="D611" s="147" t="s">
        <v>49</v>
      </c>
      <c r="E611" s="104" t="s">
        <v>2610</v>
      </c>
      <c r="F611" s="5" t="s">
        <v>1585</v>
      </c>
      <c r="G611" s="210"/>
      <c r="H611" s="104">
        <v>9923031</v>
      </c>
      <c r="I611" s="210"/>
      <c r="J611" s="210">
        <v>5</v>
      </c>
      <c r="K611" s="87" t="s">
        <v>38</v>
      </c>
      <c r="L611" s="147" t="s">
        <v>504</v>
      </c>
      <c r="M611" s="153">
        <v>20000</v>
      </c>
      <c r="N611" s="147">
        <v>20240813</v>
      </c>
      <c r="O611" s="5" t="s">
        <v>2803</v>
      </c>
      <c r="P611" s="147"/>
      <c r="Q611" s="153">
        <f t="shared" ref="Q611:Q614" si="131">(M611*J611)</f>
        <v>100000</v>
      </c>
      <c r="R611" s="153">
        <f t="shared" ref="R611:R614" si="132">Q611*1.1</f>
        <v>110000.00000000001</v>
      </c>
      <c r="S611" s="144"/>
      <c r="T611" s="144"/>
      <c r="U611" s="144"/>
      <c r="V611" s="144"/>
      <c r="W611" s="144"/>
      <c r="X611" s="144"/>
      <c r="Y611" s="144"/>
      <c r="Z611" s="144"/>
      <c r="AA611" s="144"/>
      <c r="AB611" s="144"/>
      <c r="AC611" s="144"/>
      <c r="AD611" s="144"/>
      <c r="AE611" s="144"/>
      <c r="AF611" s="144"/>
      <c r="AG611" s="144"/>
      <c r="AH611" s="144"/>
      <c r="AI611" s="144"/>
      <c r="AJ611" s="144"/>
      <c r="AK611" s="144"/>
      <c r="AL611" s="144"/>
      <c r="AM611" s="144"/>
      <c r="AN611" s="144"/>
      <c r="AO611" s="144"/>
      <c r="AP611" s="144"/>
      <c r="AQ611" s="144"/>
      <c r="AR611" s="144"/>
      <c r="AS611" s="144"/>
      <c r="AT611" s="144"/>
      <c r="AU611" s="144"/>
      <c r="AV611" s="144"/>
      <c r="AW611" s="144"/>
      <c r="AX611" s="144"/>
      <c r="AY611" s="144"/>
      <c r="AZ611" s="144"/>
      <c r="BA611" s="144"/>
      <c r="BB611" s="144"/>
      <c r="BC611" s="144"/>
      <c r="BD611" s="144"/>
      <c r="BE611" s="144"/>
      <c r="BF611" s="144"/>
      <c r="BG611" s="144"/>
      <c r="BH611" s="144"/>
      <c r="BI611" s="144"/>
      <c r="BJ611" s="144"/>
      <c r="BK611" s="144"/>
      <c r="BL611" s="144"/>
      <c r="BM611" s="144"/>
      <c r="BN611" s="144"/>
      <c r="BO611" s="144"/>
      <c r="BP611" s="144"/>
      <c r="BQ611" s="144"/>
      <c r="BR611" s="144"/>
      <c r="BS611" s="144"/>
      <c r="BT611" s="144"/>
      <c r="BU611" s="144"/>
      <c r="BV611" s="144"/>
      <c r="BW611" s="144"/>
      <c r="BX611" s="144"/>
      <c r="BY611" s="144"/>
      <c r="BZ611" s="144"/>
      <c r="CA611" s="144"/>
      <c r="CB611" s="144"/>
      <c r="CC611" s="144"/>
      <c r="CD611" s="144"/>
      <c r="CE611" s="144"/>
      <c r="CF611" s="144"/>
      <c r="CG611" s="144"/>
      <c r="CH611" s="144"/>
      <c r="CI611" s="144"/>
      <c r="CJ611" s="144"/>
      <c r="CK611" s="144"/>
      <c r="CL611" s="144"/>
      <c r="CM611" s="144"/>
      <c r="CN611" s="144"/>
      <c r="CO611" s="144"/>
      <c r="CP611" s="144"/>
      <c r="CQ611" s="144"/>
      <c r="CR611" s="144"/>
      <c r="CS611" s="144"/>
      <c r="CT611" s="144"/>
      <c r="CU611" s="144"/>
      <c r="CV611" s="144"/>
      <c r="CW611" s="144"/>
      <c r="CX611" s="144"/>
      <c r="CY611" s="144"/>
      <c r="CZ611" s="144"/>
      <c r="DA611" s="144"/>
      <c r="DB611" s="144"/>
      <c r="DC611" s="144"/>
      <c r="DD611" s="144"/>
      <c r="DE611" s="144"/>
      <c r="DF611" s="144"/>
      <c r="DG611" s="144"/>
      <c r="DH611" s="144"/>
      <c r="DI611" s="144"/>
      <c r="DJ611" s="144"/>
      <c r="DK611" s="144"/>
      <c r="DL611" s="144"/>
      <c r="DM611" s="144"/>
      <c r="DN611" s="144"/>
      <c r="DO611" s="144"/>
      <c r="DP611" s="144"/>
      <c r="DQ611" s="144"/>
      <c r="DR611" s="144"/>
      <c r="DS611" s="144"/>
      <c r="DT611" s="144"/>
      <c r="DU611" s="144"/>
      <c r="DV611" s="144"/>
      <c r="DW611" s="144"/>
      <c r="DX611" s="144"/>
      <c r="DY611" s="144"/>
      <c r="DZ611" s="144"/>
      <c r="EA611" s="144"/>
      <c r="EB611" s="144"/>
      <c r="EC611" s="144"/>
      <c r="ED611" s="144"/>
      <c r="EE611" s="144"/>
      <c r="EF611" s="144"/>
      <c r="EG611" s="144"/>
      <c r="EH611" s="144"/>
      <c r="EI611" s="144"/>
      <c r="EJ611" s="144"/>
      <c r="EK611" s="144"/>
      <c r="EL611" s="144"/>
      <c r="EM611" s="144"/>
      <c r="EN611" s="144"/>
      <c r="EO611" s="144"/>
      <c r="EP611" s="144"/>
      <c r="EQ611" s="144"/>
      <c r="ER611" s="144"/>
      <c r="ES611" s="144"/>
      <c r="ET611" s="144"/>
      <c r="EU611" s="144"/>
      <c r="EV611" s="144"/>
      <c r="EW611" s="144"/>
      <c r="EX611" s="144"/>
      <c r="EY611" s="144"/>
      <c r="EZ611" s="144"/>
      <c r="FA611" s="144"/>
      <c r="FB611" s="144"/>
      <c r="FC611" s="144"/>
      <c r="FD611" s="144"/>
      <c r="FE611" s="144"/>
      <c r="FF611" s="144"/>
      <c r="FG611" s="144"/>
      <c r="FH611" s="144"/>
      <c r="FI611" s="144"/>
      <c r="FJ611" s="144"/>
      <c r="FK611" s="144"/>
      <c r="FL611" s="144"/>
      <c r="FM611" s="144"/>
      <c r="FN611" s="144"/>
      <c r="FO611" s="144"/>
      <c r="FP611" s="144"/>
      <c r="FQ611" s="144"/>
      <c r="FR611" s="144"/>
      <c r="FS611" s="144"/>
      <c r="FT611" s="144"/>
      <c r="FU611" s="144"/>
      <c r="FV611" s="144"/>
      <c r="FW611" s="144"/>
      <c r="FX611" s="144"/>
      <c r="FY611" s="144"/>
      <c r="FZ611" s="144"/>
      <c r="GA611" s="144"/>
      <c r="GB611" s="144"/>
      <c r="GC611" s="144"/>
      <c r="GD611" s="144"/>
      <c r="GE611" s="144"/>
      <c r="GF611" s="144"/>
      <c r="GG611" s="144"/>
      <c r="GH611" s="144"/>
      <c r="GI611" s="144"/>
      <c r="GJ611" s="144"/>
      <c r="GK611" s="144"/>
      <c r="GL611" s="144"/>
      <c r="GM611" s="144"/>
      <c r="GN611" s="144"/>
      <c r="GO611" s="144"/>
      <c r="GP611" s="144"/>
      <c r="GQ611" s="144"/>
      <c r="GR611" s="144"/>
      <c r="GS611" s="144"/>
      <c r="GT611" s="144"/>
      <c r="GU611" s="144"/>
      <c r="GV611" s="144"/>
      <c r="GW611" s="144"/>
      <c r="GX611" s="144"/>
      <c r="GY611" s="144"/>
      <c r="GZ611" s="144"/>
      <c r="HA611" s="144"/>
      <c r="HB611" s="144"/>
      <c r="HC611" s="144"/>
      <c r="HD611" s="144"/>
      <c r="HE611" s="144"/>
      <c r="HF611" s="144"/>
      <c r="HG611" s="144"/>
      <c r="HH611" s="144"/>
      <c r="HI611" s="144"/>
      <c r="HJ611" s="144"/>
      <c r="HK611" s="144"/>
      <c r="HL611" s="144"/>
      <c r="HM611" s="144"/>
      <c r="HN611" s="144"/>
      <c r="HO611" s="144"/>
      <c r="HP611" s="144"/>
      <c r="HQ611" s="144"/>
      <c r="HR611" s="144"/>
      <c r="HS611" s="144"/>
      <c r="HT611" s="144"/>
      <c r="HU611" s="144"/>
      <c r="HV611" s="144"/>
      <c r="HW611" s="144"/>
      <c r="HX611" s="144"/>
      <c r="HY611" s="144"/>
      <c r="HZ611" s="144"/>
      <c r="IA611" s="144"/>
      <c r="IB611" s="144"/>
      <c r="IC611" s="144"/>
      <c r="ID611" s="144"/>
      <c r="IE611" s="144"/>
      <c r="IF611" s="144"/>
      <c r="IG611" s="144"/>
      <c r="IH611" s="144"/>
      <c r="II611" s="144"/>
      <c r="IJ611" s="144"/>
      <c r="IK611" s="144"/>
      <c r="IL611" s="144"/>
      <c r="IM611" s="144"/>
      <c r="IN611" s="144"/>
      <c r="IO611" s="144"/>
      <c r="IP611" s="144"/>
      <c r="IQ611" s="144"/>
      <c r="IR611" s="144"/>
      <c r="IS611" s="144"/>
      <c r="IT611" s="144"/>
      <c r="IU611" s="144"/>
      <c r="IV611" s="144"/>
      <c r="IW611" s="144"/>
      <c r="IX611" s="144"/>
      <c r="IY611" s="144"/>
      <c r="IZ611" s="144"/>
      <c r="JA611" s="144"/>
      <c r="JB611" s="144"/>
      <c r="JC611" s="144"/>
      <c r="JD611" s="144"/>
      <c r="JE611" s="144"/>
      <c r="JF611" s="144"/>
      <c r="JG611" s="144"/>
      <c r="JH611" s="144"/>
      <c r="JI611" s="144"/>
      <c r="JJ611" s="144"/>
      <c r="JK611" s="144"/>
      <c r="JL611" s="144"/>
      <c r="JM611" s="144"/>
      <c r="JN611" s="144"/>
      <c r="JO611" s="144"/>
      <c r="JP611" s="144"/>
      <c r="JQ611" s="144"/>
      <c r="JR611" s="144"/>
      <c r="JS611" s="144"/>
      <c r="JT611" s="144"/>
      <c r="JU611" s="144"/>
      <c r="JV611" s="144"/>
      <c r="JW611" s="144"/>
      <c r="JX611" s="144"/>
      <c r="JY611" s="144"/>
      <c r="JZ611" s="144"/>
      <c r="KA611" s="144"/>
      <c r="KB611" s="144"/>
      <c r="KC611" s="144"/>
      <c r="KD611" s="144"/>
      <c r="KE611" s="144"/>
      <c r="KF611" s="144"/>
      <c r="KG611" s="144"/>
      <c r="KH611" s="144"/>
      <c r="KI611" s="144"/>
      <c r="KJ611" s="144"/>
      <c r="KK611" s="144"/>
      <c r="KL611" s="144"/>
      <c r="KM611" s="144"/>
      <c r="KN611" s="144"/>
      <c r="KO611" s="144"/>
      <c r="KP611" s="144"/>
      <c r="KQ611" s="144"/>
      <c r="KR611" s="144"/>
      <c r="KS611" s="144"/>
      <c r="KT611" s="144"/>
      <c r="KU611" s="144"/>
      <c r="KV611" s="144"/>
      <c r="KW611" s="144"/>
      <c r="KX611" s="144"/>
      <c r="KY611" s="144"/>
      <c r="KZ611" s="144"/>
      <c r="LA611" s="144"/>
      <c r="LB611" s="144"/>
      <c r="LC611" s="144"/>
      <c r="LD611" s="144"/>
      <c r="LE611" s="144"/>
      <c r="LF611" s="144"/>
      <c r="LG611" s="144"/>
      <c r="LH611" s="144"/>
      <c r="LI611" s="144"/>
      <c r="LJ611" s="144"/>
      <c r="LK611" s="144"/>
      <c r="LL611" s="144"/>
      <c r="LM611" s="144"/>
      <c r="LN611" s="144"/>
      <c r="LO611" s="144"/>
      <c r="LP611" s="144"/>
      <c r="LQ611" s="144"/>
      <c r="LR611" s="144"/>
      <c r="LS611" s="144"/>
      <c r="LT611" s="144"/>
      <c r="LU611" s="144"/>
      <c r="LV611" s="144"/>
      <c r="LW611" s="144"/>
      <c r="LX611" s="144"/>
      <c r="LY611" s="144"/>
      <c r="LZ611" s="144"/>
      <c r="MA611" s="144"/>
      <c r="MB611" s="144"/>
      <c r="MC611" s="144"/>
      <c r="MD611" s="144"/>
      <c r="ME611" s="144"/>
      <c r="MF611" s="144"/>
      <c r="MG611" s="144"/>
      <c r="MH611" s="144"/>
      <c r="MI611" s="144"/>
      <c r="MJ611" s="144"/>
      <c r="MK611" s="144"/>
    </row>
    <row r="612" spans="1:349" s="150" customFormat="1" ht="16.5">
      <c r="A612" s="142"/>
      <c r="B612" s="147">
        <v>2</v>
      </c>
      <c r="C612" s="232">
        <v>45517</v>
      </c>
      <c r="D612" s="147" t="s">
        <v>49</v>
      </c>
      <c r="E612" s="104" t="s">
        <v>2611</v>
      </c>
      <c r="F612" s="147" t="s">
        <v>1585</v>
      </c>
      <c r="G612" s="210"/>
      <c r="H612" s="104">
        <v>9923032</v>
      </c>
      <c r="I612" s="210"/>
      <c r="J612" s="210">
        <v>5</v>
      </c>
      <c r="K612" s="87" t="s">
        <v>38</v>
      </c>
      <c r="L612" s="147" t="s">
        <v>504</v>
      </c>
      <c r="M612" s="153">
        <v>25000</v>
      </c>
      <c r="N612" s="147">
        <v>20240813</v>
      </c>
      <c r="O612" s="5" t="s">
        <v>2803</v>
      </c>
      <c r="P612" s="147"/>
      <c r="Q612" s="153">
        <f t="shared" si="131"/>
        <v>125000</v>
      </c>
      <c r="R612" s="153">
        <f t="shared" si="132"/>
        <v>137500</v>
      </c>
      <c r="S612" s="144"/>
      <c r="T612" s="144"/>
      <c r="U612" s="144"/>
      <c r="V612" s="144"/>
      <c r="W612" s="144"/>
      <c r="X612" s="144"/>
      <c r="Y612" s="144"/>
      <c r="Z612" s="144"/>
      <c r="AA612" s="144"/>
      <c r="AB612" s="144"/>
      <c r="AC612" s="144"/>
      <c r="AD612" s="144"/>
      <c r="AE612" s="144"/>
      <c r="AF612" s="144"/>
      <c r="AG612" s="144"/>
      <c r="AH612" s="144"/>
      <c r="AI612" s="144"/>
      <c r="AJ612" s="144"/>
      <c r="AK612" s="144"/>
      <c r="AL612" s="144"/>
      <c r="AM612" s="144"/>
      <c r="AN612" s="144"/>
      <c r="AO612" s="144"/>
      <c r="AP612" s="144"/>
      <c r="AQ612" s="144"/>
      <c r="AR612" s="144"/>
      <c r="AS612" s="144"/>
      <c r="AT612" s="144"/>
      <c r="AU612" s="144"/>
      <c r="AV612" s="144"/>
      <c r="AW612" s="144"/>
      <c r="AX612" s="144"/>
      <c r="AY612" s="144"/>
      <c r="AZ612" s="144"/>
      <c r="BA612" s="144"/>
      <c r="BB612" s="144"/>
      <c r="BC612" s="144"/>
      <c r="BD612" s="144"/>
      <c r="BE612" s="144"/>
      <c r="BF612" s="144"/>
      <c r="BG612" s="144"/>
      <c r="BH612" s="144"/>
      <c r="BI612" s="144"/>
      <c r="BJ612" s="144"/>
      <c r="BK612" s="144"/>
      <c r="BL612" s="144"/>
      <c r="BM612" s="144"/>
      <c r="BN612" s="144"/>
      <c r="BO612" s="144"/>
      <c r="BP612" s="144"/>
      <c r="BQ612" s="144"/>
      <c r="BR612" s="144"/>
      <c r="BS612" s="144"/>
      <c r="BT612" s="144"/>
      <c r="BU612" s="144"/>
      <c r="BV612" s="144"/>
      <c r="BW612" s="144"/>
      <c r="BX612" s="144"/>
      <c r="BY612" s="144"/>
      <c r="BZ612" s="144"/>
      <c r="CA612" s="144"/>
      <c r="CB612" s="144"/>
      <c r="CC612" s="144"/>
      <c r="CD612" s="144"/>
      <c r="CE612" s="144"/>
      <c r="CF612" s="144"/>
      <c r="CG612" s="144"/>
      <c r="CH612" s="144"/>
      <c r="CI612" s="144"/>
      <c r="CJ612" s="144"/>
      <c r="CK612" s="144"/>
      <c r="CL612" s="144"/>
      <c r="CM612" s="144"/>
      <c r="CN612" s="144"/>
      <c r="CO612" s="144"/>
      <c r="CP612" s="144"/>
      <c r="CQ612" s="144"/>
      <c r="CR612" s="144"/>
      <c r="CS612" s="144"/>
      <c r="CT612" s="144"/>
      <c r="CU612" s="144"/>
      <c r="CV612" s="144"/>
      <c r="CW612" s="144"/>
      <c r="CX612" s="144"/>
      <c r="CY612" s="144"/>
      <c r="CZ612" s="144"/>
      <c r="DA612" s="144"/>
      <c r="DB612" s="144"/>
      <c r="DC612" s="144"/>
      <c r="DD612" s="144"/>
      <c r="DE612" s="144"/>
      <c r="DF612" s="144"/>
      <c r="DG612" s="144"/>
      <c r="DH612" s="144"/>
      <c r="DI612" s="144"/>
      <c r="DJ612" s="144"/>
      <c r="DK612" s="144"/>
      <c r="DL612" s="144"/>
      <c r="DM612" s="144"/>
      <c r="DN612" s="144"/>
      <c r="DO612" s="144"/>
      <c r="DP612" s="144"/>
      <c r="DQ612" s="144"/>
      <c r="DR612" s="144"/>
      <c r="DS612" s="144"/>
      <c r="DT612" s="144"/>
      <c r="DU612" s="144"/>
      <c r="DV612" s="144"/>
      <c r="DW612" s="144"/>
      <c r="DX612" s="144"/>
      <c r="DY612" s="144"/>
      <c r="DZ612" s="144"/>
      <c r="EA612" s="144"/>
      <c r="EB612" s="144"/>
      <c r="EC612" s="144"/>
      <c r="ED612" s="144"/>
      <c r="EE612" s="144"/>
      <c r="EF612" s="144"/>
      <c r="EG612" s="144"/>
      <c r="EH612" s="144"/>
      <c r="EI612" s="144"/>
      <c r="EJ612" s="144"/>
      <c r="EK612" s="144"/>
      <c r="EL612" s="144"/>
      <c r="EM612" s="144"/>
      <c r="EN612" s="144"/>
      <c r="EO612" s="144"/>
      <c r="EP612" s="144"/>
      <c r="EQ612" s="144"/>
      <c r="ER612" s="144"/>
      <c r="ES612" s="144"/>
      <c r="ET612" s="144"/>
      <c r="EU612" s="144"/>
      <c r="EV612" s="144"/>
      <c r="EW612" s="144"/>
      <c r="EX612" s="144"/>
      <c r="EY612" s="144"/>
      <c r="EZ612" s="144"/>
      <c r="FA612" s="144"/>
      <c r="FB612" s="144"/>
      <c r="FC612" s="144"/>
      <c r="FD612" s="144"/>
      <c r="FE612" s="144"/>
      <c r="FF612" s="144"/>
      <c r="FG612" s="144"/>
      <c r="FH612" s="144"/>
      <c r="FI612" s="144"/>
      <c r="FJ612" s="144"/>
      <c r="FK612" s="144"/>
      <c r="FL612" s="144"/>
      <c r="FM612" s="144"/>
      <c r="FN612" s="144"/>
      <c r="FO612" s="144"/>
      <c r="FP612" s="144"/>
      <c r="FQ612" s="144"/>
      <c r="FR612" s="144"/>
      <c r="FS612" s="144"/>
      <c r="FT612" s="144"/>
      <c r="FU612" s="144"/>
      <c r="FV612" s="144"/>
      <c r="FW612" s="144"/>
      <c r="FX612" s="144"/>
      <c r="FY612" s="144"/>
      <c r="FZ612" s="144"/>
      <c r="GA612" s="144"/>
      <c r="GB612" s="144"/>
      <c r="GC612" s="144"/>
      <c r="GD612" s="144"/>
      <c r="GE612" s="144"/>
      <c r="GF612" s="144"/>
      <c r="GG612" s="144"/>
      <c r="GH612" s="144"/>
      <c r="GI612" s="144"/>
      <c r="GJ612" s="144"/>
      <c r="GK612" s="144"/>
      <c r="GL612" s="144"/>
      <c r="GM612" s="144"/>
      <c r="GN612" s="144"/>
      <c r="GO612" s="144"/>
      <c r="GP612" s="144"/>
      <c r="GQ612" s="144"/>
      <c r="GR612" s="144"/>
      <c r="GS612" s="144"/>
      <c r="GT612" s="144"/>
      <c r="GU612" s="144"/>
      <c r="GV612" s="144"/>
      <c r="GW612" s="144"/>
      <c r="GX612" s="144"/>
      <c r="GY612" s="144"/>
      <c r="GZ612" s="144"/>
      <c r="HA612" s="144"/>
      <c r="HB612" s="144"/>
      <c r="HC612" s="144"/>
      <c r="HD612" s="144"/>
      <c r="HE612" s="144"/>
      <c r="HF612" s="144"/>
      <c r="HG612" s="144"/>
      <c r="HH612" s="144"/>
      <c r="HI612" s="144"/>
      <c r="HJ612" s="144"/>
      <c r="HK612" s="144"/>
      <c r="HL612" s="144"/>
      <c r="HM612" s="144"/>
      <c r="HN612" s="144"/>
      <c r="HO612" s="144"/>
      <c r="HP612" s="144"/>
      <c r="HQ612" s="144"/>
      <c r="HR612" s="144"/>
      <c r="HS612" s="144"/>
      <c r="HT612" s="144"/>
      <c r="HU612" s="144"/>
      <c r="HV612" s="144"/>
      <c r="HW612" s="144"/>
      <c r="HX612" s="144"/>
      <c r="HY612" s="144"/>
      <c r="HZ612" s="144"/>
      <c r="IA612" s="144"/>
      <c r="IB612" s="144"/>
      <c r="IC612" s="144"/>
      <c r="ID612" s="144"/>
      <c r="IE612" s="144"/>
      <c r="IF612" s="144"/>
      <c r="IG612" s="144"/>
      <c r="IH612" s="144"/>
      <c r="II612" s="144"/>
      <c r="IJ612" s="144"/>
      <c r="IK612" s="144"/>
      <c r="IL612" s="144"/>
      <c r="IM612" s="144"/>
      <c r="IN612" s="144"/>
      <c r="IO612" s="144"/>
      <c r="IP612" s="144"/>
      <c r="IQ612" s="144"/>
      <c r="IR612" s="144"/>
      <c r="IS612" s="144"/>
      <c r="IT612" s="144"/>
      <c r="IU612" s="144"/>
      <c r="IV612" s="144"/>
      <c r="IW612" s="144"/>
      <c r="IX612" s="144"/>
      <c r="IY612" s="144"/>
      <c r="IZ612" s="144"/>
      <c r="JA612" s="144"/>
      <c r="JB612" s="144"/>
      <c r="JC612" s="144"/>
      <c r="JD612" s="144"/>
      <c r="JE612" s="144"/>
      <c r="JF612" s="144"/>
      <c r="JG612" s="144"/>
      <c r="JH612" s="144"/>
      <c r="JI612" s="144"/>
      <c r="JJ612" s="144"/>
      <c r="JK612" s="144"/>
      <c r="JL612" s="144"/>
      <c r="JM612" s="144"/>
      <c r="JN612" s="144"/>
      <c r="JO612" s="144"/>
      <c r="JP612" s="144"/>
      <c r="JQ612" s="144"/>
      <c r="JR612" s="144"/>
      <c r="JS612" s="144"/>
      <c r="JT612" s="144"/>
      <c r="JU612" s="144"/>
      <c r="JV612" s="144"/>
      <c r="JW612" s="144"/>
      <c r="JX612" s="144"/>
      <c r="JY612" s="144"/>
      <c r="JZ612" s="144"/>
      <c r="KA612" s="144"/>
      <c r="KB612" s="144"/>
      <c r="KC612" s="144"/>
      <c r="KD612" s="144"/>
      <c r="KE612" s="144"/>
      <c r="KF612" s="144"/>
      <c r="KG612" s="144"/>
      <c r="KH612" s="144"/>
      <c r="KI612" s="144"/>
      <c r="KJ612" s="144"/>
      <c r="KK612" s="144"/>
      <c r="KL612" s="144"/>
      <c r="KM612" s="144"/>
      <c r="KN612" s="144"/>
      <c r="KO612" s="144"/>
      <c r="KP612" s="144"/>
      <c r="KQ612" s="144"/>
      <c r="KR612" s="144"/>
      <c r="KS612" s="144"/>
      <c r="KT612" s="144"/>
      <c r="KU612" s="144"/>
      <c r="KV612" s="144"/>
      <c r="KW612" s="144"/>
      <c r="KX612" s="144"/>
      <c r="KY612" s="144"/>
      <c r="KZ612" s="144"/>
      <c r="LA612" s="144"/>
      <c r="LB612" s="144"/>
      <c r="LC612" s="144"/>
      <c r="LD612" s="144"/>
      <c r="LE612" s="144"/>
      <c r="LF612" s="144"/>
      <c r="LG612" s="144"/>
      <c r="LH612" s="144"/>
      <c r="LI612" s="144"/>
      <c r="LJ612" s="144"/>
      <c r="LK612" s="144"/>
      <c r="LL612" s="144"/>
      <c r="LM612" s="144"/>
      <c r="LN612" s="144"/>
      <c r="LO612" s="144"/>
      <c r="LP612" s="144"/>
      <c r="LQ612" s="144"/>
      <c r="LR612" s="144"/>
      <c r="LS612" s="144"/>
      <c r="LT612" s="144"/>
      <c r="LU612" s="144"/>
      <c r="LV612" s="144"/>
      <c r="LW612" s="144"/>
      <c r="LX612" s="144"/>
      <c r="LY612" s="144"/>
      <c r="LZ612" s="144"/>
      <c r="MA612" s="144"/>
      <c r="MB612" s="144"/>
      <c r="MC612" s="144"/>
      <c r="MD612" s="144"/>
      <c r="ME612" s="144"/>
      <c r="MF612" s="144"/>
      <c r="MG612" s="144"/>
      <c r="MH612" s="144"/>
      <c r="MI612" s="144"/>
      <c r="MJ612" s="144"/>
      <c r="MK612" s="144"/>
    </row>
    <row r="613" spans="1:349" s="150" customFormat="1" ht="16.5">
      <c r="A613" s="142"/>
      <c r="B613" s="147">
        <v>3</v>
      </c>
      <c r="C613" s="232">
        <v>45517</v>
      </c>
      <c r="D613" s="147" t="s">
        <v>49</v>
      </c>
      <c r="E613" s="104" t="s">
        <v>2612</v>
      </c>
      <c r="F613" s="147" t="s">
        <v>1585</v>
      </c>
      <c r="G613" s="210"/>
      <c r="H613" s="104" t="s">
        <v>2614</v>
      </c>
      <c r="I613" s="210"/>
      <c r="J613" s="210">
        <v>10</v>
      </c>
      <c r="K613" s="87" t="s">
        <v>38</v>
      </c>
      <c r="L613" s="147" t="s">
        <v>504</v>
      </c>
      <c r="M613" s="153">
        <v>50000</v>
      </c>
      <c r="N613" s="147">
        <v>20240813</v>
      </c>
      <c r="O613" s="5" t="s">
        <v>2803</v>
      </c>
      <c r="P613" s="147"/>
      <c r="Q613" s="153">
        <f t="shared" si="131"/>
        <v>500000</v>
      </c>
      <c r="R613" s="153">
        <f t="shared" si="132"/>
        <v>550000</v>
      </c>
      <c r="S613" s="144"/>
      <c r="T613" s="144"/>
      <c r="U613" s="144"/>
      <c r="V613" s="144"/>
      <c r="W613" s="144"/>
      <c r="X613" s="144"/>
      <c r="Y613" s="144"/>
      <c r="Z613" s="144"/>
      <c r="AA613" s="144"/>
      <c r="AB613" s="144"/>
      <c r="AC613" s="144"/>
      <c r="AD613" s="144"/>
      <c r="AE613" s="144"/>
      <c r="AF613" s="144"/>
      <c r="AG613" s="144"/>
      <c r="AH613" s="144"/>
      <c r="AI613" s="144"/>
      <c r="AJ613" s="144"/>
      <c r="AK613" s="144"/>
      <c r="AL613" s="144"/>
      <c r="AM613" s="144"/>
      <c r="AN613" s="144"/>
      <c r="AO613" s="144"/>
      <c r="AP613" s="144"/>
      <c r="AQ613" s="144"/>
      <c r="AR613" s="144"/>
      <c r="AS613" s="144"/>
      <c r="AT613" s="144"/>
      <c r="AU613" s="144"/>
      <c r="AV613" s="144"/>
      <c r="AW613" s="144"/>
      <c r="AX613" s="144"/>
      <c r="AY613" s="144"/>
      <c r="AZ613" s="144"/>
      <c r="BA613" s="144"/>
      <c r="BB613" s="144"/>
      <c r="BC613" s="144"/>
      <c r="BD613" s="144"/>
      <c r="BE613" s="144"/>
      <c r="BF613" s="144"/>
      <c r="BG613" s="144"/>
      <c r="BH613" s="144"/>
      <c r="BI613" s="144"/>
      <c r="BJ613" s="144"/>
      <c r="BK613" s="144"/>
      <c r="BL613" s="144"/>
      <c r="BM613" s="144"/>
      <c r="BN613" s="144"/>
      <c r="BO613" s="144"/>
      <c r="BP613" s="144"/>
      <c r="BQ613" s="144"/>
      <c r="BR613" s="144"/>
      <c r="BS613" s="144"/>
      <c r="BT613" s="144"/>
      <c r="BU613" s="144"/>
      <c r="BV613" s="144"/>
      <c r="BW613" s="144"/>
      <c r="BX613" s="144"/>
      <c r="BY613" s="144"/>
      <c r="BZ613" s="144"/>
      <c r="CA613" s="144"/>
      <c r="CB613" s="144"/>
      <c r="CC613" s="144"/>
      <c r="CD613" s="144"/>
      <c r="CE613" s="144"/>
      <c r="CF613" s="144"/>
      <c r="CG613" s="144"/>
      <c r="CH613" s="144"/>
      <c r="CI613" s="144"/>
      <c r="CJ613" s="144"/>
      <c r="CK613" s="144"/>
      <c r="CL613" s="144"/>
      <c r="CM613" s="144"/>
      <c r="CN613" s="144"/>
      <c r="CO613" s="144"/>
      <c r="CP613" s="144"/>
      <c r="CQ613" s="144"/>
      <c r="CR613" s="144"/>
      <c r="CS613" s="144"/>
      <c r="CT613" s="144"/>
      <c r="CU613" s="144"/>
      <c r="CV613" s="144"/>
      <c r="CW613" s="144"/>
      <c r="CX613" s="144"/>
      <c r="CY613" s="144"/>
      <c r="CZ613" s="144"/>
      <c r="DA613" s="144"/>
      <c r="DB613" s="144"/>
      <c r="DC613" s="144"/>
      <c r="DD613" s="144"/>
      <c r="DE613" s="144"/>
      <c r="DF613" s="144"/>
      <c r="DG613" s="144"/>
      <c r="DH613" s="144"/>
      <c r="DI613" s="144"/>
      <c r="DJ613" s="144"/>
      <c r="DK613" s="144"/>
      <c r="DL613" s="144"/>
      <c r="DM613" s="144"/>
      <c r="DN613" s="144"/>
      <c r="DO613" s="144"/>
      <c r="DP613" s="144"/>
      <c r="DQ613" s="144"/>
      <c r="DR613" s="144"/>
      <c r="DS613" s="144"/>
      <c r="DT613" s="144"/>
      <c r="DU613" s="144"/>
      <c r="DV613" s="144"/>
      <c r="DW613" s="144"/>
      <c r="DX613" s="144"/>
      <c r="DY613" s="144"/>
      <c r="DZ613" s="144"/>
      <c r="EA613" s="144"/>
      <c r="EB613" s="144"/>
      <c r="EC613" s="144"/>
      <c r="ED613" s="144"/>
      <c r="EE613" s="144"/>
      <c r="EF613" s="144"/>
      <c r="EG613" s="144"/>
      <c r="EH613" s="144"/>
      <c r="EI613" s="144"/>
      <c r="EJ613" s="144"/>
      <c r="EK613" s="144"/>
      <c r="EL613" s="144"/>
      <c r="EM613" s="144"/>
      <c r="EN613" s="144"/>
      <c r="EO613" s="144"/>
      <c r="EP613" s="144"/>
      <c r="EQ613" s="144"/>
      <c r="ER613" s="144"/>
      <c r="ES613" s="144"/>
      <c r="ET613" s="144"/>
      <c r="EU613" s="144"/>
      <c r="EV613" s="144"/>
      <c r="EW613" s="144"/>
      <c r="EX613" s="144"/>
      <c r="EY613" s="144"/>
      <c r="EZ613" s="144"/>
      <c r="FA613" s="144"/>
      <c r="FB613" s="144"/>
      <c r="FC613" s="144"/>
      <c r="FD613" s="144"/>
      <c r="FE613" s="144"/>
      <c r="FF613" s="144"/>
      <c r="FG613" s="144"/>
      <c r="FH613" s="144"/>
      <c r="FI613" s="144"/>
      <c r="FJ613" s="144"/>
      <c r="FK613" s="144"/>
      <c r="FL613" s="144"/>
      <c r="FM613" s="144"/>
      <c r="FN613" s="144"/>
      <c r="FO613" s="144"/>
      <c r="FP613" s="144"/>
      <c r="FQ613" s="144"/>
      <c r="FR613" s="144"/>
      <c r="FS613" s="144"/>
      <c r="FT613" s="144"/>
      <c r="FU613" s="144"/>
      <c r="FV613" s="144"/>
      <c r="FW613" s="144"/>
      <c r="FX613" s="144"/>
      <c r="FY613" s="144"/>
      <c r="FZ613" s="144"/>
      <c r="GA613" s="144"/>
      <c r="GB613" s="144"/>
      <c r="GC613" s="144"/>
      <c r="GD613" s="144"/>
      <c r="GE613" s="144"/>
      <c r="GF613" s="144"/>
      <c r="GG613" s="144"/>
      <c r="GH613" s="144"/>
      <c r="GI613" s="144"/>
      <c r="GJ613" s="144"/>
      <c r="GK613" s="144"/>
      <c r="GL613" s="144"/>
      <c r="GM613" s="144"/>
      <c r="GN613" s="144"/>
      <c r="GO613" s="144"/>
      <c r="GP613" s="144"/>
      <c r="GQ613" s="144"/>
      <c r="GR613" s="144"/>
      <c r="GS613" s="144"/>
      <c r="GT613" s="144"/>
      <c r="GU613" s="144"/>
      <c r="GV613" s="144"/>
      <c r="GW613" s="144"/>
      <c r="GX613" s="144"/>
      <c r="GY613" s="144"/>
      <c r="GZ613" s="144"/>
      <c r="HA613" s="144"/>
      <c r="HB613" s="144"/>
      <c r="HC613" s="144"/>
      <c r="HD613" s="144"/>
      <c r="HE613" s="144"/>
      <c r="HF613" s="144"/>
      <c r="HG613" s="144"/>
      <c r="HH613" s="144"/>
      <c r="HI613" s="144"/>
      <c r="HJ613" s="144"/>
      <c r="HK613" s="144"/>
      <c r="HL613" s="144"/>
      <c r="HM613" s="144"/>
      <c r="HN613" s="144"/>
      <c r="HO613" s="144"/>
      <c r="HP613" s="144"/>
      <c r="HQ613" s="144"/>
      <c r="HR613" s="144"/>
      <c r="HS613" s="144"/>
      <c r="HT613" s="144"/>
      <c r="HU613" s="144"/>
      <c r="HV613" s="144"/>
      <c r="HW613" s="144"/>
      <c r="HX613" s="144"/>
      <c r="HY613" s="144"/>
      <c r="HZ613" s="144"/>
      <c r="IA613" s="144"/>
      <c r="IB613" s="144"/>
      <c r="IC613" s="144"/>
      <c r="ID613" s="144"/>
      <c r="IE613" s="144"/>
      <c r="IF613" s="144"/>
      <c r="IG613" s="144"/>
      <c r="IH613" s="144"/>
      <c r="II613" s="144"/>
      <c r="IJ613" s="144"/>
      <c r="IK613" s="144"/>
      <c r="IL613" s="144"/>
      <c r="IM613" s="144"/>
      <c r="IN613" s="144"/>
      <c r="IO613" s="144"/>
      <c r="IP613" s="144"/>
      <c r="IQ613" s="144"/>
      <c r="IR613" s="144"/>
      <c r="IS613" s="144"/>
      <c r="IT613" s="144"/>
      <c r="IU613" s="144"/>
      <c r="IV613" s="144"/>
      <c r="IW613" s="144"/>
      <c r="IX613" s="144"/>
      <c r="IY613" s="144"/>
      <c r="IZ613" s="144"/>
      <c r="JA613" s="144"/>
      <c r="JB613" s="144"/>
      <c r="JC613" s="144"/>
      <c r="JD613" s="144"/>
      <c r="JE613" s="144"/>
      <c r="JF613" s="144"/>
      <c r="JG613" s="144"/>
      <c r="JH613" s="144"/>
      <c r="JI613" s="144"/>
      <c r="JJ613" s="144"/>
      <c r="JK613" s="144"/>
      <c r="JL613" s="144"/>
      <c r="JM613" s="144"/>
      <c r="JN613" s="144"/>
      <c r="JO613" s="144"/>
      <c r="JP613" s="144"/>
      <c r="JQ613" s="144"/>
      <c r="JR613" s="144"/>
      <c r="JS613" s="144"/>
      <c r="JT613" s="144"/>
      <c r="JU613" s="144"/>
      <c r="JV613" s="144"/>
      <c r="JW613" s="144"/>
      <c r="JX613" s="144"/>
      <c r="JY613" s="144"/>
      <c r="JZ613" s="144"/>
      <c r="KA613" s="144"/>
      <c r="KB613" s="144"/>
      <c r="KC613" s="144"/>
      <c r="KD613" s="144"/>
      <c r="KE613" s="144"/>
      <c r="KF613" s="144"/>
      <c r="KG613" s="144"/>
      <c r="KH613" s="144"/>
      <c r="KI613" s="144"/>
      <c r="KJ613" s="144"/>
      <c r="KK613" s="144"/>
      <c r="KL613" s="144"/>
      <c r="KM613" s="144"/>
      <c r="KN613" s="144"/>
      <c r="KO613" s="144"/>
      <c r="KP613" s="144"/>
      <c r="KQ613" s="144"/>
      <c r="KR613" s="144"/>
      <c r="KS613" s="144"/>
      <c r="KT613" s="144"/>
      <c r="KU613" s="144"/>
      <c r="KV613" s="144"/>
      <c r="KW613" s="144"/>
      <c r="KX613" s="144"/>
      <c r="KY613" s="144"/>
      <c r="KZ613" s="144"/>
      <c r="LA613" s="144"/>
      <c r="LB613" s="144"/>
      <c r="LC613" s="144"/>
      <c r="LD613" s="144"/>
      <c r="LE613" s="144"/>
      <c r="LF613" s="144"/>
      <c r="LG613" s="144"/>
      <c r="LH613" s="144"/>
      <c r="LI613" s="144"/>
      <c r="LJ613" s="144"/>
      <c r="LK613" s="144"/>
      <c r="LL613" s="144"/>
      <c r="LM613" s="144"/>
      <c r="LN613" s="144"/>
      <c r="LO613" s="144"/>
      <c r="LP613" s="144"/>
      <c r="LQ613" s="144"/>
      <c r="LR613" s="144"/>
      <c r="LS613" s="144"/>
      <c r="LT613" s="144"/>
      <c r="LU613" s="144"/>
      <c r="LV613" s="144"/>
      <c r="LW613" s="144"/>
      <c r="LX613" s="144"/>
      <c r="LY613" s="144"/>
      <c r="LZ613" s="144"/>
      <c r="MA613" s="144"/>
      <c r="MB613" s="144"/>
      <c r="MC613" s="144"/>
      <c r="MD613" s="144"/>
      <c r="ME613" s="144"/>
      <c r="MF613" s="144"/>
      <c r="MG613" s="144"/>
      <c r="MH613" s="144"/>
      <c r="MI613" s="144"/>
      <c r="MJ613" s="144"/>
      <c r="MK613" s="144"/>
    </row>
    <row r="614" spans="1:349" s="150" customFormat="1" ht="16.5">
      <c r="A614" s="142"/>
      <c r="B614" s="147">
        <v>4</v>
      </c>
      <c r="C614" s="232">
        <v>45517</v>
      </c>
      <c r="D614" s="147" t="s">
        <v>49</v>
      </c>
      <c r="E614" s="104" t="s">
        <v>2613</v>
      </c>
      <c r="F614" s="147" t="s">
        <v>1585</v>
      </c>
      <c r="G614" s="210"/>
      <c r="H614" s="104" t="s">
        <v>2615</v>
      </c>
      <c r="I614" s="210"/>
      <c r="J614" s="210">
        <v>1</v>
      </c>
      <c r="K614" s="87" t="s">
        <v>38</v>
      </c>
      <c r="L614" s="147" t="s">
        <v>504</v>
      </c>
      <c r="M614" s="153">
        <v>90000</v>
      </c>
      <c r="N614" s="147">
        <v>20240813</v>
      </c>
      <c r="O614" s="5" t="s">
        <v>2803</v>
      </c>
      <c r="P614" s="147"/>
      <c r="Q614" s="153">
        <f t="shared" si="131"/>
        <v>90000</v>
      </c>
      <c r="R614" s="153">
        <f t="shared" si="132"/>
        <v>99000.000000000015</v>
      </c>
      <c r="S614" s="144"/>
      <c r="T614" s="144"/>
      <c r="U614" s="144"/>
      <c r="V614" s="144"/>
      <c r="W614" s="144"/>
      <c r="X614" s="144"/>
      <c r="Y614" s="144"/>
      <c r="Z614" s="144"/>
      <c r="AA614" s="144"/>
      <c r="AB614" s="144"/>
      <c r="AC614" s="144"/>
      <c r="AD614" s="144"/>
      <c r="AE614" s="144"/>
      <c r="AF614" s="144"/>
      <c r="AG614" s="144"/>
      <c r="AH614" s="144"/>
      <c r="AI614" s="144"/>
      <c r="AJ614" s="144"/>
      <c r="AK614" s="144"/>
      <c r="AL614" s="144"/>
      <c r="AM614" s="144"/>
      <c r="AN614" s="144"/>
      <c r="AO614" s="144"/>
      <c r="AP614" s="144"/>
      <c r="AQ614" s="144"/>
      <c r="AR614" s="144"/>
      <c r="AS614" s="144"/>
      <c r="AT614" s="144"/>
      <c r="AU614" s="144"/>
      <c r="AV614" s="144"/>
      <c r="AW614" s="144"/>
      <c r="AX614" s="144"/>
      <c r="AY614" s="144"/>
      <c r="AZ614" s="144"/>
      <c r="BA614" s="144"/>
      <c r="BB614" s="144"/>
      <c r="BC614" s="144"/>
      <c r="BD614" s="144"/>
      <c r="BE614" s="144"/>
      <c r="BF614" s="144"/>
      <c r="BG614" s="144"/>
      <c r="BH614" s="144"/>
      <c r="BI614" s="144"/>
      <c r="BJ614" s="144"/>
      <c r="BK614" s="144"/>
      <c r="BL614" s="144"/>
      <c r="BM614" s="144"/>
      <c r="BN614" s="144"/>
      <c r="BO614" s="144"/>
      <c r="BP614" s="144"/>
      <c r="BQ614" s="144"/>
      <c r="BR614" s="144"/>
      <c r="BS614" s="144"/>
      <c r="BT614" s="144"/>
      <c r="BU614" s="144"/>
      <c r="BV614" s="144"/>
      <c r="BW614" s="144"/>
      <c r="BX614" s="144"/>
      <c r="BY614" s="144"/>
      <c r="BZ614" s="144"/>
      <c r="CA614" s="144"/>
      <c r="CB614" s="144"/>
      <c r="CC614" s="144"/>
      <c r="CD614" s="144"/>
      <c r="CE614" s="144"/>
      <c r="CF614" s="144"/>
      <c r="CG614" s="144"/>
      <c r="CH614" s="144"/>
      <c r="CI614" s="144"/>
      <c r="CJ614" s="144"/>
      <c r="CK614" s="144"/>
      <c r="CL614" s="144"/>
      <c r="CM614" s="144"/>
      <c r="CN614" s="144"/>
      <c r="CO614" s="144"/>
      <c r="CP614" s="144"/>
      <c r="CQ614" s="144"/>
      <c r="CR614" s="144"/>
      <c r="CS614" s="144"/>
      <c r="CT614" s="144"/>
      <c r="CU614" s="144"/>
      <c r="CV614" s="144"/>
      <c r="CW614" s="144"/>
      <c r="CX614" s="144"/>
      <c r="CY614" s="144"/>
      <c r="CZ614" s="144"/>
      <c r="DA614" s="144"/>
      <c r="DB614" s="144"/>
      <c r="DC614" s="144"/>
      <c r="DD614" s="144"/>
      <c r="DE614" s="144"/>
      <c r="DF614" s="144"/>
      <c r="DG614" s="144"/>
      <c r="DH614" s="144"/>
      <c r="DI614" s="144"/>
      <c r="DJ614" s="144"/>
      <c r="DK614" s="144"/>
      <c r="DL614" s="144"/>
      <c r="DM614" s="144"/>
      <c r="DN614" s="144"/>
      <c r="DO614" s="144"/>
      <c r="DP614" s="144"/>
      <c r="DQ614" s="144"/>
      <c r="DR614" s="144"/>
      <c r="DS614" s="144"/>
      <c r="DT614" s="144"/>
      <c r="DU614" s="144"/>
      <c r="DV614" s="144"/>
      <c r="DW614" s="144"/>
      <c r="DX614" s="144"/>
      <c r="DY614" s="144"/>
      <c r="DZ614" s="144"/>
      <c r="EA614" s="144"/>
      <c r="EB614" s="144"/>
      <c r="EC614" s="144"/>
      <c r="ED614" s="144"/>
      <c r="EE614" s="144"/>
      <c r="EF614" s="144"/>
      <c r="EG614" s="144"/>
      <c r="EH614" s="144"/>
      <c r="EI614" s="144"/>
      <c r="EJ614" s="144"/>
      <c r="EK614" s="144"/>
      <c r="EL614" s="144"/>
      <c r="EM614" s="144"/>
      <c r="EN614" s="144"/>
      <c r="EO614" s="144"/>
      <c r="EP614" s="144"/>
      <c r="EQ614" s="144"/>
      <c r="ER614" s="144"/>
      <c r="ES614" s="144"/>
      <c r="ET614" s="144"/>
      <c r="EU614" s="144"/>
      <c r="EV614" s="144"/>
      <c r="EW614" s="144"/>
      <c r="EX614" s="144"/>
      <c r="EY614" s="144"/>
      <c r="EZ614" s="144"/>
      <c r="FA614" s="144"/>
      <c r="FB614" s="144"/>
      <c r="FC614" s="144"/>
      <c r="FD614" s="144"/>
      <c r="FE614" s="144"/>
      <c r="FF614" s="144"/>
      <c r="FG614" s="144"/>
      <c r="FH614" s="144"/>
      <c r="FI614" s="144"/>
      <c r="FJ614" s="144"/>
      <c r="FK614" s="144"/>
      <c r="FL614" s="144"/>
      <c r="FM614" s="144"/>
      <c r="FN614" s="144"/>
      <c r="FO614" s="144"/>
      <c r="FP614" s="144"/>
      <c r="FQ614" s="144"/>
      <c r="FR614" s="144"/>
      <c r="FS614" s="144"/>
      <c r="FT614" s="144"/>
      <c r="FU614" s="144"/>
      <c r="FV614" s="144"/>
      <c r="FW614" s="144"/>
      <c r="FX614" s="144"/>
      <c r="FY614" s="144"/>
      <c r="FZ614" s="144"/>
      <c r="GA614" s="144"/>
      <c r="GB614" s="144"/>
      <c r="GC614" s="144"/>
      <c r="GD614" s="144"/>
      <c r="GE614" s="144"/>
      <c r="GF614" s="144"/>
      <c r="GG614" s="144"/>
      <c r="GH614" s="144"/>
      <c r="GI614" s="144"/>
      <c r="GJ614" s="144"/>
      <c r="GK614" s="144"/>
      <c r="GL614" s="144"/>
      <c r="GM614" s="144"/>
      <c r="GN614" s="144"/>
      <c r="GO614" s="144"/>
      <c r="GP614" s="144"/>
      <c r="GQ614" s="144"/>
      <c r="GR614" s="144"/>
      <c r="GS614" s="144"/>
      <c r="GT614" s="144"/>
      <c r="GU614" s="144"/>
      <c r="GV614" s="144"/>
      <c r="GW614" s="144"/>
      <c r="GX614" s="144"/>
      <c r="GY614" s="144"/>
      <c r="GZ614" s="144"/>
      <c r="HA614" s="144"/>
      <c r="HB614" s="144"/>
      <c r="HC614" s="144"/>
      <c r="HD614" s="144"/>
      <c r="HE614" s="144"/>
      <c r="HF614" s="144"/>
      <c r="HG614" s="144"/>
      <c r="HH614" s="144"/>
      <c r="HI614" s="144"/>
      <c r="HJ614" s="144"/>
      <c r="HK614" s="144"/>
      <c r="HL614" s="144"/>
      <c r="HM614" s="144"/>
      <c r="HN614" s="144"/>
      <c r="HO614" s="144"/>
      <c r="HP614" s="144"/>
      <c r="HQ614" s="144"/>
      <c r="HR614" s="144"/>
      <c r="HS614" s="144"/>
      <c r="HT614" s="144"/>
      <c r="HU614" s="144"/>
      <c r="HV614" s="144"/>
      <c r="HW614" s="144"/>
      <c r="HX614" s="144"/>
      <c r="HY614" s="144"/>
      <c r="HZ614" s="144"/>
      <c r="IA614" s="144"/>
      <c r="IB614" s="144"/>
      <c r="IC614" s="144"/>
      <c r="ID614" s="144"/>
      <c r="IE614" s="144"/>
      <c r="IF614" s="144"/>
      <c r="IG614" s="144"/>
      <c r="IH614" s="144"/>
      <c r="II614" s="144"/>
      <c r="IJ614" s="144"/>
      <c r="IK614" s="144"/>
      <c r="IL614" s="144"/>
      <c r="IM614" s="144"/>
      <c r="IN614" s="144"/>
      <c r="IO614" s="144"/>
      <c r="IP614" s="144"/>
      <c r="IQ614" s="144"/>
      <c r="IR614" s="144"/>
      <c r="IS614" s="144"/>
      <c r="IT614" s="144"/>
      <c r="IU614" s="144"/>
      <c r="IV614" s="144"/>
      <c r="IW614" s="144"/>
      <c r="IX614" s="144"/>
      <c r="IY614" s="144"/>
      <c r="IZ614" s="144"/>
      <c r="JA614" s="144"/>
      <c r="JB614" s="144"/>
      <c r="JC614" s="144"/>
      <c r="JD614" s="144"/>
      <c r="JE614" s="144"/>
      <c r="JF614" s="144"/>
      <c r="JG614" s="144"/>
      <c r="JH614" s="144"/>
      <c r="JI614" s="144"/>
      <c r="JJ614" s="144"/>
      <c r="JK614" s="144"/>
      <c r="JL614" s="144"/>
      <c r="JM614" s="144"/>
      <c r="JN614" s="144"/>
      <c r="JO614" s="144"/>
      <c r="JP614" s="144"/>
      <c r="JQ614" s="144"/>
      <c r="JR614" s="144"/>
      <c r="JS614" s="144"/>
      <c r="JT614" s="144"/>
      <c r="JU614" s="144"/>
      <c r="JV614" s="144"/>
      <c r="JW614" s="144"/>
      <c r="JX614" s="144"/>
      <c r="JY614" s="144"/>
      <c r="JZ614" s="144"/>
      <c r="KA614" s="144"/>
      <c r="KB614" s="144"/>
      <c r="KC614" s="144"/>
      <c r="KD614" s="144"/>
      <c r="KE614" s="144"/>
      <c r="KF614" s="144"/>
      <c r="KG614" s="144"/>
      <c r="KH614" s="144"/>
      <c r="KI614" s="144"/>
      <c r="KJ614" s="144"/>
      <c r="KK614" s="144"/>
      <c r="KL614" s="144"/>
      <c r="KM614" s="144"/>
      <c r="KN614" s="144"/>
      <c r="KO614" s="144"/>
      <c r="KP614" s="144"/>
      <c r="KQ614" s="144"/>
      <c r="KR614" s="144"/>
      <c r="KS614" s="144"/>
      <c r="KT614" s="144"/>
      <c r="KU614" s="144"/>
      <c r="KV614" s="144"/>
      <c r="KW614" s="144"/>
      <c r="KX614" s="144"/>
      <c r="KY614" s="144"/>
      <c r="KZ614" s="144"/>
      <c r="LA614" s="144"/>
      <c r="LB614" s="144"/>
      <c r="LC614" s="144"/>
      <c r="LD614" s="144"/>
      <c r="LE614" s="144"/>
      <c r="LF614" s="144"/>
      <c r="LG614" s="144"/>
      <c r="LH614" s="144"/>
      <c r="LI614" s="144"/>
      <c r="LJ614" s="144"/>
      <c r="LK614" s="144"/>
      <c r="LL614" s="144"/>
      <c r="LM614" s="144"/>
      <c r="LN614" s="144"/>
      <c r="LO614" s="144"/>
      <c r="LP614" s="144"/>
      <c r="LQ614" s="144"/>
      <c r="LR614" s="144"/>
      <c r="LS614" s="144"/>
      <c r="LT614" s="144"/>
      <c r="LU614" s="144"/>
      <c r="LV614" s="144"/>
      <c r="LW614" s="144"/>
      <c r="LX614" s="144"/>
      <c r="LY614" s="144"/>
      <c r="LZ614" s="144"/>
      <c r="MA614" s="144"/>
      <c r="MB614" s="144"/>
      <c r="MC614" s="144"/>
      <c r="MD614" s="144"/>
      <c r="ME614" s="144"/>
      <c r="MF614" s="144"/>
      <c r="MG614" s="144"/>
      <c r="MH614" s="144"/>
      <c r="MI614" s="144"/>
      <c r="MJ614" s="144"/>
      <c r="MK614" s="144"/>
    </row>
    <row r="615" spans="1:349">
      <c r="P615" s="236" t="s">
        <v>123</v>
      </c>
      <c r="Q615" s="288">
        <f>SUM(Q611:Q614)</f>
        <v>815000</v>
      </c>
      <c r="R615" s="288">
        <f>SUM(R611:R614)</f>
        <v>896500</v>
      </c>
    </row>
    <row r="617" spans="1:349">
      <c r="B617" s="269">
        <v>45520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7"/>
      <c r="Q617" s="37"/>
      <c r="R617" s="37"/>
    </row>
    <row r="618" spans="1:349">
      <c r="B618" s="4" t="s">
        <v>48</v>
      </c>
      <c r="C618" s="4" t="s">
        <v>13</v>
      </c>
      <c r="D618" s="4" t="s">
        <v>12</v>
      </c>
      <c r="E618" s="4" t="s">
        <v>5</v>
      </c>
      <c r="F618" s="4" t="s">
        <v>22</v>
      </c>
      <c r="G618" s="4" t="s">
        <v>2</v>
      </c>
      <c r="H618" s="4" t="s">
        <v>18</v>
      </c>
      <c r="I618" s="4" t="s">
        <v>3</v>
      </c>
      <c r="J618" s="4" t="s">
        <v>6</v>
      </c>
      <c r="K618" s="4" t="s">
        <v>35</v>
      </c>
      <c r="L618" s="4" t="s">
        <v>21</v>
      </c>
      <c r="M618" s="4" t="s">
        <v>59</v>
      </c>
      <c r="N618" s="4" t="s">
        <v>58</v>
      </c>
      <c r="O618" s="4" t="s">
        <v>121</v>
      </c>
      <c r="P618" s="4" t="s">
        <v>73</v>
      </c>
      <c r="Q618" s="4" t="s">
        <v>122</v>
      </c>
      <c r="R618" s="4" t="s">
        <v>337</v>
      </c>
    </row>
    <row r="619" spans="1:349">
      <c r="B619" s="5">
        <v>1</v>
      </c>
      <c r="C619" s="137">
        <v>45520</v>
      </c>
      <c r="D619" s="5" t="s">
        <v>2616</v>
      </c>
      <c r="E619" s="275" t="s">
        <v>2617</v>
      </c>
      <c r="F619" s="275"/>
      <c r="G619" s="275"/>
      <c r="H619" s="275"/>
      <c r="I619" s="275" t="s">
        <v>228</v>
      </c>
      <c r="J619" s="5">
        <v>10</v>
      </c>
      <c r="K619" s="5" t="s">
        <v>38</v>
      </c>
      <c r="L619" s="147" t="s">
        <v>119</v>
      </c>
      <c r="M619" s="153">
        <v>2200</v>
      </c>
      <c r="N619" s="5">
        <v>20240822</v>
      </c>
      <c r="O619" s="5" t="s">
        <v>2739</v>
      </c>
      <c r="P619" s="76"/>
      <c r="Q619" s="153">
        <f t="shared" ref="Q619:Q622" si="133">(M619*J619)</f>
        <v>22000</v>
      </c>
      <c r="R619" s="258">
        <f t="shared" ref="R619:R622" si="134">Q619*1.1</f>
        <v>24200.000000000004</v>
      </c>
    </row>
    <row r="620" spans="1:349">
      <c r="B620" s="5">
        <v>2</v>
      </c>
      <c r="C620" s="137">
        <v>45520</v>
      </c>
      <c r="D620" s="5" t="s">
        <v>2616</v>
      </c>
      <c r="E620" s="275" t="s">
        <v>2618</v>
      </c>
      <c r="F620" s="275"/>
      <c r="G620" s="275"/>
      <c r="H620" s="275"/>
      <c r="I620" s="276" t="s">
        <v>2619</v>
      </c>
      <c r="J620" s="5">
        <v>3</v>
      </c>
      <c r="K620" s="5" t="s">
        <v>2620</v>
      </c>
      <c r="L620" s="147" t="s">
        <v>119</v>
      </c>
      <c r="M620" s="153">
        <v>1500</v>
      </c>
      <c r="N620" s="5">
        <v>20240822</v>
      </c>
      <c r="O620" s="5" t="s">
        <v>2739</v>
      </c>
      <c r="P620" s="76"/>
      <c r="Q620" s="153">
        <f t="shared" si="133"/>
        <v>4500</v>
      </c>
      <c r="R620" s="258">
        <f t="shared" si="134"/>
        <v>4950</v>
      </c>
    </row>
    <row r="621" spans="1:349">
      <c r="B621" s="5">
        <v>3</v>
      </c>
      <c r="C621" s="137">
        <v>45520</v>
      </c>
      <c r="D621" s="5" t="s">
        <v>2616</v>
      </c>
      <c r="E621" s="275" t="s">
        <v>2618</v>
      </c>
      <c r="F621" s="275"/>
      <c r="G621" s="275"/>
      <c r="H621" s="275"/>
      <c r="I621" s="276" t="s">
        <v>2621</v>
      </c>
      <c r="J621" s="5">
        <v>3</v>
      </c>
      <c r="K621" s="5" t="s">
        <v>2620</v>
      </c>
      <c r="L621" s="147" t="s">
        <v>119</v>
      </c>
      <c r="M621" s="153">
        <v>2400</v>
      </c>
      <c r="N621" s="5">
        <v>20240822</v>
      </c>
      <c r="O621" s="5" t="s">
        <v>2739</v>
      </c>
      <c r="P621" s="76"/>
      <c r="Q621" s="153">
        <f t="shared" si="133"/>
        <v>7200</v>
      </c>
      <c r="R621" s="258">
        <f t="shared" si="134"/>
        <v>7920.0000000000009</v>
      </c>
    </row>
    <row r="622" spans="1:349">
      <c r="B622" s="5">
        <v>4</v>
      </c>
      <c r="C622" s="137">
        <v>45520</v>
      </c>
      <c r="D622" s="5" t="s">
        <v>2616</v>
      </c>
      <c r="E622" s="275" t="s">
        <v>2618</v>
      </c>
      <c r="F622" s="275"/>
      <c r="G622" s="275"/>
      <c r="H622" s="275"/>
      <c r="I622" s="276" t="s">
        <v>2622</v>
      </c>
      <c r="J622" s="5">
        <v>3</v>
      </c>
      <c r="K622" s="5" t="s">
        <v>2620</v>
      </c>
      <c r="L622" s="147" t="s">
        <v>119</v>
      </c>
      <c r="M622" s="153">
        <v>2200</v>
      </c>
      <c r="N622" s="5">
        <v>20240822</v>
      </c>
      <c r="O622" s="5" t="s">
        <v>2739</v>
      </c>
      <c r="P622" s="76"/>
      <c r="Q622" s="153">
        <f t="shared" si="133"/>
        <v>6600</v>
      </c>
      <c r="R622" s="258">
        <f t="shared" si="134"/>
        <v>7260.0000000000009</v>
      </c>
    </row>
    <row r="623" spans="1:349">
      <c r="B623" s="5">
        <v>5</v>
      </c>
      <c r="C623" s="137">
        <v>45520</v>
      </c>
      <c r="D623" s="5" t="s">
        <v>2616</v>
      </c>
      <c r="E623" s="275" t="s">
        <v>2623</v>
      </c>
      <c r="F623" s="275"/>
      <c r="G623" s="275"/>
      <c r="H623" s="275"/>
      <c r="I623" s="277" t="s">
        <v>2624</v>
      </c>
      <c r="J623" s="5">
        <v>5</v>
      </c>
      <c r="K623" s="5" t="s">
        <v>2620</v>
      </c>
      <c r="L623" s="147" t="s">
        <v>119</v>
      </c>
      <c r="M623" s="153">
        <v>1200</v>
      </c>
      <c r="N623" s="5">
        <v>20240822</v>
      </c>
      <c r="O623" s="5" t="s">
        <v>2820</v>
      </c>
      <c r="P623" s="76"/>
      <c r="Q623" s="153">
        <f t="shared" ref="Q623:Q643" si="135">(M623*J623)</f>
        <v>6000</v>
      </c>
      <c r="R623" s="258">
        <f t="shared" ref="R623:R643" si="136">Q623*1.1</f>
        <v>6600.0000000000009</v>
      </c>
    </row>
    <row r="624" spans="1:349">
      <c r="B624" s="5">
        <v>6</v>
      </c>
      <c r="C624" s="137">
        <v>45520</v>
      </c>
      <c r="D624" s="5" t="s">
        <v>2616</v>
      </c>
      <c r="E624" s="277" t="s">
        <v>2625</v>
      </c>
      <c r="F624" s="276" t="s">
        <v>872</v>
      </c>
      <c r="G624" s="275"/>
      <c r="H624" s="277" t="s">
        <v>2626</v>
      </c>
      <c r="I624" s="275" t="s">
        <v>2627</v>
      </c>
      <c r="J624" s="5">
        <v>2</v>
      </c>
      <c r="K624" s="5" t="s">
        <v>2620</v>
      </c>
      <c r="L624" s="147" t="s">
        <v>119</v>
      </c>
      <c r="M624" s="153">
        <v>90000</v>
      </c>
      <c r="N624" s="5">
        <v>20240822</v>
      </c>
      <c r="O624" s="5" t="s">
        <v>2739</v>
      </c>
      <c r="P624" s="76"/>
      <c r="Q624" s="153">
        <f t="shared" si="135"/>
        <v>180000</v>
      </c>
      <c r="R624" s="258">
        <f t="shared" si="136"/>
        <v>198000.00000000003</v>
      </c>
    </row>
    <row r="625" spans="2:18">
      <c r="B625" s="5">
        <v>7</v>
      </c>
      <c r="C625" s="137">
        <v>45520</v>
      </c>
      <c r="D625" s="5" t="s">
        <v>2616</v>
      </c>
      <c r="E625" s="275" t="s">
        <v>1597</v>
      </c>
      <c r="F625" s="275" t="s">
        <v>171</v>
      </c>
      <c r="G625" s="275"/>
      <c r="H625" s="275" t="s">
        <v>405</v>
      </c>
      <c r="I625" s="275" t="s">
        <v>1608</v>
      </c>
      <c r="J625" s="5">
        <v>10</v>
      </c>
      <c r="K625" s="5" t="s">
        <v>37</v>
      </c>
      <c r="L625" s="5" t="s">
        <v>2220</v>
      </c>
      <c r="M625" s="153">
        <v>77000</v>
      </c>
      <c r="N625" s="5" t="s">
        <v>2722</v>
      </c>
      <c r="O625" s="5" t="s">
        <v>2731</v>
      </c>
      <c r="P625" s="76"/>
      <c r="Q625" s="153">
        <f t="shared" si="135"/>
        <v>770000</v>
      </c>
      <c r="R625" s="258">
        <f t="shared" si="136"/>
        <v>847000.00000000012</v>
      </c>
    </row>
    <row r="626" spans="2:18">
      <c r="B626" s="5">
        <v>8</v>
      </c>
      <c r="C626" s="137">
        <v>45520</v>
      </c>
      <c r="D626" s="5" t="s">
        <v>2616</v>
      </c>
      <c r="E626" s="276" t="s">
        <v>850</v>
      </c>
      <c r="F626" s="276" t="s">
        <v>856</v>
      </c>
      <c r="G626" s="276" t="s">
        <v>1</v>
      </c>
      <c r="H626" s="276" t="s">
        <v>860</v>
      </c>
      <c r="I626" s="276" t="s">
        <v>42</v>
      </c>
      <c r="J626" s="87">
        <v>5</v>
      </c>
      <c r="K626" s="87" t="s">
        <v>38</v>
      </c>
      <c r="L626" s="147" t="s">
        <v>119</v>
      </c>
      <c r="M626" s="153">
        <v>23000</v>
      </c>
      <c r="N626" s="5">
        <v>20240822</v>
      </c>
      <c r="O626" s="5" t="s">
        <v>2739</v>
      </c>
      <c r="P626" s="76"/>
      <c r="Q626" s="153">
        <f t="shared" si="135"/>
        <v>115000</v>
      </c>
      <c r="R626" s="258">
        <f t="shared" si="136"/>
        <v>126500.00000000001</v>
      </c>
    </row>
    <row r="627" spans="2:18">
      <c r="B627" s="5">
        <v>9</v>
      </c>
      <c r="C627" s="137">
        <v>45520</v>
      </c>
      <c r="D627" s="5" t="s">
        <v>2616</v>
      </c>
      <c r="E627" s="275" t="s">
        <v>2628</v>
      </c>
      <c r="F627" s="275" t="s">
        <v>1764</v>
      </c>
      <c r="G627" s="275"/>
      <c r="H627" s="275" t="s">
        <v>2629</v>
      </c>
      <c r="I627" s="275" t="s">
        <v>2630</v>
      </c>
      <c r="J627" s="5">
        <v>3</v>
      </c>
      <c r="K627" s="5" t="s">
        <v>2631</v>
      </c>
      <c r="L627" s="147" t="s">
        <v>119</v>
      </c>
      <c r="M627" s="153">
        <v>39500</v>
      </c>
      <c r="N627" s="5">
        <v>20240822</v>
      </c>
      <c r="O627" s="5" t="s">
        <v>2931</v>
      </c>
      <c r="P627" s="76"/>
      <c r="Q627" s="153">
        <f t="shared" si="135"/>
        <v>118500</v>
      </c>
      <c r="R627" s="258">
        <f t="shared" si="136"/>
        <v>130350.00000000001</v>
      </c>
    </row>
    <row r="628" spans="2:18">
      <c r="B628" s="5">
        <v>10</v>
      </c>
      <c r="C628" s="137">
        <v>45520</v>
      </c>
      <c r="D628" s="5" t="s">
        <v>2616</v>
      </c>
      <c r="E628" s="275" t="s">
        <v>2632</v>
      </c>
      <c r="F628" s="275" t="s">
        <v>2633</v>
      </c>
      <c r="G628" s="275"/>
      <c r="H628" s="277" t="s">
        <v>2634</v>
      </c>
      <c r="I628" s="275" t="s">
        <v>2635</v>
      </c>
      <c r="J628" s="5">
        <v>1</v>
      </c>
      <c r="K628" s="5" t="s">
        <v>2636</v>
      </c>
      <c r="L628" s="147" t="s">
        <v>119</v>
      </c>
      <c r="M628" s="153">
        <v>140000</v>
      </c>
      <c r="N628" s="5">
        <v>20240822</v>
      </c>
      <c r="O628" s="5" t="s">
        <v>2978</v>
      </c>
      <c r="P628" s="5" t="s">
        <v>2637</v>
      </c>
      <c r="Q628" s="153">
        <f t="shared" si="135"/>
        <v>140000</v>
      </c>
      <c r="R628" s="258">
        <f t="shared" si="136"/>
        <v>154000</v>
      </c>
    </row>
    <row r="629" spans="2:18">
      <c r="B629" s="88">
        <v>11</v>
      </c>
      <c r="C629" s="278">
        <v>45520</v>
      </c>
      <c r="D629" s="88" t="s">
        <v>2616</v>
      </c>
      <c r="E629" s="88" t="s">
        <v>2725</v>
      </c>
      <c r="F629" s="88" t="s">
        <v>1430</v>
      </c>
      <c r="G629" s="88" t="s">
        <v>10</v>
      </c>
      <c r="H629" s="279" t="s">
        <v>2726</v>
      </c>
      <c r="I629" s="88" t="s">
        <v>2638</v>
      </c>
      <c r="J629" s="88">
        <v>1</v>
      </c>
      <c r="K629" s="88" t="s">
        <v>38</v>
      </c>
      <c r="L629" s="88"/>
      <c r="M629" s="101">
        <v>220000</v>
      </c>
      <c r="N629" s="5">
        <v>20240822</v>
      </c>
      <c r="O629" s="5" t="s">
        <v>2739</v>
      </c>
      <c r="P629" s="101" t="s">
        <v>2723</v>
      </c>
      <c r="Q629" s="101">
        <f t="shared" si="135"/>
        <v>220000</v>
      </c>
      <c r="R629" s="280">
        <f t="shared" si="136"/>
        <v>242000.00000000003</v>
      </c>
    </row>
    <row r="630" spans="2:18">
      <c r="B630" s="5">
        <v>12</v>
      </c>
      <c r="C630" s="281">
        <v>45520</v>
      </c>
      <c r="D630" s="279" t="s">
        <v>2616</v>
      </c>
      <c r="E630" s="279" t="s">
        <v>2639</v>
      </c>
      <c r="F630" s="279" t="s">
        <v>1263</v>
      </c>
      <c r="G630" s="279" t="s">
        <v>2640</v>
      </c>
      <c r="H630" s="279" t="s">
        <v>3428</v>
      </c>
      <c r="I630" s="279" t="s">
        <v>2641</v>
      </c>
      <c r="J630" s="279">
        <v>2</v>
      </c>
      <c r="K630" s="279" t="s">
        <v>2620</v>
      </c>
      <c r="L630" s="279" t="s">
        <v>119</v>
      </c>
      <c r="M630" s="280">
        <v>17500</v>
      </c>
      <c r="N630" s="279">
        <v>20240822</v>
      </c>
      <c r="O630" s="5" t="s">
        <v>2739</v>
      </c>
      <c r="P630" s="88" t="s">
        <v>2805</v>
      </c>
      <c r="Q630" s="280">
        <f t="shared" si="135"/>
        <v>35000</v>
      </c>
      <c r="R630" s="280">
        <f t="shared" si="136"/>
        <v>38500</v>
      </c>
    </row>
    <row r="631" spans="2:18">
      <c r="B631" s="5">
        <v>13</v>
      </c>
      <c r="C631" s="137">
        <v>45520</v>
      </c>
      <c r="D631" s="5" t="s">
        <v>2616</v>
      </c>
      <c r="E631" s="275" t="s">
        <v>2642</v>
      </c>
      <c r="F631" s="275" t="s">
        <v>115</v>
      </c>
      <c r="G631" s="275" t="s">
        <v>2643</v>
      </c>
      <c r="H631" s="277" t="s">
        <v>2644</v>
      </c>
      <c r="I631" s="275" t="s">
        <v>2641</v>
      </c>
      <c r="J631" s="5">
        <v>5</v>
      </c>
      <c r="K631" s="5" t="s">
        <v>2631</v>
      </c>
      <c r="L631" s="147" t="s">
        <v>119</v>
      </c>
      <c r="M631" s="153">
        <v>7400</v>
      </c>
      <c r="N631" s="5">
        <v>20240822</v>
      </c>
      <c r="O631" s="5" t="s">
        <v>2739</v>
      </c>
      <c r="P631" s="76"/>
      <c r="Q631" s="153">
        <f t="shared" si="135"/>
        <v>37000</v>
      </c>
      <c r="R631" s="7">
        <f t="shared" si="136"/>
        <v>40700</v>
      </c>
    </row>
    <row r="632" spans="2:18">
      <c r="B632" s="5">
        <v>14</v>
      </c>
      <c r="C632" s="137">
        <v>45520</v>
      </c>
      <c r="D632" s="5" t="s">
        <v>2616</v>
      </c>
      <c r="E632" s="275" t="s">
        <v>2127</v>
      </c>
      <c r="F632" s="277" t="s">
        <v>1677</v>
      </c>
      <c r="G632" s="275"/>
      <c r="H632" s="275" t="s">
        <v>2128</v>
      </c>
      <c r="I632" s="275" t="s">
        <v>254</v>
      </c>
      <c r="J632" s="5">
        <v>10</v>
      </c>
      <c r="K632" s="5" t="s">
        <v>37</v>
      </c>
      <c r="L632" s="147" t="s">
        <v>119</v>
      </c>
      <c r="M632" s="153">
        <v>6700</v>
      </c>
      <c r="N632" s="5">
        <v>20240822</v>
      </c>
      <c r="O632" s="5" t="s">
        <v>2739</v>
      </c>
      <c r="P632" s="76"/>
      <c r="Q632" s="153">
        <f t="shared" si="135"/>
        <v>67000</v>
      </c>
      <c r="R632" s="7">
        <f t="shared" si="136"/>
        <v>73700</v>
      </c>
    </row>
    <row r="633" spans="2:18">
      <c r="B633" s="5">
        <v>15</v>
      </c>
      <c r="C633" s="137">
        <v>45520</v>
      </c>
      <c r="D633" s="5" t="s">
        <v>2616</v>
      </c>
      <c r="E633" s="275" t="s">
        <v>2041</v>
      </c>
      <c r="F633" s="277" t="s">
        <v>1677</v>
      </c>
      <c r="G633" s="275"/>
      <c r="H633" s="275" t="s">
        <v>1261</v>
      </c>
      <c r="I633" s="275" t="s">
        <v>191</v>
      </c>
      <c r="J633" s="5">
        <v>10</v>
      </c>
      <c r="K633" s="5" t="s">
        <v>37</v>
      </c>
      <c r="L633" s="147" t="s">
        <v>119</v>
      </c>
      <c r="M633" s="153">
        <v>6700</v>
      </c>
      <c r="N633" s="5">
        <v>20240822</v>
      </c>
      <c r="O633" s="5" t="s">
        <v>2739</v>
      </c>
      <c r="P633" s="76"/>
      <c r="Q633" s="153">
        <f t="shared" si="135"/>
        <v>67000</v>
      </c>
      <c r="R633" s="7">
        <f t="shared" si="136"/>
        <v>73700</v>
      </c>
    </row>
    <row r="634" spans="2:18">
      <c r="B634" s="5">
        <v>16</v>
      </c>
      <c r="C634" s="137">
        <v>45520</v>
      </c>
      <c r="D634" s="5" t="s">
        <v>2616</v>
      </c>
      <c r="E634" s="275" t="s">
        <v>2042</v>
      </c>
      <c r="F634" s="277" t="s">
        <v>1677</v>
      </c>
      <c r="G634" s="275"/>
      <c r="H634" s="276" t="s">
        <v>2046</v>
      </c>
      <c r="I634" s="275" t="s">
        <v>2645</v>
      </c>
      <c r="J634" s="5">
        <v>10</v>
      </c>
      <c r="K634" s="5" t="s">
        <v>37</v>
      </c>
      <c r="L634" s="147" t="s">
        <v>119</v>
      </c>
      <c r="M634" s="153">
        <v>6700</v>
      </c>
      <c r="N634" s="5">
        <v>20240822</v>
      </c>
      <c r="O634" s="5" t="s">
        <v>2739</v>
      </c>
      <c r="P634" s="76"/>
      <c r="Q634" s="153">
        <f t="shared" si="135"/>
        <v>67000</v>
      </c>
      <c r="R634" s="7">
        <f t="shared" si="136"/>
        <v>73700</v>
      </c>
    </row>
    <row r="635" spans="2:18">
      <c r="B635" s="5">
        <v>17</v>
      </c>
      <c r="C635" s="137">
        <v>45520</v>
      </c>
      <c r="D635" s="5" t="s">
        <v>2616</v>
      </c>
      <c r="E635" s="276" t="s">
        <v>2646</v>
      </c>
      <c r="F635" s="276" t="s">
        <v>1878</v>
      </c>
      <c r="G635" s="275"/>
      <c r="H635" s="276">
        <v>41705</v>
      </c>
      <c r="I635" s="276" t="s">
        <v>1885</v>
      </c>
      <c r="J635" s="5">
        <v>1</v>
      </c>
      <c r="K635" s="5" t="s">
        <v>37</v>
      </c>
      <c r="L635" s="147" t="s">
        <v>119</v>
      </c>
      <c r="M635" s="153">
        <v>59000</v>
      </c>
      <c r="N635" s="5">
        <v>20240822</v>
      </c>
      <c r="O635" s="5" t="s">
        <v>2739</v>
      </c>
      <c r="P635" s="76"/>
      <c r="Q635" s="153">
        <f t="shared" si="135"/>
        <v>59000</v>
      </c>
      <c r="R635" s="7">
        <f t="shared" si="136"/>
        <v>64900.000000000007</v>
      </c>
    </row>
    <row r="636" spans="2:18">
      <c r="B636" s="5">
        <v>18</v>
      </c>
      <c r="C636" s="137">
        <v>45520</v>
      </c>
      <c r="D636" s="5" t="s">
        <v>2616</v>
      </c>
      <c r="E636" s="276" t="s">
        <v>2647</v>
      </c>
      <c r="F636" s="276" t="s">
        <v>1878</v>
      </c>
      <c r="G636" s="275"/>
      <c r="H636" s="276">
        <v>41117</v>
      </c>
      <c r="I636" s="276" t="s">
        <v>1886</v>
      </c>
      <c r="J636" s="138">
        <v>1</v>
      </c>
      <c r="K636" s="5" t="s">
        <v>37</v>
      </c>
      <c r="L636" s="147" t="s">
        <v>119</v>
      </c>
      <c r="M636" s="153">
        <v>56000</v>
      </c>
      <c r="N636" s="5">
        <v>20240822</v>
      </c>
      <c r="O636" s="5" t="s">
        <v>2739</v>
      </c>
      <c r="P636" s="76"/>
      <c r="Q636" s="153">
        <f t="shared" si="135"/>
        <v>56000</v>
      </c>
      <c r="R636" s="7">
        <f t="shared" si="136"/>
        <v>61600.000000000007</v>
      </c>
    </row>
    <row r="637" spans="2:18">
      <c r="B637" s="5">
        <v>19</v>
      </c>
      <c r="C637" s="137">
        <v>45520</v>
      </c>
      <c r="D637" s="5" t="s">
        <v>2616</v>
      </c>
      <c r="E637" s="275" t="s">
        <v>1020</v>
      </c>
      <c r="F637" s="275" t="s">
        <v>410</v>
      </c>
      <c r="G637" s="275"/>
      <c r="H637" s="276" t="s">
        <v>707</v>
      </c>
      <c r="I637" s="275" t="s">
        <v>411</v>
      </c>
      <c r="J637" s="5">
        <v>2</v>
      </c>
      <c r="K637" s="5" t="s">
        <v>37</v>
      </c>
      <c r="L637" s="147" t="s">
        <v>119</v>
      </c>
      <c r="M637" s="153">
        <v>46500</v>
      </c>
      <c r="N637" s="5">
        <v>20240822</v>
      </c>
      <c r="O637" s="5" t="s">
        <v>2820</v>
      </c>
      <c r="P637" s="76"/>
      <c r="Q637" s="153">
        <f t="shared" si="135"/>
        <v>93000</v>
      </c>
      <c r="R637" s="7">
        <f t="shared" si="136"/>
        <v>102300.00000000001</v>
      </c>
    </row>
    <row r="638" spans="2:18">
      <c r="B638" s="5">
        <v>20</v>
      </c>
      <c r="C638" s="137">
        <v>45520</v>
      </c>
      <c r="D638" s="5" t="s">
        <v>2616</v>
      </c>
      <c r="E638" s="275" t="s">
        <v>2648</v>
      </c>
      <c r="F638" s="275" t="s">
        <v>1176</v>
      </c>
      <c r="G638" s="275"/>
      <c r="H638" s="276" t="s">
        <v>1177</v>
      </c>
      <c r="I638" s="275"/>
      <c r="J638" s="138">
        <v>1</v>
      </c>
      <c r="K638" s="5" t="s">
        <v>37</v>
      </c>
      <c r="L638" s="147" t="s">
        <v>119</v>
      </c>
      <c r="M638" s="153">
        <v>105000</v>
      </c>
      <c r="N638" s="5">
        <v>20240822</v>
      </c>
      <c r="O638" s="5" t="s">
        <v>2739</v>
      </c>
      <c r="P638" s="76"/>
      <c r="Q638" s="153">
        <f t="shared" si="135"/>
        <v>105000</v>
      </c>
      <c r="R638" s="7">
        <f t="shared" si="136"/>
        <v>115500.00000000001</v>
      </c>
    </row>
    <row r="639" spans="2:18">
      <c r="B639" s="88">
        <v>21</v>
      </c>
      <c r="C639" s="278">
        <v>45520</v>
      </c>
      <c r="D639" s="88" t="s">
        <v>2616</v>
      </c>
      <c r="E639" s="88" t="s">
        <v>2653</v>
      </c>
      <c r="F639" s="88"/>
      <c r="G639" s="88" t="s">
        <v>2655</v>
      </c>
      <c r="H639" s="88" t="s">
        <v>2724</v>
      </c>
      <c r="I639" s="88" t="s">
        <v>2656</v>
      </c>
      <c r="J639" s="99">
        <v>1</v>
      </c>
      <c r="K639" s="88" t="s">
        <v>2654</v>
      </c>
      <c r="L639" s="88" t="s">
        <v>119</v>
      </c>
      <c r="M639" s="101">
        <v>46000</v>
      </c>
      <c r="N639" s="88">
        <v>20240822</v>
      </c>
      <c r="O639" s="5" t="s">
        <v>2739</v>
      </c>
      <c r="P639" s="88" t="s">
        <v>2805</v>
      </c>
      <c r="Q639" s="101">
        <f t="shared" si="135"/>
        <v>46000</v>
      </c>
      <c r="R639" s="280">
        <f t="shared" si="136"/>
        <v>50600.000000000007</v>
      </c>
    </row>
    <row r="640" spans="2:18">
      <c r="B640" s="5">
        <v>22</v>
      </c>
      <c r="C640" s="137">
        <v>45520</v>
      </c>
      <c r="D640" s="5" t="s">
        <v>2616</v>
      </c>
      <c r="E640" s="275" t="s">
        <v>1661</v>
      </c>
      <c r="F640" s="275" t="s">
        <v>410</v>
      </c>
      <c r="G640" s="275"/>
      <c r="H640" s="282" t="s">
        <v>1660</v>
      </c>
      <c r="I640" s="275" t="s">
        <v>1606</v>
      </c>
      <c r="J640" s="5">
        <v>2</v>
      </c>
      <c r="K640" s="5" t="s">
        <v>36</v>
      </c>
      <c r="L640" s="147" t="s">
        <v>119</v>
      </c>
      <c r="M640" s="153">
        <v>6000</v>
      </c>
      <c r="N640" s="5">
        <v>20240822</v>
      </c>
      <c r="O640" s="5" t="s">
        <v>2739</v>
      </c>
      <c r="P640" s="76"/>
      <c r="Q640" s="153">
        <f t="shared" si="135"/>
        <v>12000</v>
      </c>
      <c r="R640" s="7">
        <f t="shared" si="136"/>
        <v>13200.000000000002</v>
      </c>
    </row>
    <row r="641" spans="1:19">
      <c r="B641" s="5">
        <v>23</v>
      </c>
      <c r="C641" s="137">
        <v>45520</v>
      </c>
      <c r="D641" s="5" t="s">
        <v>2616</v>
      </c>
      <c r="E641" s="275" t="s">
        <v>2649</v>
      </c>
      <c r="F641" s="275"/>
      <c r="G641" s="275"/>
      <c r="H641" s="275"/>
      <c r="I641" s="275" t="s">
        <v>2650</v>
      </c>
      <c r="J641" s="5">
        <v>4</v>
      </c>
      <c r="K641" s="5" t="s">
        <v>2620</v>
      </c>
      <c r="L641" s="147" t="s">
        <v>119</v>
      </c>
      <c r="M641" s="153">
        <v>4400</v>
      </c>
      <c r="N641" s="5">
        <v>20240822</v>
      </c>
      <c r="O641" s="5" t="s">
        <v>2739</v>
      </c>
      <c r="P641" s="76"/>
      <c r="Q641" s="153">
        <f t="shared" si="135"/>
        <v>17600</v>
      </c>
      <c r="R641" s="7">
        <f t="shared" si="136"/>
        <v>19360</v>
      </c>
      <c r="S641" s="182"/>
    </row>
    <row r="642" spans="1:19">
      <c r="B642" s="5">
        <v>24</v>
      </c>
      <c r="C642" s="137">
        <v>45520</v>
      </c>
      <c r="D642" s="5" t="s">
        <v>2616</v>
      </c>
      <c r="E642" s="87" t="s">
        <v>871</v>
      </c>
      <c r="F642" s="87" t="s">
        <v>2219</v>
      </c>
      <c r="G642" s="87"/>
      <c r="H642" s="87" t="s">
        <v>2720</v>
      </c>
      <c r="I642" s="87" t="s">
        <v>50</v>
      </c>
      <c r="J642" s="87">
        <v>10</v>
      </c>
      <c r="K642" s="87" t="s">
        <v>708</v>
      </c>
      <c r="L642" s="5" t="s">
        <v>2220</v>
      </c>
      <c r="M642" s="153">
        <v>30000</v>
      </c>
      <c r="N642" s="5" t="s">
        <v>2722</v>
      </c>
      <c r="O642" s="5" t="s">
        <v>2732</v>
      </c>
      <c r="P642" s="76"/>
      <c r="Q642" s="153">
        <f t="shared" si="135"/>
        <v>300000</v>
      </c>
      <c r="R642" s="7">
        <f t="shared" si="136"/>
        <v>330000</v>
      </c>
      <c r="S642" s="274"/>
    </row>
    <row r="643" spans="1:19" ht="16.5">
      <c r="B643" s="147">
        <v>25</v>
      </c>
      <c r="C643" s="137">
        <v>45520</v>
      </c>
      <c r="D643" s="5" t="s">
        <v>2616</v>
      </c>
      <c r="E643" s="273" t="s">
        <v>2651</v>
      </c>
      <c r="F643" s="5" t="s">
        <v>915</v>
      </c>
      <c r="G643" s="5"/>
      <c r="H643" s="5" t="s">
        <v>727</v>
      </c>
      <c r="I643" s="5" t="s">
        <v>2652</v>
      </c>
      <c r="J643" s="5">
        <v>10</v>
      </c>
      <c r="K643" s="5" t="s">
        <v>37</v>
      </c>
      <c r="L643" s="5" t="s">
        <v>2220</v>
      </c>
      <c r="M643" s="153">
        <v>99000</v>
      </c>
      <c r="N643" s="5" t="s">
        <v>2722</v>
      </c>
      <c r="O643" s="5" t="s">
        <v>2731</v>
      </c>
      <c r="P643" s="76"/>
      <c r="Q643" s="153">
        <f t="shared" si="135"/>
        <v>990000</v>
      </c>
      <c r="R643" s="7">
        <f t="shared" si="136"/>
        <v>1089000</v>
      </c>
    </row>
    <row r="644" spans="1:19">
      <c r="B644" s="147">
        <v>26</v>
      </c>
      <c r="C644" s="137">
        <v>45520</v>
      </c>
      <c r="D644" s="5" t="s">
        <v>49</v>
      </c>
      <c r="E644" s="5" t="s">
        <v>2218</v>
      </c>
      <c r="F644" s="87" t="s">
        <v>2219</v>
      </c>
      <c r="G644" s="147"/>
      <c r="H644" s="147" t="s">
        <v>2721</v>
      </c>
      <c r="I644" s="5" t="s">
        <v>30</v>
      </c>
      <c r="J644" s="147">
        <v>7</v>
      </c>
      <c r="K644" s="5" t="s">
        <v>38</v>
      </c>
      <c r="L644" s="5" t="s">
        <v>2220</v>
      </c>
      <c r="M644" s="153">
        <v>33000</v>
      </c>
      <c r="N644" s="5" t="s">
        <v>2722</v>
      </c>
      <c r="O644" s="5" t="s">
        <v>2731</v>
      </c>
      <c r="P644" s="150"/>
      <c r="Q644" s="153">
        <f t="shared" ref="Q644" si="137">(M644*J644)</f>
        <v>231000</v>
      </c>
      <c r="R644" s="7">
        <f t="shared" ref="R644" si="138">Q644*1.1</f>
        <v>254100.00000000003</v>
      </c>
    </row>
    <row r="645" spans="1:19">
      <c r="C645" s="247"/>
      <c r="D645" s="2"/>
      <c r="E645" s="2"/>
      <c r="F645" s="2"/>
      <c r="H645" s="2"/>
      <c r="P645" s="165" t="s">
        <v>123</v>
      </c>
      <c r="Q645" s="213">
        <f>SUM(Q619:Q644)</f>
        <v>3772400</v>
      </c>
      <c r="R645" s="213">
        <f>SUM(R619:R644)</f>
        <v>4149640.0000000005</v>
      </c>
    </row>
    <row r="647" spans="1:19">
      <c r="B647" s="269">
        <v>45539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7"/>
      <c r="Q647" s="37"/>
      <c r="R647" s="37"/>
    </row>
    <row r="648" spans="1:19">
      <c r="B648" s="4" t="s">
        <v>48</v>
      </c>
      <c r="C648" s="4" t="s">
        <v>13</v>
      </c>
      <c r="D648" s="4" t="s">
        <v>12</v>
      </c>
      <c r="E648" s="4" t="s">
        <v>5</v>
      </c>
      <c r="F648" s="4" t="s">
        <v>22</v>
      </c>
      <c r="G648" s="4" t="s">
        <v>2</v>
      </c>
      <c r="H648" s="4" t="s">
        <v>18</v>
      </c>
      <c r="I648" s="4" t="s">
        <v>3</v>
      </c>
      <c r="J648" s="4" t="s">
        <v>6</v>
      </c>
      <c r="K648" s="4" t="s">
        <v>35</v>
      </c>
      <c r="L648" s="4" t="s">
        <v>21</v>
      </c>
      <c r="M648" s="4" t="s">
        <v>59</v>
      </c>
      <c r="N648" s="4" t="s">
        <v>58</v>
      </c>
      <c r="O648" s="4" t="s">
        <v>121</v>
      </c>
      <c r="P648" s="4" t="s">
        <v>73</v>
      </c>
      <c r="Q648" s="4" t="s">
        <v>122</v>
      </c>
      <c r="R648" s="4" t="s">
        <v>337</v>
      </c>
    </row>
    <row r="649" spans="1:19">
      <c r="B649" s="5">
        <v>1</v>
      </c>
      <c r="C649" s="137">
        <v>45539</v>
      </c>
      <c r="D649" s="5" t="s">
        <v>49</v>
      </c>
      <c r="E649" s="5" t="s">
        <v>139</v>
      </c>
      <c r="F649" s="5" t="s">
        <v>136</v>
      </c>
      <c r="G649" s="275"/>
      <c r="H649" s="275" t="s">
        <v>137</v>
      </c>
      <c r="I649" s="275"/>
      <c r="J649" s="5">
        <v>5</v>
      </c>
      <c r="K649" s="5" t="s">
        <v>38</v>
      </c>
      <c r="L649" s="147" t="s">
        <v>119</v>
      </c>
      <c r="M649" s="153">
        <v>110400</v>
      </c>
      <c r="N649" s="5">
        <v>20240904</v>
      </c>
      <c r="O649" s="5" t="s">
        <v>2926</v>
      </c>
      <c r="P649" s="76"/>
      <c r="Q649" s="153">
        <f t="shared" ref="Q649:Q671" si="139">(M649*J649)</f>
        <v>552000</v>
      </c>
      <c r="R649" s="409">
        <f t="shared" ref="R649:R671" si="140">Q649*1.1</f>
        <v>607200</v>
      </c>
    </row>
    <row r="650" spans="1:19">
      <c r="A650" s="2"/>
      <c r="B650" s="88">
        <v>2</v>
      </c>
      <c r="C650" s="88">
        <v>45539</v>
      </c>
      <c r="D650" s="88" t="s">
        <v>49</v>
      </c>
      <c r="E650" s="88" t="s">
        <v>3395</v>
      </c>
      <c r="F650" s="88" t="s">
        <v>2521</v>
      </c>
      <c r="G650" s="88"/>
      <c r="H650" s="88" t="s">
        <v>2857</v>
      </c>
      <c r="I650" s="88" t="s">
        <v>2858</v>
      </c>
      <c r="J650" s="88">
        <v>1</v>
      </c>
      <c r="K650" s="88" t="s">
        <v>38</v>
      </c>
      <c r="L650" s="88" t="s">
        <v>2220</v>
      </c>
      <c r="M650" s="101">
        <v>75000</v>
      </c>
      <c r="N650" s="88">
        <v>20240913</v>
      </c>
      <c r="O650" s="88" t="s">
        <v>2871</v>
      </c>
      <c r="P650" s="88" t="s">
        <v>2974</v>
      </c>
      <c r="Q650" s="101">
        <v>75000</v>
      </c>
      <c r="R650" s="410">
        <f t="shared" si="140"/>
        <v>82500</v>
      </c>
    </row>
    <row r="651" spans="1:19">
      <c r="B651" s="5">
        <v>3</v>
      </c>
      <c r="C651" s="137">
        <v>45539</v>
      </c>
      <c r="D651" s="5" t="s">
        <v>49</v>
      </c>
      <c r="E651" s="275" t="s">
        <v>1610</v>
      </c>
      <c r="F651" s="275" t="s">
        <v>1611</v>
      </c>
      <c r="G651" s="275" t="s">
        <v>2802</v>
      </c>
      <c r="H651" s="277" t="s">
        <v>1616</v>
      </c>
      <c r="I651" s="275" t="s">
        <v>42</v>
      </c>
      <c r="J651" s="5">
        <v>3</v>
      </c>
      <c r="K651" s="5" t="s">
        <v>38</v>
      </c>
      <c r="L651" s="147" t="s">
        <v>119</v>
      </c>
      <c r="M651" s="153">
        <v>8500</v>
      </c>
      <c r="N651" s="5">
        <v>20240906</v>
      </c>
      <c r="O651" s="5" t="s">
        <v>2853</v>
      </c>
      <c r="P651" s="5"/>
      <c r="Q651" s="153">
        <f t="shared" si="139"/>
        <v>25500</v>
      </c>
      <c r="R651" s="409">
        <f t="shared" si="140"/>
        <v>28050.000000000004</v>
      </c>
    </row>
    <row r="652" spans="1:19">
      <c r="B652" s="5">
        <v>4</v>
      </c>
      <c r="C652" s="137">
        <v>45539</v>
      </c>
      <c r="D652" s="5" t="s">
        <v>49</v>
      </c>
      <c r="E652" s="275" t="s">
        <v>2806</v>
      </c>
      <c r="F652" s="275" t="s">
        <v>520</v>
      </c>
      <c r="G652" s="275" t="s">
        <v>2802</v>
      </c>
      <c r="H652" s="275" t="s">
        <v>109</v>
      </c>
      <c r="I652" s="275" t="s">
        <v>81</v>
      </c>
      <c r="J652" s="5">
        <v>2</v>
      </c>
      <c r="K652" s="5" t="s">
        <v>38</v>
      </c>
      <c r="L652" s="147" t="s">
        <v>119</v>
      </c>
      <c r="M652" s="153">
        <v>36000</v>
      </c>
      <c r="N652" s="5">
        <v>20240906</v>
      </c>
      <c r="O652" s="5" t="s">
        <v>2853</v>
      </c>
      <c r="P652" s="76"/>
      <c r="Q652" s="153">
        <f t="shared" si="139"/>
        <v>72000</v>
      </c>
      <c r="R652" s="409">
        <f t="shared" si="140"/>
        <v>79200</v>
      </c>
    </row>
    <row r="653" spans="1:19" ht="16.5">
      <c r="B653" s="5">
        <v>5</v>
      </c>
      <c r="C653" s="137">
        <v>45539</v>
      </c>
      <c r="D653" s="5" t="s">
        <v>2801</v>
      </c>
      <c r="E653" s="104" t="s">
        <v>2807</v>
      </c>
      <c r="F653" s="104" t="s">
        <v>171</v>
      </c>
      <c r="G653" s="147"/>
      <c r="H653" s="294" t="s">
        <v>2808</v>
      </c>
      <c r="I653" s="5" t="s">
        <v>2813</v>
      </c>
      <c r="J653" s="147">
        <v>5</v>
      </c>
      <c r="K653" s="147" t="s">
        <v>38</v>
      </c>
      <c r="L653" s="5" t="s">
        <v>2220</v>
      </c>
      <c r="M653" s="153">
        <v>19500</v>
      </c>
      <c r="N653" s="5">
        <v>20240913</v>
      </c>
      <c r="O653" s="5" t="s">
        <v>2871</v>
      </c>
      <c r="P653" s="150"/>
      <c r="Q653" s="153">
        <f t="shared" si="139"/>
        <v>97500</v>
      </c>
      <c r="R653" s="7">
        <f t="shared" si="140"/>
        <v>107250.00000000001</v>
      </c>
    </row>
    <row r="654" spans="1:19" ht="16.5">
      <c r="B654" s="5">
        <v>6</v>
      </c>
      <c r="C654" s="137">
        <v>45539</v>
      </c>
      <c r="D654" s="5" t="s">
        <v>2801</v>
      </c>
      <c r="E654" s="104" t="s">
        <v>2809</v>
      </c>
      <c r="F654" s="104" t="s">
        <v>2326</v>
      </c>
      <c r="G654" s="147"/>
      <c r="H654" s="104" t="s">
        <v>2810</v>
      </c>
      <c r="I654" s="104" t="s">
        <v>2811</v>
      </c>
      <c r="J654" s="147">
        <v>2</v>
      </c>
      <c r="K654" s="5" t="s">
        <v>36</v>
      </c>
      <c r="L654" s="147" t="s">
        <v>119</v>
      </c>
      <c r="M654" s="153">
        <v>64000</v>
      </c>
      <c r="N654" s="5">
        <v>20240906</v>
      </c>
      <c r="O654" s="5" t="s">
        <v>2926</v>
      </c>
      <c r="P654" s="150"/>
      <c r="Q654" s="153">
        <f t="shared" si="139"/>
        <v>128000</v>
      </c>
      <c r="R654" s="7">
        <f t="shared" si="140"/>
        <v>140800</v>
      </c>
    </row>
    <row r="655" spans="1:19" ht="16.5">
      <c r="B655" s="88">
        <v>7</v>
      </c>
      <c r="C655" s="278">
        <v>45539</v>
      </c>
      <c r="D655" s="88" t="s">
        <v>49</v>
      </c>
      <c r="E655" s="306" t="s">
        <v>2855</v>
      </c>
      <c r="F655" s="306"/>
      <c r="G655" s="88"/>
      <c r="H655" s="306">
        <v>2370</v>
      </c>
      <c r="I655" s="306"/>
      <c r="J655" s="88">
        <v>1</v>
      </c>
      <c r="K655" s="88" t="s">
        <v>36</v>
      </c>
      <c r="L655" s="88" t="s">
        <v>119</v>
      </c>
      <c r="M655" s="101">
        <v>26000</v>
      </c>
      <c r="N655" s="88">
        <v>20240913</v>
      </c>
      <c r="O655" s="88" t="s">
        <v>2926</v>
      </c>
      <c r="P655" s="88" t="s">
        <v>2973</v>
      </c>
      <c r="Q655" s="101">
        <f t="shared" si="139"/>
        <v>26000</v>
      </c>
      <c r="R655" s="101">
        <f t="shared" si="140"/>
        <v>28600.000000000004</v>
      </c>
    </row>
    <row r="656" spans="1:19" ht="16.5">
      <c r="B656" s="88">
        <v>8</v>
      </c>
      <c r="C656" s="278">
        <v>45539</v>
      </c>
      <c r="D656" s="88" t="s">
        <v>49</v>
      </c>
      <c r="E656" s="306" t="s">
        <v>2856</v>
      </c>
      <c r="F656" s="306"/>
      <c r="G656" s="88"/>
      <c r="H656" s="306">
        <v>70.305000000000007</v>
      </c>
      <c r="I656" s="306"/>
      <c r="J656" s="88">
        <v>1</v>
      </c>
      <c r="K656" s="88" t="s">
        <v>36</v>
      </c>
      <c r="L656" s="88" t="s">
        <v>119</v>
      </c>
      <c r="M656" s="101">
        <v>8500</v>
      </c>
      <c r="N656" s="88">
        <v>20240913</v>
      </c>
      <c r="O656" s="88" t="s">
        <v>2926</v>
      </c>
      <c r="P656" s="88" t="s">
        <v>2974</v>
      </c>
      <c r="Q656" s="101">
        <f t="shared" si="139"/>
        <v>8500</v>
      </c>
      <c r="R656" s="101">
        <f t="shared" si="140"/>
        <v>9350</v>
      </c>
    </row>
    <row r="657" spans="1:18" ht="28.5">
      <c r="B657" s="5">
        <v>9</v>
      </c>
      <c r="C657" s="137">
        <v>45539</v>
      </c>
      <c r="D657" s="5" t="s">
        <v>49</v>
      </c>
      <c r="E657" s="5" t="s">
        <v>2828</v>
      </c>
      <c r="F657" s="5" t="s">
        <v>1611</v>
      </c>
      <c r="G657" s="5" t="s">
        <v>2802</v>
      </c>
      <c r="H657" s="5" t="s">
        <v>1341</v>
      </c>
      <c r="I657" s="5" t="s">
        <v>2812</v>
      </c>
      <c r="J657" s="5">
        <v>10</v>
      </c>
      <c r="K657" s="5" t="s">
        <v>38</v>
      </c>
      <c r="L657" s="5" t="s">
        <v>119</v>
      </c>
      <c r="M657" s="7">
        <v>7400</v>
      </c>
      <c r="N657" s="5">
        <v>20240906</v>
      </c>
      <c r="O657" s="32" t="s">
        <v>2932</v>
      </c>
      <c r="P657" s="76"/>
      <c r="Q657" s="7">
        <f t="shared" si="139"/>
        <v>74000</v>
      </c>
      <c r="R657" s="409">
        <f t="shared" si="140"/>
        <v>81400</v>
      </c>
    </row>
    <row r="658" spans="1:18">
      <c r="A658" s="2"/>
      <c r="B658" s="88">
        <v>10</v>
      </c>
      <c r="C658" s="278">
        <v>45539</v>
      </c>
      <c r="D658" s="88" t="s">
        <v>49</v>
      </c>
      <c r="E658" s="88" t="s">
        <v>2829</v>
      </c>
      <c r="F658" s="88" t="s">
        <v>54</v>
      </c>
      <c r="G658" s="88" t="s">
        <v>10</v>
      </c>
      <c r="H658" s="88" t="s">
        <v>2830</v>
      </c>
      <c r="I658" s="88" t="s">
        <v>94</v>
      </c>
      <c r="J658" s="88">
        <v>1</v>
      </c>
      <c r="K658" s="88" t="s">
        <v>38</v>
      </c>
      <c r="L658" s="88" t="s">
        <v>119</v>
      </c>
      <c r="M658" s="101">
        <v>7400</v>
      </c>
      <c r="N658" s="88">
        <v>20240906</v>
      </c>
      <c r="O658" s="88" t="s">
        <v>2978</v>
      </c>
      <c r="P658" s="88" t="s">
        <v>2805</v>
      </c>
      <c r="Q658" s="101">
        <f t="shared" si="139"/>
        <v>7400</v>
      </c>
      <c r="R658" s="410">
        <f t="shared" si="140"/>
        <v>8140.0000000000009</v>
      </c>
    </row>
    <row r="659" spans="1:18">
      <c r="B659" s="5">
        <v>11</v>
      </c>
      <c r="C659" s="137">
        <v>45539</v>
      </c>
      <c r="D659" s="5" t="s">
        <v>49</v>
      </c>
      <c r="E659" s="5" t="s">
        <v>2814</v>
      </c>
      <c r="F659" s="5" t="s">
        <v>87</v>
      </c>
      <c r="G659" s="5" t="s">
        <v>2817</v>
      </c>
      <c r="H659" s="5" t="s">
        <v>898</v>
      </c>
      <c r="I659" s="5" t="s">
        <v>4</v>
      </c>
      <c r="J659" s="5">
        <v>10</v>
      </c>
      <c r="K659" s="5" t="s">
        <v>38</v>
      </c>
      <c r="L659" s="5" t="s">
        <v>119</v>
      </c>
      <c r="M659" s="7">
        <v>63000</v>
      </c>
      <c r="N659" s="5">
        <v>20240906</v>
      </c>
      <c r="O659" s="5" t="s">
        <v>2853</v>
      </c>
      <c r="P659" s="76"/>
      <c r="Q659" s="7">
        <f t="shared" si="139"/>
        <v>630000</v>
      </c>
      <c r="R659" s="409">
        <f t="shared" si="140"/>
        <v>693000</v>
      </c>
    </row>
    <row r="660" spans="1:18">
      <c r="B660" s="5">
        <v>12</v>
      </c>
      <c r="C660" s="137">
        <v>45539</v>
      </c>
      <c r="D660" s="5" t="s">
        <v>49</v>
      </c>
      <c r="E660" s="275" t="s">
        <v>2815</v>
      </c>
      <c r="F660" s="275" t="s">
        <v>87</v>
      </c>
      <c r="G660" s="275" t="s">
        <v>2817</v>
      </c>
      <c r="H660" s="275" t="s">
        <v>1461</v>
      </c>
      <c r="I660" s="275" t="s">
        <v>42</v>
      </c>
      <c r="J660" s="5">
        <v>10</v>
      </c>
      <c r="K660" s="5" t="s">
        <v>38</v>
      </c>
      <c r="L660" s="147" t="s">
        <v>119</v>
      </c>
      <c r="M660" s="153">
        <v>21500</v>
      </c>
      <c r="N660" s="5">
        <v>20240906</v>
      </c>
      <c r="O660" s="5" t="s">
        <v>2853</v>
      </c>
      <c r="P660" s="76"/>
      <c r="Q660" s="153">
        <f t="shared" si="139"/>
        <v>215000</v>
      </c>
      <c r="R660" s="258">
        <f t="shared" si="140"/>
        <v>236500.00000000003</v>
      </c>
    </row>
    <row r="661" spans="1:18">
      <c r="B661" s="5">
        <v>13</v>
      </c>
      <c r="C661" s="137">
        <v>45539</v>
      </c>
      <c r="D661" s="5" t="s">
        <v>49</v>
      </c>
      <c r="E661" s="275" t="s">
        <v>2039</v>
      </c>
      <c r="F661" s="275" t="s">
        <v>87</v>
      </c>
      <c r="G661" s="275" t="s">
        <v>2817</v>
      </c>
      <c r="H661" s="277" t="s">
        <v>1689</v>
      </c>
      <c r="I661" s="275" t="s">
        <v>2827</v>
      </c>
      <c r="J661" s="5">
        <v>5</v>
      </c>
      <c r="K661" s="5" t="s">
        <v>38</v>
      </c>
      <c r="L661" s="147" t="s">
        <v>119</v>
      </c>
      <c r="M661" s="153">
        <v>11800</v>
      </c>
      <c r="N661" s="5">
        <v>20240906</v>
      </c>
      <c r="O661" s="5" t="s">
        <v>2853</v>
      </c>
      <c r="P661" s="5"/>
      <c r="Q661" s="153">
        <f t="shared" si="139"/>
        <v>59000</v>
      </c>
      <c r="R661" s="258">
        <f t="shared" si="140"/>
        <v>64900.000000000007</v>
      </c>
    </row>
    <row r="662" spans="1:18">
      <c r="B662" s="5">
        <v>14</v>
      </c>
      <c r="C662" s="137">
        <v>45539</v>
      </c>
      <c r="D662" s="5" t="s">
        <v>49</v>
      </c>
      <c r="E662" s="275" t="s">
        <v>86</v>
      </c>
      <c r="F662" s="275" t="s">
        <v>87</v>
      </c>
      <c r="G662" s="275" t="s">
        <v>2817</v>
      </c>
      <c r="H662" s="275" t="s">
        <v>2816</v>
      </c>
      <c r="I662" s="275" t="s">
        <v>42</v>
      </c>
      <c r="J662" s="5">
        <v>10</v>
      </c>
      <c r="K662" s="5" t="s">
        <v>38</v>
      </c>
      <c r="L662" s="147" t="s">
        <v>119</v>
      </c>
      <c r="M662" s="153">
        <v>16500</v>
      </c>
      <c r="N662" s="5">
        <v>20240906</v>
      </c>
      <c r="O662" s="5" t="s">
        <v>2853</v>
      </c>
      <c r="P662" s="76"/>
      <c r="Q662" s="153">
        <f t="shared" si="139"/>
        <v>165000</v>
      </c>
      <c r="R662" s="258">
        <f t="shared" si="140"/>
        <v>181500.00000000003</v>
      </c>
    </row>
    <row r="663" spans="1:18">
      <c r="B663" s="5">
        <v>15</v>
      </c>
      <c r="C663" s="137">
        <v>45539</v>
      </c>
      <c r="D663" s="5" t="s">
        <v>49</v>
      </c>
      <c r="E663" s="275" t="s">
        <v>519</v>
      </c>
      <c r="F663" s="275" t="s">
        <v>416</v>
      </c>
      <c r="G663" s="275"/>
      <c r="H663" s="275" t="s">
        <v>527</v>
      </c>
      <c r="I663" s="275" t="s">
        <v>280</v>
      </c>
      <c r="J663" s="5">
        <v>1</v>
      </c>
      <c r="K663" s="5" t="s">
        <v>38</v>
      </c>
      <c r="L663" s="147" t="s">
        <v>119</v>
      </c>
      <c r="M663" s="153">
        <v>50000</v>
      </c>
      <c r="N663" s="5">
        <v>20240906</v>
      </c>
      <c r="O663" s="5" t="s">
        <v>2853</v>
      </c>
      <c r="P663" s="76"/>
      <c r="Q663" s="153">
        <f t="shared" si="139"/>
        <v>50000</v>
      </c>
      <c r="R663" s="258">
        <f t="shared" si="140"/>
        <v>55000.000000000007</v>
      </c>
    </row>
    <row r="664" spans="1:18">
      <c r="B664" s="5">
        <v>16</v>
      </c>
      <c r="C664" s="137">
        <v>45539</v>
      </c>
      <c r="D664" s="5" t="s">
        <v>49</v>
      </c>
      <c r="E664" s="275" t="s">
        <v>24</v>
      </c>
      <c r="F664" s="275" t="s">
        <v>1611</v>
      </c>
      <c r="G664" s="275" t="s">
        <v>2802</v>
      </c>
      <c r="H664" s="277" t="s">
        <v>555</v>
      </c>
      <c r="I664" s="275" t="s">
        <v>42</v>
      </c>
      <c r="J664" s="5">
        <v>10</v>
      </c>
      <c r="K664" s="5" t="s">
        <v>38</v>
      </c>
      <c r="L664" s="147" t="s">
        <v>119</v>
      </c>
      <c r="M664" s="153">
        <v>7400</v>
      </c>
      <c r="N664" s="5">
        <v>20240906</v>
      </c>
      <c r="O664" s="5" t="s">
        <v>2853</v>
      </c>
      <c r="P664" s="5"/>
      <c r="Q664" s="153">
        <f t="shared" si="139"/>
        <v>74000</v>
      </c>
      <c r="R664" s="258">
        <f t="shared" si="140"/>
        <v>81400</v>
      </c>
    </row>
    <row r="665" spans="1:18">
      <c r="B665" s="5">
        <v>17</v>
      </c>
      <c r="C665" s="137">
        <v>45539</v>
      </c>
      <c r="D665" s="5" t="s">
        <v>49</v>
      </c>
      <c r="E665" s="275" t="s">
        <v>2035</v>
      </c>
      <c r="F665" s="275" t="s">
        <v>87</v>
      </c>
      <c r="G665" s="275" t="s">
        <v>1</v>
      </c>
      <c r="H665" s="275" t="s">
        <v>328</v>
      </c>
      <c r="I665" s="275" t="s">
        <v>42</v>
      </c>
      <c r="J665" s="5">
        <v>20</v>
      </c>
      <c r="K665" s="5" t="s">
        <v>38</v>
      </c>
      <c r="L665" s="147" t="s">
        <v>119</v>
      </c>
      <c r="M665" s="153">
        <v>17500</v>
      </c>
      <c r="N665" s="5">
        <v>20240906</v>
      </c>
      <c r="O665" s="5" t="s">
        <v>2853</v>
      </c>
      <c r="P665" s="76"/>
      <c r="Q665" s="153">
        <f t="shared" si="139"/>
        <v>350000</v>
      </c>
      <c r="R665" s="258">
        <f t="shared" si="140"/>
        <v>385000.00000000006</v>
      </c>
    </row>
    <row r="666" spans="1:18">
      <c r="B666" s="5">
        <v>18</v>
      </c>
      <c r="C666" s="137">
        <v>45539</v>
      </c>
      <c r="D666" s="5" t="s">
        <v>49</v>
      </c>
      <c r="E666" s="275" t="s">
        <v>692</v>
      </c>
      <c r="F666" s="275" t="s">
        <v>1611</v>
      </c>
      <c r="G666" s="275"/>
      <c r="H666" s="275" t="s">
        <v>1615</v>
      </c>
      <c r="I666" s="275" t="s">
        <v>42</v>
      </c>
      <c r="J666" s="5">
        <v>5</v>
      </c>
      <c r="K666" s="5" t="s">
        <v>38</v>
      </c>
      <c r="L666" s="147" t="s">
        <v>119</v>
      </c>
      <c r="M666" s="153">
        <v>7800</v>
      </c>
      <c r="N666" s="5">
        <v>20240906</v>
      </c>
      <c r="O666" s="5" t="s">
        <v>2853</v>
      </c>
      <c r="P666" s="76"/>
      <c r="Q666" s="153">
        <f t="shared" si="139"/>
        <v>39000</v>
      </c>
      <c r="R666" s="258">
        <f t="shared" si="140"/>
        <v>42900</v>
      </c>
    </row>
    <row r="667" spans="1:18">
      <c r="B667" s="5">
        <v>19</v>
      </c>
      <c r="C667" s="137">
        <v>45539</v>
      </c>
      <c r="D667" s="5" t="s">
        <v>49</v>
      </c>
      <c r="E667" s="5" t="s">
        <v>2819</v>
      </c>
      <c r="F667" s="275" t="s">
        <v>1611</v>
      </c>
      <c r="G667" s="275"/>
      <c r="H667" s="277" t="s">
        <v>1282</v>
      </c>
      <c r="I667" s="275" t="s">
        <v>42</v>
      </c>
      <c r="J667" s="5">
        <v>5</v>
      </c>
      <c r="K667" s="5" t="s">
        <v>38</v>
      </c>
      <c r="L667" s="147" t="s">
        <v>119</v>
      </c>
      <c r="M667" s="153">
        <v>7400</v>
      </c>
      <c r="N667" s="5">
        <v>20240906</v>
      </c>
      <c r="O667" s="5" t="s">
        <v>2853</v>
      </c>
      <c r="P667" s="5"/>
      <c r="Q667" s="153">
        <f t="shared" si="139"/>
        <v>37000</v>
      </c>
      <c r="R667" s="258">
        <f t="shared" si="140"/>
        <v>40700</v>
      </c>
    </row>
    <row r="668" spans="1:18">
      <c r="B668" s="5">
        <v>20</v>
      </c>
      <c r="C668" s="137">
        <v>45539</v>
      </c>
      <c r="D668" s="5" t="s">
        <v>49</v>
      </c>
      <c r="E668" s="275" t="s">
        <v>1572</v>
      </c>
      <c r="F668" s="275" t="s">
        <v>410</v>
      </c>
      <c r="G668" s="275"/>
      <c r="H668" s="275" t="s">
        <v>1241</v>
      </c>
      <c r="I668" s="275" t="s">
        <v>1840</v>
      </c>
      <c r="J668" s="5">
        <v>4</v>
      </c>
      <c r="K668" s="5" t="s">
        <v>37</v>
      </c>
      <c r="L668" s="147" t="s">
        <v>119</v>
      </c>
      <c r="M668" s="153">
        <v>60000</v>
      </c>
      <c r="N668" s="5">
        <v>20240906</v>
      </c>
      <c r="O668" s="5" t="s">
        <v>2853</v>
      </c>
      <c r="P668" s="76"/>
      <c r="Q668" s="153">
        <f t="shared" si="139"/>
        <v>240000</v>
      </c>
      <c r="R668" s="258">
        <f t="shared" si="140"/>
        <v>264000</v>
      </c>
    </row>
    <row r="669" spans="1:18">
      <c r="B669" s="5">
        <v>21</v>
      </c>
      <c r="C669" s="137">
        <v>45539</v>
      </c>
      <c r="D669" s="5" t="s">
        <v>49</v>
      </c>
      <c r="E669" s="275" t="s">
        <v>1571</v>
      </c>
      <c r="F669" s="275" t="s">
        <v>410</v>
      </c>
      <c r="G669" s="275"/>
      <c r="H669" s="275" t="s">
        <v>1367</v>
      </c>
      <c r="I669" s="275" t="s">
        <v>1839</v>
      </c>
      <c r="J669" s="5">
        <v>4</v>
      </c>
      <c r="K669" s="5" t="s">
        <v>37</v>
      </c>
      <c r="L669" s="147" t="s">
        <v>119</v>
      </c>
      <c r="M669" s="153">
        <v>45000</v>
      </c>
      <c r="N669" s="5">
        <v>20240906</v>
      </c>
      <c r="O669" s="5" t="s">
        <v>2853</v>
      </c>
      <c r="P669" s="76"/>
      <c r="Q669" s="153">
        <f t="shared" si="139"/>
        <v>180000</v>
      </c>
      <c r="R669" s="258">
        <f t="shared" si="140"/>
        <v>198000.00000000003</v>
      </c>
    </row>
    <row r="670" spans="1:18">
      <c r="B670" s="5">
        <v>22</v>
      </c>
      <c r="C670" s="137">
        <v>45539</v>
      </c>
      <c r="D670" s="5" t="s">
        <v>49</v>
      </c>
      <c r="E670" s="5" t="s">
        <v>2524</v>
      </c>
      <c r="F670" s="275" t="s">
        <v>2521</v>
      </c>
      <c r="G670" s="275"/>
      <c r="H670" s="277" t="s">
        <v>2522</v>
      </c>
      <c r="I670" s="275" t="s">
        <v>2523</v>
      </c>
      <c r="J670" s="5">
        <v>15</v>
      </c>
      <c r="K670" s="5" t="s">
        <v>2818</v>
      </c>
      <c r="L670" s="147" t="s">
        <v>2220</v>
      </c>
      <c r="M670" s="153">
        <v>13000</v>
      </c>
      <c r="N670" s="5">
        <v>20240906</v>
      </c>
      <c r="O670" s="5" t="s">
        <v>2871</v>
      </c>
      <c r="P670" s="5"/>
      <c r="Q670" s="153">
        <f t="shared" si="139"/>
        <v>195000</v>
      </c>
      <c r="R670" s="258">
        <f t="shared" si="140"/>
        <v>214500.00000000003</v>
      </c>
    </row>
    <row r="671" spans="1:18">
      <c r="B671" s="5">
        <v>23</v>
      </c>
      <c r="C671" s="137">
        <v>45539</v>
      </c>
      <c r="D671" s="5" t="s">
        <v>49</v>
      </c>
      <c r="E671" s="275" t="s">
        <v>2528</v>
      </c>
      <c r="F671" s="275" t="s">
        <v>2521</v>
      </c>
      <c r="G671" s="275"/>
      <c r="H671" s="275" t="s">
        <v>2525</v>
      </c>
      <c r="I671" s="275" t="s">
        <v>2523</v>
      </c>
      <c r="J671" s="5">
        <v>15</v>
      </c>
      <c r="K671" s="5" t="s">
        <v>2818</v>
      </c>
      <c r="L671" s="147" t="s">
        <v>2220</v>
      </c>
      <c r="M671" s="153">
        <v>13500</v>
      </c>
      <c r="N671" s="5">
        <v>20240906</v>
      </c>
      <c r="O671" s="5" t="s">
        <v>2871</v>
      </c>
      <c r="P671" s="76"/>
      <c r="Q671" s="153">
        <f t="shared" si="139"/>
        <v>202500</v>
      </c>
      <c r="R671" s="258">
        <f t="shared" si="140"/>
        <v>222750.00000000003</v>
      </c>
    </row>
    <row r="672" spans="1:18" ht="16.5">
      <c r="B672" s="88">
        <v>23</v>
      </c>
      <c r="C672" s="278">
        <v>45539</v>
      </c>
      <c r="D672" s="88" t="s">
        <v>49</v>
      </c>
      <c r="E672" s="88" t="s">
        <v>2520</v>
      </c>
      <c r="F672" s="88" t="s">
        <v>171</v>
      </c>
      <c r="G672" s="88"/>
      <c r="H672" s="88">
        <v>31220502</v>
      </c>
      <c r="I672" s="88" t="s">
        <v>30</v>
      </c>
      <c r="J672" s="88">
        <v>1</v>
      </c>
      <c r="K672" s="88" t="s">
        <v>38</v>
      </c>
      <c r="L672" s="88" t="s">
        <v>2220</v>
      </c>
      <c r="M672" s="114">
        <v>31000</v>
      </c>
      <c r="N672" s="88">
        <v>20240913</v>
      </c>
      <c r="O672" s="88" t="s">
        <v>2871</v>
      </c>
      <c r="P672" s="88" t="s">
        <v>3427</v>
      </c>
      <c r="Q672" s="101">
        <f t="shared" ref="Q672" si="141">(M672*J672)</f>
        <v>31000</v>
      </c>
      <c r="R672" s="307">
        <f t="shared" ref="R672" si="142">Q672*1.1</f>
        <v>34100</v>
      </c>
    </row>
    <row r="673" spans="2:18">
      <c r="P673" s="165" t="s">
        <v>123</v>
      </c>
      <c r="Q673" s="213">
        <f>SUM(Q649:Q672)</f>
        <v>3533400</v>
      </c>
      <c r="R673" s="55">
        <f>SUM(R650:R672)</f>
        <v>3279540</v>
      </c>
    </row>
    <row r="675" spans="2:18">
      <c r="B675" s="269">
        <v>45559</v>
      </c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7"/>
      <c r="Q675" s="37"/>
      <c r="R675" s="37"/>
    </row>
    <row r="676" spans="2:18">
      <c r="B676" s="4" t="s">
        <v>48</v>
      </c>
      <c r="C676" s="4" t="s">
        <v>13</v>
      </c>
      <c r="D676" s="4" t="s">
        <v>12</v>
      </c>
      <c r="E676" s="4" t="s">
        <v>5</v>
      </c>
      <c r="F676" s="4" t="s">
        <v>22</v>
      </c>
      <c r="G676" s="4" t="s">
        <v>2</v>
      </c>
      <c r="H676" s="4" t="s">
        <v>18</v>
      </c>
      <c r="I676" s="4" t="s">
        <v>3</v>
      </c>
      <c r="J676" s="4" t="s">
        <v>6</v>
      </c>
      <c r="K676" s="4" t="s">
        <v>35</v>
      </c>
      <c r="L676" s="4" t="s">
        <v>21</v>
      </c>
      <c r="M676" s="4" t="s">
        <v>59</v>
      </c>
      <c r="N676" s="4" t="s">
        <v>58</v>
      </c>
      <c r="O676" s="4" t="s">
        <v>121</v>
      </c>
      <c r="P676" s="4" t="s">
        <v>73</v>
      </c>
      <c r="Q676" s="4" t="s">
        <v>122</v>
      </c>
      <c r="R676" s="4" t="s">
        <v>337</v>
      </c>
    </row>
    <row r="677" spans="2:18">
      <c r="B677" s="5">
        <v>1</v>
      </c>
      <c r="C677" s="137">
        <v>45559</v>
      </c>
      <c r="D677" s="5" t="s">
        <v>49</v>
      </c>
      <c r="E677" s="275" t="s">
        <v>2862</v>
      </c>
      <c r="F677" s="275" t="s">
        <v>2863</v>
      </c>
      <c r="G677" s="275"/>
      <c r="H677" s="275" t="s">
        <v>2864</v>
      </c>
      <c r="I677" s="275" t="s">
        <v>2865</v>
      </c>
      <c r="J677" s="5">
        <v>1</v>
      </c>
      <c r="K677" s="5" t="s">
        <v>38</v>
      </c>
      <c r="L677" s="147" t="s">
        <v>2866</v>
      </c>
      <c r="M677" s="153">
        <v>26000</v>
      </c>
      <c r="N677" s="5">
        <v>20240925</v>
      </c>
      <c r="O677" s="5" t="s">
        <v>2925</v>
      </c>
      <c r="P677" s="76"/>
      <c r="Q677" s="153">
        <f t="shared" ref="Q677" si="143">(M677*J677)</f>
        <v>26000</v>
      </c>
      <c r="R677" s="258">
        <f t="shared" ref="R677" si="144">Q677*1.1</f>
        <v>28600.000000000004</v>
      </c>
    </row>
    <row r="678" spans="2:18">
      <c r="B678" s="5">
        <v>2</v>
      </c>
      <c r="C678" s="137">
        <v>45559</v>
      </c>
      <c r="D678" s="5" t="s">
        <v>49</v>
      </c>
      <c r="E678" s="275" t="s">
        <v>2198</v>
      </c>
      <c r="F678" s="275" t="s">
        <v>2863</v>
      </c>
      <c r="G678" s="275"/>
      <c r="H678" s="275" t="s">
        <v>2205</v>
      </c>
      <c r="I678" s="275"/>
      <c r="J678" s="5">
        <v>2</v>
      </c>
      <c r="K678" s="5" t="s">
        <v>2861</v>
      </c>
      <c r="L678" s="147" t="s">
        <v>2866</v>
      </c>
      <c r="M678" s="153">
        <v>127000</v>
      </c>
      <c r="N678" s="5">
        <v>20240925</v>
      </c>
      <c r="O678" s="5" t="s">
        <v>2925</v>
      </c>
      <c r="P678" s="76"/>
      <c r="Q678" s="153">
        <f t="shared" ref="Q678" si="145">(M678*J678)</f>
        <v>254000</v>
      </c>
      <c r="R678" s="258">
        <f t="shared" ref="R678" si="146">Q678*1.1</f>
        <v>279400</v>
      </c>
    </row>
    <row r="679" spans="2:18">
      <c r="P679" s="165" t="s">
        <v>123</v>
      </c>
      <c r="Q679" s="213">
        <f>SUM(Q677:Q678)</f>
        <v>280000</v>
      </c>
      <c r="R679" s="213">
        <f>SUM(R677:R678)</f>
        <v>308000</v>
      </c>
    </row>
    <row r="682" spans="2:18">
      <c r="B682" s="303">
        <v>45576</v>
      </c>
      <c r="C682" s="304"/>
      <c r="D682" s="304"/>
      <c r="E682" s="304"/>
      <c r="F682" s="304"/>
      <c r="G682" s="304"/>
      <c r="H682" s="304"/>
      <c r="I682" s="304"/>
      <c r="J682" s="304"/>
      <c r="K682" s="304"/>
      <c r="L682" s="304"/>
      <c r="M682" s="2"/>
      <c r="N682" s="2"/>
      <c r="O682" s="2"/>
      <c r="P682" s="37"/>
      <c r="Q682" s="37"/>
      <c r="R682" s="37"/>
    </row>
    <row r="683" spans="2:18">
      <c r="B683" s="305" t="s">
        <v>48</v>
      </c>
      <c r="C683" s="305" t="s">
        <v>13</v>
      </c>
      <c r="D683" s="305" t="s">
        <v>12</v>
      </c>
      <c r="E683" s="305" t="s">
        <v>5</v>
      </c>
      <c r="F683" s="305" t="s">
        <v>22</v>
      </c>
      <c r="G683" s="305" t="s">
        <v>2</v>
      </c>
      <c r="H683" s="305" t="s">
        <v>18</v>
      </c>
      <c r="I683" s="305" t="s">
        <v>3</v>
      </c>
      <c r="J683" s="305" t="s">
        <v>6</v>
      </c>
      <c r="K683" s="305" t="s">
        <v>35</v>
      </c>
      <c r="L683" s="305" t="s">
        <v>21</v>
      </c>
      <c r="M683" s="4" t="s">
        <v>59</v>
      </c>
      <c r="N683" s="4" t="s">
        <v>58</v>
      </c>
      <c r="O683" s="4" t="s">
        <v>121</v>
      </c>
      <c r="P683" s="4" t="s">
        <v>73</v>
      </c>
      <c r="Q683" s="4" t="s">
        <v>122</v>
      </c>
      <c r="R683" s="4" t="s">
        <v>337</v>
      </c>
    </row>
    <row r="684" spans="2:18">
      <c r="B684" s="320">
        <v>1</v>
      </c>
      <c r="C684" s="321">
        <v>45576</v>
      </c>
      <c r="D684" s="320" t="s">
        <v>49</v>
      </c>
      <c r="E684" s="320" t="s">
        <v>93</v>
      </c>
      <c r="F684" s="320" t="s">
        <v>56</v>
      </c>
      <c r="G684" s="320" t="s">
        <v>10</v>
      </c>
      <c r="H684" s="320" t="s">
        <v>112</v>
      </c>
      <c r="I684" s="320" t="s">
        <v>94</v>
      </c>
      <c r="J684" s="320">
        <v>2</v>
      </c>
      <c r="K684" s="320" t="s">
        <v>38</v>
      </c>
      <c r="L684" s="320" t="s">
        <v>119</v>
      </c>
      <c r="M684" s="153">
        <v>11000</v>
      </c>
      <c r="N684" s="147">
        <v>20241014</v>
      </c>
      <c r="O684" s="5" t="s">
        <v>3043</v>
      </c>
      <c r="P684" s="76"/>
      <c r="Q684" s="153">
        <f t="shared" ref="Q684" si="147">(M684*J684)</f>
        <v>22000</v>
      </c>
      <c r="R684" s="258">
        <f t="shared" ref="R684" si="148">Q684*1.1</f>
        <v>24200.000000000004</v>
      </c>
    </row>
    <row r="685" spans="2:18">
      <c r="B685" s="320">
        <v>2</v>
      </c>
      <c r="C685" s="321">
        <v>45576</v>
      </c>
      <c r="D685" s="320" t="s">
        <v>49</v>
      </c>
      <c r="E685" s="320" t="s">
        <v>93</v>
      </c>
      <c r="F685" s="320" t="s">
        <v>56</v>
      </c>
      <c r="G685" s="320" t="s">
        <v>10</v>
      </c>
      <c r="H685" s="320" t="s">
        <v>3004</v>
      </c>
      <c r="I685" s="320" t="s">
        <v>4</v>
      </c>
      <c r="J685" s="320">
        <v>1</v>
      </c>
      <c r="K685" s="320" t="s">
        <v>38</v>
      </c>
      <c r="L685" s="320" t="s">
        <v>119</v>
      </c>
      <c r="M685" s="153">
        <v>6000</v>
      </c>
      <c r="N685" s="147">
        <v>20241014</v>
      </c>
      <c r="O685" s="5" t="s">
        <v>3043</v>
      </c>
      <c r="P685" s="76"/>
      <c r="Q685" s="153">
        <f t="shared" ref="Q685:Q710" si="149">(M685*J685)</f>
        <v>6000</v>
      </c>
      <c r="R685" s="258">
        <f t="shared" ref="R685:R710" si="150">Q685*1.1</f>
        <v>6600.0000000000009</v>
      </c>
    </row>
    <row r="686" spans="2:18">
      <c r="B686" s="320">
        <v>3</v>
      </c>
      <c r="C686" s="321">
        <v>45576</v>
      </c>
      <c r="D686" s="320" t="s">
        <v>49</v>
      </c>
      <c r="E686" s="322" t="s">
        <v>1780</v>
      </c>
      <c r="F686" s="322" t="s">
        <v>302</v>
      </c>
      <c r="G686" s="322"/>
      <c r="H686" s="320" t="s">
        <v>576</v>
      </c>
      <c r="I686" s="322" t="s">
        <v>1781</v>
      </c>
      <c r="J686" s="320">
        <v>5</v>
      </c>
      <c r="K686" s="320" t="s">
        <v>37</v>
      </c>
      <c r="L686" s="320" t="s">
        <v>119</v>
      </c>
      <c r="M686" s="153">
        <v>12000</v>
      </c>
      <c r="N686" s="147">
        <v>20241014</v>
      </c>
      <c r="O686" s="5" t="s">
        <v>3043</v>
      </c>
      <c r="P686" s="76"/>
      <c r="Q686" s="153">
        <f t="shared" si="149"/>
        <v>60000</v>
      </c>
      <c r="R686" s="258">
        <f t="shared" si="150"/>
        <v>66000</v>
      </c>
    </row>
    <row r="687" spans="2:18">
      <c r="B687" s="320">
        <v>4</v>
      </c>
      <c r="C687" s="321">
        <v>45576</v>
      </c>
      <c r="D687" s="320" t="s">
        <v>49</v>
      </c>
      <c r="E687" s="322" t="s">
        <v>3006</v>
      </c>
      <c r="F687" s="320"/>
      <c r="G687" s="320"/>
      <c r="H687" s="320" t="s">
        <v>3005</v>
      </c>
      <c r="I687" s="320" t="s">
        <v>2954</v>
      </c>
      <c r="J687" s="320">
        <v>1</v>
      </c>
      <c r="K687" s="320" t="s">
        <v>37</v>
      </c>
      <c r="L687" s="320" t="s">
        <v>119</v>
      </c>
      <c r="M687" s="153">
        <v>11000</v>
      </c>
      <c r="N687" s="147">
        <v>20241014</v>
      </c>
      <c r="O687" s="5" t="s">
        <v>3043</v>
      </c>
      <c r="P687" s="76"/>
      <c r="Q687" s="153">
        <f t="shared" si="149"/>
        <v>11000</v>
      </c>
      <c r="R687" s="258">
        <f t="shared" si="150"/>
        <v>12100.000000000002</v>
      </c>
    </row>
    <row r="688" spans="2:18">
      <c r="B688" s="320">
        <v>5</v>
      </c>
      <c r="C688" s="321">
        <v>45576</v>
      </c>
      <c r="D688" s="320" t="s">
        <v>49</v>
      </c>
      <c r="E688" s="320" t="s">
        <v>1597</v>
      </c>
      <c r="F688" s="320" t="s">
        <v>171</v>
      </c>
      <c r="G688" s="320"/>
      <c r="H688" s="320" t="s">
        <v>405</v>
      </c>
      <c r="I688" s="320" t="s">
        <v>1608</v>
      </c>
      <c r="J688" s="320">
        <v>10</v>
      </c>
      <c r="K688" s="320" t="s">
        <v>37</v>
      </c>
      <c r="L688" s="320" t="s">
        <v>2220</v>
      </c>
      <c r="M688" s="153">
        <v>77000</v>
      </c>
      <c r="N688" s="147">
        <v>20241014</v>
      </c>
      <c r="O688" s="5" t="s">
        <v>3043</v>
      </c>
      <c r="P688" s="76"/>
      <c r="Q688" s="153">
        <f t="shared" si="149"/>
        <v>770000</v>
      </c>
      <c r="R688" s="258">
        <f t="shared" si="150"/>
        <v>847000.00000000012</v>
      </c>
    </row>
    <row r="689" spans="2:18">
      <c r="B689" s="320">
        <v>6</v>
      </c>
      <c r="C689" s="321">
        <v>45576</v>
      </c>
      <c r="D689" s="320" t="s">
        <v>49</v>
      </c>
      <c r="E689" s="322" t="s">
        <v>2955</v>
      </c>
      <c r="F689" s="320" t="s">
        <v>520</v>
      </c>
      <c r="G689" s="320" t="s">
        <v>2956</v>
      </c>
      <c r="H689" s="320" t="s">
        <v>2957</v>
      </c>
      <c r="I689" s="320" t="s">
        <v>2870</v>
      </c>
      <c r="J689" s="320">
        <v>1</v>
      </c>
      <c r="K689" s="320" t="s">
        <v>38</v>
      </c>
      <c r="L689" s="320" t="s">
        <v>119</v>
      </c>
      <c r="M689" s="153">
        <v>258000</v>
      </c>
      <c r="N689" s="147">
        <v>20241014</v>
      </c>
      <c r="O689" s="5" t="s">
        <v>3043</v>
      </c>
      <c r="P689" s="76"/>
      <c r="Q689" s="153">
        <f t="shared" si="149"/>
        <v>258000</v>
      </c>
      <c r="R689" s="258">
        <f t="shared" si="150"/>
        <v>283800</v>
      </c>
    </row>
    <row r="690" spans="2:18">
      <c r="B690" s="320">
        <v>7</v>
      </c>
      <c r="C690" s="321">
        <v>45576</v>
      </c>
      <c r="D690" s="320" t="s">
        <v>49</v>
      </c>
      <c r="E690" s="320" t="s">
        <v>2958</v>
      </c>
      <c r="F690" s="320" t="s">
        <v>520</v>
      </c>
      <c r="G690" s="320" t="s">
        <v>10</v>
      </c>
      <c r="H690" s="322" t="s">
        <v>2959</v>
      </c>
      <c r="I690" s="320" t="s">
        <v>4</v>
      </c>
      <c r="J690" s="320">
        <v>2</v>
      </c>
      <c r="K690" s="320" t="s">
        <v>38</v>
      </c>
      <c r="L690" s="320" t="s">
        <v>119</v>
      </c>
      <c r="M690" s="153">
        <v>19600</v>
      </c>
      <c r="N690" s="147">
        <v>20241014</v>
      </c>
      <c r="O690" s="5" t="s">
        <v>3043</v>
      </c>
      <c r="P690" s="76"/>
      <c r="Q690" s="153">
        <f t="shared" si="149"/>
        <v>39200</v>
      </c>
      <c r="R690" s="258">
        <f t="shared" si="150"/>
        <v>43120</v>
      </c>
    </row>
    <row r="691" spans="2:18">
      <c r="B691" s="308">
        <v>8</v>
      </c>
      <c r="C691" s="309">
        <v>45576</v>
      </c>
      <c r="D691" s="308" t="s">
        <v>49</v>
      </c>
      <c r="E691" s="308" t="s">
        <v>901</v>
      </c>
      <c r="F691" s="308" t="s">
        <v>897</v>
      </c>
      <c r="G691" s="308" t="s">
        <v>2960</v>
      </c>
      <c r="H691" s="308" t="s">
        <v>903</v>
      </c>
      <c r="I691" s="308" t="s">
        <v>4</v>
      </c>
      <c r="J691" s="308">
        <v>1</v>
      </c>
      <c r="K691" s="308" t="s">
        <v>38</v>
      </c>
      <c r="L691" s="308"/>
      <c r="M691" s="310"/>
      <c r="N691" s="310"/>
      <c r="O691" s="311"/>
      <c r="P691" s="313" t="s">
        <v>3007</v>
      </c>
      <c r="Q691" s="310">
        <f t="shared" si="149"/>
        <v>0</v>
      </c>
      <c r="R691" s="312">
        <f t="shared" si="150"/>
        <v>0</v>
      </c>
    </row>
    <row r="692" spans="2:18">
      <c r="B692" s="320">
        <v>9</v>
      </c>
      <c r="C692" s="321">
        <v>45576</v>
      </c>
      <c r="D692" s="320" t="s">
        <v>49</v>
      </c>
      <c r="E692" s="320" t="s">
        <v>2961</v>
      </c>
      <c r="F692" s="320" t="s">
        <v>520</v>
      </c>
      <c r="G692" s="320" t="s">
        <v>10</v>
      </c>
      <c r="H692" s="320" t="s">
        <v>2962</v>
      </c>
      <c r="I692" s="320" t="s">
        <v>4</v>
      </c>
      <c r="J692" s="320">
        <v>2</v>
      </c>
      <c r="K692" s="320" t="s">
        <v>38</v>
      </c>
      <c r="L692" s="320" t="s">
        <v>119</v>
      </c>
      <c r="M692" s="153">
        <v>13400</v>
      </c>
      <c r="N692" s="147">
        <v>20241014</v>
      </c>
      <c r="O692" s="5" t="s">
        <v>3043</v>
      </c>
      <c r="P692" s="76"/>
      <c r="Q692" s="153">
        <f t="shared" si="149"/>
        <v>26800</v>
      </c>
      <c r="R692" s="258">
        <f t="shared" si="150"/>
        <v>29480.000000000004</v>
      </c>
    </row>
    <row r="693" spans="2:18">
      <c r="B693" s="320">
        <v>10</v>
      </c>
      <c r="C693" s="321">
        <v>45576</v>
      </c>
      <c r="D693" s="320" t="s">
        <v>49</v>
      </c>
      <c r="E693" s="320" t="s">
        <v>2963</v>
      </c>
      <c r="F693" s="320" t="s">
        <v>1435</v>
      </c>
      <c r="G693" s="320"/>
      <c r="H693" s="322">
        <v>211677</v>
      </c>
      <c r="I693" s="320" t="s">
        <v>4</v>
      </c>
      <c r="J693" s="320">
        <v>1</v>
      </c>
      <c r="K693" s="320" t="s">
        <v>38</v>
      </c>
      <c r="L693" s="320" t="s">
        <v>119</v>
      </c>
      <c r="M693" s="153">
        <v>207000</v>
      </c>
      <c r="N693" s="147">
        <v>20241014</v>
      </c>
      <c r="O693" s="5" t="s">
        <v>3060</v>
      </c>
      <c r="P693" s="408"/>
      <c r="Q693" s="153">
        <f t="shared" si="149"/>
        <v>207000</v>
      </c>
      <c r="R693" s="258">
        <f t="shared" si="150"/>
        <v>227700.00000000003</v>
      </c>
    </row>
    <row r="694" spans="2:18">
      <c r="B694" s="316">
        <v>11</v>
      </c>
      <c r="C694" s="317">
        <v>45576</v>
      </c>
      <c r="D694" s="316" t="s">
        <v>49</v>
      </c>
      <c r="E694" s="316" t="s">
        <v>2964</v>
      </c>
      <c r="F694" s="316" t="s">
        <v>314</v>
      </c>
      <c r="G694" s="316"/>
      <c r="H694" s="316" t="s">
        <v>3008</v>
      </c>
      <c r="I694" s="316"/>
      <c r="J694" s="316">
        <v>1</v>
      </c>
      <c r="K694" s="316" t="s">
        <v>38</v>
      </c>
      <c r="L694" s="316" t="s">
        <v>119</v>
      </c>
      <c r="M694" s="318">
        <v>269000</v>
      </c>
      <c r="N694" s="316">
        <v>20241014</v>
      </c>
      <c r="O694" s="316" t="s">
        <v>3043</v>
      </c>
      <c r="P694" s="408" t="s">
        <v>3426</v>
      </c>
      <c r="Q694" s="318">
        <f t="shared" si="149"/>
        <v>269000</v>
      </c>
      <c r="R694" s="319">
        <f t="shared" si="150"/>
        <v>295900</v>
      </c>
    </row>
    <row r="695" spans="2:18">
      <c r="B695" s="316">
        <v>12</v>
      </c>
      <c r="C695" s="317">
        <v>45576</v>
      </c>
      <c r="D695" s="316" t="s">
        <v>49</v>
      </c>
      <c r="E695" s="316" t="s">
        <v>2965</v>
      </c>
      <c r="F695" s="316" t="s">
        <v>314</v>
      </c>
      <c r="G695" s="316"/>
      <c r="H695" s="316" t="s">
        <v>3009</v>
      </c>
      <c r="I695" s="316"/>
      <c r="J695" s="316">
        <v>1</v>
      </c>
      <c r="K695" s="316" t="s">
        <v>38</v>
      </c>
      <c r="L695" s="316" t="s">
        <v>119</v>
      </c>
      <c r="M695" s="318">
        <v>71900</v>
      </c>
      <c r="N695" s="316">
        <v>20241014</v>
      </c>
      <c r="O695" s="316" t="s">
        <v>3043</v>
      </c>
      <c r="P695" s="408" t="s">
        <v>3426</v>
      </c>
      <c r="Q695" s="318">
        <f t="shared" si="149"/>
        <v>71900</v>
      </c>
      <c r="R695" s="319">
        <f t="shared" si="150"/>
        <v>79090</v>
      </c>
    </row>
    <row r="696" spans="2:18">
      <c r="B696" s="320">
        <v>13</v>
      </c>
      <c r="C696" s="321">
        <v>45576</v>
      </c>
      <c r="D696" s="320" t="s">
        <v>49</v>
      </c>
      <c r="E696" s="320" t="s">
        <v>2042</v>
      </c>
      <c r="F696" s="322" t="s">
        <v>1677</v>
      </c>
      <c r="G696" s="320"/>
      <c r="H696" s="322" t="s">
        <v>3010</v>
      </c>
      <c r="I696" s="320"/>
      <c r="J696" s="320">
        <v>10</v>
      </c>
      <c r="K696" s="320" t="s">
        <v>37</v>
      </c>
      <c r="L696" s="320" t="s">
        <v>119</v>
      </c>
      <c r="M696" s="153">
        <v>6500</v>
      </c>
      <c r="N696" s="147">
        <v>20241014</v>
      </c>
      <c r="O696" s="5" t="s">
        <v>3043</v>
      </c>
      <c r="P696" s="76"/>
      <c r="Q696" s="153">
        <f t="shared" si="149"/>
        <v>65000</v>
      </c>
      <c r="R696" s="258">
        <f t="shared" si="150"/>
        <v>71500</v>
      </c>
    </row>
    <row r="697" spans="2:18">
      <c r="B697" s="320">
        <v>14</v>
      </c>
      <c r="C697" s="321">
        <v>45576</v>
      </c>
      <c r="D697" s="320" t="s">
        <v>49</v>
      </c>
      <c r="E697" s="320" t="s">
        <v>1572</v>
      </c>
      <c r="F697" s="320" t="s">
        <v>410</v>
      </c>
      <c r="G697" s="320"/>
      <c r="H697" s="322" t="s">
        <v>1241</v>
      </c>
      <c r="I697" s="320" t="s">
        <v>1840</v>
      </c>
      <c r="J697" s="320">
        <v>3</v>
      </c>
      <c r="K697" s="320" t="s">
        <v>37</v>
      </c>
      <c r="L697" s="320" t="s">
        <v>119</v>
      </c>
      <c r="M697" s="153">
        <v>60000</v>
      </c>
      <c r="N697" s="147">
        <v>20241014</v>
      </c>
      <c r="O697" s="5" t="s">
        <v>3043</v>
      </c>
      <c r="P697" s="76"/>
      <c r="Q697" s="153">
        <f t="shared" si="149"/>
        <v>180000</v>
      </c>
      <c r="R697" s="258">
        <f t="shared" si="150"/>
        <v>198000.00000000003</v>
      </c>
    </row>
    <row r="698" spans="2:18">
      <c r="B698" s="320">
        <v>15</v>
      </c>
      <c r="C698" s="321">
        <v>45576</v>
      </c>
      <c r="D698" s="320" t="s">
        <v>49</v>
      </c>
      <c r="E698" s="320" t="s">
        <v>1571</v>
      </c>
      <c r="F698" s="320" t="s">
        <v>410</v>
      </c>
      <c r="G698" s="320"/>
      <c r="H698" s="320" t="s">
        <v>1367</v>
      </c>
      <c r="I698" s="320" t="s">
        <v>1839</v>
      </c>
      <c r="J698" s="320">
        <v>2</v>
      </c>
      <c r="K698" s="320" t="s">
        <v>37</v>
      </c>
      <c r="L698" s="320" t="s">
        <v>119</v>
      </c>
      <c r="M698" s="153">
        <v>45000</v>
      </c>
      <c r="N698" s="147">
        <v>20241014</v>
      </c>
      <c r="O698" s="5" t="s">
        <v>3043</v>
      </c>
      <c r="P698" s="76"/>
      <c r="Q698" s="153">
        <f t="shared" si="149"/>
        <v>90000</v>
      </c>
      <c r="R698" s="258">
        <f t="shared" si="150"/>
        <v>99000.000000000015</v>
      </c>
    </row>
    <row r="699" spans="2:18">
      <c r="B699" s="320">
        <v>16</v>
      </c>
      <c r="C699" s="321">
        <v>45576</v>
      </c>
      <c r="D699" s="320" t="s">
        <v>49</v>
      </c>
      <c r="E699" s="320" t="s">
        <v>1020</v>
      </c>
      <c r="F699" s="320" t="s">
        <v>410</v>
      </c>
      <c r="G699" s="320"/>
      <c r="H699" s="323" t="s">
        <v>707</v>
      </c>
      <c r="I699" s="320" t="s">
        <v>411</v>
      </c>
      <c r="J699" s="320">
        <v>2</v>
      </c>
      <c r="K699" s="320" t="s">
        <v>37</v>
      </c>
      <c r="L699" s="320" t="s">
        <v>119</v>
      </c>
      <c r="M699" s="153">
        <v>46500</v>
      </c>
      <c r="N699" s="147">
        <v>20241014</v>
      </c>
      <c r="O699" s="5" t="s">
        <v>3043</v>
      </c>
      <c r="P699" s="76"/>
      <c r="Q699" s="153">
        <f t="shared" si="149"/>
        <v>93000</v>
      </c>
      <c r="R699" s="258">
        <f t="shared" si="150"/>
        <v>102300.00000000001</v>
      </c>
    </row>
    <row r="700" spans="2:18">
      <c r="B700" s="320">
        <v>17</v>
      </c>
      <c r="C700" s="321">
        <v>45576</v>
      </c>
      <c r="D700" s="320" t="s">
        <v>49</v>
      </c>
      <c r="E700" s="320" t="s">
        <v>2966</v>
      </c>
      <c r="F700" s="320"/>
      <c r="G700" s="320"/>
      <c r="H700" s="320"/>
      <c r="I700" s="320" t="s">
        <v>866</v>
      </c>
      <c r="J700" s="320">
        <v>3</v>
      </c>
      <c r="K700" s="320" t="s">
        <v>38</v>
      </c>
      <c r="L700" s="320" t="s">
        <v>119</v>
      </c>
      <c r="M700" s="153">
        <v>9000</v>
      </c>
      <c r="N700" s="147">
        <v>20241014</v>
      </c>
      <c r="O700" s="5" t="s">
        <v>3043</v>
      </c>
      <c r="P700" s="76"/>
      <c r="Q700" s="153">
        <f t="shared" si="149"/>
        <v>27000</v>
      </c>
      <c r="R700" s="258">
        <f t="shared" si="150"/>
        <v>29700.000000000004</v>
      </c>
    </row>
    <row r="701" spans="2:18">
      <c r="B701" s="320">
        <v>18</v>
      </c>
      <c r="C701" s="321">
        <v>45576</v>
      </c>
      <c r="D701" s="320" t="s">
        <v>49</v>
      </c>
      <c r="E701" s="320" t="s">
        <v>2967</v>
      </c>
      <c r="F701" s="320"/>
      <c r="G701" s="320"/>
      <c r="H701" s="320"/>
      <c r="I701" s="320" t="s">
        <v>2968</v>
      </c>
      <c r="J701" s="320">
        <v>5</v>
      </c>
      <c r="K701" s="320" t="s">
        <v>38</v>
      </c>
      <c r="L701" s="320" t="s">
        <v>119</v>
      </c>
      <c r="M701" s="153">
        <v>25500</v>
      </c>
      <c r="N701" s="147">
        <v>20241014</v>
      </c>
      <c r="O701" s="5" t="s">
        <v>3043</v>
      </c>
      <c r="P701" s="76"/>
      <c r="Q701" s="153">
        <f t="shared" si="149"/>
        <v>127500</v>
      </c>
      <c r="R701" s="258">
        <f t="shared" si="150"/>
        <v>140250</v>
      </c>
    </row>
    <row r="702" spans="2:18">
      <c r="B702" s="320">
        <v>19</v>
      </c>
      <c r="C702" s="321">
        <v>45576</v>
      </c>
      <c r="D702" s="320" t="s">
        <v>49</v>
      </c>
      <c r="E702" s="320" t="s">
        <v>2967</v>
      </c>
      <c r="F702" s="320"/>
      <c r="G702" s="320"/>
      <c r="H702" s="320"/>
      <c r="I702" s="320" t="s">
        <v>2969</v>
      </c>
      <c r="J702" s="320">
        <v>4</v>
      </c>
      <c r="K702" s="320" t="s">
        <v>38</v>
      </c>
      <c r="L702" s="320" t="s">
        <v>119</v>
      </c>
      <c r="M702" s="153">
        <v>25500</v>
      </c>
      <c r="N702" s="147">
        <v>20241014</v>
      </c>
      <c r="O702" s="5" t="s">
        <v>3043</v>
      </c>
      <c r="P702" s="76"/>
      <c r="Q702" s="153">
        <f t="shared" si="149"/>
        <v>102000</v>
      </c>
      <c r="R702" s="258">
        <f t="shared" si="150"/>
        <v>112200.00000000001</v>
      </c>
    </row>
    <row r="703" spans="2:18">
      <c r="B703" s="320">
        <v>20</v>
      </c>
      <c r="C703" s="321">
        <v>45576</v>
      </c>
      <c r="D703" s="320" t="s">
        <v>49</v>
      </c>
      <c r="E703" s="320" t="s">
        <v>2970</v>
      </c>
      <c r="F703" s="320"/>
      <c r="G703" s="320"/>
      <c r="H703" s="320"/>
      <c r="I703" s="320" t="s">
        <v>2971</v>
      </c>
      <c r="J703" s="320">
        <v>2</v>
      </c>
      <c r="K703" s="320" t="s">
        <v>38</v>
      </c>
      <c r="L703" s="320" t="s">
        <v>119</v>
      </c>
      <c r="M703" s="153">
        <v>9700</v>
      </c>
      <c r="N703" s="147">
        <v>20241014</v>
      </c>
      <c r="O703" s="5" t="s">
        <v>3043</v>
      </c>
      <c r="P703" s="76"/>
      <c r="Q703" s="153">
        <f t="shared" si="149"/>
        <v>19400</v>
      </c>
      <c r="R703" s="258">
        <f t="shared" si="150"/>
        <v>21340</v>
      </c>
    </row>
    <row r="704" spans="2:18">
      <c r="B704" s="320">
        <v>21</v>
      </c>
      <c r="C704" s="321">
        <v>45576</v>
      </c>
      <c r="D704" s="320" t="s">
        <v>49</v>
      </c>
      <c r="E704" s="323" t="s">
        <v>2646</v>
      </c>
      <c r="F704" s="323" t="s">
        <v>1878</v>
      </c>
      <c r="G704" s="320"/>
      <c r="H704" s="323">
        <v>41705</v>
      </c>
      <c r="I704" s="323" t="s">
        <v>1885</v>
      </c>
      <c r="J704" s="320">
        <v>2</v>
      </c>
      <c r="K704" s="320" t="s">
        <v>37</v>
      </c>
      <c r="L704" s="320" t="s">
        <v>119</v>
      </c>
      <c r="M704" s="153">
        <v>59000</v>
      </c>
      <c r="N704" s="147">
        <v>20241014</v>
      </c>
      <c r="O704" s="5" t="s">
        <v>3043</v>
      </c>
      <c r="P704" s="76"/>
      <c r="Q704" s="153">
        <f t="shared" si="149"/>
        <v>118000</v>
      </c>
      <c r="R704" s="258">
        <f t="shared" si="150"/>
        <v>129800.00000000001</v>
      </c>
    </row>
    <row r="705" spans="1:19">
      <c r="B705" s="320">
        <v>22</v>
      </c>
      <c r="C705" s="321">
        <v>45576</v>
      </c>
      <c r="D705" s="320" t="s">
        <v>49</v>
      </c>
      <c r="E705" s="320" t="s">
        <v>2035</v>
      </c>
      <c r="F705" s="320" t="s">
        <v>87</v>
      </c>
      <c r="G705" s="320" t="s">
        <v>1</v>
      </c>
      <c r="H705" s="320" t="s">
        <v>328</v>
      </c>
      <c r="I705" s="320" t="s">
        <v>42</v>
      </c>
      <c r="J705" s="320">
        <v>20</v>
      </c>
      <c r="K705" s="320" t="s">
        <v>38</v>
      </c>
      <c r="L705" s="320" t="s">
        <v>119</v>
      </c>
      <c r="M705" s="153">
        <v>17500</v>
      </c>
      <c r="N705" s="147">
        <v>20241014</v>
      </c>
      <c r="O705" s="5" t="s">
        <v>3043</v>
      </c>
      <c r="P705" s="76"/>
      <c r="Q705" s="153">
        <f t="shared" si="149"/>
        <v>350000</v>
      </c>
      <c r="R705" s="258">
        <f t="shared" si="150"/>
        <v>385000.00000000006</v>
      </c>
    </row>
    <row r="706" spans="1:19">
      <c r="B706" s="320">
        <v>23</v>
      </c>
      <c r="C706" s="321">
        <v>45576</v>
      </c>
      <c r="D706" s="320" t="s">
        <v>49</v>
      </c>
      <c r="E706" s="320" t="s">
        <v>2040</v>
      </c>
      <c r="F706" s="320" t="s">
        <v>1611</v>
      </c>
      <c r="G706" s="320" t="s">
        <v>10</v>
      </c>
      <c r="H706" s="320" t="s">
        <v>1025</v>
      </c>
      <c r="I706" s="320" t="s">
        <v>94</v>
      </c>
      <c r="J706" s="320">
        <v>10</v>
      </c>
      <c r="K706" s="320" t="s">
        <v>38</v>
      </c>
      <c r="L706" s="320" t="s">
        <v>119</v>
      </c>
      <c r="M706" s="153">
        <v>6000</v>
      </c>
      <c r="N706" s="147">
        <v>20241014</v>
      </c>
      <c r="O706" s="5" t="s">
        <v>3043</v>
      </c>
      <c r="P706" s="76"/>
      <c r="Q706" s="153">
        <f t="shared" si="149"/>
        <v>60000</v>
      </c>
      <c r="R706" s="258">
        <f t="shared" si="150"/>
        <v>66000</v>
      </c>
    </row>
    <row r="707" spans="1:19">
      <c r="B707" s="320">
        <v>24</v>
      </c>
      <c r="C707" s="321">
        <v>45576</v>
      </c>
      <c r="D707" s="320" t="s">
        <v>49</v>
      </c>
      <c r="E707" s="324" t="s">
        <v>2018</v>
      </c>
      <c r="F707" s="324" t="s">
        <v>1611</v>
      </c>
      <c r="G707" s="324" t="s">
        <v>10</v>
      </c>
      <c r="H707" s="324" t="s">
        <v>1190</v>
      </c>
      <c r="I707" s="324" t="s">
        <v>4</v>
      </c>
      <c r="J707" s="324">
        <v>3</v>
      </c>
      <c r="K707" s="324" t="s">
        <v>38</v>
      </c>
      <c r="L707" s="320" t="s">
        <v>119</v>
      </c>
      <c r="M707" s="153">
        <v>840000</v>
      </c>
      <c r="N707" s="147">
        <v>20241014</v>
      </c>
      <c r="O707" s="5" t="s">
        <v>3043</v>
      </c>
      <c r="P707" s="76"/>
      <c r="Q707" s="153">
        <f t="shared" si="149"/>
        <v>2520000</v>
      </c>
      <c r="R707" s="258">
        <f t="shared" si="150"/>
        <v>2772000</v>
      </c>
    </row>
    <row r="708" spans="1:19">
      <c r="B708" s="320">
        <v>25</v>
      </c>
      <c r="C708" s="321">
        <v>45576</v>
      </c>
      <c r="D708" s="320" t="s">
        <v>49</v>
      </c>
      <c r="E708" s="320" t="s">
        <v>2301</v>
      </c>
      <c r="F708" s="320" t="s">
        <v>416</v>
      </c>
      <c r="G708" s="324" t="s">
        <v>10</v>
      </c>
      <c r="H708" s="320" t="s">
        <v>1059</v>
      </c>
      <c r="I708" s="320" t="s">
        <v>92</v>
      </c>
      <c r="J708" s="320">
        <v>5</v>
      </c>
      <c r="K708" s="320" t="s">
        <v>38</v>
      </c>
      <c r="L708" s="320" t="s">
        <v>119</v>
      </c>
      <c r="M708" s="153">
        <v>18000</v>
      </c>
      <c r="N708" s="147">
        <v>20241014</v>
      </c>
      <c r="O708" s="5" t="s">
        <v>3043</v>
      </c>
      <c r="P708" s="76"/>
      <c r="Q708" s="153">
        <f t="shared" si="149"/>
        <v>90000</v>
      </c>
      <c r="R708" s="258">
        <f t="shared" si="150"/>
        <v>99000.000000000015</v>
      </c>
    </row>
    <row r="709" spans="1:19">
      <c r="B709" s="320">
        <v>26</v>
      </c>
      <c r="C709" s="325">
        <v>45576</v>
      </c>
      <c r="D709" s="326" t="s">
        <v>49</v>
      </c>
      <c r="E709" s="326" t="s">
        <v>2972</v>
      </c>
      <c r="F709" s="326"/>
      <c r="G709" s="326"/>
      <c r="H709" s="326" t="s">
        <v>2525</v>
      </c>
      <c r="I709" s="326" t="s">
        <v>2015</v>
      </c>
      <c r="J709" s="326">
        <v>10</v>
      </c>
      <c r="K709" s="326" t="s">
        <v>37</v>
      </c>
      <c r="L709" s="320" t="s">
        <v>2220</v>
      </c>
      <c r="M709" s="153">
        <v>13500</v>
      </c>
      <c r="N709" s="147">
        <v>20241014</v>
      </c>
      <c r="O709" s="5" t="s">
        <v>3043</v>
      </c>
      <c r="P709" s="327"/>
      <c r="Q709" s="153">
        <f t="shared" si="149"/>
        <v>135000</v>
      </c>
      <c r="R709" s="258">
        <f t="shared" si="150"/>
        <v>148500</v>
      </c>
    </row>
    <row r="710" spans="1:19" ht="24.75">
      <c r="B710" s="320">
        <v>27</v>
      </c>
      <c r="C710" s="325">
        <v>45576</v>
      </c>
      <c r="D710" s="326" t="s">
        <v>49</v>
      </c>
      <c r="E710" s="320" t="s">
        <v>3003</v>
      </c>
      <c r="F710" s="320"/>
      <c r="G710" s="320"/>
      <c r="H710" s="320"/>
      <c r="I710" s="320"/>
      <c r="J710" s="320">
        <v>1</v>
      </c>
      <c r="K710" s="320" t="s">
        <v>38</v>
      </c>
      <c r="L710" s="320" t="s">
        <v>119</v>
      </c>
      <c r="M710" s="7">
        <v>70000</v>
      </c>
      <c r="N710" s="147">
        <v>20241011</v>
      </c>
      <c r="O710" s="5" t="s">
        <v>3044</v>
      </c>
      <c r="P710" s="346" t="s" ph="1">
        <v>3045</v>
      </c>
      <c r="Q710" s="153">
        <f t="shared" si="149"/>
        <v>70000</v>
      </c>
      <c r="R710" s="258">
        <f t="shared" si="150"/>
        <v>77000</v>
      </c>
    </row>
    <row r="711" spans="1:19">
      <c r="P711" s="165" t="s">
        <v>123</v>
      </c>
      <c r="Q711" s="213">
        <f>SUM(Q684:Q709)</f>
        <v>5717800</v>
      </c>
      <c r="R711" s="213">
        <f>SUM(R684:R709)</f>
        <v>6289580</v>
      </c>
      <c r="S711" s="182"/>
    </row>
    <row r="713" spans="1:19">
      <c r="B713" s="247">
        <v>45580</v>
      </c>
    </row>
    <row r="714" spans="1:19">
      <c r="B714" s="305" t="s">
        <v>48</v>
      </c>
      <c r="C714" s="305" t="s">
        <v>13</v>
      </c>
      <c r="D714" s="305" t="s">
        <v>12</v>
      </c>
      <c r="E714" s="305" t="s">
        <v>5</v>
      </c>
      <c r="F714" s="305" t="s">
        <v>22</v>
      </c>
      <c r="G714" s="305" t="s">
        <v>2</v>
      </c>
      <c r="H714" s="305" t="s">
        <v>18</v>
      </c>
      <c r="I714" s="305" t="s">
        <v>3</v>
      </c>
      <c r="J714" s="305" t="s">
        <v>6</v>
      </c>
      <c r="K714" s="305" t="s">
        <v>35</v>
      </c>
      <c r="L714" s="305" t="s">
        <v>21</v>
      </c>
      <c r="M714" s="4" t="s">
        <v>59</v>
      </c>
      <c r="N714" s="4" t="s">
        <v>58</v>
      </c>
      <c r="O714" s="4" t="s">
        <v>121</v>
      </c>
      <c r="P714" s="4" t="s">
        <v>73</v>
      </c>
      <c r="Q714" s="4" t="s">
        <v>122</v>
      </c>
      <c r="R714" s="4" t="s">
        <v>337</v>
      </c>
    </row>
    <row r="715" spans="1:19">
      <c r="B715" s="171">
        <v>1</v>
      </c>
      <c r="C715" s="330">
        <v>45580</v>
      </c>
      <c r="D715" s="171" t="s">
        <v>49</v>
      </c>
      <c r="E715" s="147" t="s">
        <v>470</v>
      </c>
      <c r="F715" s="147" t="s">
        <v>471</v>
      </c>
      <c r="G715" s="147"/>
      <c r="H715" s="5" t="s">
        <v>469</v>
      </c>
      <c r="I715" s="147"/>
      <c r="J715" s="147">
        <v>5</v>
      </c>
      <c r="K715" s="147" t="s">
        <v>38</v>
      </c>
      <c r="L715" s="7" t="s">
        <v>119</v>
      </c>
      <c r="M715" s="153">
        <v>76700</v>
      </c>
      <c r="N715" s="147">
        <v>20241017</v>
      </c>
      <c r="O715" s="5" t="s">
        <v>3060</v>
      </c>
      <c r="P715" s="147"/>
      <c r="Q715" s="153">
        <f t="shared" ref="Q715:Q717" si="151">(M715*J715)</f>
        <v>383500</v>
      </c>
      <c r="R715" s="258">
        <f t="shared" ref="R715:R717" si="152">Q715*1.1</f>
        <v>421850.00000000006</v>
      </c>
    </row>
    <row r="716" spans="1:19">
      <c r="B716" s="105">
        <v>2</v>
      </c>
      <c r="C716" s="317">
        <v>45580</v>
      </c>
      <c r="D716" s="316" t="s">
        <v>49</v>
      </c>
      <c r="E716" s="339" t="s">
        <v>3032</v>
      </c>
      <c r="F716" s="88" t="s">
        <v>1433</v>
      </c>
      <c r="G716" s="88"/>
      <c r="H716" s="340" t="s">
        <v>3031</v>
      </c>
      <c r="I716" s="88"/>
      <c r="J716" s="88">
        <v>1</v>
      </c>
      <c r="K716" s="88" t="s">
        <v>38</v>
      </c>
      <c r="L716" s="101" t="s">
        <v>119</v>
      </c>
      <c r="M716" s="101" t="s">
        <v>3027</v>
      </c>
      <c r="N716" s="88">
        <v>20241017</v>
      </c>
      <c r="O716" s="88" t="s">
        <v>3229</v>
      </c>
      <c r="P716" s="88" t="s">
        <v>3409</v>
      </c>
      <c r="Q716" s="101"/>
      <c r="R716" s="307"/>
    </row>
    <row r="717" spans="1:19">
      <c r="B717" s="147">
        <v>3</v>
      </c>
      <c r="C717" s="330">
        <v>45580</v>
      </c>
      <c r="D717" s="147" t="s">
        <v>49</v>
      </c>
      <c r="E717" s="147" t="s">
        <v>117</v>
      </c>
      <c r="F717" s="147" t="s">
        <v>84</v>
      </c>
      <c r="G717" s="161" t="s">
        <v>118</v>
      </c>
      <c r="H717" s="147">
        <v>6416</v>
      </c>
      <c r="I717" s="161" t="s">
        <v>118</v>
      </c>
      <c r="J717" s="147">
        <v>5</v>
      </c>
      <c r="K717" s="147" t="s">
        <v>36</v>
      </c>
      <c r="L717" s="7" t="s">
        <v>119</v>
      </c>
      <c r="M717" s="153">
        <v>24500</v>
      </c>
      <c r="N717" s="147">
        <v>20241017</v>
      </c>
      <c r="O717" s="5" t="s">
        <v>3564</v>
      </c>
      <c r="P717" s="316"/>
      <c r="Q717" s="153">
        <f t="shared" si="151"/>
        <v>122500</v>
      </c>
      <c r="R717" s="258">
        <f t="shared" si="152"/>
        <v>134750</v>
      </c>
    </row>
    <row r="718" spans="1:19">
      <c r="P718" s="165" t="s">
        <v>123</v>
      </c>
      <c r="Q718" s="213">
        <f>SUM(Q715:Q717)</f>
        <v>506000</v>
      </c>
      <c r="R718" s="213">
        <f>SUM(R715:R717)</f>
        <v>556600</v>
      </c>
    </row>
    <row r="720" spans="1:19" s="37" customFormat="1">
      <c r="A720" s="2"/>
      <c r="B720" s="78">
        <v>45583</v>
      </c>
      <c r="C720" s="2"/>
      <c r="D720" s="2"/>
      <c r="E720" s="2"/>
      <c r="F720" s="2"/>
      <c r="G720" s="2"/>
      <c r="H720" s="2"/>
      <c r="I720" s="2"/>
      <c r="J720" s="2"/>
      <c r="K720" s="2"/>
      <c r="O720" s="2"/>
    </row>
    <row r="721" spans="1:18" s="37" customFormat="1">
      <c r="A721" s="2"/>
      <c r="B721" s="4" t="s">
        <v>48</v>
      </c>
      <c r="C721" s="4" t="s">
        <v>13</v>
      </c>
      <c r="D721" s="4" t="s">
        <v>12</v>
      </c>
      <c r="E721" s="4" t="s">
        <v>5</v>
      </c>
      <c r="F721" s="4" t="s">
        <v>22</v>
      </c>
      <c r="G721" s="4" t="s">
        <v>2</v>
      </c>
      <c r="H721" s="4" t="s">
        <v>18</v>
      </c>
      <c r="I721" s="4" t="s">
        <v>3</v>
      </c>
      <c r="J721" s="4" t="s">
        <v>6</v>
      </c>
      <c r="K721" s="4" t="s">
        <v>35</v>
      </c>
      <c r="L721" s="4" t="s">
        <v>21</v>
      </c>
      <c r="M721" s="4" t="s">
        <v>59</v>
      </c>
      <c r="N721" s="4" t="s">
        <v>341</v>
      </c>
      <c r="O721" s="4" t="s">
        <v>121</v>
      </c>
      <c r="P721" s="4" t="s">
        <v>73</v>
      </c>
      <c r="Q721" s="4" t="s">
        <v>122</v>
      </c>
      <c r="R721" s="4" t="s">
        <v>337</v>
      </c>
    </row>
    <row r="722" spans="1:18" s="37" customFormat="1">
      <c r="A722" s="2"/>
      <c r="B722" s="5">
        <v>1</v>
      </c>
      <c r="C722" s="137">
        <v>45583</v>
      </c>
      <c r="D722" s="5" t="s">
        <v>49</v>
      </c>
      <c r="E722" s="5" t="s">
        <v>3021</v>
      </c>
      <c r="F722" s="5" t="s">
        <v>630</v>
      </c>
      <c r="G722" s="5"/>
      <c r="H722" s="81" t="s">
        <v>3022</v>
      </c>
      <c r="I722" s="5"/>
      <c r="J722" s="5">
        <v>1</v>
      </c>
      <c r="K722" s="5" t="s">
        <v>36</v>
      </c>
      <c r="L722" s="5" t="s">
        <v>630</v>
      </c>
      <c r="M722" s="7">
        <v>89000</v>
      </c>
      <c r="N722" s="7">
        <v>20241018</v>
      </c>
      <c r="O722" s="5" t="s">
        <v>3046</v>
      </c>
      <c r="P722" s="5"/>
      <c r="Q722" s="7">
        <f t="shared" ref="Q722" si="153">J722*M722</f>
        <v>89000</v>
      </c>
      <c r="R722" s="8">
        <f>Q722*1.1</f>
        <v>97900.000000000015</v>
      </c>
    </row>
    <row r="723" spans="1:18">
      <c r="P723" s="165" t="s">
        <v>123</v>
      </c>
      <c r="Q723" s="213">
        <f>SUM(Q722)</f>
        <v>89000</v>
      </c>
      <c r="R723" s="213">
        <f>SUM(R722)</f>
        <v>97900.000000000015</v>
      </c>
    </row>
    <row r="725" spans="1:18">
      <c r="B725" s="78">
        <v>45583</v>
      </c>
      <c r="C725" s="2"/>
      <c r="D725" s="2"/>
      <c r="E725" s="2"/>
      <c r="F725" s="2"/>
      <c r="G725" s="2"/>
      <c r="H725" s="2"/>
      <c r="I725" s="2"/>
      <c r="J725" s="2"/>
      <c r="K725" s="2"/>
      <c r="L725" s="37"/>
      <c r="M725" s="37"/>
      <c r="N725" s="37"/>
      <c r="O725" s="2"/>
      <c r="P725" s="37"/>
      <c r="Q725" s="37"/>
      <c r="R725" s="37"/>
    </row>
    <row r="726" spans="1:18" ht="13.5" customHeight="1">
      <c r="B726" s="4" t="s">
        <v>48</v>
      </c>
      <c r="C726" s="4" t="s">
        <v>13</v>
      </c>
      <c r="D726" s="4" t="s">
        <v>12</v>
      </c>
      <c r="E726" s="4" t="s">
        <v>5</v>
      </c>
      <c r="F726" s="4" t="s">
        <v>22</v>
      </c>
      <c r="G726" s="4" t="s">
        <v>2</v>
      </c>
      <c r="H726" s="4" t="s">
        <v>18</v>
      </c>
      <c r="I726" s="4" t="s">
        <v>3</v>
      </c>
      <c r="J726" s="4" t="s">
        <v>6</v>
      </c>
      <c r="K726" s="4" t="s">
        <v>35</v>
      </c>
      <c r="L726" s="4" t="s">
        <v>21</v>
      </c>
      <c r="M726" s="4" t="s">
        <v>59</v>
      </c>
      <c r="N726" s="4" t="s">
        <v>341</v>
      </c>
      <c r="O726" s="4" t="s">
        <v>121</v>
      </c>
      <c r="P726" s="4" t="s">
        <v>73</v>
      </c>
      <c r="Q726" s="4" t="s">
        <v>122</v>
      </c>
      <c r="R726" s="4" t="s">
        <v>337</v>
      </c>
    </row>
    <row r="727" spans="1:18">
      <c r="B727" s="5">
        <v>1</v>
      </c>
      <c r="C727" s="330">
        <v>45580</v>
      </c>
      <c r="D727" s="330" t="s">
        <v>49</v>
      </c>
      <c r="E727" s="330" t="s">
        <v>3029</v>
      </c>
      <c r="F727" s="330" t="s">
        <v>3030</v>
      </c>
      <c r="G727" s="330"/>
      <c r="H727" s="330" t="s">
        <v>3028</v>
      </c>
      <c r="I727" s="330"/>
      <c r="J727" s="147">
        <v>6</v>
      </c>
      <c r="K727" s="330" t="s">
        <v>38</v>
      </c>
      <c r="L727" s="330" t="s">
        <v>119</v>
      </c>
      <c r="M727" s="153">
        <v>3500</v>
      </c>
      <c r="N727" s="147">
        <v>20241022</v>
      </c>
      <c r="O727" s="5" t="s">
        <v>3229</v>
      </c>
      <c r="P727" s="5"/>
      <c r="Q727" s="7">
        <f t="shared" ref="Q727" si="154">J727*M727</f>
        <v>21000</v>
      </c>
      <c r="R727" s="8">
        <f>Q727*1.1</f>
        <v>23100.000000000004</v>
      </c>
    </row>
    <row r="728" spans="1:18">
      <c r="B728" s="5">
        <v>2</v>
      </c>
      <c r="C728" s="330">
        <v>45580</v>
      </c>
      <c r="D728" s="330" t="s">
        <v>49</v>
      </c>
      <c r="E728" s="331" t="s">
        <v>3034</v>
      </c>
      <c r="F728" s="330"/>
      <c r="G728" s="330"/>
      <c r="H728" s="330" t="s">
        <v>3033</v>
      </c>
      <c r="I728" s="330"/>
      <c r="J728" s="147">
        <v>1</v>
      </c>
      <c r="K728" s="330" t="s">
        <v>38</v>
      </c>
      <c r="L728" s="330" t="s">
        <v>119</v>
      </c>
      <c r="M728" s="153">
        <v>4400</v>
      </c>
      <c r="N728" s="147">
        <v>20241022</v>
      </c>
      <c r="O728" s="5" t="s">
        <v>3060</v>
      </c>
      <c r="P728" s="5"/>
      <c r="Q728" s="7">
        <f t="shared" ref="Q728" si="155">J728*M728</f>
        <v>4400</v>
      </c>
      <c r="R728" s="8">
        <f>Q728*1.1</f>
        <v>4840</v>
      </c>
    </row>
    <row r="729" spans="1:18">
      <c r="P729" s="165" t="s">
        <v>123</v>
      </c>
      <c r="Q729" s="213">
        <f>SUM(Q727:Q728)</f>
        <v>25400</v>
      </c>
      <c r="R729" s="213">
        <f>SUM(R727:R728)</f>
        <v>27940.000000000004</v>
      </c>
    </row>
    <row r="731" spans="1:18">
      <c r="B731" s="78">
        <v>45587</v>
      </c>
    </row>
    <row r="732" spans="1:18" ht="13.5" customHeight="1">
      <c r="B732" s="4" t="s">
        <v>48</v>
      </c>
      <c r="C732" s="4" t="s">
        <v>13</v>
      </c>
      <c r="D732" s="4" t="s">
        <v>12</v>
      </c>
      <c r="E732" s="4" t="s">
        <v>5</v>
      </c>
      <c r="F732" s="4" t="s">
        <v>22</v>
      </c>
      <c r="G732" s="4" t="s">
        <v>2</v>
      </c>
      <c r="H732" s="4" t="s">
        <v>18</v>
      </c>
      <c r="I732" s="4" t="s">
        <v>3</v>
      </c>
      <c r="J732" s="4" t="s">
        <v>6</v>
      </c>
      <c r="K732" s="4" t="s">
        <v>35</v>
      </c>
      <c r="L732" s="4" t="s">
        <v>21</v>
      </c>
      <c r="M732" s="4" t="s">
        <v>59</v>
      </c>
      <c r="N732" s="4" t="s">
        <v>341</v>
      </c>
      <c r="O732" s="4" t="s">
        <v>121</v>
      </c>
      <c r="P732" s="4" t="s">
        <v>73</v>
      </c>
      <c r="Q732" s="4" t="s">
        <v>122</v>
      </c>
      <c r="R732" s="4" t="s">
        <v>337</v>
      </c>
    </row>
    <row r="733" spans="1:18" s="390" customFormat="1">
      <c r="A733" s="304"/>
      <c r="B733" s="320">
        <v>1</v>
      </c>
      <c r="C733" s="321">
        <v>45587</v>
      </c>
      <c r="D733" s="320" t="s">
        <v>3036</v>
      </c>
      <c r="E733" s="322" t="s">
        <v>3038</v>
      </c>
      <c r="F733" s="320" t="s">
        <v>3037</v>
      </c>
      <c r="G733" s="320" t="s">
        <v>374</v>
      </c>
      <c r="H733" s="322" t="s">
        <v>3041</v>
      </c>
      <c r="I733" s="320"/>
      <c r="J733" s="320">
        <v>1</v>
      </c>
      <c r="K733" s="320" t="s">
        <v>3042</v>
      </c>
      <c r="L733" s="320" t="s">
        <v>3037</v>
      </c>
      <c r="M733" s="153">
        <v>303000</v>
      </c>
      <c r="N733" s="320">
        <v>20241023</v>
      </c>
      <c r="O733" s="5" t="s">
        <v>3380</v>
      </c>
      <c r="P733" s="332"/>
      <c r="Q733" s="7">
        <f t="shared" ref="Q733:Q734" si="156">J733*M733</f>
        <v>303000</v>
      </c>
      <c r="R733" s="8">
        <f>Q733*1.1</f>
        <v>333300</v>
      </c>
    </row>
    <row r="734" spans="1:18" s="390" customFormat="1">
      <c r="A734" s="304"/>
      <c r="B734" s="320">
        <v>2</v>
      </c>
      <c r="C734" s="321">
        <v>45587</v>
      </c>
      <c r="D734" s="320" t="s">
        <v>3036</v>
      </c>
      <c r="E734" s="322" t="s">
        <v>3039</v>
      </c>
      <c r="F734" s="320" t="s">
        <v>3037</v>
      </c>
      <c r="G734" s="320" t="s">
        <v>374</v>
      </c>
      <c r="H734" s="322" t="s">
        <v>3040</v>
      </c>
      <c r="I734" s="320"/>
      <c r="J734" s="320">
        <v>1</v>
      </c>
      <c r="K734" s="320" t="s">
        <v>3042</v>
      </c>
      <c r="L734" s="320" t="s">
        <v>3037</v>
      </c>
      <c r="M734" s="153">
        <v>192000</v>
      </c>
      <c r="N734" s="320">
        <v>20241023</v>
      </c>
      <c r="O734" s="320"/>
      <c r="P734" s="332"/>
      <c r="Q734" s="7">
        <f t="shared" si="156"/>
        <v>192000</v>
      </c>
      <c r="R734" s="8">
        <f>Q734*1.1</f>
        <v>211200.00000000003</v>
      </c>
    </row>
    <row r="735" spans="1:18">
      <c r="P735" s="165" t="s">
        <v>123</v>
      </c>
      <c r="Q735" s="213">
        <f>SUM(Q733:Q734)</f>
        <v>495000</v>
      </c>
      <c r="R735" s="213">
        <f>SUM(R733:R734)</f>
        <v>544500</v>
      </c>
    </row>
    <row r="737" spans="1:19">
      <c r="B737" s="78">
        <v>45589</v>
      </c>
    </row>
    <row r="738" spans="1:19">
      <c r="B738" s="4" t="s">
        <v>48</v>
      </c>
      <c r="C738" s="4" t="s">
        <v>13</v>
      </c>
      <c r="D738" s="4" t="s">
        <v>12</v>
      </c>
      <c r="E738" s="4" t="s">
        <v>5</v>
      </c>
      <c r="F738" s="4" t="s">
        <v>22</v>
      </c>
      <c r="G738" s="4" t="s">
        <v>2</v>
      </c>
      <c r="H738" s="4" t="s">
        <v>18</v>
      </c>
      <c r="I738" s="4" t="s">
        <v>3</v>
      </c>
      <c r="J738" s="4" t="s">
        <v>6</v>
      </c>
      <c r="K738" s="4" t="s">
        <v>35</v>
      </c>
      <c r="L738" s="4" t="s">
        <v>21</v>
      </c>
      <c r="M738" s="4" t="s">
        <v>59</v>
      </c>
      <c r="N738" s="4" t="s">
        <v>341</v>
      </c>
      <c r="O738" s="4" t="s">
        <v>121</v>
      </c>
      <c r="P738" s="4" t="s">
        <v>73</v>
      </c>
      <c r="Q738" s="4" t="s">
        <v>122</v>
      </c>
      <c r="R738" s="4" t="s">
        <v>337</v>
      </c>
    </row>
    <row r="739" spans="1:19" s="338" customFormat="1">
      <c r="A739" s="333"/>
      <c r="B739" s="334">
        <v>1</v>
      </c>
      <c r="C739" s="335">
        <v>45589</v>
      </c>
      <c r="D739" s="334" t="s">
        <v>49</v>
      </c>
      <c r="E739" s="334" t="s">
        <v>3047</v>
      </c>
      <c r="F739" s="334" t="s">
        <v>1925</v>
      </c>
      <c r="G739" s="334"/>
      <c r="H739" s="334" t="s">
        <v>3049</v>
      </c>
      <c r="I739" s="334"/>
      <c r="J739" s="334">
        <v>1</v>
      </c>
      <c r="K739" s="334" t="s">
        <v>38</v>
      </c>
      <c r="L739" s="334" t="s">
        <v>119</v>
      </c>
      <c r="M739" s="336">
        <v>267500</v>
      </c>
      <c r="N739" s="334">
        <v>20241024</v>
      </c>
      <c r="O739" s="334" t="s">
        <v>3229</v>
      </c>
      <c r="P739" s="334" t="s">
        <v>3051</v>
      </c>
      <c r="Q739" s="336">
        <f t="shared" ref="Q739:Q740" si="157">J739*M739</f>
        <v>267500</v>
      </c>
      <c r="R739" s="337">
        <f>Q739*1.1</f>
        <v>294250</v>
      </c>
    </row>
    <row r="740" spans="1:19">
      <c r="B740" s="320">
        <v>2</v>
      </c>
      <c r="C740" s="321">
        <v>45589</v>
      </c>
      <c r="D740" s="320" t="s">
        <v>49</v>
      </c>
      <c r="E740" s="322" t="s">
        <v>3048</v>
      </c>
      <c r="F740" s="322" t="s">
        <v>1925</v>
      </c>
      <c r="G740" s="320"/>
      <c r="H740" s="322" t="s">
        <v>3050</v>
      </c>
      <c r="I740" s="320"/>
      <c r="J740" s="320">
        <v>3</v>
      </c>
      <c r="K740" s="320" t="s">
        <v>38</v>
      </c>
      <c r="L740" s="320" t="s">
        <v>119</v>
      </c>
      <c r="M740" s="153">
        <v>46000</v>
      </c>
      <c r="N740" s="320">
        <v>20241024</v>
      </c>
      <c r="O740" s="5" t="s">
        <v>3060</v>
      </c>
      <c r="P740" s="332"/>
      <c r="Q740" s="7">
        <f t="shared" si="157"/>
        <v>138000</v>
      </c>
      <c r="R740" s="8">
        <f>Q740*1.1</f>
        <v>151800</v>
      </c>
    </row>
    <row r="741" spans="1:19">
      <c r="H741" s="328"/>
      <c r="P741" s="165" t="s">
        <v>123</v>
      </c>
      <c r="Q741" s="213">
        <f>SUM(Q739:Q740)</f>
        <v>405500</v>
      </c>
      <c r="R741" s="213">
        <f>SUM(R739:R740)</f>
        <v>446050</v>
      </c>
    </row>
    <row r="743" spans="1:19">
      <c r="B743" s="78">
        <v>45597</v>
      </c>
    </row>
    <row r="744" spans="1:19">
      <c r="B744" s="4" t="s">
        <v>48</v>
      </c>
      <c r="C744" s="4" t="s">
        <v>13</v>
      </c>
      <c r="D744" s="4" t="s">
        <v>12</v>
      </c>
      <c r="E744" s="4" t="s">
        <v>5</v>
      </c>
      <c r="F744" s="4" t="s">
        <v>22</v>
      </c>
      <c r="G744" s="4" t="s">
        <v>2</v>
      </c>
      <c r="H744" s="4" t="s">
        <v>18</v>
      </c>
      <c r="I744" s="4" t="s">
        <v>3</v>
      </c>
      <c r="J744" s="4" t="s">
        <v>6</v>
      </c>
      <c r="K744" s="4" t="s">
        <v>35</v>
      </c>
      <c r="L744" s="4" t="s">
        <v>21</v>
      </c>
      <c r="M744" s="4" t="s">
        <v>59</v>
      </c>
      <c r="N744" s="4" t="s">
        <v>341</v>
      </c>
      <c r="O744" s="4" t="s">
        <v>121</v>
      </c>
      <c r="P744" s="4" t="s">
        <v>73</v>
      </c>
      <c r="Q744" s="4" t="s">
        <v>122</v>
      </c>
      <c r="R744" s="4" t="s">
        <v>337</v>
      </c>
    </row>
    <row r="745" spans="1:19">
      <c r="B745" s="147">
        <v>1</v>
      </c>
      <c r="C745" s="232">
        <v>45597</v>
      </c>
      <c r="D745" s="147" t="s">
        <v>49</v>
      </c>
      <c r="E745" s="5" t="s">
        <v>2520</v>
      </c>
      <c r="F745" s="5" t="s">
        <v>171</v>
      </c>
      <c r="G745" s="5"/>
      <c r="H745" s="5">
        <v>48011110</v>
      </c>
      <c r="I745" s="5" t="s">
        <v>30</v>
      </c>
      <c r="J745" s="147">
        <v>15</v>
      </c>
      <c r="K745" s="147" t="s">
        <v>37</v>
      </c>
      <c r="L745" s="5" t="s">
        <v>3086</v>
      </c>
      <c r="M745" s="153">
        <v>31000</v>
      </c>
      <c r="N745" s="147">
        <v>20241105</v>
      </c>
      <c r="O745" s="147">
        <v>20241106</v>
      </c>
      <c r="P745" s="88"/>
      <c r="Q745" s="7">
        <f t="shared" ref="Q745:Q746" si="158">J745*M745</f>
        <v>465000</v>
      </c>
      <c r="R745" s="8">
        <f>Q745*1.1</f>
        <v>511500.00000000006</v>
      </c>
      <c r="S745" s="152"/>
    </row>
    <row r="746" spans="1:19">
      <c r="B746" s="147">
        <v>2</v>
      </c>
      <c r="C746" s="232">
        <v>45597</v>
      </c>
      <c r="D746" s="147" t="s">
        <v>49</v>
      </c>
      <c r="E746" s="5" t="s">
        <v>3082</v>
      </c>
      <c r="F746" s="5" t="s">
        <v>3083</v>
      </c>
      <c r="G746" s="147" t="s">
        <v>306</v>
      </c>
      <c r="H746" s="32" t="s">
        <v>3084</v>
      </c>
      <c r="I746" s="147" t="s">
        <v>94</v>
      </c>
      <c r="J746" s="147">
        <v>2</v>
      </c>
      <c r="K746" s="147" t="s">
        <v>38</v>
      </c>
      <c r="L746" s="320" t="s">
        <v>119</v>
      </c>
      <c r="M746" s="153">
        <v>7000</v>
      </c>
      <c r="N746" s="147">
        <v>20241105</v>
      </c>
      <c r="O746" s="5" t="s">
        <v>3229</v>
      </c>
      <c r="P746" s="5"/>
      <c r="Q746" s="7">
        <f t="shared" si="158"/>
        <v>14000</v>
      </c>
      <c r="R746" s="8">
        <f>Q746*1.1</f>
        <v>15400.000000000002</v>
      </c>
    </row>
    <row r="747" spans="1:19" s="396" customFormat="1" ht="16.5">
      <c r="A747" s="261"/>
      <c r="B747" s="391">
        <v>3</v>
      </c>
      <c r="C747" s="392">
        <v>45597</v>
      </c>
      <c r="D747" s="391" t="s">
        <v>49</v>
      </c>
      <c r="E747" s="391" t="s">
        <v>3092</v>
      </c>
      <c r="F747" s="393" t="s">
        <v>3078</v>
      </c>
      <c r="G747" s="391"/>
      <c r="H747" s="393" t="s">
        <v>3091</v>
      </c>
      <c r="I747" s="393"/>
      <c r="J747" s="393">
        <v>1</v>
      </c>
      <c r="K747" s="391" t="s">
        <v>38</v>
      </c>
      <c r="L747" s="391" t="s">
        <v>57</v>
      </c>
      <c r="M747" s="394">
        <v>90000</v>
      </c>
      <c r="N747" s="391">
        <v>20241105</v>
      </c>
      <c r="O747" s="391" t="s">
        <v>3381</v>
      </c>
      <c r="P747" s="391"/>
      <c r="Q747" s="394">
        <f t="shared" ref="Q747:Q759" si="159">J747*M747</f>
        <v>90000</v>
      </c>
      <c r="R747" s="395">
        <f t="shared" ref="R747:R759" si="160">Q747*1.1</f>
        <v>99000.000000000015</v>
      </c>
    </row>
    <row r="748" spans="1:19" s="396" customFormat="1">
      <c r="A748" s="261"/>
      <c r="B748" s="89">
        <v>4</v>
      </c>
      <c r="C748" s="262">
        <v>45597</v>
      </c>
      <c r="D748" s="89" t="s">
        <v>49</v>
      </c>
      <c r="E748" s="89" t="s">
        <v>3382</v>
      </c>
      <c r="F748" s="89" t="s">
        <v>915</v>
      </c>
      <c r="G748" s="89"/>
      <c r="H748" s="89">
        <v>1511110</v>
      </c>
      <c r="I748" s="89"/>
      <c r="J748" s="89">
        <v>5</v>
      </c>
      <c r="K748" s="89" t="s">
        <v>37</v>
      </c>
      <c r="L748" s="89" t="s">
        <v>2220</v>
      </c>
      <c r="M748" s="91">
        <v>20000</v>
      </c>
      <c r="N748" s="89">
        <v>20241105</v>
      </c>
      <c r="O748" s="89">
        <v>20241106</v>
      </c>
      <c r="P748" s="89"/>
      <c r="Q748" s="91">
        <f t="shared" si="159"/>
        <v>100000</v>
      </c>
      <c r="R748" s="92">
        <f t="shared" si="160"/>
        <v>110000.00000000001</v>
      </c>
    </row>
    <row r="749" spans="1:19" s="396" customFormat="1" ht="16.5">
      <c r="A749" s="261"/>
      <c r="B749" s="89">
        <v>5</v>
      </c>
      <c r="C749" s="262">
        <v>45597</v>
      </c>
      <c r="D749" s="89" t="s">
        <v>49</v>
      </c>
      <c r="E749" s="89" t="s">
        <v>3061</v>
      </c>
      <c r="F749" s="397" t="s">
        <v>3062</v>
      </c>
      <c r="G749" s="89"/>
      <c r="H749" s="397" t="s">
        <v>2522</v>
      </c>
      <c r="I749" s="89" t="s">
        <v>2015</v>
      </c>
      <c r="J749" s="89">
        <v>15</v>
      </c>
      <c r="K749" s="89" t="s">
        <v>38</v>
      </c>
      <c r="L749" s="89" t="s">
        <v>2220</v>
      </c>
      <c r="M749" s="91">
        <v>15000</v>
      </c>
      <c r="N749" s="89">
        <v>20241105</v>
      </c>
      <c r="O749" s="89">
        <v>20241106</v>
      </c>
      <c r="P749" s="89"/>
      <c r="Q749" s="91">
        <f t="shared" si="159"/>
        <v>225000</v>
      </c>
      <c r="R749" s="92">
        <f t="shared" si="160"/>
        <v>247500.00000000003</v>
      </c>
    </row>
    <row r="750" spans="1:19" s="396" customFormat="1">
      <c r="A750" s="261"/>
      <c r="B750" s="89">
        <v>6</v>
      </c>
      <c r="C750" s="262">
        <v>45597</v>
      </c>
      <c r="D750" s="89" t="s">
        <v>49</v>
      </c>
      <c r="E750" s="89" t="s">
        <v>3063</v>
      </c>
      <c r="F750" s="89" t="s">
        <v>416</v>
      </c>
      <c r="G750" s="89"/>
      <c r="H750" s="89" t="s">
        <v>527</v>
      </c>
      <c r="I750" s="89" t="s">
        <v>280</v>
      </c>
      <c r="J750" s="89">
        <v>1</v>
      </c>
      <c r="K750" s="89" t="s">
        <v>38</v>
      </c>
      <c r="L750" s="89" t="s">
        <v>119</v>
      </c>
      <c r="M750" s="91">
        <v>49000</v>
      </c>
      <c r="N750" s="89">
        <v>20241105</v>
      </c>
      <c r="O750" s="89" t="s">
        <v>3229</v>
      </c>
      <c r="P750" s="89"/>
      <c r="Q750" s="91">
        <f t="shared" si="159"/>
        <v>49000</v>
      </c>
      <c r="R750" s="92">
        <f t="shared" si="160"/>
        <v>53900.000000000007</v>
      </c>
    </row>
    <row r="751" spans="1:19" s="396" customFormat="1" ht="16.5">
      <c r="A751" s="261"/>
      <c r="B751" s="89">
        <v>7</v>
      </c>
      <c r="C751" s="262">
        <v>45597</v>
      </c>
      <c r="D751" s="89" t="s">
        <v>49</v>
      </c>
      <c r="E751" s="89" t="s">
        <v>3064</v>
      </c>
      <c r="F751" s="89" t="s">
        <v>416</v>
      </c>
      <c r="G751" s="397" t="s">
        <v>3065</v>
      </c>
      <c r="H751" s="397" t="s">
        <v>3066</v>
      </c>
      <c r="I751" s="397" t="s">
        <v>4</v>
      </c>
      <c r="J751" s="397">
        <v>2</v>
      </c>
      <c r="K751" s="89" t="s">
        <v>38</v>
      </c>
      <c r="L751" s="89" t="s">
        <v>119</v>
      </c>
      <c r="M751" s="91">
        <v>63000</v>
      </c>
      <c r="N751" s="89">
        <v>20241105</v>
      </c>
      <c r="O751" s="89" t="s">
        <v>3229</v>
      </c>
      <c r="P751" s="89"/>
      <c r="Q751" s="91">
        <f t="shared" si="159"/>
        <v>126000</v>
      </c>
      <c r="R751" s="92">
        <f t="shared" si="160"/>
        <v>138600</v>
      </c>
    </row>
    <row r="752" spans="1:19" s="396" customFormat="1" ht="16.5">
      <c r="A752" s="261"/>
      <c r="B752" s="89">
        <v>8</v>
      </c>
      <c r="C752" s="262">
        <v>45597</v>
      </c>
      <c r="D752" s="89" t="s">
        <v>49</v>
      </c>
      <c r="E752" s="397" t="s">
        <v>3067</v>
      </c>
      <c r="F752" s="89"/>
      <c r="G752" s="89"/>
      <c r="H752" s="89"/>
      <c r="I752" s="397" t="s">
        <v>3070</v>
      </c>
      <c r="J752" s="397">
        <v>5</v>
      </c>
      <c r="K752" s="89" t="s">
        <v>38</v>
      </c>
      <c r="L752" s="89" t="s">
        <v>119</v>
      </c>
      <c r="M752" s="91">
        <v>9500</v>
      </c>
      <c r="N752" s="89">
        <v>20241105</v>
      </c>
      <c r="O752" s="89" t="s">
        <v>3229</v>
      </c>
      <c r="P752" s="397"/>
      <c r="Q752" s="91">
        <f t="shared" si="159"/>
        <v>47500</v>
      </c>
      <c r="R752" s="92">
        <f t="shared" si="160"/>
        <v>52250.000000000007</v>
      </c>
    </row>
    <row r="753" spans="1:18" s="396" customFormat="1" ht="16.5">
      <c r="A753" s="261"/>
      <c r="B753" s="89">
        <v>9</v>
      </c>
      <c r="C753" s="262">
        <v>45597</v>
      </c>
      <c r="D753" s="89" t="s">
        <v>49</v>
      </c>
      <c r="E753" s="397" t="s">
        <v>3068</v>
      </c>
      <c r="F753" s="89"/>
      <c r="G753" s="89"/>
      <c r="H753" s="89"/>
      <c r="I753" s="397" t="s">
        <v>3071</v>
      </c>
      <c r="J753" s="397">
        <v>5</v>
      </c>
      <c r="K753" s="89" t="s">
        <v>38</v>
      </c>
      <c r="L753" s="89" t="s">
        <v>119</v>
      </c>
      <c r="M753" s="91">
        <v>15800</v>
      </c>
      <c r="N753" s="89">
        <v>20241105</v>
      </c>
      <c r="O753" s="89" t="s">
        <v>3229</v>
      </c>
      <c r="P753" s="397"/>
      <c r="Q753" s="91">
        <f t="shared" si="159"/>
        <v>79000</v>
      </c>
      <c r="R753" s="92">
        <f t="shared" si="160"/>
        <v>86900</v>
      </c>
    </row>
    <row r="754" spans="1:18" s="396" customFormat="1" ht="16.5">
      <c r="A754" s="261"/>
      <c r="B754" s="89">
        <v>10</v>
      </c>
      <c r="C754" s="262">
        <v>45597</v>
      </c>
      <c r="D754" s="89" t="s">
        <v>49</v>
      </c>
      <c r="E754" s="397" t="s">
        <v>3069</v>
      </c>
      <c r="F754" s="89"/>
      <c r="G754" s="89"/>
      <c r="H754" s="89"/>
      <c r="I754" s="397" t="s">
        <v>3072</v>
      </c>
      <c r="J754" s="397">
        <v>10</v>
      </c>
      <c r="K754" s="89" t="s">
        <v>38</v>
      </c>
      <c r="L754" s="89" t="s">
        <v>119</v>
      </c>
      <c r="M754" s="91">
        <v>24700</v>
      </c>
      <c r="N754" s="89">
        <v>20241105</v>
      </c>
      <c r="O754" s="89" t="s">
        <v>3229</v>
      </c>
      <c r="P754" s="397"/>
      <c r="Q754" s="91">
        <f t="shared" si="159"/>
        <v>247000</v>
      </c>
      <c r="R754" s="92">
        <f t="shared" si="160"/>
        <v>271700</v>
      </c>
    </row>
    <row r="755" spans="1:18" s="396" customFormat="1" ht="16.5">
      <c r="A755" s="261"/>
      <c r="B755" s="89">
        <v>11</v>
      </c>
      <c r="C755" s="262">
        <v>45597</v>
      </c>
      <c r="D755" s="89" t="s">
        <v>49</v>
      </c>
      <c r="E755" s="398" t="s">
        <v>3087</v>
      </c>
      <c r="F755" s="398" t="s">
        <v>3073</v>
      </c>
      <c r="G755" s="89"/>
      <c r="H755" s="398" t="s">
        <v>1210</v>
      </c>
      <c r="I755" s="398" t="s">
        <v>580</v>
      </c>
      <c r="J755" s="398">
        <v>5</v>
      </c>
      <c r="K755" s="89" t="s">
        <v>38</v>
      </c>
      <c r="L755" s="89" t="s">
        <v>119</v>
      </c>
      <c r="M755" s="91">
        <v>8500</v>
      </c>
      <c r="N755" s="89">
        <v>20241106</v>
      </c>
      <c r="O755" s="89" t="s">
        <v>3229</v>
      </c>
      <c r="P755" s="398"/>
      <c r="Q755" s="91">
        <f t="shared" si="159"/>
        <v>42500</v>
      </c>
      <c r="R755" s="92">
        <f t="shared" si="160"/>
        <v>46750.000000000007</v>
      </c>
    </row>
    <row r="756" spans="1:18" s="396" customFormat="1" ht="16.5">
      <c r="A756" s="261"/>
      <c r="B756" s="391">
        <v>12</v>
      </c>
      <c r="C756" s="392">
        <v>45597</v>
      </c>
      <c r="D756" s="391" t="s">
        <v>49</v>
      </c>
      <c r="E756" s="391" t="s">
        <v>3074</v>
      </c>
      <c r="F756" s="393" t="s">
        <v>3078</v>
      </c>
      <c r="G756" s="391"/>
      <c r="H756" s="393" t="s">
        <v>2629</v>
      </c>
      <c r="I756" s="393" t="s">
        <v>277</v>
      </c>
      <c r="J756" s="393">
        <v>3</v>
      </c>
      <c r="K756" s="391" t="s">
        <v>38</v>
      </c>
      <c r="L756" s="391" t="s">
        <v>57</v>
      </c>
      <c r="M756" s="394">
        <v>40000</v>
      </c>
      <c r="N756" s="391">
        <v>20241105</v>
      </c>
      <c r="O756" s="391" t="s">
        <v>3381</v>
      </c>
      <c r="P756" s="391" t="s">
        <v>3090</v>
      </c>
      <c r="Q756" s="394">
        <f t="shared" si="159"/>
        <v>120000</v>
      </c>
      <c r="R756" s="395">
        <f t="shared" si="160"/>
        <v>132000</v>
      </c>
    </row>
    <row r="757" spans="1:18" s="396" customFormat="1" ht="16.5">
      <c r="A757" s="261"/>
      <c r="B757" s="391">
        <v>13</v>
      </c>
      <c r="C757" s="392">
        <v>45597</v>
      </c>
      <c r="D757" s="391" t="s">
        <v>49</v>
      </c>
      <c r="E757" s="391" t="s">
        <v>3075</v>
      </c>
      <c r="F757" s="393" t="s">
        <v>3078</v>
      </c>
      <c r="G757" s="391"/>
      <c r="H757" s="393" t="s">
        <v>329</v>
      </c>
      <c r="I757" s="393" t="s">
        <v>3088</v>
      </c>
      <c r="J757" s="393">
        <v>1</v>
      </c>
      <c r="K757" s="391" t="s">
        <v>38</v>
      </c>
      <c r="L757" s="391" t="s">
        <v>57</v>
      </c>
      <c r="M757" s="394">
        <v>791000</v>
      </c>
      <c r="N757" s="391">
        <v>20241105</v>
      </c>
      <c r="O757" s="391" t="s">
        <v>3381</v>
      </c>
      <c r="P757" s="391" t="s">
        <v>3089</v>
      </c>
      <c r="Q757" s="394">
        <f t="shared" si="159"/>
        <v>791000</v>
      </c>
      <c r="R757" s="395">
        <f t="shared" si="160"/>
        <v>870100.00000000012</v>
      </c>
    </row>
    <row r="758" spans="1:18" s="396" customFormat="1" ht="16.5">
      <c r="A758" s="261"/>
      <c r="B758" s="89">
        <v>14</v>
      </c>
      <c r="C758" s="262">
        <v>45597</v>
      </c>
      <c r="D758" s="89" t="s">
        <v>49</v>
      </c>
      <c r="E758" s="89" t="s">
        <v>3076</v>
      </c>
      <c r="F758" s="397" t="s">
        <v>2633</v>
      </c>
      <c r="G758" s="89"/>
      <c r="H758" s="397" t="s">
        <v>3079</v>
      </c>
      <c r="I758" s="397" t="s">
        <v>92</v>
      </c>
      <c r="J758" s="397">
        <v>1</v>
      </c>
      <c r="K758" s="89" t="s">
        <v>38</v>
      </c>
      <c r="L758" s="89" t="s">
        <v>119</v>
      </c>
      <c r="M758" s="91">
        <v>26000</v>
      </c>
      <c r="N758" s="89">
        <v>20241105</v>
      </c>
      <c r="O758" s="89" t="s">
        <v>3229</v>
      </c>
      <c r="P758" s="89"/>
      <c r="Q758" s="91">
        <f t="shared" si="159"/>
        <v>26000</v>
      </c>
      <c r="R758" s="92">
        <f t="shared" si="160"/>
        <v>28600.000000000004</v>
      </c>
    </row>
    <row r="759" spans="1:18" ht="16.5">
      <c r="B759" s="147">
        <v>15</v>
      </c>
      <c r="C759" s="232">
        <v>45597</v>
      </c>
      <c r="D759" s="147" t="s">
        <v>49</v>
      </c>
      <c r="E759" s="104" t="s">
        <v>3077</v>
      </c>
      <c r="F759" s="104" t="s">
        <v>1264</v>
      </c>
      <c r="G759" s="147"/>
      <c r="H759" s="104" t="s">
        <v>3080</v>
      </c>
      <c r="I759" s="104"/>
      <c r="J759" s="104">
        <v>1</v>
      </c>
      <c r="K759" s="5" t="s">
        <v>3081</v>
      </c>
      <c r="L759" s="320" t="s">
        <v>119</v>
      </c>
      <c r="M759" s="153">
        <v>35000</v>
      </c>
      <c r="N759" s="147">
        <v>20241105</v>
      </c>
      <c r="O759" s="5" t="s">
        <v>3229</v>
      </c>
      <c r="P759" s="104"/>
      <c r="Q759" s="7">
        <f t="shared" si="159"/>
        <v>35000</v>
      </c>
      <c r="R759" s="8">
        <f t="shared" si="160"/>
        <v>38500</v>
      </c>
    </row>
    <row r="760" spans="1:18">
      <c r="P760" s="165" t="s">
        <v>123</v>
      </c>
      <c r="Q760" s="213">
        <f>SUM(Q745:Q759)</f>
        <v>2457000</v>
      </c>
      <c r="R760" s="213">
        <f>SUM(R745:R759)</f>
        <v>2702700</v>
      </c>
    </row>
    <row r="762" spans="1:18">
      <c r="B762" s="78">
        <v>45602</v>
      </c>
    </row>
    <row r="763" spans="1:18">
      <c r="B763" s="4" t="s">
        <v>48</v>
      </c>
      <c r="C763" s="4" t="s">
        <v>13</v>
      </c>
      <c r="D763" s="4" t="s">
        <v>12</v>
      </c>
      <c r="E763" s="4" t="s">
        <v>5</v>
      </c>
      <c r="F763" s="4" t="s">
        <v>22</v>
      </c>
      <c r="G763" s="4" t="s">
        <v>2</v>
      </c>
      <c r="H763" s="4" t="s">
        <v>18</v>
      </c>
      <c r="I763" s="4" t="s">
        <v>3</v>
      </c>
      <c r="J763" s="4" t="s">
        <v>6</v>
      </c>
      <c r="K763" s="4" t="s">
        <v>35</v>
      </c>
      <c r="L763" s="4" t="s">
        <v>21</v>
      </c>
      <c r="M763" s="4" t="s">
        <v>59</v>
      </c>
      <c r="N763" s="4" t="s">
        <v>341</v>
      </c>
      <c r="O763" s="4" t="s">
        <v>121</v>
      </c>
      <c r="P763" s="4" t="s">
        <v>73</v>
      </c>
      <c r="Q763" s="4" t="s">
        <v>122</v>
      </c>
      <c r="R763" s="4" t="s">
        <v>337</v>
      </c>
    </row>
    <row r="764" spans="1:18">
      <c r="B764" s="147">
        <v>1</v>
      </c>
      <c r="C764" s="232">
        <v>45602</v>
      </c>
      <c r="D764" s="5" t="s">
        <v>3150</v>
      </c>
      <c r="E764" s="5" t="s">
        <v>3151</v>
      </c>
      <c r="F764" s="322" t="s">
        <v>1925</v>
      </c>
      <c r="G764" s="147"/>
      <c r="H764" s="5" t="s">
        <v>3152</v>
      </c>
      <c r="I764" s="147"/>
      <c r="J764" s="147">
        <v>1</v>
      </c>
      <c r="K764" s="5" t="s">
        <v>3153</v>
      </c>
      <c r="L764" s="320" t="s">
        <v>119</v>
      </c>
      <c r="M764" s="147">
        <v>283000</v>
      </c>
      <c r="N764" s="147">
        <v>20241106</v>
      </c>
      <c r="O764" s="5" t="s">
        <v>3230</v>
      </c>
      <c r="P764" s="150"/>
      <c r="Q764" s="7">
        <f t="shared" ref="Q764" si="161">J764*M764</f>
        <v>283000</v>
      </c>
      <c r="R764" s="8">
        <f t="shared" ref="R764" si="162">Q764*1.1</f>
        <v>311300</v>
      </c>
    </row>
    <row r="765" spans="1:18">
      <c r="P765" s="165" t="s">
        <v>123</v>
      </c>
      <c r="Q765" s="213">
        <f>SUM(Q764)</f>
        <v>283000</v>
      </c>
      <c r="R765" s="213">
        <f>SUM(R764)</f>
        <v>311300</v>
      </c>
    </row>
    <row r="767" spans="1:18">
      <c r="B767" s="78">
        <v>45603</v>
      </c>
    </row>
    <row r="768" spans="1:18">
      <c r="B768" s="4" t="s">
        <v>48</v>
      </c>
      <c r="C768" s="4" t="s">
        <v>13</v>
      </c>
      <c r="D768" s="4" t="s">
        <v>12</v>
      </c>
      <c r="E768" s="4" t="s">
        <v>5</v>
      </c>
      <c r="F768" s="4" t="s">
        <v>22</v>
      </c>
      <c r="G768" s="4" t="s">
        <v>2</v>
      </c>
      <c r="H768" s="4" t="s">
        <v>18</v>
      </c>
      <c r="I768" s="4" t="s">
        <v>3</v>
      </c>
      <c r="J768" s="4" t="s">
        <v>6</v>
      </c>
      <c r="K768" s="4" t="s">
        <v>35</v>
      </c>
      <c r="L768" s="4" t="s">
        <v>21</v>
      </c>
      <c r="M768" s="4" t="s">
        <v>59</v>
      </c>
      <c r="N768" s="4" t="s">
        <v>341</v>
      </c>
      <c r="O768" s="4" t="s">
        <v>121</v>
      </c>
      <c r="P768" s="4" t="s">
        <v>73</v>
      </c>
      <c r="Q768" s="4" t="s">
        <v>122</v>
      </c>
      <c r="R768" s="4" t="s">
        <v>337</v>
      </c>
    </row>
    <row r="769" spans="1:18">
      <c r="B769" s="175">
        <v>1</v>
      </c>
      <c r="C769" s="401">
        <v>45603</v>
      </c>
      <c r="D769" s="402" t="s">
        <v>3198</v>
      </c>
      <c r="E769" s="87" t="s">
        <v>871</v>
      </c>
      <c r="F769" s="87" t="s">
        <v>2219</v>
      </c>
      <c r="G769" s="87"/>
      <c r="H769" s="87" t="s">
        <v>2720</v>
      </c>
      <c r="I769" s="87" t="s">
        <v>50</v>
      </c>
      <c r="J769" s="87">
        <v>10</v>
      </c>
      <c r="K769" s="87" t="s">
        <v>708</v>
      </c>
      <c r="L769" s="5" t="s">
        <v>3220</v>
      </c>
      <c r="M769" s="153">
        <v>36000</v>
      </c>
      <c r="N769" s="147">
        <v>20241107</v>
      </c>
      <c r="O769" s="404" t="s">
        <v>3385</v>
      </c>
      <c r="P769" s="403"/>
      <c r="Q769" s="7">
        <f t="shared" ref="Q769" si="163">J769*M769</f>
        <v>360000</v>
      </c>
      <c r="R769" s="8">
        <f t="shared" ref="R769" si="164">Q769*1.1</f>
        <v>396000.00000000006</v>
      </c>
    </row>
    <row r="770" spans="1:18">
      <c r="B770" s="147">
        <v>2</v>
      </c>
      <c r="C770" s="232">
        <v>45603</v>
      </c>
      <c r="D770" s="5" t="s">
        <v>49</v>
      </c>
      <c r="E770" s="5" t="s">
        <v>1728</v>
      </c>
      <c r="F770" s="147"/>
      <c r="G770" s="147"/>
      <c r="H770" s="147" t="s">
        <v>2072</v>
      </c>
      <c r="I770" s="5" t="s">
        <v>3203</v>
      </c>
      <c r="J770" s="147">
        <v>1</v>
      </c>
      <c r="K770" s="87" t="s">
        <v>708</v>
      </c>
      <c r="L770" s="5" t="s">
        <v>3221</v>
      </c>
      <c r="M770" s="153">
        <v>29800</v>
      </c>
      <c r="N770" s="147">
        <v>20241107</v>
      </c>
      <c r="O770" s="5" t="s">
        <v>3229</v>
      </c>
      <c r="P770" s="150"/>
      <c r="Q770" s="7">
        <f t="shared" ref="Q770" si="165">J770*M770</f>
        <v>29800</v>
      </c>
      <c r="R770" s="8">
        <f t="shared" ref="R770" si="166">Q770*1.1</f>
        <v>32780</v>
      </c>
    </row>
    <row r="771" spans="1:18" s="396" customFormat="1">
      <c r="A771" s="261"/>
      <c r="B771" s="391">
        <v>3</v>
      </c>
      <c r="C771" s="392">
        <v>45603</v>
      </c>
      <c r="D771" s="89" t="s">
        <v>49</v>
      </c>
      <c r="E771" s="89" t="s">
        <v>3199</v>
      </c>
      <c r="F771" s="399" t="s">
        <v>88</v>
      </c>
      <c r="G771" s="89"/>
      <c r="H771" s="91" t="s">
        <v>3202</v>
      </c>
      <c r="I771" s="89" t="s">
        <v>2177</v>
      </c>
      <c r="J771" s="89">
        <v>3</v>
      </c>
      <c r="K771" s="400" t="s">
        <v>38</v>
      </c>
      <c r="L771" s="391" t="s">
        <v>57</v>
      </c>
      <c r="M771" s="394">
        <v>60000</v>
      </c>
      <c r="N771" s="391">
        <v>20241107</v>
      </c>
      <c r="O771" s="391" t="s">
        <v>3381</v>
      </c>
      <c r="P771" s="391"/>
      <c r="Q771" s="394">
        <f t="shared" ref="Q771:Q772" si="167">J771*M771</f>
        <v>180000</v>
      </c>
      <c r="R771" s="395">
        <f t="shared" ref="R771:R772" si="168">Q771*1.1</f>
        <v>198000.00000000003</v>
      </c>
    </row>
    <row r="772" spans="1:18" s="396" customFormat="1" ht="16.5">
      <c r="A772" s="261"/>
      <c r="B772" s="89">
        <v>4</v>
      </c>
      <c r="C772" s="262">
        <v>45603</v>
      </c>
      <c r="D772" s="89" t="s">
        <v>49</v>
      </c>
      <c r="E772" s="89" t="s">
        <v>3200</v>
      </c>
      <c r="F772" s="397" t="s">
        <v>88</v>
      </c>
      <c r="G772" s="89"/>
      <c r="H772" s="397" t="s">
        <v>3201</v>
      </c>
      <c r="I772" s="397" t="s">
        <v>2142</v>
      </c>
      <c r="J772" s="397">
        <v>1</v>
      </c>
      <c r="K772" s="89" t="s">
        <v>38</v>
      </c>
      <c r="L772" s="89" t="s">
        <v>57</v>
      </c>
      <c r="M772" s="91">
        <v>90000</v>
      </c>
      <c r="N772" s="89">
        <v>20241107</v>
      </c>
      <c r="O772" s="89" t="s">
        <v>3381</v>
      </c>
      <c r="P772" s="89"/>
      <c r="Q772" s="91">
        <f t="shared" si="167"/>
        <v>90000</v>
      </c>
      <c r="R772" s="92">
        <f t="shared" si="168"/>
        <v>99000.000000000015</v>
      </c>
    </row>
    <row r="773" spans="1:18" s="396" customFormat="1" ht="16.5">
      <c r="A773" s="261"/>
      <c r="B773" s="89">
        <v>5</v>
      </c>
      <c r="C773" s="262">
        <v>45603</v>
      </c>
      <c r="D773" s="89" t="s">
        <v>49</v>
      </c>
      <c r="E773" s="89" t="s">
        <v>3204</v>
      </c>
      <c r="F773" s="397" t="s">
        <v>88</v>
      </c>
      <c r="G773" s="89"/>
      <c r="H773" s="397" t="s">
        <v>3205</v>
      </c>
      <c r="I773" s="397" t="s">
        <v>3447</v>
      </c>
      <c r="J773" s="397">
        <v>3</v>
      </c>
      <c r="K773" s="89" t="s">
        <v>38</v>
      </c>
      <c r="L773" s="89" t="s">
        <v>57</v>
      </c>
      <c r="M773" s="91">
        <v>120000</v>
      </c>
      <c r="N773" s="89">
        <v>20241107</v>
      </c>
      <c r="O773" s="89" t="s">
        <v>3381</v>
      </c>
      <c r="P773" s="89"/>
      <c r="Q773" s="91">
        <f t="shared" ref="Q773" si="169">J773*M773</f>
        <v>360000</v>
      </c>
      <c r="R773" s="92">
        <f t="shared" ref="R773" si="170">Q773*1.1</f>
        <v>396000.00000000006</v>
      </c>
    </row>
    <row r="774" spans="1:18">
      <c r="P774" s="165" t="s">
        <v>123</v>
      </c>
      <c r="Q774" s="213">
        <f>SUM(Q769:Q773)</f>
        <v>1019800</v>
      </c>
      <c r="R774" s="213">
        <f>SUM(R769:R773)</f>
        <v>1121780.0000000002</v>
      </c>
    </row>
    <row r="778" spans="1:18">
      <c r="B778" s="78">
        <v>45616</v>
      </c>
    </row>
    <row r="779" spans="1:18">
      <c r="B779" s="4" t="s">
        <v>48</v>
      </c>
      <c r="C779" s="4" t="s">
        <v>13</v>
      </c>
      <c r="D779" s="4" t="s">
        <v>12</v>
      </c>
      <c r="E779" s="4" t="s">
        <v>5</v>
      </c>
      <c r="F779" s="4" t="s">
        <v>22</v>
      </c>
      <c r="G779" s="4" t="s">
        <v>2</v>
      </c>
      <c r="H779" s="4" t="s">
        <v>18</v>
      </c>
      <c r="I779" s="4" t="s">
        <v>3</v>
      </c>
      <c r="J779" s="4" t="s">
        <v>6</v>
      </c>
      <c r="K779" s="4" t="s">
        <v>35</v>
      </c>
      <c r="L779" s="4" t="s">
        <v>21</v>
      </c>
      <c r="M779" s="4" t="s">
        <v>59</v>
      </c>
      <c r="N779" s="4" t="s">
        <v>341</v>
      </c>
      <c r="O779" s="4" t="s">
        <v>121</v>
      </c>
      <c r="P779" s="4" t="s">
        <v>73</v>
      </c>
      <c r="Q779" s="4" t="s">
        <v>122</v>
      </c>
      <c r="R779" s="4" t="s">
        <v>337</v>
      </c>
    </row>
    <row r="780" spans="1:18">
      <c r="B780" s="147">
        <v>1</v>
      </c>
      <c r="C780" s="232">
        <v>45616</v>
      </c>
      <c r="D780" s="5" t="s">
        <v>49</v>
      </c>
      <c r="E780" s="5" t="s">
        <v>3304</v>
      </c>
      <c r="F780" s="147" t="s">
        <v>1925</v>
      </c>
      <c r="G780" s="147"/>
      <c r="H780" s="147" t="s">
        <v>3271</v>
      </c>
      <c r="I780" s="5"/>
      <c r="J780" s="147">
        <v>2</v>
      </c>
      <c r="K780" s="87" t="s">
        <v>38</v>
      </c>
      <c r="L780" s="5" t="s">
        <v>119</v>
      </c>
      <c r="M780" s="153">
        <v>41800</v>
      </c>
      <c r="N780" s="147">
        <v>20241125</v>
      </c>
      <c r="O780" s="5" t="s">
        <v>3383</v>
      </c>
      <c r="P780" s="150"/>
      <c r="Q780" s="7">
        <f t="shared" ref="Q780:Q789" si="171">J780*M780</f>
        <v>83600</v>
      </c>
      <c r="R780" s="8">
        <f t="shared" ref="R780:R789" si="172">Q780*1.1</f>
        <v>91960.000000000015</v>
      </c>
    </row>
    <row r="781" spans="1:18">
      <c r="B781" s="147">
        <v>2</v>
      </c>
      <c r="C781" s="232">
        <v>45616</v>
      </c>
      <c r="D781" s="5" t="s">
        <v>49</v>
      </c>
      <c r="E781" s="5" t="s">
        <v>3269</v>
      </c>
      <c r="F781" s="147" t="s">
        <v>1925</v>
      </c>
      <c r="G781" s="147"/>
      <c r="H781" s="147" t="s">
        <v>3272</v>
      </c>
      <c r="I781" s="5"/>
      <c r="J781" s="147">
        <v>2</v>
      </c>
      <c r="K781" s="87" t="s">
        <v>36</v>
      </c>
      <c r="L781" s="5" t="s">
        <v>119</v>
      </c>
      <c r="M781" s="153">
        <v>17000</v>
      </c>
      <c r="N781" s="147">
        <v>20241125</v>
      </c>
      <c r="O781" s="5" t="s">
        <v>3383</v>
      </c>
      <c r="P781" s="150"/>
      <c r="Q781" s="7">
        <f t="shared" si="171"/>
        <v>34000</v>
      </c>
      <c r="R781" s="8">
        <f t="shared" si="172"/>
        <v>37400</v>
      </c>
    </row>
    <row r="782" spans="1:18">
      <c r="B782" s="147">
        <v>3</v>
      </c>
      <c r="C782" s="232">
        <v>45616</v>
      </c>
      <c r="D782" s="5" t="s">
        <v>49</v>
      </c>
      <c r="E782" s="5" t="s">
        <v>3270</v>
      </c>
      <c r="F782" s="147" t="s">
        <v>1925</v>
      </c>
      <c r="G782" s="147"/>
      <c r="H782" s="147" t="s">
        <v>3273</v>
      </c>
      <c r="I782" s="5"/>
      <c r="J782" s="147">
        <v>2</v>
      </c>
      <c r="K782" s="87" t="s">
        <v>36</v>
      </c>
      <c r="L782" s="5" t="s">
        <v>119</v>
      </c>
      <c r="M782" s="153">
        <v>60000</v>
      </c>
      <c r="N782" s="147">
        <v>20241125</v>
      </c>
      <c r="O782" s="5" t="s">
        <v>3383</v>
      </c>
      <c r="P782" s="150"/>
      <c r="Q782" s="7">
        <f t="shared" si="171"/>
        <v>120000</v>
      </c>
      <c r="R782" s="8">
        <f t="shared" si="172"/>
        <v>132000</v>
      </c>
    </row>
    <row r="783" spans="1:18">
      <c r="B783" s="147">
        <v>4</v>
      </c>
      <c r="C783" s="232">
        <v>45616</v>
      </c>
      <c r="D783" s="5" t="s">
        <v>49</v>
      </c>
      <c r="E783" s="5" t="s">
        <v>3305</v>
      </c>
      <c r="F783" s="147"/>
      <c r="G783" s="147"/>
      <c r="H783" s="147" t="s">
        <v>3301</v>
      </c>
      <c r="I783" s="5"/>
      <c r="J783" s="147">
        <v>3</v>
      </c>
      <c r="K783" s="87" t="s">
        <v>38</v>
      </c>
      <c r="L783" s="5" t="s">
        <v>119</v>
      </c>
      <c r="M783" s="153">
        <v>5000</v>
      </c>
      <c r="N783" s="147">
        <v>20241125</v>
      </c>
      <c r="O783" s="5" t="s">
        <v>3383</v>
      </c>
      <c r="P783" s="150"/>
      <c r="Q783" s="7">
        <f t="shared" si="171"/>
        <v>15000</v>
      </c>
      <c r="R783" s="8">
        <f t="shared" si="172"/>
        <v>16500</v>
      </c>
    </row>
    <row r="784" spans="1:18">
      <c r="B784" s="147">
        <v>5</v>
      </c>
      <c r="C784" s="232">
        <v>45616</v>
      </c>
      <c r="D784" s="5" t="s">
        <v>49</v>
      </c>
      <c r="E784" s="5" t="s">
        <v>3306</v>
      </c>
      <c r="F784" s="147"/>
      <c r="G784" s="147"/>
      <c r="H784" s="147" t="s">
        <v>3302</v>
      </c>
      <c r="I784" s="5"/>
      <c r="J784" s="147">
        <v>2</v>
      </c>
      <c r="K784" s="87" t="s">
        <v>38</v>
      </c>
      <c r="L784" s="5" t="s">
        <v>119</v>
      </c>
      <c r="M784" s="153">
        <v>10800</v>
      </c>
      <c r="N784" s="147">
        <v>20241125</v>
      </c>
      <c r="O784" s="5" t="s">
        <v>3383</v>
      </c>
      <c r="P784" s="150"/>
      <c r="Q784" s="7">
        <f t="shared" si="171"/>
        <v>21600</v>
      </c>
      <c r="R784" s="8">
        <f t="shared" si="172"/>
        <v>23760.000000000004</v>
      </c>
    </row>
    <row r="785" spans="2:18">
      <c r="B785" s="147">
        <v>6</v>
      </c>
      <c r="C785" s="232">
        <v>45616</v>
      </c>
      <c r="D785" s="5" t="s">
        <v>49</v>
      </c>
      <c r="E785" s="5" t="s">
        <v>3307</v>
      </c>
      <c r="F785" s="147"/>
      <c r="G785" s="147"/>
      <c r="H785" s="147" t="s">
        <v>3303</v>
      </c>
      <c r="I785" s="5"/>
      <c r="J785" s="147">
        <v>5</v>
      </c>
      <c r="K785" s="87" t="s">
        <v>38</v>
      </c>
      <c r="L785" s="5" t="s">
        <v>119</v>
      </c>
      <c r="M785" s="153">
        <v>28000</v>
      </c>
      <c r="N785" s="147">
        <v>20241125</v>
      </c>
      <c r="O785" s="5" t="s">
        <v>3384</v>
      </c>
      <c r="P785" s="150"/>
      <c r="Q785" s="7">
        <f t="shared" si="171"/>
        <v>140000</v>
      </c>
      <c r="R785" s="8">
        <f t="shared" si="172"/>
        <v>154000</v>
      </c>
    </row>
    <row r="786" spans="2:18">
      <c r="B786" s="420">
        <v>7</v>
      </c>
      <c r="C786" s="421">
        <v>45616</v>
      </c>
      <c r="D786" s="420" t="s">
        <v>49</v>
      </c>
      <c r="E786" s="420" t="s">
        <v>3282</v>
      </c>
      <c r="F786" s="420" t="s">
        <v>87</v>
      </c>
      <c r="G786" s="420" t="s">
        <v>3280</v>
      </c>
      <c r="H786" s="420" t="s">
        <v>898</v>
      </c>
      <c r="I786" s="420"/>
      <c r="J786" s="420">
        <v>5</v>
      </c>
      <c r="K786" s="422" t="s">
        <v>38</v>
      </c>
      <c r="L786" s="420" t="s">
        <v>119</v>
      </c>
      <c r="M786" s="423">
        <v>63000</v>
      </c>
      <c r="N786" s="420">
        <v>20241125</v>
      </c>
      <c r="O786" s="5" t="s">
        <v>3517</v>
      </c>
      <c r="P786" s="420" t="s">
        <v>3308</v>
      </c>
      <c r="Q786" s="423">
        <f t="shared" si="171"/>
        <v>315000</v>
      </c>
      <c r="R786" s="424">
        <f t="shared" si="172"/>
        <v>346500</v>
      </c>
    </row>
    <row r="787" spans="2:18">
      <c r="B787" s="147">
        <v>8</v>
      </c>
      <c r="C787" s="232">
        <v>45616</v>
      </c>
      <c r="D787" s="5" t="s">
        <v>49</v>
      </c>
      <c r="E787" s="5" t="s">
        <v>3283</v>
      </c>
      <c r="F787" s="147" t="s">
        <v>3276</v>
      </c>
      <c r="G787" s="147" t="s">
        <v>3280</v>
      </c>
      <c r="H787" s="147" t="s">
        <v>578</v>
      </c>
      <c r="I787" s="5"/>
      <c r="J787" s="147">
        <v>5</v>
      </c>
      <c r="K787" s="87" t="s">
        <v>38</v>
      </c>
      <c r="L787" s="5" t="s">
        <v>119</v>
      </c>
      <c r="M787" s="153">
        <v>11500</v>
      </c>
      <c r="N787" s="147">
        <v>20241125</v>
      </c>
      <c r="O787" s="5" t="s">
        <v>3383</v>
      </c>
      <c r="P787" s="150"/>
      <c r="Q787" s="7">
        <f t="shared" si="171"/>
        <v>57500</v>
      </c>
      <c r="R787" s="8">
        <f t="shared" si="172"/>
        <v>63250.000000000007</v>
      </c>
    </row>
    <row r="788" spans="2:18">
      <c r="B788" s="147">
        <v>9</v>
      </c>
      <c r="C788" s="232">
        <v>45616</v>
      </c>
      <c r="D788" s="5" t="s">
        <v>49</v>
      </c>
      <c r="E788" s="5" t="s">
        <v>3274</v>
      </c>
      <c r="F788" s="147" t="s">
        <v>3277</v>
      </c>
      <c r="G788" s="147" t="s">
        <v>3281</v>
      </c>
      <c r="H788" s="147" t="s">
        <v>3279</v>
      </c>
      <c r="I788" s="5"/>
      <c r="J788" s="147">
        <v>3</v>
      </c>
      <c r="K788" s="87" t="s">
        <v>38</v>
      </c>
      <c r="L788" s="5" t="s">
        <v>119</v>
      </c>
      <c r="M788" s="153">
        <v>67000</v>
      </c>
      <c r="N788" s="147">
        <v>20241125</v>
      </c>
      <c r="O788" s="5" t="s">
        <v>3383</v>
      </c>
      <c r="P788" s="150"/>
      <c r="Q788" s="7">
        <f t="shared" si="171"/>
        <v>201000</v>
      </c>
      <c r="R788" s="8">
        <f t="shared" si="172"/>
        <v>221100.00000000003</v>
      </c>
    </row>
    <row r="789" spans="2:18">
      <c r="B789" s="147">
        <v>10</v>
      </c>
      <c r="C789" s="232">
        <v>45616</v>
      </c>
      <c r="D789" s="5" t="s">
        <v>49</v>
      </c>
      <c r="E789" s="5" t="s">
        <v>3275</v>
      </c>
      <c r="F789" s="147" t="s">
        <v>3278</v>
      </c>
      <c r="G789" s="147"/>
      <c r="H789" s="147" t="s">
        <v>1282</v>
      </c>
      <c r="I789" s="5"/>
      <c r="J789" s="147">
        <v>10</v>
      </c>
      <c r="K789" s="87" t="s">
        <v>38</v>
      </c>
      <c r="L789" s="5" t="s">
        <v>119</v>
      </c>
      <c r="M789" s="153">
        <v>7400</v>
      </c>
      <c r="N789" s="147">
        <v>20241125</v>
      </c>
      <c r="O789" s="5" t="s">
        <v>3383</v>
      </c>
      <c r="P789" s="150"/>
      <c r="Q789" s="7">
        <f t="shared" si="171"/>
        <v>74000</v>
      </c>
      <c r="R789" s="8">
        <f t="shared" si="172"/>
        <v>81400</v>
      </c>
    </row>
    <row r="790" spans="2:18">
      <c r="P790" s="39" t="s">
        <v>123</v>
      </c>
      <c r="Q790" s="39">
        <f>SUM(Q780:Q789)</f>
        <v>1061700</v>
      </c>
      <c r="R790" s="39">
        <f>SUM(R780:R789)</f>
        <v>1167870</v>
      </c>
    </row>
    <row r="792" spans="2:18">
      <c r="B792" s="78">
        <v>45632</v>
      </c>
    </row>
    <row r="793" spans="2:18">
      <c r="B793" s="4" t="s">
        <v>48</v>
      </c>
      <c r="C793" s="4" t="s">
        <v>13</v>
      </c>
      <c r="D793" s="4" t="s">
        <v>12</v>
      </c>
      <c r="E793" s="4" t="s">
        <v>5</v>
      </c>
      <c r="F793" s="4" t="s">
        <v>22</v>
      </c>
      <c r="G793" s="4" t="s">
        <v>2</v>
      </c>
      <c r="H793" s="4" t="s">
        <v>18</v>
      </c>
      <c r="I793" s="4" t="s">
        <v>3</v>
      </c>
      <c r="J793" s="4" t="s">
        <v>6</v>
      </c>
      <c r="K793" s="4" t="s">
        <v>35</v>
      </c>
      <c r="L793" s="4" t="s">
        <v>21</v>
      </c>
      <c r="M793" s="4" t="s">
        <v>59</v>
      </c>
      <c r="N793" s="4" t="s">
        <v>341</v>
      </c>
      <c r="O793" s="4" t="s">
        <v>121</v>
      </c>
      <c r="P793" s="4" t="s">
        <v>73</v>
      </c>
      <c r="Q793" s="4" t="s">
        <v>122</v>
      </c>
      <c r="R793" s="4" t="s">
        <v>337</v>
      </c>
    </row>
    <row r="794" spans="2:18">
      <c r="B794" s="147">
        <v>1</v>
      </c>
      <c r="C794" s="232">
        <v>45632</v>
      </c>
      <c r="D794" s="5" t="s">
        <v>3386</v>
      </c>
      <c r="E794" s="412" t="s">
        <v>3387</v>
      </c>
      <c r="F794" s="413" t="s">
        <v>3392</v>
      </c>
      <c r="G794" s="147"/>
      <c r="H794" s="414" t="s">
        <v>3393</v>
      </c>
      <c r="I794" s="147"/>
      <c r="J794" s="147">
        <v>1</v>
      </c>
      <c r="K794" s="5" t="s">
        <v>3397</v>
      </c>
      <c r="L794" s="5" t="s">
        <v>3420</v>
      </c>
      <c r="M794" s="153">
        <v>150000</v>
      </c>
      <c r="N794" s="147">
        <v>20241209</v>
      </c>
      <c r="O794" s="5" t="s">
        <v>3444</v>
      </c>
      <c r="P794" s="415"/>
      <c r="Q794" s="7">
        <f t="shared" ref="Q794" si="173">J794*M794</f>
        <v>150000</v>
      </c>
      <c r="R794" s="8">
        <f t="shared" ref="R794" si="174">Q794*1.1</f>
        <v>165000</v>
      </c>
    </row>
    <row r="795" spans="2:18">
      <c r="B795" s="147">
        <v>2</v>
      </c>
      <c r="C795" s="232">
        <v>45632</v>
      </c>
      <c r="D795" s="5" t="s">
        <v>3386</v>
      </c>
      <c r="E795" s="414" t="s">
        <v>3388</v>
      </c>
      <c r="F795" s="413" t="s">
        <v>3392</v>
      </c>
      <c r="G795" s="147"/>
      <c r="H795" s="414" t="s">
        <v>2197</v>
      </c>
      <c r="I795" s="147"/>
      <c r="J795" s="147">
        <v>3</v>
      </c>
      <c r="K795" s="5" t="s">
        <v>3397</v>
      </c>
      <c r="L795" s="5" t="s">
        <v>3420</v>
      </c>
      <c r="M795" s="153">
        <v>150000</v>
      </c>
      <c r="N795" s="147">
        <v>20241209</v>
      </c>
      <c r="O795" s="5" t="s">
        <v>3444</v>
      </c>
      <c r="P795" s="415"/>
      <c r="Q795" s="7">
        <f t="shared" ref="Q795:Q798" si="175">J795*M795</f>
        <v>450000</v>
      </c>
      <c r="R795" s="8">
        <f t="shared" ref="R795:R798" si="176">Q795*1.1</f>
        <v>495000.00000000006</v>
      </c>
    </row>
    <row r="796" spans="2:18">
      <c r="B796" s="147">
        <v>3</v>
      </c>
      <c r="C796" s="232">
        <v>45632</v>
      </c>
      <c r="D796" s="5" t="s">
        <v>3386</v>
      </c>
      <c r="E796" s="414" t="s">
        <v>3389</v>
      </c>
      <c r="F796" s="413" t="s">
        <v>3392</v>
      </c>
      <c r="G796" s="147"/>
      <c r="H796" s="414" t="s">
        <v>2848</v>
      </c>
      <c r="I796" s="147"/>
      <c r="J796" s="147">
        <v>2</v>
      </c>
      <c r="K796" s="5" t="s">
        <v>3397</v>
      </c>
      <c r="L796" s="5" t="s">
        <v>3420</v>
      </c>
      <c r="M796" s="153">
        <v>150000</v>
      </c>
      <c r="N796" s="147">
        <v>20241209</v>
      </c>
      <c r="O796" s="5" t="s">
        <v>3444</v>
      </c>
      <c r="P796" s="415"/>
      <c r="Q796" s="7">
        <f t="shared" si="175"/>
        <v>300000</v>
      </c>
      <c r="R796" s="8">
        <f t="shared" si="176"/>
        <v>330000</v>
      </c>
    </row>
    <row r="797" spans="2:18">
      <c r="B797" s="147">
        <v>4</v>
      </c>
      <c r="C797" s="232">
        <v>45632</v>
      </c>
      <c r="D797" s="5" t="s">
        <v>3386</v>
      </c>
      <c r="E797" s="414" t="s">
        <v>3390</v>
      </c>
      <c r="F797" s="413" t="s">
        <v>3392</v>
      </c>
      <c r="G797" s="147"/>
      <c r="H797" s="414" t="s">
        <v>3394</v>
      </c>
      <c r="I797" s="147"/>
      <c r="J797" s="147">
        <v>1</v>
      </c>
      <c r="K797" s="5" t="s">
        <v>3397</v>
      </c>
      <c r="L797" s="5" t="s">
        <v>3420</v>
      </c>
      <c r="M797" s="153">
        <v>150000</v>
      </c>
      <c r="N797" s="147">
        <v>20241209</v>
      </c>
      <c r="O797" s="5" t="s">
        <v>3444</v>
      </c>
      <c r="P797" s="415"/>
      <c r="Q797" s="7">
        <f t="shared" si="175"/>
        <v>150000</v>
      </c>
      <c r="R797" s="8">
        <f t="shared" si="176"/>
        <v>165000</v>
      </c>
    </row>
    <row r="798" spans="2:18">
      <c r="B798" s="147">
        <v>5</v>
      </c>
      <c r="C798" s="232">
        <v>45632</v>
      </c>
      <c r="D798" s="5" t="s">
        <v>3386</v>
      </c>
      <c r="E798" s="414" t="s">
        <v>3391</v>
      </c>
      <c r="F798" s="413" t="s">
        <v>3392</v>
      </c>
      <c r="G798" s="147"/>
      <c r="H798" s="414" t="s">
        <v>2844</v>
      </c>
      <c r="I798" s="147"/>
      <c r="J798" s="147">
        <v>1</v>
      </c>
      <c r="K798" s="5" t="s">
        <v>3397</v>
      </c>
      <c r="L798" s="5" t="s">
        <v>3420</v>
      </c>
      <c r="M798" s="153">
        <v>150000</v>
      </c>
      <c r="N798" s="147">
        <v>20241209</v>
      </c>
      <c r="O798" s="5" t="s">
        <v>3444</v>
      </c>
      <c r="P798" s="415"/>
      <c r="Q798" s="416">
        <f t="shared" si="175"/>
        <v>150000</v>
      </c>
      <c r="R798" s="8">
        <f t="shared" si="176"/>
        <v>165000</v>
      </c>
    </row>
    <row r="799" spans="2:18">
      <c r="B799" s="147">
        <v>6</v>
      </c>
      <c r="C799" s="232">
        <v>45632</v>
      </c>
      <c r="D799" s="5" t="s">
        <v>49</v>
      </c>
      <c r="E799" s="425" t="s">
        <v>3133</v>
      </c>
      <c r="F799" s="413"/>
      <c r="G799" s="147"/>
      <c r="H799" s="414"/>
      <c r="I799" s="5" t="s">
        <v>3396</v>
      </c>
      <c r="J799" s="147">
        <v>2</v>
      </c>
      <c r="K799" s="5" t="s">
        <v>36</v>
      </c>
      <c r="L799" s="5" t="s">
        <v>119</v>
      </c>
      <c r="M799" s="153">
        <v>1300</v>
      </c>
      <c r="N799" s="147">
        <v>20241210</v>
      </c>
      <c r="O799" s="5" t="s">
        <v>3517</v>
      </c>
      <c r="P799" s="415"/>
      <c r="Q799" s="416">
        <f>J799*M799</f>
        <v>2600</v>
      </c>
      <c r="R799" s="8">
        <f t="shared" ref="R799:R800" si="177">Q799*1.1</f>
        <v>2860.0000000000005</v>
      </c>
    </row>
    <row r="800" spans="2:18">
      <c r="B800" s="147">
        <v>7</v>
      </c>
      <c r="C800" s="232">
        <v>45632</v>
      </c>
      <c r="D800" s="5" t="s">
        <v>49</v>
      </c>
      <c r="E800" s="425" t="s">
        <v>3446</v>
      </c>
      <c r="F800" s="5" t="s">
        <v>502</v>
      </c>
      <c r="G800" s="147"/>
      <c r="H800" s="5" t="s">
        <v>1614</v>
      </c>
      <c r="I800" s="5"/>
      <c r="J800" s="147">
        <v>5</v>
      </c>
      <c r="K800" s="5" t="s">
        <v>38</v>
      </c>
      <c r="L800" s="5" t="s">
        <v>119</v>
      </c>
      <c r="M800" s="153">
        <v>1800</v>
      </c>
      <c r="N800" s="147">
        <v>20241216</v>
      </c>
      <c r="O800" s="5" t="s">
        <v>3517</v>
      </c>
      <c r="P800" s="415"/>
      <c r="Q800" s="416">
        <f>J800*M800</f>
        <v>9000</v>
      </c>
      <c r="R800" s="8">
        <f t="shared" si="177"/>
        <v>9900</v>
      </c>
    </row>
    <row r="801" spans="2:18">
      <c r="B801" s="147">
        <v>8</v>
      </c>
      <c r="C801" s="232">
        <v>45632</v>
      </c>
      <c r="D801" s="5" t="s">
        <v>49</v>
      </c>
      <c r="E801" s="414" t="s">
        <v>678</v>
      </c>
      <c r="F801" s="413"/>
      <c r="G801" s="147"/>
      <c r="H801" s="414"/>
      <c r="I801" s="147" t="s">
        <v>1740</v>
      </c>
      <c r="J801" s="147">
        <v>10</v>
      </c>
      <c r="K801" s="5" t="s">
        <v>36</v>
      </c>
      <c r="L801" s="5" t="s">
        <v>119</v>
      </c>
      <c r="M801" s="153">
        <v>2200</v>
      </c>
      <c r="N801" s="147">
        <v>20241210</v>
      </c>
      <c r="O801" s="5" t="s">
        <v>3517</v>
      </c>
      <c r="P801" s="415"/>
      <c r="Q801" s="416">
        <f>J801*M801</f>
        <v>22000</v>
      </c>
      <c r="R801" s="8">
        <f t="shared" ref="R801:R819" si="178">Q801*1.1</f>
        <v>24200.000000000004</v>
      </c>
    </row>
    <row r="802" spans="2:18">
      <c r="B802" s="147">
        <v>9</v>
      </c>
      <c r="C802" s="232">
        <v>45632</v>
      </c>
      <c r="D802" s="5" t="s">
        <v>49</v>
      </c>
      <c r="E802" s="411" t="s">
        <v>162</v>
      </c>
      <c r="F802" s="413" t="s">
        <v>171</v>
      </c>
      <c r="G802" s="147" t="s">
        <v>118</v>
      </c>
      <c r="H802" s="414">
        <v>7011030</v>
      </c>
      <c r="I802" s="147" t="s">
        <v>118</v>
      </c>
      <c r="J802" s="147">
        <v>3</v>
      </c>
      <c r="K802" s="5" t="s">
        <v>2631</v>
      </c>
      <c r="L802" s="5" t="s">
        <v>119</v>
      </c>
      <c r="M802" s="153">
        <v>10300</v>
      </c>
      <c r="N802" s="147">
        <v>20241210</v>
      </c>
      <c r="O802" s="5" t="s">
        <v>3517</v>
      </c>
      <c r="P802" s="415"/>
      <c r="Q802" s="416">
        <f t="shared" ref="Q802:Q808" si="179">J802*M802</f>
        <v>30900</v>
      </c>
      <c r="R802" s="8">
        <f t="shared" si="178"/>
        <v>33990</v>
      </c>
    </row>
    <row r="803" spans="2:18">
      <c r="B803" s="147">
        <v>10</v>
      </c>
      <c r="C803" s="232">
        <v>45632</v>
      </c>
      <c r="D803" s="5" t="s">
        <v>49</v>
      </c>
      <c r="E803" s="414" t="s">
        <v>1313</v>
      </c>
      <c r="F803" s="413" t="s">
        <v>2949</v>
      </c>
      <c r="G803" s="147"/>
      <c r="H803" s="414" t="s">
        <v>1314</v>
      </c>
      <c r="I803" s="147" t="s">
        <v>638</v>
      </c>
      <c r="J803" s="147">
        <v>10</v>
      </c>
      <c r="K803" s="5" t="s">
        <v>37</v>
      </c>
      <c r="L803" s="5" t="s">
        <v>119</v>
      </c>
      <c r="M803" s="153">
        <v>6700</v>
      </c>
      <c r="N803" s="147">
        <v>20241210</v>
      </c>
      <c r="O803" s="5" t="s">
        <v>3517</v>
      </c>
      <c r="P803" s="426" t="s">
        <v>3445</v>
      </c>
      <c r="Q803" s="416">
        <f t="shared" si="179"/>
        <v>67000</v>
      </c>
      <c r="R803" s="8">
        <f t="shared" si="178"/>
        <v>73700</v>
      </c>
    </row>
    <row r="804" spans="2:18">
      <c r="B804" s="147">
        <v>11</v>
      </c>
      <c r="C804" s="232">
        <v>45632</v>
      </c>
      <c r="D804" s="5" t="s">
        <v>49</v>
      </c>
      <c r="E804" s="414" t="s">
        <v>1572</v>
      </c>
      <c r="F804" s="413" t="s">
        <v>410</v>
      </c>
      <c r="G804" s="147"/>
      <c r="H804" s="414" t="s">
        <v>1241</v>
      </c>
      <c r="I804" s="147" t="s">
        <v>1840</v>
      </c>
      <c r="J804" s="147">
        <v>2</v>
      </c>
      <c r="K804" s="5" t="s">
        <v>37</v>
      </c>
      <c r="L804" s="5" t="s">
        <v>119</v>
      </c>
      <c r="M804" s="153">
        <v>60000</v>
      </c>
      <c r="N804" s="147">
        <v>20241210</v>
      </c>
      <c r="O804" s="5" t="s">
        <v>3517</v>
      </c>
      <c r="P804" s="415"/>
      <c r="Q804" s="416">
        <f t="shared" si="179"/>
        <v>120000</v>
      </c>
      <c r="R804" s="8">
        <f t="shared" si="178"/>
        <v>132000</v>
      </c>
    </row>
    <row r="805" spans="2:18">
      <c r="B805" s="147">
        <v>12</v>
      </c>
      <c r="C805" s="232">
        <v>45632</v>
      </c>
      <c r="D805" s="5" t="s">
        <v>49</v>
      </c>
      <c r="E805" s="412" t="s">
        <v>3398</v>
      </c>
      <c r="F805" s="413" t="s">
        <v>3402</v>
      </c>
      <c r="G805" s="147" t="s">
        <v>3399</v>
      </c>
      <c r="H805" s="414" t="s">
        <v>3400</v>
      </c>
      <c r="I805" s="147" t="s">
        <v>3401</v>
      </c>
      <c r="J805" s="147">
        <v>1</v>
      </c>
      <c r="K805" s="5" t="s">
        <v>37</v>
      </c>
      <c r="L805" s="5" t="s">
        <v>119</v>
      </c>
      <c r="M805" s="153">
        <v>267000</v>
      </c>
      <c r="N805" s="147">
        <v>20241210</v>
      </c>
      <c r="O805" s="5" t="s">
        <v>3667</v>
      </c>
      <c r="P805" s="415"/>
      <c r="Q805" s="416">
        <f t="shared" si="179"/>
        <v>267000</v>
      </c>
      <c r="R805" s="8">
        <f t="shared" si="178"/>
        <v>293700</v>
      </c>
    </row>
    <row r="806" spans="2:18">
      <c r="B806" s="147">
        <v>13</v>
      </c>
      <c r="C806" s="232">
        <v>45632</v>
      </c>
      <c r="D806" s="5" t="s">
        <v>49</v>
      </c>
      <c r="E806" s="414" t="s">
        <v>1597</v>
      </c>
      <c r="F806" s="413" t="s">
        <v>171</v>
      </c>
      <c r="G806" s="147"/>
      <c r="H806" s="414" t="s">
        <v>405</v>
      </c>
      <c r="I806" s="147" t="s">
        <v>1608</v>
      </c>
      <c r="J806" s="147">
        <v>10</v>
      </c>
      <c r="K806" s="5" t="s">
        <v>37</v>
      </c>
      <c r="L806" s="5" t="s">
        <v>2220</v>
      </c>
      <c r="M806" s="153">
        <v>95000</v>
      </c>
      <c r="N806" s="147">
        <v>20241210</v>
      </c>
      <c r="O806" s="5" t="s">
        <v>3468</v>
      </c>
      <c r="P806" s="415"/>
      <c r="Q806" s="416">
        <f t="shared" si="179"/>
        <v>950000</v>
      </c>
      <c r="R806" s="8">
        <f t="shared" si="178"/>
        <v>1045000.0000000001</v>
      </c>
    </row>
    <row r="807" spans="2:18">
      <c r="B807" s="147">
        <v>14</v>
      </c>
      <c r="C807" s="232">
        <v>45632</v>
      </c>
      <c r="D807" s="5" t="s">
        <v>49</v>
      </c>
      <c r="E807" s="411" t="s">
        <v>1020</v>
      </c>
      <c r="F807" s="413" t="s">
        <v>410</v>
      </c>
      <c r="G807" s="147"/>
      <c r="H807" s="414" t="s">
        <v>707</v>
      </c>
      <c r="I807" s="147" t="s">
        <v>411</v>
      </c>
      <c r="J807" s="147">
        <v>2</v>
      </c>
      <c r="K807" s="5" t="s">
        <v>37</v>
      </c>
      <c r="L807" s="5" t="s">
        <v>119</v>
      </c>
      <c r="M807" s="153">
        <v>46500</v>
      </c>
      <c r="N807" s="147">
        <v>20241210</v>
      </c>
      <c r="O807" s="5" t="s">
        <v>3517</v>
      </c>
      <c r="P807" s="415"/>
      <c r="Q807" s="416">
        <f t="shared" si="179"/>
        <v>93000</v>
      </c>
      <c r="R807" s="8">
        <f t="shared" si="178"/>
        <v>102300.00000000001</v>
      </c>
    </row>
    <row r="808" spans="2:18" ht="15" customHeight="1">
      <c r="B808" s="147">
        <v>15</v>
      </c>
      <c r="C808" s="232">
        <v>45632</v>
      </c>
      <c r="D808" s="5" t="s">
        <v>49</v>
      </c>
      <c r="E808" s="414" t="s">
        <v>85</v>
      </c>
      <c r="F808" s="413" t="s">
        <v>84</v>
      </c>
      <c r="G808" s="147" t="s">
        <v>118</v>
      </c>
      <c r="H808" s="414" t="s">
        <v>282</v>
      </c>
      <c r="I808" s="147" t="s">
        <v>118</v>
      </c>
      <c r="J808" s="147">
        <v>1</v>
      </c>
      <c r="K808" s="5" t="s">
        <v>38</v>
      </c>
      <c r="L808" s="5" t="s">
        <v>119</v>
      </c>
      <c r="M808" s="153">
        <v>11300</v>
      </c>
      <c r="N808" s="147">
        <v>20241210</v>
      </c>
      <c r="O808" s="5" t="s">
        <v>3517</v>
      </c>
      <c r="P808" s="415"/>
      <c r="Q808" s="416">
        <f t="shared" si="179"/>
        <v>11300</v>
      </c>
      <c r="R808" s="8">
        <f t="shared" si="178"/>
        <v>12430.000000000002</v>
      </c>
    </row>
    <row r="809" spans="2:18">
      <c r="B809" s="408">
        <v>16</v>
      </c>
      <c r="C809" s="427">
        <v>45632</v>
      </c>
      <c r="D809" s="408" t="s">
        <v>49</v>
      </c>
      <c r="E809" s="428" t="s">
        <v>1661</v>
      </c>
      <c r="F809" s="408" t="s">
        <v>410</v>
      </c>
      <c r="G809" s="408"/>
      <c r="H809" s="428" t="s">
        <v>3429</v>
      </c>
      <c r="I809" s="408"/>
      <c r="J809" s="408">
        <v>2</v>
      </c>
      <c r="K809" s="408" t="s">
        <v>38</v>
      </c>
      <c r="L809" s="408" t="s">
        <v>119</v>
      </c>
      <c r="M809" s="429">
        <v>6000</v>
      </c>
      <c r="N809" s="408">
        <v>20241210</v>
      </c>
      <c r="O809" s="5" t="s">
        <v>3517</v>
      </c>
      <c r="P809" s="430" t="s">
        <v>3442</v>
      </c>
      <c r="Q809" s="429">
        <f t="shared" ref="Q809:Q810" si="180">J809*M809</f>
        <v>12000</v>
      </c>
      <c r="R809" s="431">
        <f t="shared" ref="R809:R810" si="181">Q809*1.1</f>
        <v>13200.000000000002</v>
      </c>
    </row>
    <row r="810" spans="2:18">
      <c r="B810" s="408">
        <v>17</v>
      </c>
      <c r="C810" s="427">
        <v>45632</v>
      </c>
      <c r="D810" s="408" t="s">
        <v>49</v>
      </c>
      <c r="E810" s="434" t="s">
        <v>3431</v>
      </c>
      <c r="F810" s="408" t="s">
        <v>2212</v>
      </c>
      <c r="G810" s="408"/>
      <c r="H810" s="428" t="s">
        <v>3430</v>
      </c>
      <c r="I810" s="408"/>
      <c r="J810" s="408">
        <v>1</v>
      </c>
      <c r="K810" s="408" t="s">
        <v>38</v>
      </c>
      <c r="L810" s="408" t="s">
        <v>119</v>
      </c>
      <c r="M810" s="429">
        <v>15500</v>
      </c>
      <c r="N810" s="408">
        <v>20241210</v>
      </c>
      <c r="O810" s="5" t="s">
        <v>3517</v>
      </c>
      <c r="P810" s="474" t="s">
        <v>3443</v>
      </c>
      <c r="Q810" s="429">
        <f t="shared" si="180"/>
        <v>15500</v>
      </c>
      <c r="R810" s="431">
        <f t="shared" si="181"/>
        <v>17050</v>
      </c>
    </row>
    <row r="811" spans="2:18">
      <c r="B811" s="147">
        <v>18</v>
      </c>
      <c r="C811" s="232">
        <v>45632</v>
      </c>
      <c r="D811" s="5" t="s">
        <v>49</v>
      </c>
      <c r="E811" s="414" t="s">
        <v>3395</v>
      </c>
      <c r="F811" s="413" t="s">
        <v>2521</v>
      </c>
      <c r="G811" s="147"/>
      <c r="H811" s="414" t="s">
        <v>2857</v>
      </c>
      <c r="I811" s="147" t="s">
        <v>2858</v>
      </c>
      <c r="J811" s="147">
        <v>5</v>
      </c>
      <c r="K811" s="5" t="s">
        <v>38</v>
      </c>
      <c r="L811" s="5" t="s">
        <v>2220</v>
      </c>
      <c r="M811" s="153">
        <v>75000</v>
      </c>
      <c r="N811" s="147">
        <v>20241210</v>
      </c>
      <c r="O811" s="5" t="s">
        <v>3468</v>
      </c>
      <c r="P811" s="417"/>
      <c r="Q811" s="416">
        <f t="shared" ref="Q811:Q819" si="182">J811*M811</f>
        <v>375000</v>
      </c>
      <c r="R811" s="8">
        <f t="shared" si="178"/>
        <v>412500.00000000006</v>
      </c>
    </row>
    <row r="812" spans="2:18" ht="15" customHeight="1">
      <c r="B812" s="147">
        <v>19</v>
      </c>
      <c r="C812" s="232">
        <v>45632</v>
      </c>
      <c r="D812" s="5" t="s">
        <v>49</v>
      </c>
      <c r="E812" s="414" t="s">
        <v>2642</v>
      </c>
      <c r="F812" s="413" t="s">
        <v>115</v>
      </c>
      <c r="G812" s="147" t="s">
        <v>10</v>
      </c>
      <c r="H812" s="414" t="s">
        <v>555</v>
      </c>
      <c r="I812" s="147" t="s">
        <v>42</v>
      </c>
      <c r="J812" s="147">
        <v>5</v>
      </c>
      <c r="K812" s="5" t="s">
        <v>2631</v>
      </c>
      <c r="L812" s="5" t="s">
        <v>119</v>
      </c>
      <c r="M812" s="153">
        <v>7400</v>
      </c>
      <c r="N812" s="147">
        <v>20241210</v>
      </c>
      <c r="O812" s="5" t="s">
        <v>3517</v>
      </c>
      <c r="P812" s="417"/>
      <c r="Q812" s="416">
        <f t="shared" si="182"/>
        <v>37000</v>
      </c>
      <c r="R812" s="8">
        <f t="shared" si="178"/>
        <v>40700</v>
      </c>
    </row>
    <row r="813" spans="2:18">
      <c r="B813" s="408">
        <v>20</v>
      </c>
      <c r="C813" s="427">
        <v>45632</v>
      </c>
      <c r="D813" s="408" t="s">
        <v>49</v>
      </c>
      <c r="E813" s="408" t="s">
        <v>3403</v>
      </c>
      <c r="F813" s="408" t="s">
        <v>115</v>
      </c>
      <c r="G813" s="408" t="s">
        <v>10</v>
      </c>
      <c r="H813" s="432" t="s">
        <v>3432</v>
      </c>
      <c r="I813" s="408" t="s">
        <v>177</v>
      </c>
      <c r="J813" s="408">
        <v>2</v>
      </c>
      <c r="K813" s="408" t="s">
        <v>38</v>
      </c>
      <c r="L813" s="408" t="s">
        <v>119</v>
      </c>
      <c r="M813" s="429">
        <v>5800</v>
      </c>
      <c r="N813" s="408">
        <v>20241210</v>
      </c>
      <c r="O813" s="5" t="s">
        <v>3517</v>
      </c>
      <c r="P813" s="408" t="s">
        <v>3434</v>
      </c>
      <c r="Q813" s="429">
        <f t="shared" si="182"/>
        <v>11600</v>
      </c>
      <c r="R813" s="431">
        <f t="shared" si="178"/>
        <v>12760.000000000002</v>
      </c>
    </row>
    <row r="814" spans="2:18">
      <c r="B814" s="408">
        <v>21</v>
      </c>
      <c r="C814" s="427">
        <v>45632</v>
      </c>
      <c r="D814" s="408" t="s">
        <v>49</v>
      </c>
      <c r="E814" s="408" t="s">
        <v>1610</v>
      </c>
      <c r="F814" s="408" t="s">
        <v>1263</v>
      </c>
      <c r="G814" s="408" t="s">
        <v>10</v>
      </c>
      <c r="H814" s="433" t="s">
        <v>3433</v>
      </c>
      <c r="I814" s="408" t="s">
        <v>42</v>
      </c>
      <c r="J814" s="408">
        <v>3</v>
      </c>
      <c r="K814" s="408" t="s">
        <v>38</v>
      </c>
      <c r="L814" s="408" t="s">
        <v>119</v>
      </c>
      <c r="M814" s="429">
        <v>8300</v>
      </c>
      <c r="N814" s="408">
        <v>20241210</v>
      </c>
      <c r="O814" s="5" t="s">
        <v>3517</v>
      </c>
      <c r="P814" s="408" t="s">
        <v>3434</v>
      </c>
      <c r="Q814" s="429">
        <f t="shared" si="182"/>
        <v>24900</v>
      </c>
      <c r="R814" s="431">
        <f t="shared" si="178"/>
        <v>27390.000000000004</v>
      </c>
    </row>
    <row r="815" spans="2:18">
      <c r="B815" s="147">
        <v>22</v>
      </c>
      <c r="C815" s="232">
        <v>45632</v>
      </c>
      <c r="D815" s="5" t="s">
        <v>49</v>
      </c>
      <c r="E815" s="412" t="s">
        <v>1014</v>
      </c>
      <c r="F815" s="413" t="s">
        <v>1611</v>
      </c>
      <c r="G815" s="147" t="s">
        <v>10</v>
      </c>
      <c r="H815" s="414" t="s">
        <v>1615</v>
      </c>
      <c r="I815" s="147" t="s">
        <v>42</v>
      </c>
      <c r="J815" s="147">
        <v>3</v>
      </c>
      <c r="K815" s="5" t="s">
        <v>38</v>
      </c>
      <c r="L815" s="5" t="s">
        <v>119</v>
      </c>
      <c r="M815" s="153">
        <v>7800</v>
      </c>
      <c r="N815" s="147">
        <v>20241210</v>
      </c>
      <c r="O815" s="5" t="s">
        <v>3517</v>
      </c>
      <c r="P815" s="415"/>
      <c r="Q815" s="416">
        <f t="shared" si="182"/>
        <v>23400</v>
      </c>
      <c r="R815" s="8">
        <f t="shared" si="178"/>
        <v>25740.000000000004</v>
      </c>
    </row>
    <row r="816" spans="2:18">
      <c r="B816" s="147">
        <v>23</v>
      </c>
      <c r="C816" s="232">
        <v>45632</v>
      </c>
      <c r="D816" s="5" t="s">
        <v>49</v>
      </c>
      <c r="E816" s="414" t="s">
        <v>2828</v>
      </c>
      <c r="F816" s="413" t="s">
        <v>1611</v>
      </c>
      <c r="G816" s="147" t="s">
        <v>2802</v>
      </c>
      <c r="H816" s="414" t="s">
        <v>1341</v>
      </c>
      <c r="I816" s="147" t="s">
        <v>2812</v>
      </c>
      <c r="J816" s="147">
        <v>10</v>
      </c>
      <c r="K816" s="5" t="s">
        <v>3404</v>
      </c>
      <c r="L816" s="5" t="s">
        <v>119</v>
      </c>
      <c r="M816" s="153">
        <v>7400</v>
      </c>
      <c r="N816" s="147">
        <v>20241210</v>
      </c>
      <c r="O816" s="5" t="s">
        <v>3517</v>
      </c>
      <c r="P816" s="415"/>
      <c r="Q816" s="416">
        <f t="shared" si="182"/>
        <v>74000</v>
      </c>
      <c r="R816" s="8">
        <f t="shared" si="178"/>
        <v>81400</v>
      </c>
    </row>
    <row r="817" spans="1:19">
      <c r="B817" s="147">
        <v>24</v>
      </c>
      <c r="C817" s="232">
        <v>45632</v>
      </c>
      <c r="D817" s="5" t="s">
        <v>49</v>
      </c>
      <c r="E817" s="414" t="s">
        <v>2815</v>
      </c>
      <c r="F817" s="413" t="s">
        <v>87</v>
      </c>
      <c r="G817" s="147" t="s">
        <v>2817</v>
      </c>
      <c r="H817" s="414" t="s">
        <v>1461</v>
      </c>
      <c r="I817" s="147" t="s">
        <v>42</v>
      </c>
      <c r="J817" s="147">
        <v>5</v>
      </c>
      <c r="K817" s="5" t="s">
        <v>38</v>
      </c>
      <c r="L817" s="5" t="s">
        <v>119</v>
      </c>
      <c r="M817" s="153">
        <v>21500</v>
      </c>
      <c r="N817" s="147">
        <v>20241210</v>
      </c>
      <c r="O817" s="5" t="s">
        <v>3517</v>
      </c>
      <c r="P817" s="415"/>
      <c r="Q817" s="416">
        <f t="shared" si="182"/>
        <v>107500</v>
      </c>
      <c r="R817" s="8">
        <f t="shared" si="178"/>
        <v>118250.00000000001</v>
      </c>
    </row>
    <row r="818" spans="1:19">
      <c r="B818" s="147">
        <v>25</v>
      </c>
      <c r="C818" s="232">
        <v>45632</v>
      </c>
      <c r="D818" s="5" t="s">
        <v>49</v>
      </c>
      <c r="E818" s="414" t="s">
        <v>2035</v>
      </c>
      <c r="F818" s="413" t="s">
        <v>87</v>
      </c>
      <c r="G818" s="147" t="s">
        <v>1</v>
      </c>
      <c r="H818" s="414" t="s">
        <v>328</v>
      </c>
      <c r="I818" s="147" t="s">
        <v>42</v>
      </c>
      <c r="J818" s="147">
        <v>20</v>
      </c>
      <c r="K818" s="5" t="s">
        <v>38</v>
      </c>
      <c r="L818" s="5" t="s">
        <v>119</v>
      </c>
      <c r="M818" s="153">
        <v>23000</v>
      </c>
      <c r="N818" s="147">
        <v>20241210</v>
      </c>
      <c r="O818" s="5" t="s">
        <v>3517</v>
      </c>
      <c r="P818" s="415"/>
      <c r="Q818" s="416">
        <f t="shared" si="182"/>
        <v>460000</v>
      </c>
      <c r="R818" s="8">
        <f t="shared" si="178"/>
        <v>506000.00000000006</v>
      </c>
    </row>
    <row r="819" spans="1:19">
      <c r="B819" s="147">
        <v>26</v>
      </c>
      <c r="C819" s="232">
        <v>45632</v>
      </c>
      <c r="D819" s="5" t="s">
        <v>49</v>
      </c>
      <c r="E819" s="414" t="s">
        <v>3405</v>
      </c>
      <c r="F819" s="413" t="s">
        <v>3406</v>
      </c>
      <c r="G819" s="147"/>
      <c r="H819" s="414" t="s">
        <v>3407</v>
      </c>
      <c r="I819" s="147" t="s">
        <v>3408</v>
      </c>
      <c r="J819" s="147">
        <v>5</v>
      </c>
      <c r="K819" s="5" t="s">
        <v>2631</v>
      </c>
      <c r="L819" s="5" t="s">
        <v>119</v>
      </c>
      <c r="M819" s="153">
        <v>2000</v>
      </c>
      <c r="N819" s="147">
        <v>20241210</v>
      </c>
      <c r="O819" s="5" t="s">
        <v>3517</v>
      </c>
      <c r="P819" s="415"/>
      <c r="Q819" s="416">
        <f t="shared" si="182"/>
        <v>10000</v>
      </c>
      <c r="R819" s="8">
        <f t="shared" si="178"/>
        <v>11000</v>
      </c>
      <c r="S819" s="152"/>
    </row>
    <row r="820" spans="1:19">
      <c r="M820" s="153"/>
      <c r="P820" s="39" t="s">
        <v>123</v>
      </c>
      <c r="Q820" s="39">
        <f>SUM(Q794:Q819)</f>
        <v>3923700</v>
      </c>
      <c r="R820" s="39">
        <f>SUM(R794:R819)</f>
        <v>4316070</v>
      </c>
    </row>
    <row r="821" spans="1:19">
      <c r="R821" s="152"/>
    </row>
    <row r="824" spans="1:19">
      <c r="B824" s="78">
        <v>45638</v>
      </c>
    </row>
    <row r="825" spans="1:19">
      <c r="B825" s="4" t="s">
        <v>48</v>
      </c>
      <c r="C825" s="4" t="s">
        <v>13</v>
      </c>
      <c r="D825" s="4" t="s">
        <v>12</v>
      </c>
      <c r="E825" s="4" t="s">
        <v>5</v>
      </c>
      <c r="F825" s="4" t="s">
        <v>22</v>
      </c>
      <c r="G825" s="4" t="s">
        <v>2</v>
      </c>
      <c r="H825" s="4" t="s">
        <v>18</v>
      </c>
      <c r="I825" s="4" t="s">
        <v>3</v>
      </c>
      <c r="J825" s="4" t="s">
        <v>6</v>
      </c>
      <c r="K825" s="4" t="s">
        <v>35</v>
      </c>
      <c r="L825" s="4" t="s">
        <v>21</v>
      </c>
      <c r="M825" s="4" t="s">
        <v>59</v>
      </c>
      <c r="N825" s="4" t="s">
        <v>341</v>
      </c>
      <c r="O825" s="4" t="s">
        <v>121</v>
      </c>
      <c r="P825" s="4" t="s">
        <v>73</v>
      </c>
      <c r="Q825" s="4" t="s">
        <v>122</v>
      </c>
      <c r="R825" s="4" t="s">
        <v>337</v>
      </c>
    </row>
    <row r="826" spans="1:19" s="446" customFormat="1" ht="14.25" customHeight="1">
      <c r="A826" s="437"/>
      <c r="B826" s="438">
        <v>1</v>
      </c>
      <c r="C826" s="439">
        <v>45638</v>
      </c>
      <c r="D826" s="440" t="s">
        <v>49</v>
      </c>
      <c r="E826" s="441" t="s">
        <v>3465</v>
      </c>
      <c r="F826" s="441" t="s">
        <v>3466</v>
      </c>
      <c r="G826" s="441"/>
      <c r="H826" s="441" t="s">
        <v>3502</v>
      </c>
      <c r="I826" s="441"/>
      <c r="J826" s="441">
        <v>2</v>
      </c>
      <c r="K826" s="441"/>
      <c r="L826" s="442" t="s">
        <v>119</v>
      </c>
      <c r="M826" s="443">
        <v>60000</v>
      </c>
      <c r="N826" s="442">
        <v>20241217</v>
      </c>
      <c r="O826" s="444" t="s">
        <v>3540</v>
      </c>
      <c r="P826" s="444"/>
      <c r="Q826" s="445">
        <f t="shared" ref="Q826" si="183">J826*M826</f>
        <v>120000</v>
      </c>
      <c r="R826" s="445">
        <f t="shared" ref="R826" si="184">Q826*1.1</f>
        <v>132000</v>
      </c>
    </row>
    <row r="827" spans="1:19">
      <c r="P827" s="39" t="s">
        <v>123</v>
      </c>
      <c r="Q827" s="39">
        <f>SUM(Q826)</f>
        <v>120000</v>
      </c>
      <c r="R827" s="39">
        <f>SUM(R826)</f>
        <v>132000</v>
      </c>
    </row>
    <row r="830" spans="1:19">
      <c r="B830" s="78">
        <v>45645</v>
      </c>
    </row>
    <row r="831" spans="1:19">
      <c r="B831" s="4" t="s">
        <v>48</v>
      </c>
      <c r="C831" s="4" t="s">
        <v>13</v>
      </c>
      <c r="D831" s="4" t="s">
        <v>12</v>
      </c>
      <c r="E831" s="4" t="s">
        <v>5</v>
      </c>
      <c r="F831" s="4" t="s">
        <v>22</v>
      </c>
      <c r="G831" s="4" t="s">
        <v>2</v>
      </c>
      <c r="H831" s="4" t="s">
        <v>18</v>
      </c>
      <c r="I831" s="4" t="s">
        <v>3</v>
      </c>
      <c r="J831" s="4" t="s">
        <v>6</v>
      </c>
      <c r="K831" s="4" t="s">
        <v>35</v>
      </c>
      <c r="L831" s="4" t="s">
        <v>21</v>
      </c>
      <c r="M831" s="4" t="s">
        <v>59</v>
      </c>
      <c r="N831" s="4" t="s">
        <v>341</v>
      </c>
      <c r="O831" s="4" t="s">
        <v>121</v>
      </c>
      <c r="P831" s="4" t="s">
        <v>73</v>
      </c>
      <c r="Q831" s="4" t="s">
        <v>122</v>
      </c>
      <c r="R831" s="4" t="s">
        <v>337</v>
      </c>
    </row>
    <row r="832" spans="1:19" ht="15" customHeight="1">
      <c r="B832" s="469">
        <v>1</v>
      </c>
      <c r="C832" s="470">
        <v>45645</v>
      </c>
      <c r="D832" s="430" t="s">
        <v>49</v>
      </c>
      <c r="E832" s="105" t="s">
        <v>3503</v>
      </c>
      <c r="F832" s="105" t="s">
        <v>3504</v>
      </c>
      <c r="G832" s="105"/>
      <c r="H832" s="471" t="s">
        <v>3505</v>
      </c>
      <c r="I832" s="105"/>
      <c r="J832" s="105">
        <v>3</v>
      </c>
      <c r="K832" s="105"/>
      <c r="L832" s="105" t="s">
        <v>3504</v>
      </c>
      <c r="M832" s="101">
        <v>190000</v>
      </c>
      <c r="N832" s="88">
        <v>20241223</v>
      </c>
      <c r="O832" s="472">
        <v>20250110</v>
      </c>
      <c r="P832" s="472"/>
      <c r="Q832" s="280">
        <f t="shared" ref="Q832" si="185">J832*M832</f>
        <v>570000</v>
      </c>
      <c r="R832" s="473">
        <f t="shared" ref="R832" si="186">Q832*1.1</f>
        <v>627000</v>
      </c>
    </row>
    <row r="833" spans="2:18">
      <c r="B833" s="261"/>
      <c r="C833" s="261"/>
      <c r="D833" s="261"/>
      <c r="E833" s="261"/>
      <c r="F833" s="261"/>
      <c r="G833" s="261"/>
      <c r="H833" s="261"/>
      <c r="I833" s="261"/>
      <c r="J833" s="261"/>
      <c r="K833" s="261"/>
      <c r="L833" s="261"/>
      <c r="M833" s="261"/>
      <c r="N833" s="261"/>
      <c r="O833" s="261"/>
      <c r="P833" s="418" t="s">
        <v>123</v>
      </c>
      <c r="Q833" s="418">
        <f>SUM(Q832)</f>
        <v>570000</v>
      </c>
      <c r="R833" s="418">
        <f>SUM(R832)</f>
        <v>627000</v>
      </c>
    </row>
    <row r="836" spans="2:18">
      <c r="B836" s="78">
        <v>45652</v>
      </c>
    </row>
    <row r="837" spans="2:18">
      <c r="B837" s="4" t="s">
        <v>48</v>
      </c>
      <c r="C837" s="4" t="s">
        <v>13</v>
      </c>
      <c r="D837" s="4" t="s">
        <v>12</v>
      </c>
      <c r="E837" s="4" t="s">
        <v>5</v>
      </c>
      <c r="F837" s="4" t="s">
        <v>22</v>
      </c>
      <c r="G837" s="4" t="s">
        <v>2</v>
      </c>
      <c r="H837" s="4" t="s">
        <v>18</v>
      </c>
      <c r="I837" s="4" t="s">
        <v>3</v>
      </c>
      <c r="J837" s="4" t="s">
        <v>6</v>
      </c>
      <c r="K837" s="4" t="s">
        <v>35</v>
      </c>
      <c r="L837" s="4" t="s">
        <v>21</v>
      </c>
      <c r="M837" s="4" t="s">
        <v>59</v>
      </c>
      <c r="N837" s="4" t="s">
        <v>341</v>
      </c>
      <c r="O837" s="4" t="s">
        <v>121</v>
      </c>
      <c r="P837" s="4" t="s">
        <v>73</v>
      </c>
      <c r="Q837" s="4" t="s">
        <v>122</v>
      </c>
      <c r="R837" s="4" t="s">
        <v>337</v>
      </c>
    </row>
    <row r="838" spans="2:18" ht="16.5">
      <c r="B838" s="147">
        <v>1</v>
      </c>
      <c r="C838" s="232">
        <v>45652</v>
      </c>
      <c r="D838" s="5" t="s">
        <v>49</v>
      </c>
      <c r="E838" s="104" t="s">
        <v>3528</v>
      </c>
      <c r="F838" s="413" t="s">
        <v>630</v>
      </c>
      <c r="G838" s="147"/>
      <c r="H838" s="414" t="s">
        <v>2837</v>
      </c>
      <c r="I838" s="147"/>
      <c r="J838" s="147">
        <v>2</v>
      </c>
      <c r="K838" s="5" t="s">
        <v>2369</v>
      </c>
      <c r="L838" s="5" t="s">
        <v>630</v>
      </c>
      <c r="M838" s="153">
        <v>127000</v>
      </c>
      <c r="N838" s="147">
        <v>20241226</v>
      </c>
      <c r="O838" s="5" t="s">
        <v>3546</v>
      </c>
      <c r="P838" s="415"/>
      <c r="Q838" s="7">
        <f t="shared" ref="Q838:Q841" si="187">J838*M838</f>
        <v>254000</v>
      </c>
      <c r="R838" s="8">
        <f t="shared" ref="R838:R841" si="188">Q838*1.1</f>
        <v>279400</v>
      </c>
    </row>
    <row r="839" spans="2:18" ht="16.5">
      <c r="B839" s="147">
        <v>2</v>
      </c>
      <c r="C839" s="232">
        <v>45652</v>
      </c>
      <c r="D839" s="5" t="s">
        <v>49</v>
      </c>
      <c r="E839" s="104" t="s">
        <v>622</v>
      </c>
      <c r="F839" s="413" t="s">
        <v>630</v>
      </c>
      <c r="G839" s="147"/>
      <c r="H839" s="414" t="s">
        <v>3542</v>
      </c>
      <c r="I839" s="147"/>
      <c r="J839" s="147">
        <v>2</v>
      </c>
      <c r="K839" s="5" t="s">
        <v>2371</v>
      </c>
      <c r="L839" s="5" t="s">
        <v>630</v>
      </c>
      <c r="M839" s="153">
        <v>394000</v>
      </c>
      <c r="N839" s="147">
        <v>20241226</v>
      </c>
      <c r="O839" s="5" t="s">
        <v>3545</v>
      </c>
      <c r="P839" s="415"/>
      <c r="Q839" s="7">
        <f t="shared" si="187"/>
        <v>788000</v>
      </c>
      <c r="R839" s="8">
        <f t="shared" si="188"/>
        <v>866800.00000000012</v>
      </c>
    </row>
    <row r="840" spans="2:18" ht="16.5">
      <c r="B840" s="147">
        <v>3</v>
      </c>
      <c r="C840" s="232">
        <v>45652</v>
      </c>
      <c r="D840" s="5" t="s">
        <v>49</v>
      </c>
      <c r="E840" s="104" t="s">
        <v>3529</v>
      </c>
      <c r="F840" s="413" t="s">
        <v>630</v>
      </c>
      <c r="G840" s="147"/>
      <c r="H840" s="414" t="s">
        <v>3543</v>
      </c>
      <c r="I840" s="147"/>
      <c r="J840" s="147">
        <v>1</v>
      </c>
      <c r="K840" s="5" t="s">
        <v>2371</v>
      </c>
      <c r="L840" s="5" t="s">
        <v>630</v>
      </c>
      <c r="M840" s="153">
        <v>245000</v>
      </c>
      <c r="N840" s="147">
        <v>20241226</v>
      </c>
      <c r="O840" s="5" t="s">
        <v>3796</v>
      </c>
      <c r="P840" s="490"/>
      <c r="Q840" s="7">
        <f t="shared" si="187"/>
        <v>245000</v>
      </c>
      <c r="R840" s="8">
        <f t="shared" si="188"/>
        <v>269500</v>
      </c>
    </row>
    <row r="841" spans="2:18" ht="16.5">
      <c r="B841" s="147">
        <v>4</v>
      </c>
      <c r="C841" s="232">
        <v>45652</v>
      </c>
      <c r="D841" s="5" t="s">
        <v>49</v>
      </c>
      <c r="E841" s="104" t="s">
        <v>3530</v>
      </c>
      <c r="F841" s="413" t="s">
        <v>630</v>
      </c>
      <c r="G841" s="147"/>
      <c r="H841" s="414" t="s">
        <v>3544</v>
      </c>
      <c r="I841" s="147"/>
      <c r="J841" s="147">
        <v>10</v>
      </c>
      <c r="K841" s="5" t="s">
        <v>2371</v>
      </c>
      <c r="L841" s="5" t="s">
        <v>630</v>
      </c>
      <c r="M841" s="153">
        <v>4000</v>
      </c>
      <c r="N841" s="147">
        <v>20241226</v>
      </c>
      <c r="O841" s="5" t="s">
        <v>3545</v>
      </c>
      <c r="P841" s="415"/>
      <c r="Q841" s="7">
        <f t="shared" si="187"/>
        <v>40000</v>
      </c>
      <c r="R841" s="8">
        <f t="shared" si="188"/>
        <v>44000</v>
      </c>
    </row>
    <row r="842" spans="2:18">
      <c r="P842" s="418" t="s">
        <v>123</v>
      </c>
      <c r="Q842" s="418">
        <f>SUM(Q838:Q841)</f>
        <v>1327000</v>
      </c>
      <c r="R842" s="418">
        <f>SUM(R838:R841)</f>
        <v>1459700</v>
      </c>
    </row>
    <row r="845" spans="2:18">
      <c r="B845" s="447">
        <v>45663</v>
      </c>
    </row>
    <row r="846" spans="2:18">
      <c r="B846" s="4" t="s">
        <v>48</v>
      </c>
      <c r="C846" s="4" t="s">
        <v>13</v>
      </c>
      <c r="D846" s="4" t="s">
        <v>12</v>
      </c>
      <c r="E846" s="4" t="s">
        <v>5</v>
      </c>
      <c r="F846" s="4" t="s">
        <v>22</v>
      </c>
      <c r="G846" s="4" t="s">
        <v>2</v>
      </c>
      <c r="H846" s="4" t="s">
        <v>18</v>
      </c>
      <c r="I846" s="4" t="s">
        <v>3</v>
      </c>
      <c r="J846" s="4" t="s">
        <v>6</v>
      </c>
      <c r="K846" s="4" t="s">
        <v>35</v>
      </c>
      <c r="L846" s="4" t="s">
        <v>21</v>
      </c>
      <c r="M846" s="4" t="s">
        <v>59</v>
      </c>
      <c r="N846" s="4" t="s">
        <v>341</v>
      </c>
      <c r="O846" s="4" t="s">
        <v>121</v>
      </c>
      <c r="P846" s="4" t="s">
        <v>73</v>
      </c>
      <c r="Q846" s="4" t="s">
        <v>122</v>
      </c>
      <c r="R846" s="4" t="s">
        <v>337</v>
      </c>
    </row>
    <row r="847" spans="2:18">
      <c r="B847" s="460">
        <v>1</v>
      </c>
      <c r="C847" s="461">
        <v>45663</v>
      </c>
      <c r="D847" s="460" t="s">
        <v>3547</v>
      </c>
      <c r="E847" s="462" t="s">
        <v>3567</v>
      </c>
      <c r="F847" s="147"/>
      <c r="G847" s="147"/>
      <c r="H847" s="147"/>
      <c r="I847" s="5" t="s">
        <v>3566</v>
      </c>
      <c r="J847" s="147">
        <v>5</v>
      </c>
      <c r="K847" s="89" t="s">
        <v>38</v>
      </c>
      <c r="L847" s="147"/>
      <c r="M847" s="153">
        <v>1600</v>
      </c>
      <c r="N847" s="147">
        <v>20250106</v>
      </c>
      <c r="O847" s="147">
        <v>20250114</v>
      </c>
      <c r="P847" s="150"/>
      <c r="Q847" s="7">
        <f t="shared" ref="Q847:Q850" si="189">J847*M847</f>
        <v>8000</v>
      </c>
      <c r="R847" s="7">
        <f t="shared" ref="R847:R850" si="190">Q847*1.1</f>
        <v>8800</v>
      </c>
    </row>
    <row r="848" spans="2:18">
      <c r="B848" s="460">
        <v>2</v>
      </c>
      <c r="C848" s="461">
        <v>45663</v>
      </c>
      <c r="D848" s="460" t="s">
        <v>3547</v>
      </c>
      <c r="E848" s="462" t="s">
        <v>3568</v>
      </c>
      <c r="F848" s="147"/>
      <c r="G848" s="147"/>
      <c r="H848" s="147"/>
      <c r="I848" s="5" t="s">
        <v>3566</v>
      </c>
      <c r="J848" s="147">
        <v>20</v>
      </c>
      <c r="K848" s="89" t="s">
        <v>38</v>
      </c>
      <c r="L848" s="147"/>
      <c r="M848" s="153">
        <v>9000</v>
      </c>
      <c r="N848" s="147">
        <v>20250106</v>
      </c>
      <c r="O848" s="147">
        <v>20250114</v>
      </c>
      <c r="P848" s="150"/>
      <c r="Q848" s="7">
        <f t="shared" si="189"/>
        <v>180000</v>
      </c>
      <c r="R848" s="7">
        <f t="shared" si="190"/>
        <v>198000.00000000003</v>
      </c>
    </row>
    <row r="849" spans="2:18">
      <c r="B849" s="460">
        <v>3</v>
      </c>
      <c r="C849" s="461">
        <v>45663</v>
      </c>
      <c r="D849" s="460" t="s">
        <v>3547</v>
      </c>
      <c r="E849" s="462" t="s">
        <v>3558</v>
      </c>
      <c r="F849" s="275" t="s">
        <v>410</v>
      </c>
      <c r="G849" s="275"/>
      <c r="H849" s="460" t="s">
        <v>1367</v>
      </c>
      <c r="I849" s="460" t="s">
        <v>1839</v>
      </c>
      <c r="J849" s="460">
        <v>3</v>
      </c>
      <c r="K849" s="460" t="s">
        <v>3557</v>
      </c>
      <c r="L849" s="147"/>
      <c r="M849" s="153">
        <v>45000</v>
      </c>
      <c r="N849" s="147">
        <v>20250106</v>
      </c>
      <c r="O849" s="147">
        <v>20250114</v>
      </c>
      <c r="P849" s="147"/>
      <c r="Q849" s="7">
        <f t="shared" si="189"/>
        <v>135000</v>
      </c>
      <c r="R849" s="7">
        <f t="shared" si="190"/>
        <v>148500</v>
      </c>
    </row>
    <row r="850" spans="2:18">
      <c r="B850" s="460">
        <v>4</v>
      </c>
      <c r="C850" s="461">
        <v>45663</v>
      </c>
      <c r="D850" s="460" t="s">
        <v>3547</v>
      </c>
      <c r="E850" s="462" t="s">
        <v>1077</v>
      </c>
      <c r="F850" s="89" t="s">
        <v>416</v>
      </c>
      <c r="G850" s="89"/>
      <c r="H850" s="463" t="s">
        <v>527</v>
      </c>
      <c r="I850" s="463" t="s">
        <v>280</v>
      </c>
      <c r="J850" s="463">
        <v>1</v>
      </c>
      <c r="K850" s="463" t="s">
        <v>38</v>
      </c>
      <c r="L850" s="147"/>
      <c r="M850" s="153">
        <v>49000</v>
      </c>
      <c r="N850" s="147">
        <v>20250106</v>
      </c>
      <c r="O850" s="147">
        <v>20250114</v>
      </c>
      <c r="P850" s="147"/>
      <c r="Q850" s="7">
        <f t="shared" si="189"/>
        <v>49000</v>
      </c>
      <c r="R850" s="7">
        <f t="shared" si="190"/>
        <v>53900.000000000007</v>
      </c>
    </row>
    <row r="851" spans="2:18" ht="16.5">
      <c r="B851" s="460">
        <v>5</v>
      </c>
      <c r="C851" s="461">
        <v>45663</v>
      </c>
      <c r="D851" s="460" t="s">
        <v>49</v>
      </c>
      <c r="E851" s="462" t="s">
        <v>3548</v>
      </c>
      <c r="F851" s="397" t="s">
        <v>2521</v>
      </c>
      <c r="G851" s="89"/>
      <c r="H851" s="89" t="s">
        <v>2522</v>
      </c>
      <c r="I851" s="463" t="s">
        <v>2015</v>
      </c>
      <c r="J851" s="463">
        <v>20</v>
      </c>
      <c r="K851" s="463" t="s">
        <v>38</v>
      </c>
      <c r="L851" s="147"/>
      <c r="M851" s="153">
        <v>15000</v>
      </c>
      <c r="N851" s="147">
        <v>20250106</v>
      </c>
      <c r="O851" s="147">
        <v>20250108</v>
      </c>
      <c r="P851" s="147"/>
      <c r="Q851" s="7">
        <f t="shared" ref="Q851:Q868" si="191">J851*M851</f>
        <v>300000</v>
      </c>
      <c r="R851" s="7">
        <f t="shared" ref="R851:R868" si="192">Q851*1.1</f>
        <v>330000</v>
      </c>
    </row>
    <row r="852" spans="2:18">
      <c r="B852" s="464">
        <v>6</v>
      </c>
      <c r="C852" s="465">
        <v>45663</v>
      </c>
      <c r="D852" s="464" t="s">
        <v>3547</v>
      </c>
      <c r="E852" s="466" t="s">
        <v>3554</v>
      </c>
      <c r="F852" s="464" t="s">
        <v>416</v>
      </c>
      <c r="G852" s="464" t="s">
        <v>2309</v>
      </c>
      <c r="H852" s="464" t="s">
        <v>2308</v>
      </c>
      <c r="I852" s="464" t="s">
        <v>92</v>
      </c>
      <c r="J852" s="464">
        <v>1</v>
      </c>
      <c r="K852" s="464" t="s">
        <v>38</v>
      </c>
      <c r="L852" s="464"/>
      <c r="M852" s="467">
        <v>12000</v>
      </c>
      <c r="N852" s="464">
        <v>20250106</v>
      </c>
      <c r="O852" s="464">
        <v>20250213</v>
      </c>
      <c r="P852" s="464" t="s">
        <v>3633</v>
      </c>
      <c r="Q852" s="467">
        <f t="shared" si="191"/>
        <v>12000</v>
      </c>
      <c r="R852" s="467">
        <f t="shared" si="192"/>
        <v>13200.000000000002</v>
      </c>
    </row>
    <row r="853" spans="2:18">
      <c r="B853" s="464">
        <v>7</v>
      </c>
      <c r="C853" s="465">
        <v>45663</v>
      </c>
      <c r="D853" s="464" t="s">
        <v>3547</v>
      </c>
      <c r="E853" s="466" t="s">
        <v>3555</v>
      </c>
      <c r="F853" s="464" t="s">
        <v>68</v>
      </c>
      <c r="G853" s="464" t="s">
        <v>91</v>
      </c>
      <c r="H853" s="464" t="s">
        <v>1830</v>
      </c>
      <c r="I853" s="464" t="s">
        <v>92</v>
      </c>
      <c r="J853" s="464">
        <v>10</v>
      </c>
      <c r="K853" s="464" t="s">
        <v>38</v>
      </c>
      <c r="L853" s="464"/>
      <c r="M853" s="467">
        <v>19000</v>
      </c>
      <c r="N853" s="464">
        <v>20250106</v>
      </c>
      <c r="O853" s="147">
        <v>20250124</v>
      </c>
      <c r="P853" s="464" t="s">
        <v>3634</v>
      </c>
      <c r="Q853" s="467">
        <f t="shared" si="191"/>
        <v>190000</v>
      </c>
      <c r="R853" s="467">
        <f t="shared" si="192"/>
        <v>209000.00000000003</v>
      </c>
    </row>
    <row r="854" spans="2:18">
      <c r="B854" s="460">
        <v>8</v>
      </c>
      <c r="C854" s="461">
        <v>45663</v>
      </c>
      <c r="D854" s="460" t="s">
        <v>3547</v>
      </c>
      <c r="E854" s="462" t="s">
        <v>3556</v>
      </c>
      <c r="F854" s="147" t="s">
        <v>2032</v>
      </c>
      <c r="G854" s="147" t="s">
        <v>2076</v>
      </c>
      <c r="H854" s="460" t="s">
        <v>2070</v>
      </c>
      <c r="I854" s="460" t="s">
        <v>92</v>
      </c>
      <c r="J854" s="460">
        <v>2</v>
      </c>
      <c r="K854" s="460" t="s">
        <v>38</v>
      </c>
      <c r="L854" s="147"/>
      <c r="M854" s="153">
        <v>125000</v>
      </c>
      <c r="N854" s="147">
        <v>20250106</v>
      </c>
      <c r="O854" s="147">
        <v>20250114</v>
      </c>
      <c r="P854" s="147"/>
      <c r="Q854" s="7">
        <f t="shared" si="191"/>
        <v>250000</v>
      </c>
      <c r="R854" s="7">
        <f t="shared" si="192"/>
        <v>275000</v>
      </c>
    </row>
    <row r="855" spans="2:18">
      <c r="B855" s="460">
        <v>9</v>
      </c>
      <c r="C855" s="461">
        <v>45663</v>
      </c>
      <c r="D855" s="460" t="s">
        <v>3547</v>
      </c>
      <c r="E855" s="462" t="s">
        <v>3561</v>
      </c>
      <c r="F855" s="275" t="s">
        <v>520</v>
      </c>
      <c r="G855" s="275" t="s">
        <v>2802</v>
      </c>
      <c r="H855" s="460" t="s">
        <v>109</v>
      </c>
      <c r="I855" s="460" t="s">
        <v>81</v>
      </c>
      <c r="J855" s="460">
        <v>2</v>
      </c>
      <c r="K855" s="460" t="s">
        <v>38</v>
      </c>
      <c r="L855" s="147"/>
      <c r="M855" s="153">
        <v>36000</v>
      </c>
      <c r="N855" s="147">
        <v>20250106</v>
      </c>
      <c r="O855" s="147">
        <v>20250114</v>
      </c>
      <c r="P855" s="147"/>
      <c r="Q855" s="7">
        <f t="shared" si="191"/>
        <v>72000</v>
      </c>
      <c r="R855" s="7">
        <f t="shared" si="192"/>
        <v>79200</v>
      </c>
    </row>
    <row r="856" spans="2:18">
      <c r="B856" s="460">
        <v>10</v>
      </c>
      <c r="C856" s="461">
        <v>45663</v>
      </c>
      <c r="D856" s="460" t="s">
        <v>3547</v>
      </c>
      <c r="E856" s="462" t="s">
        <v>3549</v>
      </c>
      <c r="F856" s="413" t="s">
        <v>1611</v>
      </c>
      <c r="G856" s="147" t="s">
        <v>10</v>
      </c>
      <c r="H856" s="468" t="s">
        <v>1615</v>
      </c>
      <c r="I856" s="460" t="s">
        <v>42</v>
      </c>
      <c r="J856" s="460">
        <v>5</v>
      </c>
      <c r="K856" s="460" t="s">
        <v>38</v>
      </c>
      <c r="L856" s="147"/>
      <c r="M856" s="153">
        <v>7800</v>
      </c>
      <c r="N856" s="147">
        <v>20250106</v>
      </c>
      <c r="O856" s="147">
        <v>20250114</v>
      </c>
      <c r="P856" s="147"/>
      <c r="Q856" s="7">
        <f t="shared" si="191"/>
        <v>39000</v>
      </c>
      <c r="R856" s="7">
        <f t="shared" si="192"/>
        <v>42900</v>
      </c>
    </row>
    <row r="857" spans="2:18">
      <c r="B857" s="464">
        <v>11</v>
      </c>
      <c r="C857" s="465">
        <v>45663</v>
      </c>
      <c r="D857" s="464" t="s">
        <v>49</v>
      </c>
      <c r="E857" s="466" t="s">
        <v>3559</v>
      </c>
      <c r="F857" s="466" t="s">
        <v>88</v>
      </c>
      <c r="G857" s="464"/>
      <c r="H857" s="466" t="s">
        <v>3562</v>
      </c>
      <c r="I857" s="464" t="s">
        <v>280</v>
      </c>
      <c r="J857" s="464">
        <v>1</v>
      </c>
      <c r="K857" s="464" t="s">
        <v>38</v>
      </c>
      <c r="L857" s="464"/>
      <c r="M857" s="467">
        <v>77000</v>
      </c>
      <c r="N857" s="464">
        <v>20250106</v>
      </c>
      <c r="O857" s="464">
        <v>20250214</v>
      </c>
      <c r="P857" s="464"/>
      <c r="Q857" s="467">
        <f t="shared" si="191"/>
        <v>77000</v>
      </c>
      <c r="R857" s="467">
        <f t="shared" si="192"/>
        <v>84700</v>
      </c>
    </row>
    <row r="858" spans="2:18">
      <c r="B858" s="464">
        <v>12</v>
      </c>
      <c r="C858" s="465">
        <v>45663</v>
      </c>
      <c r="D858" s="464" t="s">
        <v>49</v>
      </c>
      <c r="E858" s="466" t="s">
        <v>3560</v>
      </c>
      <c r="F858" s="466" t="s">
        <v>88</v>
      </c>
      <c r="G858" s="464"/>
      <c r="H858" s="466" t="s">
        <v>3563</v>
      </c>
      <c r="I858" s="464" t="s">
        <v>280</v>
      </c>
      <c r="J858" s="464">
        <v>1</v>
      </c>
      <c r="K858" s="464" t="s">
        <v>38</v>
      </c>
      <c r="L858" s="464"/>
      <c r="M858" s="467">
        <v>77000</v>
      </c>
      <c r="N858" s="464">
        <v>20250106</v>
      </c>
      <c r="O858" s="464">
        <v>20250214</v>
      </c>
      <c r="P858" s="464"/>
      <c r="Q858" s="467">
        <f t="shared" si="191"/>
        <v>77000</v>
      </c>
      <c r="R858" s="467">
        <f t="shared" si="192"/>
        <v>84700</v>
      </c>
    </row>
    <row r="859" spans="2:18">
      <c r="B859" s="460">
        <v>13</v>
      </c>
      <c r="C859" s="461">
        <v>45663</v>
      </c>
      <c r="D859" s="460" t="s">
        <v>3547</v>
      </c>
      <c r="E859" s="147" t="s">
        <v>117</v>
      </c>
      <c r="F859" s="147" t="s">
        <v>84</v>
      </c>
      <c r="G859" s="161" t="s">
        <v>118</v>
      </c>
      <c r="H859" s="460">
        <v>6416</v>
      </c>
      <c r="I859" s="502" t="s">
        <v>118</v>
      </c>
      <c r="J859" s="460">
        <v>5</v>
      </c>
      <c r="K859" s="460" t="s">
        <v>36</v>
      </c>
      <c r="L859" s="147"/>
      <c r="M859" s="153">
        <v>24500</v>
      </c>
      <c r="N859" s="147">
        <v>20250106</v>
      </c>
      <c r="O859" s="147">
        <v>20250110</v>
      </c>
      <c r="P859" s="147"/>
      <c r="Q859" s="7">
        <f t="shared" si="191"/>
        <v>122500</v>
      </c>
      <c r="R859" s="7">
        <f t="shared" si="192"/>
        <v>134750</v>
      </c>
    </row>
    <row r="860" spans="2:18" ht="16.5">
      <c r="B860" s="460">
        <v>14</v>
      </c>
      <c r="C860" s="461">
        <v>45663</v>
      </c>
      <c r="D860" s="460" t="s">
        <v>49</v>
      </c>
      <c r="E860" s="462" t="s">
        <v>3550</v>
      </c>
      <c r="F860" s="397" t="s">
        <v>2521</v>
      </c>
      <c r="G860" s="147"/>
      <c r="H860" s="111" t="s">
        <v>2525</v>
      </c>
      <c r="I860" s="463" t="s">
        <v>2015</v>
      </c>
      <c r="J860" s="460">
        <v>10</v>
      </c>
      <c r="K860" s="460" t="s">
        <v>38</v>
      </c>
      <c r="L860" s="147"/>
      <c r="M860" s="153">
        <v>13500</v>
      </c>
      <c r="N860" s="147">
        <v>20250106</v>
      </c>
      <c r="O860" s="147">
        <v>20250108</v>
      </c>
      <c r="P860" s="147"/>
      <c r="Q860" s="7">
        <f t="shared" si="191"/>
        <v>135000</v>
      </c>
      <c r="R860" s="7">
        <f t="shared" si="192"/>
        <v>148500</v>
      </c>
    </row>
    <row r="861" spans="2:18">
      <c r="B861" s="460">
        <v>15</v>
      </c>
      <c r="C861" s="461">
        <v>45663</v>
      </c>
      <c r="D861" s="460" t="s">
        <v>3547</v>
      </c>
      <c r="E861" s="147" t="s">
        <v>876</v>
      </c>
      <c r="F861" s="147" t="s">
        <v>897</v>
      </c>
      <c r="G861" s="147" t="s">
        <v>904</v>
      </c>
      <c r="H861" s="460" t="s">
        <v>905</v>
      </c>
      <c r="I861" s="460" t="s">
        <v>3574</v>
      </c>
      <c r="J861" s="503">
        <v>3</v>
      </c>
      <c r="K861" s="460" t="s">
        <v>38</v>
      </c>
      <c r="L861" s="147"/>
      <c r="M861" s="153">
        <v>100000</v>
      </c>
      <c r="N861" s="147">
        <v>20250106</v>
      </c>
      <c r="O861" s="147">
        <v>20250114</v>
      </c>
      <c r="P861" s="147"/>
      <c r="Q861" s="7">
        <f t="shared" si="191"/>
        <v>300000</v>
      </c>
      <c r="R861" s="7">
        <f t="shared" si="192"/>
        <v>330000</v>
      </c>
    </row>
    <row r="862" spans="2:18">
      <c r="B862" s="464">
        <v>16</v>
      </c>
      <c r="C862" s="465">
        <v>45663</v>
      </c>
      <c r="D862" s="464" t="s">
        <v>3547</v>
      </c>
      <c r="E862" s="466" t="s">
        <v>3551</v>
      </c>
      <c r="F862" s="466" t="s">
        <v>88</v>
      </c>
      <c r="G862" s="464"/>
      <c r="H862" s="466" t="s">
        <v>3551</v>
      </c>
      <c r="I862" s="464" t="s">
        <v>3571</v>
      </c>
      <c r="J862" s="464">
        <v>1</v>
      </c>
      <c r="K862" s="464" t="s">
        <v>38</v>
      </c>
      <c r="L862" s="464"/>
      <c r="M862" s="467">
        <v>102000</v>
      </c>
      <c r="N862" s="464">
        <v>20250106</v>
      </c>
      <c r="O862" s="464">
        <v>20250214</v>
      </c>
      <c r="P862" s="464" t="s">
        <v>1923</v>
      </c>
      <c r="Q862" s="467">
        <f t="shared" si="191"/>
        <v>102000</v>
      </c>
      <c r="R862" s="467">
        <f t="shared" si="192"/>
        <v>112200.00000000001</v>
      </c>
    </row>
    <row r="863" spans="2:18">
      <c r="B863" s="464">
        <v>17</v>
      </c>
      <c r="C863" s="465">
        <v>45663</v>
      </c>
      <c r="D863" s="464" t="s">
        <v>3547</v>
      </c>
      <c r="E863" s="466" t="s">
        <v>3552</v>
      </c>
      <c r="F863" s="466" t="s">
        <v>88</v>
      </c>
      <c r="G863" s="464"/>
      <c r="H863" s="466" t="s">
        <v>3552</v>
      </c>
      <c r="I863" s="464" t="s">
        <v>3571</v>
      </c>
      <c r="J863" s="464">
        <v>1</v>
      </c>
      <c r="K863" s="464" t="s">
        <v>38</v>
      </c>
      <c r="L863" s="464"/>
      <c r="M863" s="467">
        <v>102000</v>
      </c>
      <c r="N863" s="464">
        <v>20250106</v>
      </c>
      <c r="O863" s="464">
        <v>20250214</v>
      </c>
      <c r="P863" s="464" t="s">
        <v>1923</v>
      </c>
      <c r="Q863" s="467">
        <f t="shared" si="191"/>
        <v>102000</v>
      </c>
      <c r="R863" s="467">
        <f t="shared" si="192"/>
        <v>112200.00000000001</v>
      </c>
    </row>
    <row r="864" spans="2:18">
      <c r="B864" s="460">
        <v>18</v>
      </c>
      <c r="C864" s="461">
        <v>45663</v>
      </c>
      <c r="D864" s="460" t="s">
        <v>3547</v>
      </c>
      <c r="E864" s="462" t="s">
        <v>2110</v>
      </c>
      <c r="F864" s="147"/>
      <c r="G864" s="147"/>
      <c r="H864" s="460"/>
      <c r="I864" s="504" t="s">
        <v>3573</v>
      </c>
      <c r="J864" s="460">
        <v>2</v>
      </c>
      <c r="K864" s="460" t="s">
        <v>3572</v>
      </c>
      <c r="L864" s="147"/>
      <c r="M864" s="153">
        <v>2300</v>
      </c>
      <c r="N864" s="147">
        <v>20250106</v>
      </c>
      <c r="O864" s="147">
        <v>20250114</v>
      </c>
      <c r="P864" s="150"/>
      <c r="Q864" s="7">
        <f t="shared" si="191"/>
        <v>4600</v>
      </c>
      <c r="R864" s="7">
        <f t="shared" si="192"/>
        <v>5060</v>
      </c>
    </row>
    <row r="865" spans="1:18">
      <c r="B865" s="460">
        <v>19</v>
      </c>
      <c r="C865" s="461">
        <v>45663</v>
      </c>
      <c r="D865" s="460" t="s">
        <v>3547</v>
      </c>
      <c r="E865" s="462" t="s">
        <v>3553</v>
      </c>
      <c r="F865" s="5" t="s">
        <v>3579</v>
      </c>
      <c r="G865" s="147"/>
      <c r="H865" s="89" t="s">
        <v>3577</v>
      </c>
      <c r="I865" s="460" t="s">
        <v>3578</v>
      </c>
      <c r="J865" s="460">
        <v>10</v>
      </c>
      <c r="K865" s="462" t="s">
        <v>38</v>
      </c>
      <c r="L865" s="147"/>
      <c r="M865" s="153">
        <v>14800</v>
      </c>
      <c r="N865" s="147">
        <v>20250106</v>
      </c>
      <c r="O865" s="147">
        <v>20250114</v>
      </c>
      <c r="P865" s="150"/>
      <c r="Q865" s="7">
        <f t="shared" si="191"/>
        <v>148000</v>
      </c>
      <c r="R865" s="7">
        <f t="shared" si="192"/>
        <v>162800</v>
      </c>
    </row>
    <row r="866" spans="1:18">
      <c r="B866" s="460">
        <v>20</v>
      </c>
      <c r="C866" s="461">
        <v>45663</v>
      </c>
      <c r="D866" s="460" t="s">
        <v>3547</v>
      </c>
      <c r="E866" s="462" t="s">
        <v>3565</v>
      </c>
      <c r="F866" s="147" t="s">
        <v>3277</v>
      </c>
      <c r="G866" s="147" t="s">
        <v>2802</v>
      </c>
      <c r="H866" s="460" t="s">
        <v>3279</v>
      </c>
      <c r="I866" s="460" t="s">
        <v>3570</v>
      </c>
      <c r="J866" s="460">
        <v>1</v>
      </c>
      <c r="K866" s="462" t="s">
        <v>38</v>
      </c>
      <c r="L866" s="147"/>
      <c r="M866" s="153">
        <v>70000</v>
      </c>
      <c r="N866" s="147">
        <v>20250106</v>
      </c>
      <c r="O866" s="147">
        <v>20250114</v>
      </c>
      <c r="P866" s="5" t="s">
        <v>3569</v>
      </c>
      <c r="Q866" s="7">
        <f t="shared" si="191"/>
        <v>70000</v>
      </c>
      <c r="R866" s="7">
        <f t="shared" si="192"/>
        <v>77000</v>
      </c>
    </row>
    <row r="867" spans="1:18" ht="16.5">
      <c r="B867" s="147">
        <v>21</v>
      </c>
      <c r="C867" s="461">
        <v>45663</v>
      </c>
      <c r="D867" s="460" t="s">
        <v>49</v>
      </c>
      <c r="E867" s="89" t="s">
        <v>3076</v>
      </c>
      <c r="F867" s="397" t="s">
        <v>2633</v>
      </c>
      <c r="G867" s="89"/>
      <c r="H867" s="397" t="s">
        <v>3079</v>
      </c>
      <c r="I867" s="147"/>
      <c r="J867" s="147">
        <v>1</v>
      </c>
      <c r="K867" s="462" t="s">
        <v>38</v>
      </c>
      <c r="L867" s="147"/>
      <c r="M867" s="153">
        <v>27000</v>
      </c>
      <c r="N867" s="147">
        <v>20250106</v>
      </c>
      <c r="O867" s="147">
        <v>20250114</v>
      </c>
      <c r="P867" s="150"/>
      <c r="Q867" s="7">
        <f t="shared" si="191"/>
        <v>27000</v>
      </c>
      <c r="R867" s="7">
        <f t="shared" si="192"/>
        <v>29700.000000000004</v>
      </c>
    </row>
    <row r="868" spans="1:18">
      <c r="B868" s="147">
        <v>22</v>
      </c>
      <c r="C868" s="461">
        <v>45663</v>
      </c>
      <c r="D868" s="460" t="s">
        <v>49</v>
      </c>
      <c r="E868" s="5" t="s">
        <v>3580</v>
      </c>
      <c r="F868" s="147"/>
      <c r="G868" s="147"/>
      <c r="H868" s="147"/>
      <c r="I868" s="5" t="s">
        <v>3581</v>
      </c>
      <c r="J868" s="147">
        <v>1</v>
      </c>
      <c r="K868" s="462" t="s">
        <v>38</v>
      </c>
      <c r="L868" s="147"/>
      <c r="M868" s="153">
        <v>25500</v>
      </c>
      <c r="N868" s="147">
        <v>20250106</v>
      </c>
      <c r="O868" s="147">
        <v>20250114</v>
      </c>
      <c r="P868" s="150"/>
      <c r="Q868" s="7">
        <f t="shared" si="191"/>
        <v>25500</v>
      </c>
      <c r="R868" s="7">
        <f t="shared" si="192"/>
        <v>28050.000000000004</v>
      </c>
    </row>
    <row r="869" spans="1:18">
      <c r="E869" s="2"/>
      <c r="P869" s="418" t="s">
        <v>123</v>
      </c>
      <c r="Q869" s="418">
        <f>SUM(Q847:Q868)</f>
        <v>2425600</v>
      </c>
      <c r="R869" s="418">
        <f>SUM(R847:R868)</f>
        <v>2668160</v>
      </c>
    </row>
    <row r="871" spans="1:18">
      <c r="B871" s="447">
        <v>45678</v>
      </c>
    </row>
    <row r="872" spans="1:18">
      <c r="B872" s="4" t="s">
        <v>48</v>
      </c>
      <c r="C872" s="4" t="s">
        <v>13</v>
      </c>
      <c r="D872" s="4" t="s">
        <v>12</v>
      </c>
      <c r="E872" s="4" t="s">
        <v>5</v>
      </c>
      <c r="F872" s="4" t="s">
        <v>22</v>
      </c>
      <c r="G872" s="4" t="s">
        <v>2</v>
      </c>
      <c r="H872" s="4" t="s">
        <v>18</v>
      </c>
      <c r="I872" s="4" t="s">
        <v>3</v>
      </c>
      <c r="J872" s="4" t="s">
        <v>6</v>
      </c>
      <c r="K872" s="4" t="s">
        <v>35</v>
      </c>
      <c r="L872" s="4" t="s">
        <v>21</v>
      </c>
      <c r="M872" s="4" t="s">
        <v>59</v>
      </c>
      <c r="N872" s="4" t="s">
        <v>341</v>
      </c>
      <c r="O872" s="4" t="s">
        <v>121</v>
      </c>
      <c r="P872" s="4" t="s">
        <v>73</v>
      </c>
      <c r="Q872" s="4" t="s">
        <v>122</v>
      </c>
      <c r="R872" s="4" t="s">
        <v>337</v>
      </c>
    </row>
    <row r="873" spans="1:18" s="477" customFormat="1">
      <c r="A873" s="476"/>
      <c r="B873" s="478">
        <v>1</v>
      </c>
      <c r="C873" s="479">
        <v>45678</v>
      </c>
      <c r="D873" s="478" t="s">
        <v>3689</v>
      </c>
      <c r="E873" s="87" t="s">
        <v>4650</v>
      </c>
      <c r="F873" s="480" t="s">
        <v>2219</v>
      </c>
      <c r="G873" s="480"/>
      <c r="H873" s="480" t="s">
        <v>2720</v>
      </c>
      <c r="I873" s="480" t="s">
        <v>50</v>
      </c>
      <c r="J873" s="480">
        <v>10</v>
      </c>
      <c r="K873" s="478" t="s">
        <v>3704</v>
      </c>
      <c r="L873" s="478" t="s">
        <v>2220</v>
      </c>
      <c r="M873" s="153">
        <v>36000</v>
      </c>
      <c r="N873" s="147">
        <v>20250122</v>
      </c>
      <c r="O873" s="478">
        <v>20250123</v>
      </c>
      <c r="P873" s="481"/>
      <c r="Q873" s="7">
        <f t="shared" ref="Q873:Q890" si="193">J873*M873</f>
        <v>360000</v>
      </c>
      <c r="R873" s="7">
        <f t="shared" ref="R873:R890" si="194">Q873*1.1</f>
        <v>396000.00000000006</v>
      </c>
    </row>
    <row r="874" spans="1:18" s="477" customFormat="1">
      <c r="A874" s="476"/>
      <c r="B874" s="478">
        <v>2</v>
      </c>
      <c r="C874" s="479">
        <v>45678</v>
      </c>
      <c r="D874" s="478" t="s">
        <v>3689</v>
      </c>
      <c r="E874" s="478" t="s">
        <v>3690</v>
      </c>
      <c r="F874" s="478" t="s">
        <v>82</v>
      </c>
      <c r="G874" s="478" t="s">
        <v>3705</v>
      </c>
      <c r="H874" s="478" t="s">
        <v>3702</v>
      </c>
      <c r="I874" s="478" t="s">
        <v>3706</v>
      </c>
      <c r="J874" s="478">
        <v>1</v>
      </c>
      <c r="K874" s="478" t="s">
        <v>3707</v>
      </c>
      <c r="L874" s="5" t="s">
        <v>119</v>
      </c>
      <c r="M874" s="153">
        <v>22000</v>
      </c>
      <c r="N874" s="147">
        <v>20250121</v>
      </c>
      <c r="O874" s="478">
        <v>20250124</v>
      </c>
      <c r="P874" s="481"/>
      <c r="Q874" s="7">
        <f t="shared" si="193"/>
        <v>22000</v>
      </c>
      <c r="R874" s="7">
        <f t="shared" si="194"/>
        <v>24200.000000000004</v>
      </c>
    </row>
    <row r="875" spans="1:18" s="477" customFormat="1">
      <c r="A875" s="476"/>
      <c r="B875" s="478">
        <v>3</v>
      </c>
      <c r="C875" s="479">
        <v>45678</v>
      </c>
      <c r="D875" s="478" t="s">
        <v>3689</v>
      </c>
      <c r="E875" s="478" t="s">
        <v>2136</v>
      </c>
      <c r="F875" s="478" t="s">
        <v>82</v>
      </c>
      <c r="G875" s="478" t="s">
        <v>10</v>
      </c>
      <c r="H875" s="478" t="s">
        <v>2147</v>
      </c>
      <c r="I875" s="478" t="s">
        <v>4</v>
      </c>
      <c r="J875" s="478">
        <v>1</v>
      </c>
      <c r="K875" s="478" t="s">
        <v>3707</v>
      </c>
      <c r="L875" s="5" t="s">
        <v>119</v>
      </c>
      <c r="M875" s="153">
        <v>22000</v>
      </c>
      <c r="N875" s="147">
        <v>20250121</v>
      </c>
      <c r="O875" s="478">
        <v>20250124</v>
      </c>
      <c r="P875" s="481"/>
      <c r="Q875" s="7">
        <f t="shared" si="193"/>
        <v>22000</v>
      </c>
      <c r="R875" s="7">
        <f t="shared" si="194"/>
        <v>24200.000000000004</v>
      </c>
    </row>
    <row r="876" spans="1:18" s="477" customFormat="1">
      <c r="A876" s="476"/>
      <c r="B876" s="478">
        <v>4</v>
      </c>
      <c r="C876" s="479">
        <v>45678</v>
      </c>
      <c r="D876" s="478" t="s">
        <v>3689</v>
      </c>
      <c r="E876" s="478" t="s">
        <v>2302</v>
      </c>
      <c r="F876" s="478" t="s">
        <v>82</v>
      </c>
      <c r="G876" s="478" t="s">
        <v>10</v>
      </c>
      <c r="H876" s="478" t="s">
        <v>2303</v>
      </c>
      <c r="I876" s="478" t="s">
        <v>4</v>
      </c>
      <c r="J876" s="478">
        <v>1</v>
      </c>
      <c r="K876" s="478" t="s">
        <v>3707</v>
      </c>
      <c r="L876" s="5" t="s">
        <v>119</v>
      </c>
      <c r="M876" s="153">
        <v>16500</v>
      </c>
      <c r="N876" s="147">
        <v>20250121</v>
      </c>
      <c r="O876" s="478">
        <v>20250124</v>
      </c>
      <c r="P876" s="481"/>
      <c r="Q876" s="7">
        <f t="shared" si="193"/>
        <v>16500</v>
      </c>
      <c r="R876" s="7">
        <f t="shared" si="194"/>
        <v>18150</v>
      </c>
    </row>
    <row r="877" spans="1:18" s="477" customFormat="1">
      <c r="A877" s="476"/>
      <c r="B877" s="478">
        <v>5</v>
      </c>
      <c r="C877" s="479">
        <v>45678</v>
      </c>
      <c r="D877" s="478" t="s">
        <v>3689</v>
      </c>
      <c r="E877" s="482" t="s">
        <v>2828</v>
      </c>
      <c r="F877" s="478" t="s">
        <v>1611</v>
      </c>
      <c r="G877" s="478" t="s">
        <v>10</v>
      </c>
      <c r="H877" s="482" t="s">
        <v>1341</v>
      </c>
      <c r="I877" s="478" t="s">
        <v>94</v>
      </c>
      <c r="J877" s="478">
        <v>10</v>
      </c>
      <c r="K877" s="478" t="s">
        <v>38</v>
      </c>
      <c r="L877" s="5" t="s">
        <v>119</v>
      </c>
      <c r="M877" s="153">
        <v>7400</v>
      </c>
      <c r="N877" s="147">
        <v>20250121</v>
      </c>
      <c r="O877" s="478">
        <v>20250124</v>
      </c>
      <c r="P877" s="481"/>
      <c r="Q877" s="7">
        <f t="shared" si="193"/>
        <v>74000</v>
      </c>
      <c r="R877" s="7">
        <f t="shared" si="194"/>
        <v>81400</v>
      </c>
    </row>
    <row r="878" spans="1:18" s="477" customFormat="1">
      <c r="A878" s="476"/>
      <c r="B878" s="478">
        <v>6</v>
      </c>
      <c r="C878" s="479">
        <v>45678</v>
      </c>
      <c r="D878" s="478" t="s">
        <v>3689</v>
      </c>
      <c r="E878" s="483" t="s">
        <v>3691</v>
      </c>
      <c r="F878" s="478" t="s">
        <v>3700</v>
      </c>
      <c r="G878" s="478"/>
      <c r="H878" s="484" t="s">
        <v>3716</v>
      </c>
      <c r="I878" s="478" t="s">
        <v>3715</v>
      </c>
      <c r="J878" s="478">
        <v>1</v>
      </c>
      <c r="K878" s="478" t="s">
        <v>3707</v>
      </c>
      <c r="L878" s="5" t="s">
        <v>119</v>
      </c>
      <c r="M878" s="153">
        <v>34000</v>
      </c>
      <c r="N878" s="147">
        <v>20250121</v>
      </c>
      <c r="O878" s="478">
        <v>20250124</v>
      </c>
      <c r="P878" s="481"/>
      <c r="Q878" s="7">
        <f t="shared" si="193"/>
        <v>34000</v>
      </c>
      <c r="R878" s="7">
        <f t="shared" si="194"/>
        <v>37400</v>
      </c>
    </row>
    <row r="879" spans="1:18" s="477" customFormat="1">
      <c r="A879" s="476"/>
      <c r="B879" s="478">
        <v>7</v>
      </c>
      <c r="C879" s="479">
        <v>45678</v>
      </c>
      <c r="D879" s="478" t="s">
        <v>3689</v>
      </c>
      <c r="E879" s="485" t="s">
        <v>3692</v>
      </c>
      <c r="F879" s="478" t="s">
        <v>3700</v>
      </c>
      <c r="G879" s="478"/>
      <c r="H879" s="484" t="s">
        <v>3703</v>
      </c>
      <c r="I879" s="478" t="s">
        <v>3715</v>
      </c>
      <c r="J879" s="478">
        <v>1</v>
      </c>
      <c r="K879" s="478" t="s">
        <v>3707</v>
      </c>
      <c r="L879" s="5" t="s">
        <v>119</v>
      </c>
      <c r="M879" s="153">
        <v>34000</v>
      </c>
      <c r="N879" s="147">
        <v>20250121</v>
      </c>
      <c r="O879" s="478">
        <v>20250124</v>
      </c>
      <c r="P879" s="481"/>
      <c r="Q879" s="7">
        <f t="shared" si="193"/>
        <v>34000</v>
      </c>
      <c r="R879" s="7">
        <f t="shared" si="194"/>
        <v>37400</v>
      </c>
    </row>
    <row r="880" spans="1:18" s="477" customFormat="1">
      <c r="A880" s="476"/>
      <c r="B880" s="478">
        <v>8</v>
      </c>
      <c r="C880" s="479">
        <v>45678</v>
      </c>
      <c r="D880" s="478" t="s">
        <v>3689</v>
      </c>
      <c r="E880" s="485" t="s">
        <v>3693</v>
      </c>
      <c r="F880" s="478" t="s">
        <v>3700</v>
      </c>
      <c r="G880" s="478"/>
      <c r="H880" s="484" t="s">
        <v>3484</v>
      </c>
      <c r="I880" s="478" t="s">
        <v>3715</v>
      </c>
      <c r="J880" s="478">
        <v>1</v>
      </c>
      <c r="K880" s="478" t="s">
        <v>3707</v>
      </c>
      <c r="L880" s="5" t="s">
        <v>119</v>
      </c>
      <c r="M880" s="153">
        <v>34000</v>
      </c>
      <c r="N880" s="147">
        <v>20250121</v>
      </c>
      <c r="O880" s="478">
        <v>20250124</v>
      </c>
      <c r="P880" s="481"/>
      <c r="Q880" s="7">
        <f t="shared" si="193"/>
        <v>34000</v>
      </c>
      <c r="R880" s="7">
        <f t="shared" si="194"/>
        <v>37400</v>
      </c>
    </row>
    <row r="881" spans="1:18" s="477" customFormat="1">
      <c r="A881" s="476"/>
      <c r="B881" s="478">
        <v>9</v>
      </c>
      <c r="C881" s="479">
        <v>45678</v>
      </c>
      <c r="D881" s="478" t="s">
        <v>3689</v>
      </c>
      <c r="E881" s="486" t="s">
        <v>3694</v>
      </c>
      <c r="F881" s="478"/>
      <c r="G881" s="478"/>
      <c r="H881" s="478"/>
      <c r="I881" s="478" t="s">
        <v>3708</v>
      </c>
      <c r="J881" s="478">
        <v>5</v>
      </c>
      <c r="K881" s="478" t="s">
        <v>3707</v>
      </c>
      <c r="L881" s="5" t="s">
        <v>119</v>
      </c>
      <c r="M881" s="153">
        <v>3400</v>
      </c>
      <c r="N881" s="147">
        <v>20250121</v>
      </c>
      <c r="O881" s="478">
        <v>20250124</v>
      </c>
      <c r="P881" s="481"/>
      <c r="Q881" s="7">
        <f t="shared" si="193"/>
        <v>17000</v>
      </c>
      <c r="R881" s="7">
        <f t="shared" si="194"/>
        <v>18700</v>
      </c>
    </row>
    <row r="882" spans="1:18" s="477" customFormat="1">
      <c r="A882" s="476"/>
      <c r="B882" s="478">
        <v>10</v>
      </c>
      <c r="C882" s="479">
        <v>45678</v>
      </c>
      <c r="D882" s="478" t="s">
        <v>3689</v>
      </c>
      <c r="E882" s="486" t="s">
        <v>3695</v>
      </c>
      <c r="F882" s="478"/>
      <c r="G882" s="478"/>
      <c r="H882" s="478"/>
      <c r="I882" s="478" t="s">
        <v>3709</v>
      </c>
      <c r="J882" s="478">
        <v>2</v>
      </c>
      <c r="K882" s="478" t="s">
        <v>3707</v>
      </c>
      <c r="L882" s="5" t="s">
        <v>119</v>
      </c>
      <c r="M882" s="153">
        <v>5100</v>
      </c>
      <c r="N882" s="147">
        <v>20250121</v>
      </c>
      <c r="O882" s="478">
        <v>20250124</v>
      </c>
      <c r="P882" s="481"/>
      <c r="Q882" s="7">
        <f t="shared" si="193"/>
        <v>10200</v>
      </c>
      <c r="R882" s="7">
        <f t="shared" si="194"/>
        <v>11220</v>
      </c>
    </row>
    <row r="883" spans="1:18" s="477" customFormat="1">
      <c r="A883" s="476"/>
      <c r="B883" s="478">
        <v>11</v>
      </c>
      <c r="C883" s="479">
        <v>45678</v>
      </c>
      <c r="D883" s="478" t="s">
        <v>3689</v>
      </c>
      <c r="E883" s="486" t="s">
        <v>3696</v>
      </c>
      <c r="F883" s="478"/>
      <c r="G883" s="478"/>
      <c r="H883" s="478"/>
      <c r="I883" s="478" t="s">
        <v>3710</v>
      </c>
      <c r="J883" s="478">
        <v>4</v>
      </c>
      <c r="K883" s="478" t="s">
        <v>3707</v>
      </c>
      <c r="L883" s="5" t="s">
        <v>119</v>
      </c>
      <c r="M883" s="153">
        <v>2600</v>
      </c>
      <c r="N883" s="147">
        <v>20250121</v>
      </c>
      <c r="O883" s="478">
        <v>20250124</v>
      </c>
      <c r="P883" s="481"/>
      <c r="Q883" s="7">
        <f t="shared" si="193"/>
        <v>10400</v>
      </c>
      <c r="R883" s="7">
        <f t="shared" si="194"/>
        <v>11440.000000000002</v>
      </c>
    </row>
    <row r="884" spans="1:18" s="477" customFormat="1">
      <c r="A884" s="476"/>
      <c r="B884" s="478">
        <v>12</v>
      </c>
      <c r="C884" s="479">
        <v>45678</v>
      </c>
      <c r="D884" s="478" t="s">
        <v>3689</v>
      </c>
      <c r="E884" s="486" t="s">
        <v>3697</v>
      </c>
      <c r="F884" s="478"/>
      <c r="G884" s="478"/>
      <c r="H884" s="478"/>
      <c r="I884" s="478" t="s">
        <v>3711</v>
      </c>
      <c r="J884" s="478">
        <v>4</v>
      </c>
      <c r="K884" s="478" t="s">
        <v>3707</v>
      </c>
      <c r="L884" s="5" t="s">
        <v>119</v>
      </c>
      <c r="M884" s="153">
        <v>2500</v>
      </c>
      <c r="N884" s="147">
        <v>20250121</v>
      </c>
      <c r="O884" s="478">
        <v>20250124</v>
      </c>
      <c r="P884" s="481"/>
      <c r="Q884" s="7">
        <f t="shared" si="193"/>
        <v>10000</v>
      </c>
      <c r="R884" s="7">
        <f t="shared" si="194"/>
        <v>11000</v>
      </c>
    </row>
    <row r="885" spans="1:18" s="477" customFormat="1">
      <c r="A885" s="476"/>
      <c r="B885" s="478">
        <v>13</v>
      </c>
      <c r="C885" s="479">
        <v>45678</v>
      </c>
      <c r="D885" s="478" t="s">
        <v>3689</v>
      </c>
      <c r="E885" s="478" t="s">
        <v>3698</v>
      </c>
      <c r="F885" s="476" t="s">
        <v>3700</v>
      </c>
      <c r="G885" s="478"/>
      <c r="H885" s="478" t="s">
        <v>3701</v>
      </c>
      <c r="I885" s="478"/>
      <c r="J885" s="478">
        <v>2</v>
      </c>
      <c r="K885" s="478" t="s">
        <v>3707</v>
      </c>
      <c r="L885" s="5" t="s">
        <v>119</v>
      </c>
      <c r="M885" s="153">
        <v>135000</v>
      </c>
      <c r="N885" s="147">
        <v>20250121</v>
      </c>
      <c r="O885" s="478">
        <v>20250124</v>
      </c>
      <c r="P885" s="481"/>
      <c r="Q885" s="7">
        <f t="shared" si="193"/>
        <v>270000</v>
      </c>
      <c r="R885" s="7">
        <f t="shared" si="194"/>
        <v>297000</v>
      </c>
    </row>
    <row r="886" spans="1:18" s="477" customFormat="1" ht="28.5">
      <c r="A886" s="476"/>
      <c r="B886" s="478">
        <v>14</v>
      </c>
      <c r="C886" s="479">
        <v>45678</v>
      </c>
      <c r="D886" s="478" t="s">
        <v>3689</v>
      </c>
      <c r="E886" s="483" t="s">
        <v>3699</v>
      </c>
      <c r="F886" s="478" t="s">
        <v>471</v>
      </c>
      <c r="G886" s="478"/>
      <c r="H886" s="478" t="s">
        <v>469</v>
      </c>
      <c r="I886" s="478" t="s">
        <v>2138</v>
      </c>
      <c r="J886" s="478">
        <v>5</v>
      </c>
      <c r="K886" s="478" t="s">
        <v>36</v>
      </c>
      <c r="L886" s="5" t="s">
        <v>119</v>
      </c>
      <c r="M886" s="153">
        <v>83000</v>
      </c>
      <c r="N886" s="147">
        <v>20250121</v>
      </c>
      <c r="O886" s="478">
        <v>20250213</v>
      </c>
      <c r="P886" s="481"/>
      <c r="Q886" s="7">
        <f t="shared" si="193"/>
        <v>415000</v>
      </c>
      <c r="R886" s="7">
        <f t="shared" si="194"/>
        <v>456500.00000000006</v>
      </c>
    </row>
    <row r="887" spans="1:18" s="477" customFormat="1">
      <c r="A887" s="476"/>
      <c r="B887" s="478">
        <v>15</v>
      </c>
      <c r="C887" s="479">
        <v>45678</v>
      </c>
      <c r="D887" s="478" t="s">
        <v>3689</v>
      </c>
      <c r="E887" s="486" t="s">
        <v>909</v>
      </c>
      <c r="F887" s="478" t="s">
        <v>910</v>
      </c>
      <c r="G887" s="478"/>
      <c r="H887" s="478" t="s">
        <v>911</v>
      </c>
      <c r="I887" s="478"/>
      <c r="J887" s="500">
        <v>5</v>
      </c>
      <c r="K887" s="478" t="s">
        <v>38</v>
      </c>
      <c r="L887" s="5" t="s">
        <v>119</v>
      </c>
      <c r="M887" s="153">
        <v>20500</v>
      </c>
      <c r="N887" s="147">
        <v>20250121</v>
      </c>
      <c r="O887" s="478">
        <v>20250124</v>
      </c>
      <c r="P887" s="481"/>
      <c r="Q887" s="7">
        <f t="shared" si="193"/>
        <v>102500</v>
      </c>
      <c r="R887" s="7">
        <f t="shared" si="194"/>
        <v>112750.00000000001</v>
      </c>
    </row>
    <row r="888" spans="1:18" s="477" customFormat="1">
      <c r="A888" s="476"/>
      <c r="B888" s="478">
        <v>16</v>
      </c>
      <c r="C888" s="479">
        <v>45678</v>
      </c>
      <c r="D888" s="478" t="s">
        <v>3689</v>
      </c>
      <c r="E888" s="480" t="s">
        <v>3712</v>
      </c>
      <c r="F888" s="501" t="s">
        <v>1677</v>
      </c>
      <c r="G888" s="478"/>
      <c r="H888" s="478" t="s">
        <v>2128</v>
      </c>
      <c r="I888" s="478" t="s">
        <v>254</v>
      </c>
      <c r="J888" s="478">
        <v>5</v>
      </c>
      <c r="K888" s="478" t="s">
        <v>37</v>
      </c>
      <c r="L888" s="5" t="s">
        <v>119</v>
      </c>
      <c r="M888" s="153">
        <v>6700</v>
      </c>
      <c r="N888" s="147">
        <v>20250121</v>
      </c>
      <c r="O888" s="478">
        <v>20250124</v>
      </c>
      <c r="P888" s="481"/>
      <c r="Q888" s="7">
        <f t="shared" si="193"/>
        <v>33500</v>
      </c>
      <c r="R888" s="7">
        <f t="shared" si="194"/>
        <v>36850</v>
      </c>
    </row>
    <row r="889" spans="1:18" s="477" customFormat="1">
      <c r="A889" s="476"/>
      <c r="B889" s="478">
        <v>17</v>
      </c>
      <c r="C889" s="479">
        <v>45678</v>
      </c>
      <c r="D889" s="478" t="s">
        <v>3689</v>
      </c>
      <c r="E889" s="480" t="s">
        <v>3713</v>
      </c>
      <c r="F889" s="501" t="s">
        <v>1677</v>
      </c>
      <c r="G889" s="478"/>
      <c r="H889" s="478" t="s">
        <v>1261</v>
      </c>
      <c r="I889" s="478" t="s">
        <v>191</v>
      </c>
      <c r="J889" s="478">
        <v>5</v>
      </c>
      <c r="K889" s="478" t="s">
        <v>37</v>
      </c>
      <c r="L889" s="5" t="s">
        <v>119</v>
      </c>
      <c r="M889" s="153">
        <v>6700</v>
      </c>
      <c r="N889" s="147">
        <v>20250121</v>
      </c>
      <c r="O889" s="478">
        <v>20250124</v>
      </c>
      <c r="P889" s="481"/>
      <c r="Q889" s="7">
        <f t="shared" si="193"/>
        <v>33500</v>
      </c>
      <c r="R889" s="7">
        <f t="shared" si="194"/>
        <v>36850</v>
      </c>
    </row>
    <row r="890" spans="1:18" s="477" customFormat="1">
      <c r="A890" s="476"/>
      <c r="B890" s="478">
        <v>18</v>
      </c>
      <c r="C890" s="479">
        <v>45678</v>
      </c>
      <c r="D890" s="478" t="s">
        <v>3689</v>
      </c>
      <c r="E890" s="480" t="s">
        <v>3714</v>
      </c>
      <c r="F890" s="501" t="s">
        <v>1677</v>
      </c>
      <c r="G890" s="478"/>
      <c r="H890" s="480" t="s">
        <v>2046</v>
      </c>
      <c r="I890" s="478" t="s">
        <v>46</v>
      </c>
      <c r="J890" s="478">
        <v>10</v>
      </c>
      <c r="K890" s="478" t="s">
        <v>37</v>
      </c>
      <c r="L890" s="5" t="s">
        <v>119</v>
      </c>
      <c r="M890" s="153">
        <v>6700</v>
      </c>
      <c r="N890" s="147">
        <v>20250121</v>
      </c>
      <c r="O890" s="478">
        <v>20250124</v>
      </c>
      <c r="P890" s="481"/>
      <c r="Q890" s="7">
        <f t="shared" si="193"/>
        <v>67000</v>
      </c>
      <c r="R890" s="7">
        <f t="shared" si="194"/>
        <v>73700</v>
      </c>
    </row>
    <row r="891" spans="1:18">
      <c r="P891" s="394" t="s">
        <v>123</v>
      </c>
      <c r="Q891" s="394">
        <f>SUM(Q873:Q890)</f>
        <v>1565600</v>
      </c>
      <c r="R891" s="394">
        <f>SUM(R873:R890)</f>
        <v>1722160</v>
      </c>
    </row>
    <row r="892" spans="1:18">
      <c r="B892" s="447">
        <v>45699</v>
      </c>
    </row>
    <row r="893" spans="1:18">
      <c r="B893" s="3" t="s">
        <v>48</v>
      </c>
      <c r="C893" s="3" t="s">
        <v>13</v>
      </c>
      <c r="D893" s="3" t="s">
        <v>12</v>
      </c>
      <c r="E893" s="3" t="s">
        <v>5</v>
      </c>
      <c r="F893" s="3" t="s">
        <v>22</v>
      </c>
      <c r="G893" s="3" t="s">
        <v>2</v>
      </c>
      <c r="H893" s="3" t="s">
        <v>18</v>
      </c>
      <c r="I893" s="3" t="s">
        <v>3</v>
      </c>
      <c r="J893" s="3" t="s">
        <v>6</v>
      </c>
      <c r="K893" s="3" t="s">
        <v>35</v>
      </c>
      <c r="L893" s="3" t="s">
        <v>21</v>
      </c>
      <c r="M893" s="3" t="s">
        <v>59</v>
      </c>
      <c r="N893" s="3" t="s">
        <v>341</v>
      </c>
      <c r="O893" s="3" t="s">
        <v>121</v>
      </c>
      <c r="P893" s="3" t="s">
        <v>73</v>
      </c>
      <c r="Q893" s="3" t="s">
        <v>122</v>
      </c>
      <c r="R893" s="3" t="s">
        <v>337</v>
      </c>
    </row>
    <row r="894" spans="1:18">
      <c r="B894" s="147">
        <v>1</v>
      </c>
      <c r="C894" s="232">
        <v>45699</v>
      </c>
      <c r="D894" s="5" t="s">
        <v>3841</v>
      </c>
      <c r="E894" s="5" t="s">
        <v>3843</v>
      </c>
      <c r="F894" s="5" t="s">
        <v>3847</v>
      </c>
      <c r="G894" s="147"/>
      <c r="H894" s="5" t="s">
        <v>3844</v>
      </c>
      <c r="I894" s="5" t="s">
        <v>3845</v>
      </c>
      <c r="J894" s="147">
        <v>2</v>
      </c>
      <c r="K894" s="5" t="s">
        <v>3846</v>
      </c>
      <c r="L894" s="5" t="s">
        <v>119</v>
      </c>
      <c r="M894" s="153">
        <v>37000</v>
      </c>
      <c r="N894" s="147">
        <v>20250212</v>
      </c>
      <c r="O894" s="147">
        <v>20250213</v>
      </c>
      <c r="P894" s="150"/>
      <c r="Q894" s="7">
        <f t="shared" ref="Q894:Q896" si="195">J894*M894</f>
        <v>74000</v>
      </c>
      <c r="R894" s="7">
        <f t="shared" ref="R894:R896" si="196">Q894*1.1</f>
        <v>81400</v>
      </c>
    </row>
    <row r="895" spans="1:18">
      <c r="B895" s="147">
        <v>2</v>
      </c>
      <c r="C895" s="232">
        <v>45699</v>
      </c>
      <c r="D895" s="5" t="s">
        <v>3841</v>
      </c>
      <c r="E895" s="147" t="s">
        <v>450</v>
      </c>
      <c r="F895" s="147" t="s">
        <v>171</v>
      </c>
      <c r="G895" s="147"/>
      <c r="H895" s="5" t="s">
        <v>405</v>
      </c>
      <c r="I895" s="147" t="s">
        <v>406</v>
      </c>
      <c r="J895" s="147">
        <v>10</v>
      </c>
      <c r="K895" s="5" t="s">
        <v>37</v>
      </c>
      <c r="L895" s="5" t="s">
        <v>2220</v>
      </c>
      <c r="M895" s="153">
        <v>95000</v>
      </c>
      <c r="N895" s="147">
        <v>20250212</v>
      </c>
      <c r="O895" s="147">
        <v>20250212</v>
      </c>
      <c r="P895" s="150"/>
      <c r="Q895" s="7">
        <f t="shared" si="195"/>
        <v>950000</v>
      </c>
      <c r="R895" s="7">
        <f t="shared" si="196"/>
        <v>1045000.0000000001</v>
      </c>
    </row>
    <row r="896" spans="1:18">
      <c r="B896" s="147">
        <v>3</v>
      </c>
      <c r="C896" s="232">
        <v>45699</v>
      </c>
      <c r="D896" s="5" t="s">
        <v>3841</v>
      </c>
      <c r="E896" s="5" t="s">
        <v>1728</v>
      </c>
      <c r="F896" s="147"/>
      <c r="G896" s="147"/>
      <c r="H896" s="5" t="s">
        <v>566</v>
      </c>
      <c r="I896" s="5" t="s">
        <v>3203</v>
      </c>
      <c r="J896" s="147">
        <v>2</v>
      </c>
      <c r="K896" s="5" t="s">
        <v>3842</v>
      </c>
      <c r="L896" s="5" t="s">
        <v>119</v>
      </c>
      <c r="M896" s="153">
        <v>29800</v>
      </c>
      <c r="N896" s="147">
        <v>20250212</v>
      </c>
      <c r="O896" s="147">
        <v>20250213</v>
      </c>
      <c r="P896" s="150"/>
      <c r="Q896" s="7">
        <f t="shared" si="195"/>
        <v>59600</v>
      </c>
      <c r="R896" s="7">
        <f t="shared" si="196"/>
        <v>65560</v>
      </c>
    </row>
    <row r="897" spans="2:18">
      <c r="B897" s="147">
        <v>4</v>
      </c>
      <c r="C897" s="232">
        <v>45699</v>
      </c>
      <c r="D897" s="5" t="s">
        <v>3841</v>
      </c>
      <c r="E897" s="320" t="s">
        <v>2040</v>
      </c>
      <c r="F897" s="320" t="s">
        <v>1611</v>
      </c>
      <c r="G897" s="320" t="s">
        <v>10</v>
      </c>
      <c r="H897" s="320" t="s">
        <v>1025</v>
      </c>
      <c r="I897" s="320" t="s">
        <v>94</v>
      </c>
      <c r="J897" s="147">
        <v>10</v>
      </c>
      <c r="K897" s="5" t="s">
        <v>38</v>
      </c>
      <c r="L897" s="5" t="s">
        <v>119</v>
      </c>
      <c r="M897" s="153">
        <v>6000</v>
      </c>
      <c r="N897" s="147">
        <v>20250212</v>
      </c>
      <c r="O897" s="147">
        <v>20250213</v>
      </c>
      <c r="P897" s="150"/>
      <c r="Q897" s="7">
        <f t="shared" ref="Q897" si="197">J897*M897</f>
        <v>60000</v>
      </c>
      <c r="R897" s="7">
        <f t="shared" ref="R897" si="198">Q897*1.1</f>
        <v>66000</v>
      </c>
    </row>
    <row r="898" spans="2:18">
      <c r="P898" s="418" t="s">
        <v>123</v>
      </c>
      <c r="Q898" s="418">
        <f>SUM(Q894:Q897)</f>
        <v>1143600</v>
      </c>
      <c r="R898" s="418">
        <f>SUM(R894:R897)</f>
        <v>1257960</v>
      </c>
    </row>
    <row r="900" spans="2:18">
      <c r="B900" s="78" t="s">
        <v>3922</v>
      </c>
    </row>
    <row r="901" spans="2:18">
      <c r="B901" s="4" t="s">
        <v>48</v>
      </c>
      <c r="C901" s="4" t="s">
        <v>13</v>
      </c>
      <c r="D901" s="4" t="s">
        <v>12</v>
      </c>
      <c r="E901" s="4" t="s">
        <v>5</v>
      </c>
      <c r="F901" s="4" t="s">
        <v>22</v>
      </c>
      <c r="G901" s="4" t="s">
        <v>2</v>
      </c>
      <c r="H901" s="4" t="s">
        <v>18</v>
      </c>
      <c r="I901" s="4" t="s">
        <v>3</v>
      </c>
      <c r="J901" s="4" t="s">
        <v>6</v>
      </c>
      <c r="K901" s="4" t="s">
        <v>35</v>
      </c>
      <c r="L901" s="4" t="s">
        <v>21</v>
      </c>
      <c r="M901" s="4" t="s">
        <v>59</v>
      </c>
      <c r="N901" s="4" t="s">
        <v>341</v>
      </c>
      <c r="O901" s="4" t="s">
        <v>121</v>
      </c>
      <c r="P901" s="4" t="s">
        <v>73</v>
      </c>
      <c r="Q901" s="4" t="s">
        <v>122</v>
      </c>
      <c r="R901" s="4" t="s">
        <v>337</v>
      </c>
    </row>
    <row r="902" spans="2:18">
      <c r="B902" s="147">
        <v>1</v>
      </c>
      <c r="C902" s="137" t="s">
        <v>3920</v>
      </c>
      <c r="D902" s="5" t="s">
        <v>49</v>
      </c>
      <c r="E902" s="32" t="s">
        <v>3921</v>
      </c>
      <c r="F902" s="5" t="s">
        <v>1925</v>
      </c>
      <c r="G902" s="5"/>
      <c r="H902" s="5" t="s">
        <v>3924</v>
      </c>
      <c r="I902" s="5"/>
      <c r="J902" s="147">
        <v>4</v>
      </c>
      <c r="K902" s="5" t="s">
        <v>2631</v>
      </c>
      <c r="L902" s="5" t="s">
        <v>119</v>
      </c>
      <c r="M902" s="153">
        <v>159900</v>
      </c>
      <c r="N902" s="147"/>
      <c r="O902" s="147">
        <v>20250228</v>
      </c>
      <c r="P902" s="5" t="s">
        <v>3958</v>
      </c>
      <c r="Q902" s="7">
        <f t="shared" ref="Q902:Q903" si="199">J902*M902</f>
        <v>639600</v>
      </c>
      <c r="R902" s="7">
        <f t="shared" ref="R902:R903" si="200">Q902*1.1</f>
        <v>703560</v>
      </c>
    </row>
    <row r="903" spans="2:18">
      <c r="B903" s="147">
        <v>2</v>
      </c>
      <c r="C903" s="137" t="s">
        <v>3920</v>
      </c>
      <c r="D903" s="5" t="s">
        <v>49</v>
      </c>
      <c r="E903" s="5" t="s">
        <v>3923</v>
      </c>
      <c r="F903" s="5" t="s">
        <v>1925</v>
      </c>
      <c r="G903" s="5"/>
      <c r="H903" s="5" t="s">
        <v>3925</v>
      </c>
      <c r="I903" s="147"/>
      <c r="J903" s="147">
        <v>1</v>
      </c>
      <c r="K903" s="5" t="s">
        <v>2631</v>
      </c>
      <c r="L903" s="5" t="s">
        <v>119</v>
      </c>
      <c r="M903" s="153">
        <v>111300</v>
      </c>
      <c r="N903" s="147"/>
      <c r="O903" s="147">
        <v>20250228</v>
      </c>
      <c r="P903" s="5" t="s">
        <v>3958</v>
      </c>
      <c r="Q903" s="7">
        <f t="shared" si="199"/>
        <v>111300</v>
      </c>
      <c r="R903" s="7">
        <f t="shared" si="200"/>
        <v>122430.00000000001</v>
      </c>
    </row>
    <row r="904" spans="2:18">
      <c r="P904" s="418" t="s">
        <v>123</v>
      </c>
      <c r="Q904" s="418">
        <f>SUM(Q902:Q903)</f>
        <v>750900</v>
      </c>
      <c r="R904" s="418">
        <f>SUM(R902:R903)</f>
        <v>825990</v>
      </c>
    </row>
    <row r="906" spans="2:18">
      <c r="B906" s="78" t="s">
        <v>4090</v>
      </c>
    </row>
    <row r="907" spans="2:18">
      <c r="B907" s="4" t="s">
        <v>48</v>
      </c>
      <c r="C907" s="4" t="s">
        <v>13</v>
      </c>
      <c r="D907" s="4" t="s">
        <v>12</v>
      </c>
      <c r="E907" s="4" t="s">
        <v>5</v>
      </c>
      <c r="F907" s="4" t="s">
        <v>22</v>
      </c>
      <c r="G907" s="4" t="s">
        <v>2</v>
      </c>
      <c r="H907" s="4" t="s">
        <v>18</v>
      </c>
      <c r="I907" s="4" t="s">
        <v>3</v>
      </c>
      <c r="J907" s="4" t="s">
        <v>6</v>
      </c>
      <c r="K907" s="4" t="s">
        <v>35</v>
      </c>
      <c r="L907" s="4" t="s">
        <v>21</v>
      </c>
      <c r="M907" s="4" t="s">
        <v>59</v>
      </c>
      <c r="N907" s="4" t="s">
        <v>341</v>
      </c>
      <c r="O907" s="4" t="s">
        <v>121</v>
      </c>
      <c r="P907" s="4" t="s">
        <v>73</v>
      </c>
      <c r="Q907" s="4" t="s">
        <v>122</v>
      </c>
      <c r="R907" s="4" t="s">
        <v>337</v>
      </c>
    </row>
    <row r="908" spans="2:18">
      <c r="B908" s="147">
        <v>1</v>
      </c>
      <c r="C908" s="232">
        <v>45723</v>
      </c>
      <c r="D908" s="5" t="s">
        <v>4091</v>
      </c>
      <c r="E908" s="411" t="s">
        <v>1020</v>
      </c>
      <c r="F908" s="413" t="s">
        <v>410</v>
      </c>
      <c r="G908" s="147"/>
      <c r="H908" s="414" t="s">
        <v>707</v>
      </c>
      <c r="I908" s="147" t="s">
        <v>411</v>
      </c>
      <c r="J908" s="142">
        <v>2</v>
      </c>
      <c r="K908" s="2" t="s">
        <v>4092</v>
      </c>
      <c r="L908" s="5" t="s">
        <v>119</v>
      </c>
      <c r="M908" s="153">
        <v>46500</v>
      </c>
      <c r="N908" s="147">
        <v>20250310</v>
      </c>
      <c r="O908" s="5" t="s">
        <v>4198</v>
      </c>
      <c r="P908" s="150"/>
      <c r="Q908" s="7">
        <f t="shared" ref="Q908:Q909" si="201">J908*M908</f>
        <v>93000</v>
      </c>
      <c r="R908" s="7">
        <f t="shared" ref="R908:R909" si="202">Q908*1.1</f>
        <v>102300.00000000001</v>
      </c>
    </row>
    <row r="909" spans="2:18">
      <c r="B909" s="147">
        <v>2</v>
      </c>
      <c r="C909" s="232">
        <v>45723</v>
      </c>
      <c r="D909" s="5" t="s">
        <v>4091</v>
      </c>
      <c r="E909" s="462" t="s">
        <v>3558</v>
      </c>
      <c r="F909" s="275" t="s">
        <v>410</v>
      </c>
      <c r="G909" s="275"/>
      <c r="H909" s="460" t="s">
        <v>1367</v>
      </c>
      <c r="I909" s="460" t="s">
        <v>1839</v>
      </c>
      <c r="J909" s="460">
        <v>3</v>
      </c>
      <c r="K909" s="524" t="s">
        <v>37</v>
      </c>
      <c r="L909" s="5" t="s">
        <v>119</v>
      </c>
      <c r="M909" s="153">
        <v>45000</v>
      </c>
      <c r="N909" s="147">
        <v>20250310</v>
      </c>
      <c r="O909" s="5" t="s">
        <v>4198</v>
      </c>
      <c r="P909" s="150"/>
      <c r="Q909" s="7">
        <f t="shared" si="201"/>
        <v>135000</v>
      </c>
      <c r="R909" s="7">
        <f t="shared" si="202"/>
        <v>148500</v>
      </c>
    </row>
    <row r="910" spans="2:18">
      <c r="B910" s="147">
        <v>3</v>
      </c>
      <c r="C910" s="232">
        <v>45723</v>
      </c>
      <c r="D910" s="5" t="s">
        <v>4091</v>
      </c>
      <c r="E910" s="5" t="s">
        <v>3275</v>
      </c>
      <c r="F910" s="147" t="s">
        <v>115</v>
      </c>
      <c r="G910" s="147"/>
      <c r="H910" s="147" t="s">
        <v>1282</v>
      </c>
      <c r="I910" s="5"/>
      <c r="J910" s="147">
        <v>10</v>
      </c>
      <c r="K910" s="22" t="s">
        <v>38</v>
      </c>
      <c r="L910" s="5" t="s">
        <v>119</v>
      </c>
      <c r="M910" s="153">
        <v>7400</v>
      </c>
      <c r="N910" s="147">
        <v>20250310</v>
      </c>
      <c r="O910" s="5" t="s">
        <v>4141</v>
      </c>
      <c r="P910" s="150"/>
      <c r="Q910" s="7">
        <f t="shared" ref="Q910:Q918" si="203">J910*M910</f>
        <v>74000</v>
      </c>
      <c r="R910" s="7">
        <f t="shared" ref="R910:R918" si="204">Q910*1.1</f>
        <v>81400</v>
      </c>
    </row>
    <row r="911" spans="2:18">
      <c r="B911" s="147">
        <v>4</v>
      </c>
      <c r="C911" s="232">
        <v>45723</v>
      </c>
      <c r="D911" s="5" t="s">
        <v>4091</v>
      </c>
      <c r="E911" s="480" t="s">
        <v>3714</v>
      </c>
      <c r="F911" s="501" t="s">
        <v>1677</v>
      </c>
      <c r="G911" s="478"/>
      <c r="H911" s="480" t="s">
        <v>2046</v>
      </c>
      <c r="I911" s="478" t="s">
        <v>46</v>
      </c>
      <c r="J911" s="142">
        <v>10</v>
      </c>
      <c r="K911" s="524" t="s">
        <v>37</v>
      </c>
      <c r="L911" s="5" t="s">
        <v>119</v>
      </c>
      <c r="M911" s="153">
        <v>6700</v>
      </c>
      <c r="N911" s="147">
        <v>20250310</v>
      </c>
      <c r="O911" s="5" t="s">
        <v>4141</v>
      </c>
      <c r="P911" s="150"/>
      <c r="Q911" s="7">
        <f t="shared" si="203"/>
        <v>67000</v>
      </c>
      <c r="R911" s="7">
        <f t="shared" si="204"/>
        <v>73700</v>
      </c>
    </row>
    <row r="912" spans="2:18">
      <c r="B912" s="147">
        <v>5</v>
      </c>
      <c r="C912" s="232">
        <v>45723</v>
      </c>
      <c r="D912" s="5" t="s">
        <v>4091</v>
      </c>
      <c r="E912" s="275" t="s">
        <v>2039</v>
      </c>
      <c r="F912" s="275" t="s">
        <v>87</v>
      </c>
      <c r="G912" s="275" t="s">
        <v>2817</v>
      </c>
      <c r="H912" s="277" t="s">
        <v>1689</v>
      </c>
      <c r="I912" s="275" t="s">
        <v>2827</v>
      </c>
      <c r="J912" s="5">
        <v>5</v>
      </c>
      <c r="K912" s="22" t="s">
        <v>38</v>
      </c>
      <c r="L912" s="5" t="s">
        <v>119</v>
      </c>
      <c r="M912" s="153">
        <v>11800</v>
      </c>
      <c r="N912" s="147">
        <v>20250310</v>
      </c>
      <c r="O912" s="5" t="s">
        <v>4141</v>
      </c>
      <c r="P912" s="150"/>
      <c r="Q912" s="7">
        <f t="shared" si="203"/>
        <v>59000</v>
      </c>
      <c r="R912" s="7">
        <f t="shared" si="204"/>
        <v>64900.000000000007</v>
      </c>
    </row>
    <row r="913" spans="2:18">
      <c r="B913" s="147">
        <v>6</v>
      </c>
      <c r="C913" s="232">
        <v>45723</v>
      </c>
      <c r="D913" s="5" t="s">
        <v>4091</v>
      </c>
      <c r="E913" s="462" t="s">
        <v>1077</v>
      </c>
      <c r="F913" s="89" t="s">
        <v>416</v>
      </c>
      <c r="G913" s="89"/>
      <c r="H913" s="463" t="s">
        <v>527</v>
      </c>
      <c r="I913" s="463" t="s">
        <v>280</v>
      </c>
      <c r="J913" s="463">
        <v>1</v>
      </c>
      <c r="K913" s="525" t="s">
        <v>38</v>
      </c>
      <c r="L913" s="5" t="s">
        <v>119</v>
      </c>
      <c r="M913" s="153">
        <v>49000</v>
      </c>
      <c r="N913" s="147">
        <v>20250310</v>
      </c>
      <c r="O913" s="5" t="s">
        <v>4141</v>
      </c>
      <c r="P913" s="150"/>
      <c r="Q913" s="7">
        <f t="shared" si="203"/>
        <v>49000</v>
      </c>
      <c r="R913" s="7">
        <f t="shared" si="204"/>
        <v>53900.000000000007</v>
      </c>
    </row>
    <row r="914" spans="2:18" ht="16.5">
      <c r="B914" s="147">
        <v>7</v>
      </c>
      <c r="C914" s="232">
        <v>45723</v>
      </c>
      <c r="D914" s="5" t="s">
        <v>4091</v>
      </c>
      <c r="E914" s="526" t="s">
        <v>4093</v>
      </c>
      <c r="F914" s="147"/>
      <c r="G914" s="147"/>
      <c r="H914" s="147"/>
      <c r="I914" s="5" t="s">
        <v>4094</v>
      </c>
      <c r="J914" s="147">
        <v>2</v>
      </c>
      <c r="K914" s="525" t="s">
        <v>38</v>
      </c>
      <c r="L914" s="5" t="s">
        <v>119</v>
      </c>
      <c r="M914" s="153">
        <v>40000</v>
      </c>
      <c r="N914" s="147">
        <v>20250310</v>
      </c>
      <c r="O914" s="5" t="s">
        <v>4141</v>
      </c>
      <c r="P914" s="150"/>
      <c r="Q914" s="7">
        <f t="shared" si="203"/>
        <v>80000</v>
      </c>
      <c r="R914" s="7">
        <f t="shared" si="204"/>
        <v>88000</v>
      </c>
    </row>
    <row r="915" spans="2:18">
      <c r="B915" s="147">
        <v>8</v>
      </c>
      <c r="C915" s="232">
        <v>45723</v>
      </c>
      <c r="D915" s="5" t="s">
        <v>4091</v>
      </c>
      <c r="E915" s="414" t="s">
        <v>1572</v>
      </c>
      <c r="F915" s="413" t="s">
        <v>410</v>
      </c>
      <c r="G915" s="147"/>
      <c r="H915" s="414" t="s">
        <v>1241</v>
      </c>
      <c r="I915" s="147" t="s">
        <v>1840</v>
      </c>
      <c r="J915" s="147">
        <v>2</v>
      </c>
      <c r="K915" s="22" t="s">
        <v>37</v>
      </c>
      <c r="L915" s="5" t="s">
        <v>119</v>
      </c>
      <c r="M915" s="153">
        <v>60000</v>
      </c>
      <c r="N915" s="147">
        <v>20250310</v>
      </c>
      <c r="O915" s="5" t="s">
        <v>4198</v>
      </c>
      <c r="P915" s="150"/>
      <c r="Q915" s="7">
        <f t="shared" si="203"/>
        <v>120000</v>
      </c>
      <c r="R915" s="7">
        <f t="shared" si="204"/>
        <v>132000</v>
      </c>
    </row>
    <row r="916" spans="2:18">
      <c r="B916" s="147">
        <v>9</v>
      </c>
      <c r="C916" s="232">
        <v>45723</v>
      </c>
      <c r="D916" s="5" t="s">
        <v>4091</v>
      </c>
      <c r="E916" s="5" t="s">
        <v>3283</v>
      </c>
      <c r="F916" s="147" t="s">
        <v>3276</v>
      </c>
      <c r="G916" s="147" t="s">
        <v>1</v>
      </c>
      <c r="H916" s="147" t="s">
        <v>578</v>
      </c>
      <c r="I916" s="5"/>
      <c r="J916" s="147">
        <v>5</v>
      </c>
      <c r="K916" s="527" t="s">
        <v>38</v>
      </c>
      <c r="L916" s="5" t="s">
        <v>119</v>
      </c>
      <c r="M916" s="153">
        <v>11500</v>
      </c>
      <c r="N916" s="147">
        <v>20250310</v>
      </c>
      <c r="O916" s="5" t="s">
        <v>4141</v>
      </c>
      <c r="P916" s="150"/>
      <c r="Q916" s="7">
        <f t="shared" si="203"/>
        <v>57500</v>
      </c>
      <c r="R916" s="7">
        <f t="shared" si="204"/>
        <v>63250.000000000007</v>
      </c>
    </row>
    <row r="917" spans="2:18">
      <c r="B917" s="147">
        <v>10</v>
      </c>
      <c r="C917" s="232">
        <v>45723</v>
      </c>
      <c r="D917" s="5" t="s">
        <v>4091</v>
      </c>
      <c r="E917" s="522" t="s">
        <v>3282</v>
      </c>
      <c r="F917" s="522" t="s">
        <v>87</v>
      </c>
      <c r="G917" s="522" t="s">
        <v>1</v>
      </c>
      <c r="H917" s="522" t="s">
        <v>898</v>
      </c>
      <c r="I917" s="522"/>
      <c r="J917" s="522">
        <v>5</v>
      </c>
      <c r="K917" s="523" t="s">
        <v>38</v>
      </c>
      <c r="L917" s="5" t="s">
        <v>119</v>
      </c>
      <c r="M917" s="153">
        <v>63000</v>
      </c>
      <c r="N917" s="147">
        <v>20250310</v>
      </c>
      <c r="O917" s="5" t="s">
        <v>4141</v>
      </c>
      <c r="P917" s="150"/>
      <c r="Q917" s="7">
        <f t="shared" si="203"/>
        <v>315000</v>
      </c>
      <c r="R917" s="7">
        <f t="shared" si="204"/>
        <v>346500</v>
      </c>
    </row>
    <row r="918" spans="2:18" ht="16.5">
      <c r="B918" s="147">
        <v>11</v>
      </c>
      <c r="C918" s="232">
        <v>45723</v>
      </c>
      <c r="D918" s="5" t="s">
        <v>4091</v>
      </c>
      <c r="E918" s="89" t="s">
        <v>3074</v>
      </c>
      <c r="F918" s="397" t="s">
        <v>3078</v>
      </c>
      <c r="G918" s="89"/>
      <c r="H918" s="397" t="s">
        <v>2629</v>
      </c>
      <c r="I918" s="397" t="s">
        <v>277</v>
      </c>
      <c r="J918" s="397">
        <v>3</v>
      </c>
      <c r="K918" s="560" t="s">
        <v>38</v>
      </c>
      <c r="L918" s="5" t="s">
        <v>2220</v>
      </c>
      <c r="M918" s="153">
        <v>48000</v>
      </c>
      <c r="N918" s="147">
        <v>20250310</v>
      </c>
      <c r="O918" s="5" t="s">
        <v>4415</v>
      </c>
      <c r="P918" s="150"/>
      <c r="Q918" s="7">
        <f t="shared" si="203"/>
        <v>144000</v>
      </c>
      <c r="R918" s="7">
        <f t="shared" si="204"/>
        <v>158400</v>
      </c>
    </row>
    <row r="919" spans="2:18">
      <c r="P919" s="418" t="s">
        <v>123</v>
      </c>
      <c r="Q919" s="418">
        <f>SUM(Q908:Q918)</f>
        <v>1193500</v>
      </c>
      <c r="R919" s="418">
        <f>SUM(R908:R918)</f>
        <v>1312850</v>
      </c>
    </row>
    <row r="921" spans="2:18">
      <c r="B921" s="78">
        <v>45728</v>
      </c>
    </row>
    <row r="922" spans="2:18">
      <c r="B922" s="4" t="s">
        <v>48</v>
      </c>
      <c r="C922" s="4" t="s">
        <v>13</v>
      </c>
      <c r="D922" s="4" t="s">
        <v>12</v>
      </c>
      <c r="E922" s="4" t="s">
        <v>5</v>
      </c>
      <c r="F922" s="4" t="s">
        <v>22</v>
      </c>
      <c r="G922" s="4" t="s">
        <v>2</v>
      </c>
      <c r="H922" s="4" t="s">
        <v>18</v>
      </c>
      <c r="I922" s="4" t="s">
        <v>3</v>
      </c>
      <c r="J922" s="4" t="s">
        <v>6</v>
      </c>
      <c r="K922" s="4" t="s">
        <v>35</v>
      </c>
      <c r="L922" s="4" t="s">
        <v>21</v>
      </c>
      <c r="M922" s="4" t="s">
        <v>59</v>
      </c>
      <c r="N922" s="4" t="s">
        <v>341</v>
      </c>
      <c r="O922" s="4" t="s">
        <v>121</v>
      </c>
      <c r="P922" s="4" t="s">
        <v>73</v>
      </c>
      <c r="Q922" s="4" t="s">
        <v>122</v>
      </c>
      <c r="R922" s="4" t="s">
        <v>337</v>
      </c>
    </row>
    <row r="923" spans="2:18">
      <c r="B923" s="576">
        <v>1</v>
      </c>
      <c r="C923" s="577">
        <v>45728</v>
      </c>
      <c r="D923" s="576" t="s">
        <v>4112</v>
      </c>
      <c r="E923" s="576" t="s">
        <v>1194</v>
      </c>
      <c r="F923" s="576" t="s">
        <v>88</v>
      </c>
      <c r="G923" s="576"/>
      <c r="H923" s="576" t="s">
        <v>1195</v>
      </c>
      <c r="I923" s="576"/>
      <c r="J923" s="578">
        <v>1</v>
      </c>
      <c r="K923" s="576" t="s">
        <v>38</v>
      </c>
      <c r="L923" s="576" t="s">
        <v>2220</v>
      </c>
      <c r="M923" s="153">
        <v>82000</v>
      </c>
      <c r="N923" s="576">
        <v>20250317</v>
      </c>
      <c r="O923" s="5" t="s">
        <v>4631</v>
      </c>
      <c r="P923" s="579"/>
      <c r="Q923" s="7">
        <f t="shared" ref="Q923:Q926" si="205">J923*M923</f>
        <v>82000</v>
      </c>
      <c r="R923" s="7">
        <f t="shared" ref="R923:R926" si="206">Q923*1.1</f>
        <v>90200.000000000015</v>
      </c>
    </row>
    <row r="924" spans="2:18">
      <c r="B924" s="576">
        <v>2</v>
      </c>
      <c r="C924" s="577">
        <v>45728</v>
      </c>
      <c r="D924" s="576" t="s">
        <v>4112</v>
      </c>
      <c r="E924" s="576" t="s">
        <v>1232</v>
      </c>
      <c r="F924" s="576" t="s">
        <v>88</v>
      </c>
      <c r="G924" s="576"/>
      <c r="H924" s="576" t="s">
        <v>1242</v>
      </c>
      <c r="I924" s="576" t="s">
        <v>1253</v>
      </c>
      <c r="J924" s="578">
        <v>2</v>
      </c>
      <c r="K924" s="576" t="s">
        <v>38</v>
      </c>
      <c r="L924" s="576" t="s">
        <v>2220</v>
      </c>
      <c r="M924" s="153">
        <v>24000</v>
      </c>
      <c r="N924" s="576">
        <v>20250317</v>
      </c>
      <c r="O924" s="5" t="s">
        <v>4631</v>
      </c>
      <c r="P924" s="579"/>
      <c r="Q924" s="7">
        <f t="shared" si="205"/>
        <v>48000</v>
      </c>
      <c r="R924" s="7">
        <f t="shared" si="206"/>
        <v>52800.000000000007</v>
      </c>
    </row>
    <row r="925" spans="2:18">
      <c r="B925" s="576">
        <v>3</v>
      </c>
      <c r="C925" s="577">
        <v>45728</v>
      </c>
      <c r="D925" s="576" t="s">
        <v>4112</v>
      </c>
      <c r="E925" s="576" t="s">
        <v>1233</v>
      </c>
      <c r="F925" s="576" t="s">
        <v>88</v>
      </c>
      <c r="G925" s="576"/>
      <c r="H925" s="576" t="s">
        <v>1243</v>
      </c>
      <c r="I925" s="576" t="s">
        <v>1254</v>
      </c>
      <c r="J925" s="578">
        <v>2</v>
      </c>
      <c r="K925" s="576" t="s">
        <v>38</v>
      </c>
      <c r="L925" s="576" t="s">
        <v>2220</v>
      </c>
      <c r="M925" s="153">
        <v>24000</v>
      </c>
      <c r="N925" s="576">
        <v>20250317</v>
      </c>
      <c r="O925" s="5" t="s">
        <v>4631</v>
      </c>
      <c r="P925" s="579"/>
      <c r="Q925" s="7">
        <f t="shared" si="205"/>
        <v>48000</v>
      </c>
      <c r="R925" s="7">
        <f t="shared" si="206"/>
        <v>52800.000000000007</v>
      </c>
    </row>
    <row r="926" spans="2:18">
      <c r="B926" s="576">
        <v>4</v>
      </c>
      <c r="C926" s="577">
        <v>45728</v>
      </c>
      <c r="D926" s="576" t="s">
        <v>49</v>
      </c>
      <c r="E926" s="576" t="s">
        <v>4116</v>
      </c>
      <c r="F926" s="576" t="s">
        <v>88</v>
      </c>
      <c r="G926" s="576"/>
      <c r="H926" s="576" t="s">
        <v>4115</v>
      </c>
      <c r="I926" s="576" t="s">
        <v>4117</v>
      </c>
      <c r="J926" s="578">
        <v>3</v>
      </c>
      <c r="K926" s="576" t="s">
        <v>38</v>
      </c>
      <c r="L926" s="576" t="s">
        <v>2220</v>
      </c>
      <c r="M926" s="153">
        <v>29000</v>
      </c>
      <c r="N926" s="576">
        <v>20250317</v>
      </c>
      <c r="O926" s="5" t="s">
        <v>4631</v>
      </c>
      <c r="P926" s="579"/>
      <c r="Q926" s="7">
        <f t="shared" si="205"/>
        <v>87000</v>
      </c>
      <c r="R926" s="7">
        <f t="shared" si="206"/>
        <v>95700.000000000015</v>
      </c>
    </row>
    <row r="927" spans="2:18">
      <c r="B927" s="576">
        <v>5</v>
      </c>
      <c r="C927" s="577">
        <v>45728</v>
      </c>
      <c r="D927" s="576" t="s">
        <v>4112</v>
      </c>
      <c r="E927" s="576" t="s">
        <v>4114</v>
      </c>
      <c r="F927" s="576" t="s">
        <v>88</v>
      </c>
      <c r="G927" s="576"/>
      <c r="H927" s="580" t="s">
        <v>4113</v>
      </c>
      <c r="I927" s="576" t="s">
        <v>4118</v>
      </c>
      <c r="J927" s="576">
        <v>3</v>
      </c>
      <c r="K927" s="576" t="s">
        <v>38</v>
      </c>
      <c r="L927" s="576" t="s">
        <v>2220</v>
      </c>
      <c r="M927" s="153">
        <v>98000</v>
      </c>
      <c r="N927" s="576">
        <v>20250317</v>
      </c>
      <c r="O927" s="5" t="s">
        <v>4632</v>
      </c>
      <c r="P927" s="579"/>
      <c r="Q927" s="7">
        <f t="shared" ref="Q927" si="207">J927*M927</f>
        <v>294000</v>
      </c>
      <c r="R927" s="7">
        <f t="shared" ref="R927" si="208">Q927*1.1</f>
        <v>323400</v>
      </c>
    </row>
    <row r="928" spans="2:18">
      <c r="P928" s="418" t="s">
        <v>123</v>
      </c>
      <c r="Q928" s="418">
        <f>SUM(Q923:Q927)</f>
        <v>559000</v>
      </c>
      <c r="R928" s="418">
        <f>SUM(R923:R927)</f>
        <v>614900</v>
      </c>
    </row>
    <row r="930" spans="2:18">
      <c r="B930" s="78">
        <v>45736</v>
      </c>
    </row>
    <row r="931" spans="2:18">
      <c r="B931" s="4" t="s">
        <v>48</v>
      </c>
      <c r="C931" s="4" t="s">
        <v>13</v>
      </c>
      <c r="D931" s="4" t="s">
        <v>12</v>
      </c>
      <c r="E931" s="4" t="s">
        <v>5</v>
      </c>
      <c r="F931" s="4" t="s">
        <v>22</v>
      </c>
      <c r="G931" s="4" t="s">
        <v>2</v>
      </c>
      <c r="H931" s="4" t="s">
        <v>18</v>
      </c>
      <c r="I931" s="4" t="s">
        <v>3</v>
      </c>
      <c r="J931" s="4" t="s">
        <v>6</v>
      </c>
      <c r="K931" s="4" t="s">
        <v>35</v>
      </c>
      <c r="L931" s="4" t="s">
        <v>21</v>
      </c>
      <c r="M931" s="4" t="s">
        <v>59</v>
      </c>
      <c r="N931" s="4" t="s">
        <v>341</v>
      </c>
      <c r="O931" s="4" t="s">
        <v>121</v>
      </c>
      <c r="P931" s="4" t="s">
        <v>73</v>
      </c>
      <c r="Q931" s="4" t="s">
        <v>122</v>
      </c>
      <c r="R931" s="4" t="s">
        <v>337</v>
      </c>
    </row>
    <row r="932" spans="2:18">
      <c r="B932" s="531">
        <v>1</v>
      </c>
      <c r="C932" s="532">
        <v>45736</v>
      </c>
      <c r="D932" s="531" t="s">
        <v>4160</v>
      </c>
      <c r="E932" s="5" t="s">
        <v>1230</v>
      </c>
      <c r="F932" s="5" t="s">
        <v>1250</v>
      </c>
      <c r="G932" s="5"/>
      <c r="H932" s="5" t="s">
        <v>1240</v>
      </c>
      <c r="I932" s="5"/>
      <c r="J932" s="138">
        <v>1</v>
      </c>
      <c r="K932" s="5" t="s">
        <v>38</v>
      </c>
      <c r="L932" s="5" t="s">
        <v>119</v>
      </c>
      <c r="M932" s="7">
        <v>205000</v>
      </c>
      <c r="N932" s="76">
        <v>20250325</v>
      </c>
      <c r="O932" s="5" t="s">
        <v>4253</v>
      </c>
      <c r="P932" s="76"/>
      <c r="Q932" s="7">
        <f t="shared" ref="Q932:Q942" si="209">J932*M932</f>
        <v>205000</v>
      </c>
      <c r="R932" s="7">
        <f t="shared" ref="R932:R942" si="210">Q932*1.1</f>
        <v>225500.00000000003</v>
      </c>
    </row>
    <row r="933" spans="2:18">
      <c r="B933" s="531">
        <v>2</v>
      </c>
      <c r="C933" s="532">
        <v>45736</v>
      </c>
      <c r="D933" s="531" t="s">
        <v>4160</v>
      </c>
      <c r="E933" s="89" t="s">
        <v>2037</v>
      </c>
      <c r="F933" s="89" t="s">
        <v>2038</v>
      </c>
      <c r="G933" s="5"/>
      <c r="H933" s="5">
        <v>273620</v>
      </c>
      <c r="I933" s="89" t="s">
        <v>4</v>
      </c>
      <c r="J933" s="5">
        <v>1</v>
      </c>
      <c r="K933" s="5" t="s">
        <v>38</v>
      </c>
      <c r="L933" s="5" t="s">
        <v>119</v>
      </c>
      <c r="M933" s="7">
        <v>187000</v>
      </c>
      <c r="N933" s="76">
        <v>20250325</v>
      </c>
      <c r="O933" s="5" t="s">
        <v>4240</v>
      </c>
      <c r="P933" s="76"/>
      <c r="Q933" s="7">
        <f t="shared" si="209"/>
        <v>187000</v>
      </c>
      <c r="R933" s="7">
        <f t="shared" si="210"/>
        <v>205700.00000000003</v>
      </c>
    </row>
    <row r="934" spans="2:18">
      <c r="B934" s="531">
        <v>3</v>
      </c>
      <c r="C934" s="532">
        <v>45736</v>
      </c>
      <c r="D934" s="531" t="s">
        <v>4160</v>
      </c>
      <c r="E934" s="5" t="s">
        <v>1322</v>
      </c>
      <c r="F934" s="5" t="s">
        <v>84</v>
      </c>
      <c r="G934" s="5"/>
      <c r="H934" s="5">
        <v>70200572165</v>
      </c>
      <c r="I934" s="5"/>
      <c r="J934" s="138">
        <v>5</v>
      </c>
      <c r="K934" s="5" t="s">
        <v>38</v>
      </c>
      <c r="L934" s="5" t="s">
        <v>119</v>
      </c>
      <c r="M934" s="7">
        <v>24500</v>
      </c>
      <c r="N934" s="76">
        <v>20250325</v>
      </c>
      <c r="O934" s="5" t="s">
        <v>4208</v>
      </c>
      <c r="P934" s="76"/>
      <c r="Q934" s="7">
        <f t="shared" si="209"/>
        <v>122500</v>
      </c>
      <c r="R934" s="7">
        <f t="shared" si="210"/>
        <v>134750</v>
      </c>
    </row>
    <row r="935" spans="2:18">
      <c r="B935" s="531">
        <v>4</v>
      </c>
      <c r="C935" s="532">
        <v>45736</v>
      </c>
      <c r="D935" s="531" t="s">
        <v>4160</v>
      </c>
      <c r="E935" s="111" t="s">
        <v>1946</v>
      </c>
      <c r="F935" s="5" t="s">
        <v>26</v>
      </c>
      <c r="G935" s="5"/>
      <c r="H935" s="5" t="s">
        <v>1947</v>
      </c>
      <c r="I935" s="5" t="s">
        <v>4161</v>
      </c>
      <c r="J935" s="5">
        <v>1</v>
      </c>
      <c r="K935" s="5" t="s">
        <v>38</v>
      </c>
      <c r="L935" s="5" t="s">
        <v>119</v>
      </c>
      <c r="M935" s="7">
        <v>84000</v>
      </c>
      <c r="N935" s="76">
        <v>20250325</v>
      </c>
      <c r="O935" s="5" t="s">
        <v>4240</v>
      </c>
      <c r="P935" s="76"/>
      <c r="Q935" s="7">
        <f t="shared" si="209"/>
        <v>84000</v>
      </c>
      <c r="R935" s="7">
        <f t="shared" si="210"/>
        <v>92400.000000000015</v>
      </c>
    </row>
    <row r="936" spans="2:18">
      <c r="B936" s="531">
        <v>5</v>
      </c>
      <c r="C936" s="532">
        <v>45736</v>
      </c>
      <c r="D936" s="531" t="s">
        <v>4160</v>
      </c>
      <c r="E936" s="5" t="s">
        <v>2301</v>
      </c>
      <c r="F936" s="5" t="s">
        <v>416</v>
      </c>
      <c r="G936" s="89" t="s">
        <v>10</v>
      </c>
      <c r="H936" s="5" t="s">
        <v>1059</v>
      </c>
      <c r="I936" s="5" t="s">
        <v>92</v>
      </c>
      <c r="J936" s="5">
        <v>5</v>
      </c>
      <c r="K936" s="5" t="s">
        <v>38</v>
      </c>
      <c r="L936" s="5" t="s">
        <v>119</v>
      </c>
      <c r="M936" s="7">
        <v>18000</v>
      </c>
      <c r="N936" s="76">
        <v>20250325</v>
      </c>
      <c r="O936" s="5" t="s">
        <v>4240</v>
      </c>
      <c r="P936" s="76"/>
      <c r="Q936" s="7">
        <f t="shared" si="209"/>
        <v>90000</v>
      </c>
      <c r="R936" s="7">
        <f t="shared" si="210"/>
        <v>99000.000000000015</v>
      </c>
    </row>
    <row r="937" spans="2:18">
      <c r="B937" s="531">
        <v>6</v>
      </c>
      <c r="C937" s="532">
        <v>45736</v>
      </c>
      <c r="D937" s="531" t="s">
        <v>4160</v>
      </c>
      <c r="E937" s="5" t="s">
        <v>2033</v>
      </c>
      <c r="F937" s="5" t="s">
        <v>68</v>
      </c>
      <c r="G937" s="89" t="s">
        <v>10</v>
      </c>
      <c r="H937" s="5" t="s">
        <v>4162</v>
      </c>
      <c r="I937" s="89" t="s">
        <v>4</v>
      </c>
      <c r="J937" s="5">
        <v>2</v>
      </c>
      <c r="K937" s="5" t="s">
        <v>38</v>
      </c>
      <c r="L937" s="5" t="s">
        <v>119</v>
      </c>
      <c r="M937" s="7">
        <v>51000</v>
      </c>
      <c r="N937" s="76">
        <v>20250325</v>
      </c>
      <c r="O937" s="5" t="s">
        <v>4416</v>
      </c>
      <c r="P937" s="76"/>
      <c r="Q937" s="7">
        <f t="shared" si="209"/>
        <v>102000</v>
      </c>
      <c r="R937" s="7">
        <f t="shared" si="210"/>
        <v>112200.00000000001</v>
      </c>
    </row>
    <row r="938" spans="2:18">
      <c r="B938" s="531">
        <v>7</v>
      </c>
      <c r="C938" s="532">
        <v>45736</v>
      </c>
      <c r="D938" s="531" t="s">
        <v>4160</v>
      </c>
      <c r="E938" s="5" t="s">
        <v>4163</v>
      </c>
      <c r="F938" s="5" t="s">
        <v>88</v>
      </c>
      <c r="G938" s="5"/>
      <c r="H938" s="111" t="s">
        <v>4214</v>
      </c>
      <c r="I938" s="5"/>
      <c r="J938" s="5">
        <v>5</v>
      </c>
      <c r="K938" s="5" t="s">
        <v>38</v>
      </c>
      <c r="L938" s="5" t="s">
        <v>2220</v>
      </c>
      <c r="M938" s="7">
        <v>48000</v>
      </c>
      <c r="N938" s="76">
        <v>20250325</v>
      </c>
      <c r="O938" s="5" t="s">
        <v>4884</v>
      </c>
      <c r="P938" s="76"/>
      <c r="Q938" s="7">
        <f t="shared" si="209"/>
        <v>240000</v>
      </c>
      <c r="R938" s="7">
        <f t="shared" si="210"/>
        <v>264000</v>
      </c>
    </row>
    <row r="939" spans="2:18">
      <c r="B939" s="531">
        <v>8</v>
      </c>
      <c r="C939" s="532">
        <v>45736</v>
      </c>
      <c r="D939" s="531" t="s">
        <v>4160</v>
      </c>
      <c r="E939" s="87" t="s">
        <v>3712</v>
      </c>
      <c r="F939" s="111" t="s">
        <v>1677</v>
      </c>
      <c r="G939" s="5"/>
      <c r="H939" s="87" t="s">
        <v>2128</v>
      </c>
      <c r="I939" s="5"/>
      <c r="J939" s="5">
        <v>10</v>
      </c>
      <c r="K939" s="5" t="s">
        <v>37</v>
      </c>
      <c r="L939" s="5" t="s">
        <v>119</v>
      </c>
      <c r="M939" s="7">
        <v>6700</v>
      </c>
      <c r="N939" s="76">
        <v>20250325</v>
      </c>
      <c r="O939" s="5" t="s">
        <v>4240</v>
      </c>
      <c r="P939" s="76"/>
      <c r="Q939" s="7">
        <f t="shared" si="209"/>
        <v>67000</v>
      </c>
      <c r="R939" s="7">
        <f t="shared" si="210"/>
        <v>73700</v>
      </c>
    </row>
    <row r="940" spans="2:18">
      <c r="B940" s="531">
        <v>9</v>
      </c>
      <c r="C940" s="532">
        <v>45736</v>
      </c>
      <c r="D940" s="531" t="s">
        <v>4160</v>
      </c>
      <c r="E940" s="87" t="s">
        <v>3713</v>
      </c>
      <c r="F940" s="111" t="s">
        <v>1677</v>
      </c>
      <c r="G940" s="5"/>
      <c r="H940" s="87" t="s">
        <v>1672</v>
      </c>
      <c r="I940" s="5"/>
      <c r="J940" s="5">
        <v>10</v>
      </c>
      <c r="K940" s="5" t="s">
        <v>37</v>
      </c>
      <c r="L940" s="5" t="s">
        <v>119</v>
      </c>
      <c r="M940" s="7">
        <v>6700</v>
      </c>
      <c r="N940" s="76">
        <v>20250325</v>
      </c>
      <c r="O940" s="5" t="s">
        <v>4240</v>
      </c>
      <c r="P940" s="76"/>
      <c r="Q940" s="7">
        <f t="shared" si="209"/>
        <v>67000</v>
      </c>
      <c r="R940" s="7">
        <f t="shared" si="210"/>
        <v>73700</v>
      </c>
    </row>
    <row r="941" spans="2:18">
      <c r="B941" s="531">
        <v>10</v>
      </c>
      <c r="C941" s="532">
        <v>45736</v>
      </c>
      <c r="D941" s="531" t="s">
        <v>4160</v>
      </c>
      <c r="E941" s="5" t="s">
        <v>4215</v>
      </c>
      <c r="F941" s="5" t="s">
        <v>2326</v>
      </c>
      <c r="G941" s="5"/>
      <c r="H941" s="32" t="s">
        <v>4080</v>
      </c>
      <c r="I941" s="32" t="s">
        <v>3988</v>
      </c>
      <c r="J941" s="5">
        <v>1</v>
      </c>
      <c r="K941" s="5" t="s">
        <v>37</v>
      </c>
      <c r="L941" s="5" t="s">
        <v>2220</v>
      </c>
      <c r="M941" s="7">
        <v>89000</v>
      </c>
      <c r="N941" s="76">
        <v>20250325</v>
      </c>
      <c r="O941" s="5" t="s">
        <v>5025</v>
      </c>
      <c r="P941" s="5" t="s">
        <v>4164</v>
      </c>
      <c r="Q941" s="7">
        <f t="shared" si="209"/>
        <v>89000</v>
      </c>
      <c r="R941" s="7">
        <f t="shared" si="210"/>
        <v>97900.000000000015</v>
      </c>
    </row>
    <row r="942" spans="2:18">
      <c r="B942" s="147">
        <v>11</v>
      </c>
      <c r="C942" s="232">
        <v>45736</v>
      </c>
      <c r="D942" s="531" t="s">
        <v>49</v>
      </c>
      <c r="E942" s="87" t="s">
        <v>4165</v>
      </c>
      <c r="F942" s="111" t="s">
        <v>4216</v>
      </c>
      <c r="G942" s="5"/>
      <c r="H942" s="87" t="s">
        <v>4217</v>
      </c>
      <c r="I942" s="5"/>
      <c r="J942" s="5">
        <v>2</v>
      </c>
      <c r="K942" s="5" t="s">
        <v>37</v>
      </c>
      <c r="L942" s="5" t="s">
        <v>119</v>
      </c>
      <c r="M942" s="7">
        <v>40000</v>
      </c>
      <c r="N942" s="76">
        <v>20250325</v>
      </c>
      <c r="O942" s="5" t="s">
        <v>4240</v>
      </c>
      <c r="P942" s="279" t="s">
        <v>4241</v>
      </c>
      <c r="Q942" s="7">
        <f t="shared" si="209"/>
        <v>80000</v>
      </c>
      <c r="R942" s="7">
        <f t="shared" si="210"/>
        <v>88000</v>
      </c>
    </row>
    <row r="943" spans="2:18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418" t="s">
        <v>123</v>
      </c>
      <c r="Q943" s="418">
        <f>SUM(Q932:Q942)</f>
        <v>1333500</v>
      </c>
      <c r="R943" s="418">
        <f>SUM(R932:R942)</f>
        <v>1466850</v>
      </c>
    </row>
    <row r="945" spans="2:18">
      <c r="B945" s="78">
        <v>45761</v>
      </c>
    </row>
    <row r="946" spans="2:18">
      <c r="B946" s="4" t="s">
        <v>48</v>
      </c>
      <c r="C946" s="4" t="s">
        <v>13</v>
      </c>
      <c r="D946" s="4" t="s">
        <v>12</v>
      </c>
      <c r="E946" s="4" t="s">
        <v>5</v>
      </c>
      <c r="F946" s="4" t="s">
        <v>22</v>
      </c>
      <c r="G946" s="4" t="s">
        <v>2</v>
      </c>
      <c r="H946" s="4" t="s">
        <v>18</v>
      </c>
      <c r="I946" s="4" t="s">
        <v>3</v>
      </c>
      <c r="J946" s="4" t="s">
        <v>6</v>
      </c>
      <c r="K946" s="4" t="s">
        <v>35</v>
      </c>
      <c r="L946" s="4" t="s">
        <v>21</v>
      </c>
      <c r="M946" s="4" t="s">
        <v>59</v>
      </c>
      <c r="N946" s="4" t="s">
        <v>341</v>
      </c>
      <c r="O946" s="4" t="s">
        <v>121</v>
      </c>
      <c r="P946" s="4" t="s">
        <v>73</v>
      </c>
      <c r="Q946" s="4" t="s">
        <v>122</v>
      </c>
      <c r="R946" s="4" t="s">
        <v>337</v>
      </c>
    </row>
    <row r="947" spans="2:18">
      <c r="B947" s="147">
        <v>1</v>
      </c>
      <c r="C947" s="232">
        <v>45761</v>
      </c>
      <c r="D947" s="5" t="s">
        <v>4356</v>
      </c>
      <c r="E947" s="147" t="s">
        <v>1609</v>
      </c>
      <c r="F947" s="147" t="s">
        <v>1611</v>
      </c>
      <c r="G947" s="147" t="s">
        <v>10</v>
      </c>
      <c r="H947" s="147" t="s">
        <v>1193</v>
      </c>
      <c r="I947" s="147" t="s">
        <v>42</v>
      </c>
      <c r="J947" s="147">
        <v>10</v>
      </c>
      <c r="K947" s="5" t="s">
        <v>38</v>
      </c>
      <c r="L947" s="5" t="s">
        <v>119</v>
      </c>
      <c r="M947" s="153">
        <v>7400</v>
      </c>
      <c r="N947" s="147">
        <v>20250416</v>
      </c>
      <c r="O947" s="5" t="s">
        <v>4471</v>
      </c>
      <c r="P947" s="150"/>
      <c r="Q947" s="259">
        <f t="shared" ref="Q947:Q959" si="211">J947*M947</f>
        <v>74000</v>
      </c>
      <c r="R947" s="259">
        <f t="shared" ref="R947:R959" si="212">Q947*1.1</f>
        <v>81400</v>
      </c>
    </row>
    <row r="948" spans="2:18">
      <c r="B948" s="147">
        <v>2</v>
      </c>
      <c r="C948" s="232">
        <v>45761</v>
      </c>
      <c r="D948" s="5" t="s">
        <v>4356</v>
      </c>
      <c r="E948" s="5" t="s">
        <v>3082</v>
      </c>
      <c r="F948" s="5" t="s">
        <v>3083</v>
      </c>
      <c r="G948" s="147" t="s">
        <v>306</v>
      </c>
      <c r="H948" s="32" t="s">
        <v>4357</v>
      </c>
      <c r="I948" s="147" t="s">
        <v>94</v>
      </c>
      <c r="J948" s="147">
        <v>2</v>
      </c>
      <c r="K948" s="147" t="s">
        <v>38</v>
      </c>
      <c r="L948" s="5" t="s">
        <v>119</v>
      </c>
      <c r="M948" s="153">
        <v>7000</v>
      </c>
      <c r="N948" s="147">
        <v>20250416</v>
      </c>
      <c r="O948" s="5" t="s">
        <v>4471</v>
      </c>
      <c r="P948" s="150"/>
      <c r="Q948" s="259">
        <f t="shared" si="211"/>
        <v>14000</v>
      </c>
      <c r="R948" s="259">
        <f t="shared" si="212"/>
        <v>15400.000000000002</v>
      </c>
    </row>
    <row r="949" spans="2:18">
      <c r="B949" s="147">
        <v>3</v>
      </c>
      <c r="C949" s="232">
        <v>45761</v>
      </c>
      <c r="D949" s="5" t="s">
        <v>4356</v>
      </c>
      <c r="E949" s="482" t="s">
        <v>2828</v>
      </c>
      <c r="F949" s="478" t="s">
        <v>1611</v>
      </c>
      <c r="G949" s="478" t="s">
        <v>10</v>
      </c>
      <c r="H949" s="482" t="s">
        <v>1341</v>
      </c>
      <c r="I949" s="478" t="s">
        <v>94</v>
      </c>
      <c r="J949" s="5">
        <v>10</v>
      </c>
      <c r="K949" s="147" t="s">
        <v>38</v>
      </c>
      <c r="L949" s="5" t="s">
        <v>119</v>
      </c>
      <c r="M949" s="153">
        <v>7400</v>
      </c>
      <c r="N949" s="147">
        <v>20250416</v>
      </c>
      <c r="O949" s="5" t="s">
        <v>4471</v>
      </c>
      <c r="P949" s="150"/>
      <c r="Q949" s="259">
        <f t="shared" si="211"/>
        <v>74000</v>
      </c>
      <c r="R949" s="259">
        <f t="shared" si="212"/>
        <v>81400</v>
      </c>
    </row>
    <row r="950" spans="2:18">
      <c r="B950" s="147">
        <v>4</v>
      </c>
      <c r="C950" s="232">
        <v>45761</v>
      </c>
      <c r="D950" s="5" t="s">
        <v>4356</v>
      </c>
      <c r="E950" s="414" t="s">
        <v>2642</v>
      </c>
      <c r="F950" s="413" t="s">
        <v>115</v>
      </c>
      <c r="G950" s="147" t="s">
        <v>10</v>
      </c>
      <c r="H950" s="414" t="s">
        <v>555</v>
      </c>
      <c r="I950" s="147" t="s">
        <v>42</v>
      </c>
      <c r="J950" s="5">
        <v>10</v>
      </c>
      <c r="K950" s="147" t="s">
        <v>38</v>
      </c>
      <c r="L950" s="5" t="s">
        <v>119</v>
      </c>
      <c r="M950" s="153">
        <v>7400</v>
      </c>
      <c r="N950" s="147">
        <v>20250416</v>
      </c>
      <c r="O950" s="5" t="s">
        <v>4471</v>
      </c>
      <c r="P950" s="150"/>
      <c r="Q950" s="259">
        <f t="shared" si="211"/>
        <v>74000</v>
      </c>
      <c r="R950" s="259">
        <f t="shared" si="212"/>
        <v>81400</v>
      </c>
    </row>
    <row r="951" spans="2:18" ht="16.5">
      <c r="B951" s="147">
        <v>5</v>
      </c>
      <c r="C951" s="232">
        <v>45761</v>
      </c>
      <c r="D951" s="5" t="s">
        <v>4356</v>
      </c>
      <c r="E951" s="273" t="s">
        <v>4370</v>
      </c>
      <c r="F951" s="5" t="s">
        <v>915</v>
      </c>
      <c r="G951" s="5"/>
      <c r="H951" s="5" t="s">
        <v>4371</v>
      </c>
      <c r="I951" s="5" t="s">
        <v>529</v>
      </c>
      <c r="J951" s="5">
        <v>10</v>
      </c>
      <c r="K951" s="5" t="s">
        <v>37</v>
      </c>
      <c r="L951" s="5" t="s">
        <v>4362</v>
      </c>
      <c r="M951" s="153">
        <v>115000</v>
      </c>
      <c r="N951" s="147">
        <v>20250416</v>
      </c>
      <c r="O951" s="5" t="s">
        <v>4415</v>
      </c>
      <c r="P951" s="150"/>
      <c r="Q951" s="259">
        <f t="shared" si="211"/>
        <v>1150000</v>
      </c>
      <c r="R951" s="259">
        <f t="shared" si="212"/>
        <v>1265000</v>
      </c>
    </row>
    <row r="952" spans="2:18">
      <c r="B952" s="147">
        <v>6</v>
      </c>
      <c r="C952" s="232">
        <v>45761</v>
      </c>
      <c r="D952" s="5" t="s">
        <v>4356</v>
      </c>
      <c r="E952" s="5" t="s">
        <v>4372</v>
      </c>
      <c r="F952" s="147" t="s">
        <v>171</v>
      </c>
      <c r="G952" s="147"/>
      <c r="H952" s="5" t="s">
        <v>4373</v>
      </c>
      <c r="I952" s="147" t="s">
        <v>406</v>
      </c>
      <c r="J952" s="147">
        <v>10</v>
      </c>
      <c r="K952" s="5" t="s">
        <v>37</v>
      </c>
      <c r="L952" s="5" t="s">
        <v>4362</v>
      </c>
      <c r="M952" s="153">
        <v>95000</v>
      </c>
      <c r="N952" s="147">
        <v>20250416</v>
      </c>
      <c r="O952" s="5" t="s">
        <v>4415</v>
      </c>
      <c r="P952" s="150"/>
      <c r="Q952" s="259">
        <f t="shared" si="211"/>
        <v>950000</v>
      </c>
      <c r="R952" s="259">
        <f t="shared" si="212"/>
        <v>1045000.0000000001</v>
      </c>
    </row>
    <row r="953" spans="2:18">
      <c r="B953" s="147">
        <v>7</v>
      </c>
      <c r="C953" s="232">
        <v>45761</v>
      </c>
      <c r="D953" s="5" t="s">
        <v>4356</v>
      </c>
      <c r="E953" s="462" t="s">
        <v>3549</v>
      </c>
      <c r="F953" s="413" t="s">
        <v>1611</v>
      </c>
      <c r="G953" s="147" t="s">
        <v>10</v>
      </c>
      <c r="H953" s="468" t="s">
        <v>1615</v>
      </c>
      <c r="I953" s="460" t="s">
        <v>42</v>
      </c>
      <c r="J953" s="460">
        <v>10</v>
      </c>
      <c r="K953" s="147" t="s">
        <v>38</v>
      </c>
      <c r="L953" s="5" t="s">
        <v>119</v>
      </c>
      <c r="M953" s="153">
        <v>7900</v>
      </c>
      <c r="N953" s="147">
        <v>20250416</v>
      </c>
      <c r="O953" s="5" t="s">
        <v>4471</v>
      </c>
      <c r="P953" s="150"/>
      <c r="Q953" s="259">
        <f t="shared" si="211"/>
        <v>79000</v>
      </c>
      <c r="R953" s="259">
        <f t="shared" si="212"/>
        <v>86900</v>
      </c>
    </row>
    <row r="954" spans="2:18">
      <c r="B954" s="147">
        <v>8</v>
      </c>
      <c r="C954" s="232">
        <v>45761</v>
      </c>
      <c r="D954" s="5" t="s">
        <v>4356</v>
      </c>
      <c r="E954" s="89" t="s">
        <v>2639</v>
      </c>
      <c r="F954" s="562" t="s">
        <v>1263</v>
      </c>
      <c r="G954" s="562" t="s">
        <v>2640</v>
      </c>
      <c r="H954" s="562" t="s">
        <v>3428</v>
      </c>
      <c r="I954" s="562" t="s">
        <v>42</v>
      </c>
      <c r="J954" s="89">
        <v>2</v>
      </c>
      <c r="K954" s="89" t="s">
        <v>38</v>
      </c>
      <c r="L954" s="5" t="s">
        <v>119</v>
      </c>
      <c r="M954" s="153">
        <v>17500</v>
      </c>
      <c r="N954" s="147">
        <v>20250416</v>
      </c>
      <c r="O954" s="5" t="s">
        <v>4471</v>
      </c>
      <c r="P954" s="150"/>
      <c r="Q954" s="259">
        <f t="shared" si="211"/>
        <v>35000</v>
      </c>
      <c r="R954" s="259">
        <f t="shared" si="212"/>
        <v>38500</v>
      </c>
    </row>
    <row r="955" spans="2:18">
      <c r="B955" s="147">
        <v>9</v>
      </c>
      <c r="C955" s="232">
        <v>45761</v>
      </c>
      <c r="D955" s="5" t="s">
        <v>4356</v>
      </c>
      <c r="E955" s="87" t="s">
        <v>1020</v>
      </c>
      <c r="F955" s="413" t="s">
        <v>410</v>
      </c>
      <c r="G955" s="147"/>
      <c r="H955" s="411" t="s">
        <v>4377</v>
      </c>
      <c r="I955" s="147" t="s">
        <v>411</v>
      </c>
      <c r="J955" s="147">
        <v>2</v>
      </c>
      <c r="K955" s="5" t="s">
        <v>3404</v>
      </c>
      <c r="L955" s="5" t="s">
        <v>119</v>
      </c>
      <c r="M955" s="153">
        <v>46500</v>
      </c>
      <c r="N955" s="147">
        <v>20250416</v>
      </c>
      <c r="O955" s="5" t="s">
        <v>4471</v>
      </c>
      <c r="P955" s="150"/>
      <c r="Q955" s="259">
        <f t="shared" si="211"/>
        <v>93000</v>
      </c>
      <c r="R955" s="259">
        <f t="shared" si="212"/>
        <v>102300.00000000001</v>
      </c>
    </row>
    <row r="956" spans="2:18" ht="16.5">
      <c r="B956" s="147">
        <v>10</v>
      </c>
      <c r="C956" s="232">
        <v>45761</v>
      </c>
      <c r="D956" s="5" t="s">
        <v>4356</v>
      </c>
      <c r="E956" s="87" t="s">
        <v>4374</v>
      </c>
      <c r="F956" s="397" t="s">
        <v>2521</v>
      </c>
      <c r="G956" s="89"/>
      <c r="H956" s="89" t="s">
        <v>2522</v>
      </c>
      <c r="I956" s="463" t="s">
        <v>2015</v>
      </c>
      <c r="J956" s="463">
        <v>15</v>
      </c>
      <c r="K956" s="463" t="s">
        <v>38</v>
      </c>
      <c r="L956" s="5" t="s">
        <v>4362</v>
      </c>
      <c r="M956" s="153">
        <v>15000</v>
      </c>
      <c r="N956" s="147">
        <v>20250416</v>
      </c>
      <c r="O956" s="5" t="s">
        <v>4415</v>
      </c>
      <c r="P956" s="150"/>
      <c r="Q956" s="259">
        <f t="shared" si="211"/>
        <v>225000</v>
      </c>
      <c r="R956" s="259">
        <f t="shared" si="212"/>
        <v>247500.00000000003</v>
      </c>
    </row>
    <row r="957" spans="2:18">
      <c r="B957" s="147">
        <v>11</v>
      </c>
      <c r="C957" s="232">
        <v>45761</v>
      </c>
      <c r="D957" s="5" t="s">
        <v>4356</v>
      </c>
      <c r="E957" s="5" t="s">
        <v>2648</v>
      </c>
      <c r="F957" s="275" t="s">
        <v>1176</v>
      </c>
      <c r="G957" s="275"/>
      <c r="H957" s="276" t="s">
        <v>1177</v>
      </c>
      <c r="I957" s="275"/>
      <c r="J957" s="138">
        <v>1</v>
      </c>
      <c r="K957" s="5" t="s">
        <v>37</v>
      </c>
      <c r="L957" s="5" t="s">
        <v>119</v>
      </c>
      <c r="M957" s="153">
        <v>99000</v>
      </c>
      <c r="N957" s="147">
        <v>20250416</v>
      </c>
      <c r="O957" s="5" t="s">
        <v>4471</v>
      </c>
      <c r="P957" s="150"/>
      <c r="Q957" s="259">
        <f t="shared" si="211"/>
        <v>99000</v>
      </c>
      <c r="R957" s="259">
        <f t="shared" si="212"/>
        <v>108900.00000000001</v>
      </c>
    </row>
    <row r="958" spans="2:18">
      <c r="B958" s="147">
        <v>12</v>
      </c>
      <c r="C958" s="232">
        <v>45761</v>
      </c>
      <c r="D958" s="5" t="s">
        <v>4356</v>
      </c>
      <c r="E958" s="5" t="s">
        <v>4375</v>
      </c>
      <c r="F958" s="5" t="s">
        <v>88</v>
      </c>
      <c r="G958" s="147"/>
      <c r="H958" s="5" t="s">
        <v>4376</v>
      </c>
      <c r="I958" s="5" t="s">
        <v>4358</v>
      </c>
      <c r="J958" s="147">
        <v>4</v>
      </c>
      <c r="K958" s="5" t="s">
        <v>38</v>
      </c>
      <c r="L958" s="5" t="s">
        <v>4362</v>
      </c>
      <c r="M958" s="7">
        <v>176400</v>
      </c>
      <c r="N958" s="147">
        <v>20250416</v>
      </c>
      <c r="O958" s="5" t="s">
        <v>4869</v>
      </c>
      <c r="P958" s="150"/>
      <c r="Q958" s="259">
        <f t="shared" si="211"/>
        <v>705600</v>
      </c>
      <c r="R958" s="259">
        <f t="shared" si="212"/>
        <v>776160.00000000012</v>
      </c>
    </row>
    <row r="959" spans="2:18">
      <c r="B959" s="147">
        <v>13</v>
      </c>
      <c r="C959" s="232">
        <v>45761</v>
      </c>
      <c r="D959" s="5" t="s">
        <v>4356</v>
      </c>
      <c r="E959" s="462" t="s">
        <v>1077</v>
      </c>
      <c r="F959" s="89" t="s">
        <v>416</v>
      </c>
      <c r="G959" s="89"/>
      <c r="H959" s="463" t="s">
        <v>527</v>
      </c>
      <c r="I959" s="463" t="s">
        <v>280</v>
      </c>
      <c r="J959" s="463">
        <v>1</v>
      </c>
      <c r="K959" s="463" t="s">
        <v>38</v>
      </c>
      <c r="L959" s="5" t="s">
        <v>119</v>
      </c>
      <c r="M959" s="153">
        <v>49000</v>
      </c>
      <c r="N959" s="147">
        <v>20250416</v>
      </c>
      <c r="O959" s="5" t="s">
        <v>4471</v>
      </c>
      <c r="P959" s="150"/>
      <c r="Q959" s="259">
        <f t="shared" si="211"/>
        <v>49000</v>
      </c>
      <c r="R959" s="259">
        <f t="shared" si="212"/>
        <v>53900.000000000007</v>
      </c>
    </row>
    <row r="960" spans="2:18">
      <c r="P960" s="418" t="s">
        <v>123</v>
      </c>
      <c r="Q960" s="418">
        <f>SUM(Q947:Q959)</f>
        <v>3621600</v>
      </c>
      <c r="R960" s="418">
        <f>SUM(R947:R959)</f>
        <v>3983760</v>
      </c>
    </row>
    <row r="962" spans="2:18">
      <c r="B962" s="78" t="s">
        <v>4380</v>
      </c>
    </row>
    <row r="963" spans="2:18">
      <c r="B963" s="4" t="s">
        <v>48</v>
      </c>
      <c r="C963" s="4" t="s">
        <v>13</v>
      </c>
      <c r="D963" s="4" t="s">
        <v>12</v>
      </c>
      <c r="E963" s="4" t="s">
        <v>5</v>
      </c>
      <c r="F963" s="4" t="s">
        <v>22</v>
      </c>
      <c r="G963" s="4" t="s">
        <v>2</v>
      </c>
      <c r="H963" s="4" t="s">
        <v>18</v>
      </c>
      <c r="I963" s="4" t="s">
        <v>3</v>
      </c>
      <c r="J963" s="4" t="s">
        <v>6</v>
      </c>
      <c r="K963" s="4" t="s">
        <v>35</v>
      </c>
      <c r="L963" s="4" t="s">
        <v>21</v>
      </c>
      <c r="M963" s="4" t="s">
        <v>59</v>
      </c>
      <c r="N963" s="4" t="s">
        <v>341</v>
      </c>
      <c r="O963" s="4" t="s">
        <v>121</v>
      </c>
      <c r="P963" s="4" t="s">
        <v>73</v>
      </c>
      <c r="Q963" s="4" t="s">
        <v>122</v>
      </c>
      <c r="R963" s="4" t="s">
        <v>337</v>
      </c>
    </row>
    <row r="964" spans="2:18">
      <c r="B964" s="147">
        <v>1</v>
      </c>
      <c r="C964" s="137" t="s">
        <v>4380</v>
      </c>
      <c r="D964" s="5" t="s">
        <v>49</v>
      </c>
      <c r="E964" s="32" t="s">
        <v>1913</v>
      </c>
      <c r="F964" s="5" t="s">
        <v>1925</v>
      </c>
      <c r="G964" s="5"/>
      <c r="H964" s="5" t="s">
        <v>4381</v>
      </c>
      <c r="I964" s="5"/>
      <c r="J964" s="147">
        <v>5</v>
      </c>
      <c r="K964" s="5" t="s">
        <v>2631</v>
      </c>
      <c r="L964" s="5" t="s">
        <v>4402</v>
      </c>
      <c r="M964" s="153">
        <v>49200</v>
      </c>
      <c r="N964" s="147">
        <v>20250417</v>
      </c>
      <c r="O964" s="5" t="s">
        <v>4471</v>
      </c>
      <c r="P964" s="5"/>
      <c r="Q964" s="7">
        <f>$J964*$M964</f>
        <v>246000</v>
      </c>
      <c r="R964" s="7">
        <f>$Q964*1.1</f>
        <v>270600</v>
      </c>
    </row>
    <row r="965" spans="2:18">
      <c r="B965" s="147">
        <v>2</v>
      </c>
      <c r="C965" s="137" t="s">
        <v>4380</v>
      </c>
      <c r="D965" s="5" t="s">
        <v>49</v>
      </c>
      <c r="E965" s="32" t="s">
        <v>4403</v>
      </c>
      <c r="F965" s="5" t="s">
        <v>1925</v>
      </c>
      <c r="G965" s="5"/>
      <c r="H965" s="5" t="s">
        <v>4382</v>
      </c>
      <c r="I965" s="147"/>
      <c r="J965" s="147">
        <v>1</v>
      </c>
      <c r="K965" s="5" t="s">
        <v>36</v>
      </c>
      <c r="L965" s="5" t="s">
        <v>4402</v>
      </c>
      <c r="M965" s="153">
        <v>169000</v>
      </c>
      <c r="N965" s="147">
        <v>20250417</v>
      </c>
      <c r="O965" s="5" t="s">
        <v>4471</v>
      </c>
      <c r="P965" s="5"/>
      <c r="Q965" s="7">
        <f t="shared" ref="Q965:Q967" si="213">$J965*$M965</f>
        <v>169000</v>
      </c>
      <c r="R965" s="7">
        <f t="shared" ref="R965:R967" si="214">$Q965*1.1</f>
        <v>185900.00000000003</v>
      </c>
    </row>
    <row r="966" spans="2:18">
      <c r="B966" s="147">
        <v>3</v>
      </c>
      <c r="C966" s="137" t="s">
        <v>4380</v>
      </c>
      <c r="D966" s="5" t="s">
        <v>49</v>
      </c>
      <c r="E966" s="608" t="s">
        <v>4392</v>
      </c>
      <c r="F966" s="508" t="s">
        <v>4396</v>
      </c>
      <c r="G966" s="5"/>
      <c r="H966" s="508" t="s">
        <v>4394</v>
      </c>
      <c r="I966" s="5"/>
      <c r="J966" s="147">
        <v>5</v>
      </c>
      <c r="K966" s="5" t="s">
        <v>2631</v>
      </c>
      <c r="L966" s="5" t="s">
        <v>4402</v>
      </c>
      <c r="M966" s="153">
        <v>99700</v>
      </c>
      <c r="N966" s="147">
        <v>20250417</v>
      </c>
      <c r="O966" s="5" t="s">
        <v>4680</v>
      </c>
      <c r="P966" s="5"/>
      <c r="Q966" s="7">
        <f t="shared" si="213"/>
        <v>498500</v>
      </c>
      <c r="R966" s="7">
        <f t="shared" si="214"/>
        <v>548350</v>
      </c>
    </row>
    <row r="967" spans="2:18">
      <c r="B967" s="147">
        <v>4</v>
      </c>
      <c r="C967" s="137" t="s">
        <v>4380</v>
      </c>
      <c r="D967" s="5" t="s">
        <v>49</v>
      </c>
      <c r="E967" s="608" t="s">
        <v>4393</v>
      </c>
      <c r="F967" s="508" t="s">
        <v>4396</v>
      </c>
      <c r="G967" s="5"/>
      <c r="H967" s="508" t="s">
        <v>4395</v>
      </c>
      <c r="I967" s="5" t="s">
        <v>4404</v>
      </c>
      <c r="J967" s="147">
        <v>5</v>
      </c>
      <c r="K967" s="5" t="s">
        <v>2631</v>
      </c>
      <c r="L967" s="5" t="s">
        <v>4402</v>
      </c>
      <c r="M967" s="153">
        <v>228400</v>
      </c>
      <c r="N967" s="147">
        <v>20250417</v>
      </c>
      <c r="O967" s="5" t="s">
        <v>4680</v>
      </c>
      <c r="P967" s="5"/>
      <c r="Q967" s="7">
        <f t="shared" si="213"/>
        <v>1142000</v>
      </c>
      <c r="R967" s="7">
        <f t="shared" si="214"/>
        <v>1256200</v>
      </c>
    </row>
    <row r="968" spans="2:18">
      <c r="P968" s="418" t="s">
        <v>123</v>
      </c>
      <c r="Q968" s="418">
        <f>SUM(Q964:Q967)</f>
        <v>2055500</v>
      </c>
      <c r="R968" s="418">
        <f>SUM(R964:R967)</f>
        <v>2261050</v>
      </c>
    </row>
    <row r="970" spans="2:18">
      <c r="B970" s="78">
        <v>45765</v>
      </c>
    </row>
    <row r="971" spans="2:18">
      <c r="B971" s="4" t="s">
        <v>48</v>
      </c>
      <c r="C971" s="4" t="s">
        <v>13</v>
      </c>
      <c r="D971" s="4" t="s">
        <v>12</v>
      </c>
      <c r="E971" s="4" t="s">
        <v>5</v>
      </c>
      <c r="F971" s="4" t="s">
        <v>22</v>
      </c>
      <c r="G971" s="4" t="s">
        <v>2</v>
      </c>
      <c r="H971" s="4" t="s">
        <v>18</v>
      </c>
      <c r="I971" s="4" t="s">
        <v>3</v>
      </c>
      <c r="J971" s="4" t="s">
        <v>6</v>
      </c>
      <c r="K971" s="4" t="s">
        <v>35</v>
      </c>
      <c r="L971" s="4" t="s">
        <v>21</v>
      </c>
      <c r="M971" s="4" t="s">
        <v>59</v>
      </c>
      <c r="N971" s="4" t="s">
        <v>341</v>
      </c>
      <c r="O971" s="4" t="s">
        <v>121</v>
      </c>
      <c r="P971" s="4" t="s">
        <v>73</v>
      </c>
      <c r="Q971" s="4" t="s">
        <v>122</v>
      </c>
      <c r="R971" s="4" t="s">
        <v>337</v>
      </c>
    </row>
    <row r="972" spans="2:18">
      <c r="B972" s="563">
        <v>1</v>
      </c>
      <c r="C972" s="564">
        <v>45765</v>
      </c>
      <c r="D972" s="563" t="s">
        <v>4425</v>
      </c>
      <c r="E972" s="563" t="s">
        <v>4426</v>
      </c>
      <c r="F972" s="563" t="s">
        <v>4430</v>
      </c>
      <c r="G972" s="563" t="s">
        <v>4429</v>
      </c>
      <c r="H972" s="565" t="s">
        <v>4427</v>
      </c>
      <c r="I972" s="563" t="s">
        <v>4431</v>
      </c>
      <c r="J972" s="563">
        <v>1</v>
      </c>
      <c r="K972" s="563" t="s">
        <v>4432</v>
      </c>
      <c r="L972" s="5" t="s">
        <v>2927</v>
      </c>
      <c r="M972" s="566">
        <v>15600</v>
      </c>
      <c r="N972" s="563">
        <v>20250421</v>
      </c>
      <c r="O972" s="563">
        <v>20250422</v>
      </c>
      <c r="P972" s="567"/>
      <c r="Q972" s="568">
        <f>J972*M972</f>
        <v>15600</v>
      </c>
      <c r="R972" s="569">
        <f>Q972*1.1</f>
        <v>17160</v>
      </c>
    </row>
    <row r="973" spans="2:18">
      <c r="B973" s="563">
        <v>2</v>
      </c>
      <c r="C973" s="564">
        <v>45765</v>
      </c>
      <c r="D973" s="563" t="s">
        <v>4425</v>
      </c>
      <c r="E973" s="563" t="s">
        <v>4433</v>
      </c>
      <c r="F973" s="563" t="s">
        <v>4430</v>
      </c>
      <c r="G973" s="563" t="s">
        <v>4429</v>
      </c>
      <c r="H973" s="565" t="s">
        <v>4428</v>
      </c>
      <c r="I973" s="563" t="s">
        <v>4431</v>
      </c>
      <c r="J973" s="563">
        <v>1</v>
      </c>
      <c r="K973" s="563" t="s">
        <v>4432</v>
      </c>
      <c r="L973" s="5" t="s">
        <v>2927</v>
      </c>
      <c r="M973" s="566">
        <v>28000</v>
      </c>
      <c r="N973" s="563">
        <v>20250421</v>
      </c>
      <c r="O973" s="563">
        <v>20250422</v>
      </c>
      <c r="P973" s="567"/>
      <c r="Q973" s="568">
        <f>J973*M973</f>
        <v>28000</v>
      </c>
      <c r="R973" s="569">
        <f>Q973*1.1</f>
        <v>30800.000000000004</v>
      </c>
    </row>
    <row r="974" spans="2:18">
      <c r="P974" s="418" t="s">
        <v>123</v>
      </c>
      <c r="Q974" s="418">
        <f>SUM(Q970:Q973)</f>
        <v>43600</v>
      </c>
      <c r="R974" s="418">
        <f>SUM(R970:R973)</f>
        <v>47960</v>
      </c>
    </row>
    <row r="977" spans="2:18">
      <c r="B977" s="78">
        <v>45772</v>
      </c>
    </row>
    <row r="978" spans="2:18">
      <c r="B978" s="4" t="s">
        <v>48</v>
      </c>
      <c r="C978" s="4" t="s">
        <v>13</v>
      </c>
      <c r="D978" s="4" t="s">
        <v>12</v>
      </c>
      <c r="E978" s="4" t="s">
        <v>5</v>
      </c>
      <c r="F978" s="4" t="s">
        <v>22</v>
      </c>
      <c r="G978" s="4" t="s">
        <v>2</v>
      </c>
      <c r="H978" s="4" t="s">
        <v>18</v>
      </c>
      <c r="I978" s="4" t="s">
        <v>3</v>
      </c>
      <c r="J978" s="4" t="s">
        <v>6</v>
      </c>
      <c r="K978" s="4" t="s">
        <v>35</v>
      </c>
      <c r="L978" s="4" t="s">
        <v>21</v>
      </c>
      <c r="M978" s="4" t="s">
        <v>59</v>
      </c>
      <c r="N978" s="4" t="s">
        <v>341</v>
      </c>
      <c r="O978" s="4" t="s">
        <v>121</v>
      </c>
      <c r="P978" s="4" t="s">
        <v>73</v>
      </c>
      <c r="Q978" s="4" t="s">
        <v>122</v>
      </c>
      <c r="R978" s="4" t="s">
        <v>337</v>
      </c>
    </row>
    <row r="979" spans="2:18" ht="28.5">
      <c r="B979" s="147">
        <v>1</v>
      </c>
      <c r="C979" s="232">
        <v>45772</v>
      </c>
      <c r="D979" s="5" t="s">
        <v>4472</v>
      </c>
      <c r="E979" s="483" t="s">
        <v>3699</v>
      </c>
      <c r="F979" s="478" t="s">
        <v>471</v>
      </c>
      <c r="G979" s="478"/>
      <c r="H979" s="478" t="s">
        <v>469</v>
      </c>
      <c r="I979" s="478" t="s">
        <v>2138</v>
      </c>
      <c r="J979" s="478">
        <v>5</v>
      </c>
      <c r="K979" s="478" t="s">
        <v>36</v>
      </c>
      <c r="L979" s="5" t="s">
        <v>4479</v>
      </c>
      <c r="M979" s="153">
        <v>83000</v>
      </c>
      <c r="N979" s="147">
        <v>20250428</v>
      </c>
      <c r="O979" s="5" t="s">
        <v>4630</v>
      </c>
      <c r="P979" s="150"/>
      <c r="Q979" s="568">
        <f t="shared" ref="Q979:Q992" si="215">J979*M979</f>
        <v>415000</v>
      </c>
      <c r="R979" s="569">
        <f t="shared" ref="R979:R992" si="216">Q979*1.1</f>
        <v>456500.00000000006</v>
      </c>
    </row>
    <row r="980" spans="2:18">
      <c r="B980" s="147">
        <v>2</v>
      </c>
      <c r="C980" s="232">
        <v>45772</v>
      </c>
      <c r="D980" s="5" t="s">
        <v>49</v>
      </c>
      <c r="E980" s="414" t="s">
        <v>2035</v>
      </c>
      <c r="F980" s="413" t="s">
        <v>87</v>
      </c>
      <c r="G980" s="147" t="s">
        <v>1</v>
      </c>
      <c r="H980" s="414" t="s">
        <v>328</v>
      </c>
      <c r="I980" s="147" t="s">
        <v>42</v>
      </c>
      <c r="J980" s="147">
        <v>20</v>
      </c>
      <c r="K980" s="5" t="s">
        <v>38</v>
      </c>
      <c r="L980" s="5" t="s">
        <v>4479</v>
      </c>
      <c r="M980" s="153">
        <v>21500</v>
      </c>
      <c r="N980" s="147">
        <v>20250428</v>
      </c>
      <c r="O980" s="5" t="s">
        <v>4600</v>
      </c>
      <c r="P980" s="150"/>
      <c r="Q980" s="568">
        <f t="shared" si="215"/>
        <v>430000</v>
      </c>
      <c r="R980" s="569">
        <f t="shared" si="216"/>
        <v>473000.00000000006</v>
      </c>
    </row>
    <row r="981" spans="2:18" ht="12.75" customHeight="1">
      <c r="B981" s="147">
        <v>3</v>
      </c>
      <c r="C981" s="232">
        <v>45772</v>
      </c>
      <c r="D981" s="5" t="s">
        <v>49</v>
      </c>
      <c r="E981" s="462" t="s">
        <v>3558</v>
      </c>
      <c r="F981" s="275" t="s">
        <v>410</v>
      </c>
      <c r="G981" s="275"/>
      <c r="H981" s="460" t="s">
        <v>1367</v>
      </c>
      <c r="I981" s="460" t="s">
        <v>1839</v>
      </c>
      <c r="J981" s="147">
        <v>5</v>
      </c>
      <c r="K981" s="5" t="s">
        <v>4475</v>
      </c>
      <c r="L981" s="5" t="s">
        <v>4479</v>
      </c>
      <c r="M981" s="153">
        <v>45000</v>
      </c>
      <c r="N981" s="147">
        <v>20250516</v>
      </c>
      <c r="O981" s="5" t="s">
        <v>4680</v>
      </c>
      <c r="P981" s="88" t="s">
        <v>4652</v>
      </c>
      <c r="Q981" s="568">
        <f t="shared" si="215"/>
        <v>225000</v>
      </c>
      <c r="R981" s="569">
        <f t="shared" si="216"/>
        <v>247500.00000000003</v>
      </c>
    </row>
    <row r="982" spans="2:18" ht="16.5">
      <c r="B982" s="147">
        <v>4</v>
      </c>
      <c r="C982" s="232">
        <v>45772</v>
      </c>
      <c r="D982" s="5" t="s">
        <v>49</v>
      </c>
      <c r="E982" s="104" t="s">
        <v>16</v>
      </c>
      <c r="F982" s="147"/>
      <c r="G982" s="147"/>
      <c r="H982" s="147"/>
      <c r="I982" s="104" t="s">
        <v>744</v>
      </c>
      <c r="J982" s="104">
        <v>4</v>
      </c>
      <c r="K982" s="5" t="s">
        <v>4477</v>
      </c>
      <c r="L982" s="5" t="s">
        <v>4479</v>
      </c>
      <c r="M982" s="153">
        <v>27500</v>
      </c>
      <c r="N982" s="147">
        <v>20250428</v>
      </c>
      <c r="O982" s="5" t="s">
        <v>4600</v>
      </c>
      <c r="P982" s="150"/>
      <c r="Q982" s="568">
        <f t="shared" si="215"/>
        <v>110000</v>
      </c>
      <c r="R982" s="569">
        <f t="shared" si="216"/>
        <v>121000.00000000001</v>
      </c>
    </row>
    <row r="983" spans="2:18" ht="16.5">
      <c r="B983" s="147">
        <v>5</v>
      </c>
      <c r="C983" s="232">
        <v>45772</v>
      </c>
      <c r="D983" s="5" t="s">
        <v>49</v>
      </c>
      <c r="E983" s="104" t="s">
        <v>16</v>
      </c>
      <c r="F983" s="147"/>
      <c r="G983" s="147"/>
      <c r="H983" s="147"/>
      <c r="I983" s="104" t="s">
        <v>743</v>
      </c>
      <c r="J983" s="104">
        <v>4</v>
      </c>
      <c r="K983" s="5" t="s">
        <v>4477</v>
      </c>
      <c r="L983" s="5" t="s">
        <v>4479</v>
      </c>
      <c r="M983" s="153">
        <v>27500</v>
      </c>
      <c r="N983" s="147">
        <v>20250428</v>
      </c>
      <c r="O983" s="5" t="s">
        <v>4600</v>
      </c>
      <c r="P983" s="150"/>
      <c r="Q983" s="568">
        <f t="shared" si="215"/>
        <v>110000</v>
      </c>
      <c r="R983" s="569">
        <f t="shared" si="216"/>
        <v>121000.00000000001</v>
      </c>
    </row>
    <row r="984" spans="2:18" ht="16.5">
      <c r="B984" s="147">
        <v>6</v>
      </c>
      <c r="C984" s="232">
        <v>45772</v>
      </c>
      <c r="D984" s="5" t="s">
        <v>49</v>
      </c>
      <c r="E984" s="104" t="s">
        <v>16</v>
      </c>
      <c r="F984" s="147"/>
      <c r="G984" s="147"/>
      <c r="H984" s="147"/>
      <c r="I984" s="104" t="s">
        <v>4476</v>
      </c>
      <c r="J984" s="104">
        <v>1</v>
      </c>
      <c r="K984" s="5" t="s">
        <v>4477</v>
      </c>
      <c r="L984" s="5" t="s">
        <v>4479</v>
      </c>
      <c r="M984" s="153">
        <v>27500</v>
      </c>
      <c r="N984" s="147">
        <v>20250428</v>
      </c>
      <c r="O984" s="5" t="s">
        <v>4600</v>
      </c>
      <c r="P984" s="150"/>
      <c r="Q984" s="568">
        <f t="shared" si="215"/>
        <v>27500</v>
      </c>
      <c r="R984" s="569">
        <f t="shared" si="216"/>
        <v>30250.000000000004</v>
      </c>
    </row>
    <row r="985" spans="2:18">
      <c r="B985" s="147">
        <v>7</v>
      </c>
      <c r="C985" s="232">
        <v>45772</v>
      </c>
      <c r="D985" s="5" t="s">
        <v>49</v>
      </c>
      <c r="E985" s="87" t="s">
        <v>3712</v>
      </c>
      <c r="F985" s="111" t="s">
        <v>1677</v>
      </c>
      <c r="G985" s="5"/>
      <c r="H985" s="87" t="s">
        <v>2128</v>
      </c>
      <c r="I985" s="5" t="s">
        <v>4478</v>
      </c>
      <c r="J985" s="5">
        <v>10</v>
      </c>
      <c r="K985" s="5" t="s">
        <v>37</v>
      </c>
      <c r="L985" s="5" t="s">
        <v>4479</v>
      </c>
      <c r="M985" s="153">
        <v>6700</v>
      </c>
      <c r="N985" s="147">
        <v>20250428</v>
      </c>
      <c r="O985" s="5" t="s">
        <v>4600</v>
      </c>
      <c r="P985" s="150"/>
      <c r="Q985" s="568">
        <f t="shared" si="215"/>
        <v>67000</v>
      </c>
      <c r="R985" s="569">
        <f t="shared" si="216"/>
        <v>73700</v>
      </c>
    </row>
    <row r="986" spans="2:18">
      <c r="B986" s="147">
        <v>8</v>
      </c>
      <c r="C986" s="232">
        <v>45772</v>
      </c>
      <c r="D986" s="5" t="s">
        <v>49</v>
      </c>
      <c r="E986" s="147" t="s">
        <v>2043</v>
      </c>
      <c r="F986" s="239" t="s">
        <v>1677</v>
      </c>
      <c r="G986" s="147"/>
      <c r="H986" s="147" t="s">
        <v>2047</v>
      </c>
      <c r="I986" s="147" t="s">
        <v>191</v>
      </c>
      <c r="J986" s="147">
        <v>5</v>
      </c>
      <c r="K986" s="5" t="s">
        <v>37</v>
      </c>
      <c r="L986" s="5" t="s">
        <v>4479</v>
      </c>
      <c r="M986" s="153">
        <v>6700</v>
      </c>
      <c r="N986" s="147">
        <v>20250428</v>
      </c>
      <c r="O986" s="5" t="s">
        <v>4600</v>
      </c>
      <c r="P986" s="150"/>
      <c r="Q986" s="568">
        <f t="shared" si="215"/>
        <v>33500</v>
      </c>
      <c r="R986" s="569">
        <f t="shared" si="216"/>
        <v>36850</v>
      </c>
    </row>
    <row r="987" spans="2:18">
      <c r="B987" s="147">
        <v>9</v>
      </c>
      <c r="C987" s="232">
        <v>45772</v>
      </c>
      <c r="D987" s="5" t="s">
        <v>49</v>
      </c>
      <c r="E987" s="147" t="s">
        <v>2044</v>
      </c>
      <c r="F987" s="239" t="s">
        <v>1677</v>
      </c>
      <c r="G987" s="147"/>
      <c r="H987" s="147" t="s">
        <v>2048</v>
      </c>
      <c r="I987" s="147" t="s">
        <v>46</v>
      </c>
      <c r="J987" s="147">
        <v>5</v>
      </c>
      <c r="K987" s="460" t="s">
        <v>37</v>
      </c>
      <c r="L987" s="5" t="s">
        <v>4479</v>
      </c>
      <c r="M987" s="153">
        <v>6700</v>
      </c>
      <c r="N987" s="147">
        <v>20250428</v>
      </c>
      <c r="O987" s="5" t="s">
        <v>4600</v>
      </c>
      <c r="P987" s="150"/>
      <c r="Q987" s="568">
        <f t="shared" si="215"/>
        <v>33500</v>
      </c>
      <c r="R987" s="569">
        <f t="shared" si="216"/>
        <v>36850</v>
      </c>
    </row>
    <row r="988" spans="2:18">
      <c r="B988" s="147">
        <v>10</v>
      </c>
      <c r="C988" s="232">
        <v>45772</v>
      </c>
      <c r="D988" s="5" t="s">
        <v>49</v>
      </c>
      <c r="E988" s="522" t="s">
        <v>3282</v>
      </c>
      <c r="F988" s="522" t="s">
        <v>87</v>
      </c>
      <c r="G988" s="522" t="s">
        <v>1</v>
      </c>
      <c r="H988" s="522" t="s">
        <v>898</v>
      </c>
      <c r="I988" s="563" t="s">
        <v>2638</v>
      </c>
      <c r="J988" s="522">
        <v>5</v>
      </c>
      <c r="K988" s="573" t="s">
        <v>38</v>
      </c>
      <c r="L988" s="5" t="s">
        <v>4479</v>
      </c>
      <c r="M988" s="153">
        <v>63000</v>
      </c>
      <c r="N988" s="147">
        <v>20250428</v>
      </c>
      <c r="O988" s="5" t="s">
        <v>4600</v>
      </c>
      <c r="P988" s="150"/>
      <c r="Q988" s="568">
        <f t="shared" si="215"/>
        <v>315000</v>
      </c>
      <c r="R988" s="569">
        <f t="shared" si="216"/>
        <v>346500</v>
      </c>
    </row>
    <row r="989" spans="2:18">
      <c r="B989" s="147">
        <v>11</v>
      </c>
      <c r="C989" s="232">
        <v>45772</v>
      </c>
      <c r="D989" s="5" t="s">
        <v>49</v>
      </c>
      <c r="E989" s="414" t="s">
        <v>2815</v>
      </c>
      <c r="F989" s="413" t="s">
        <v>87</v>
      </c>
      <c r="G989" s="147" t="s">
        <v>2817</v>
      </c>
      <c r="H989" s="414" t="s">
        <v>1461</v>
      </c>
      <c r="I989" s="147" t="s">
        <v>42</v>
      </c>
      <c r="J989" s="147">
        <v>10</v>
      </c>
      <c r="K989" s="5" t="s">
        <v>38</v>
      </c>
      <c r="L989" s="5" t="s">
        <v>4479</v>
      </c>
      <c r="M989" s="153">
        <v>21500</v>
      </c>
      <c r="N989" s="147">
        <v>20250428</v>
      </c>
      <c r="O989" s="5" t="s">
        <v>4600</v>
      </c>
      <c r="P989" s="150"/>
      <c r="Q989" s="568">
        <f t="shared" si="215"/>
        <v>215000</v>
      </c>
      <c r="R989" s="569">
        <f t="shared" si="216"/>
        <v>236500.00000000003</v>
      </c>
    </row>
    <row r="990" spans="2:18" ht="16.5">
      <c r="B990" s="147">
        <v>12</v>
      </c>
      <c r="C990" s="232">
        <v>45772</v>
      </c>
      <c r="D990" s="5" t="s">
        <v>49</v>
      </c>
      <c r="E990" s="104" t="s">
        <v>2039</v>
      </c>
      <c r="F990" s="413" t="s">
        <v>87</v>
      </c>
      <c r="G990" s="147" t="s">
        <v>2817</v>
      </c>
      <c r="H990" s="277" t="s">
        <v>1689</v>
      </c>
      <c r="I990" s="147" t="s">
        <v>42</v>
      </c>
      <c r="J990" s="147">
        <v>10</v>
      </c>
      <c r="K990" s="5" t="s">
        <v>38</v>
      </c>
      <c r="L990" s="5" t="s">
        <v>4479</v>
      </c>
      <c r="M990" s="153">
        <v>11800</v>
      </c>
      <c r="N990" s="147">
        <v>20250428</v>
      </c>
      <c r="O990" s="5" t="s">
        <v>4600</v>
      </c>
      <c r="P990" s="150"/>
      <c r="Q990" s="568">
        <f t="shared" si="215"/>
        <v>118000</v>
      </c>
      <c r="R990" s="569">
        <f t="shared" si="216"/>
        <v>129800.00000000001</v>
      </c>
    </row>
    <row r="991" spans="2:18" ht="16.5">
      <c r="B991" s="147">
        <v>13</v>
      </c>
      <c r="C991" s="232">
        <v>45772</v>
      </c>
      <c r="D991" s="5" t="s">
        <v>49</v>
      </c>
      <c r="E991" s="104" t="s">
        <v>86</v>
      </c>
      <c r="F991" s="413" t="s">
        <v>87</v>
      </c>
      <c r="G991" s="147" t="s">
        <v>2817</v>
      </c>
      <c r="H991" s="275" t="s">
        <v>2816</v>
      </c>
      <c r="I991" s="147" t="s">
        <v>42</v>
      </c>
      <c r="J991" s="147">
        <v>10</v>
      </c>
      <c r="K991" s="5" t="s">
        <v>38</v>
      </c>
      <c r="L991" s="5" t="s">
        <v>4479</v>
      </c>
      <c r="M991" s="153">
        <v>16500</v>
      </c>
      <c r="N991" s="147">
        <v>20250428</v>
      </c>
      <c r="O991" s="5" t="s">
        <v>4600</v>
      </c>
      <c r="P991" s="150"/>
      <c r="Q991" s="568">
        <f t="shared" si="215"/>
        <v>165000</v>
      </c>
      <c r="R991" s="569">
        <f t="shared" si="216"/>
        <v>181500.00000000003</v>
      </c>
    </row>
    <row r="992" spans="2:18" ht="16.5">
      <c r="B992" s="147">
        <v>14</v>
      </c>
      <c r="C992" s="232">
        <v>45772</v>
      </c>
      <c r="D992" s="5" t="s">
        <v>49</v>
      </c>
      <c r="E992" s="104" t="s">
        <v>2145</v>
      </c>
      <c r="F992" s="147" t="s">
        <v>3276</v>
      </c>
      <c r="G992" s="147" t="s">
        <v>1</v>
      </c>
      <c r="H992" s="147" t="s">
        <v>578</v>
      </c>
      <c r="I992" s="563" t="s">
        <v>2638</v>
      </c>
      <c r="J992" s="147">
        <v>5</v>
      </c>
      <c r="K992" s="87" t="s">
        <v>38</v>
      </c>
      <c r="L992" s="5" t="s">
        <v>4479</v>
      </c>
      <c r="M992" s="153">
        <v>11500</v>
      </c>
      <c r="N992" s="147">
        <v>20250428</v>
      </c>
      <c r="O992" s="5" t="s">
        <v>4600</v>
      </c>
      <c r="P992" s="150"/>
      <c r="Q992" s="568">
        <f t="shared" si="215"/>
        <v>57500</v>
      </c>
      <c r="R992" s="569">
        <f t="shared" si="216"/>
        <v>63250.000000000007</v>
      </c>
    </row>
    <row r="993" spans="1:18">
      <c r="Q993" s="418">
        <f>SUM(Q979:Q992)</f>
        <v>2322000</v>
      </c>
      <c r="R993" s="418">
        <f>SUM(R979:R992)</f>
        <v>2554200.0000000005</v>
      </c>
    </row>
    <row r="995" spans="1:18" s="583" customFormat="1">
      <c r="A995" s="581"/>
      <c r="B995" s="582">
        <v>45776</v>
      </c>
      <c r="C995" s="581"/>
      <c r="D995" s="581"/>
      <c r="E995" s="581"/>
      <c r="F995" s="581"/>
      <c r="G995" s="581"/>
      <c r="H995" s="581"/>
      <c r="I995" s="581"/>
      <c r="J995" s="581"/>
      <c r="K995" s="581"/>
      <c r="L995" s="581"/>
      <c r="M995" s="581"/>
      <c r="N995" s="581"/>
      <c r="O995" s="581"/>
    </row>
    <row r="996" spans="1:18" s="583" customFormat="1">
      <c r="A996" s="581"/>
      <c r="B996" s="584" t="s">
        <v>48</v>
      </c>
      <c r="C996" s="584" t="s">
        <v>13</v>
      </c>
      <c r="D996" s="584" t="s">
        <v>12</v>
      </c>
      <c r="E996" s="584" t="s">
        <v>5</v>
      </c>
      <c r="F996" s="584" t="s">
        <v>22</v>
      </c>
      <c r="G996" s="584" t="s">
        <v>2</v>
      </c>
      <c r="H996" s="584" t="s">
        <v>18</v>
      </c>
      <c r="I996" s="584" t="s">
        <v>3</v>
      </c>
      <c r="J996" s="584" t="s">
        <v>6</v>
      </c>
      <c r="K996" s="584" t="s">
        <v>35</v>
      </c>
      <c r="L996" s="584" t="s">
        <v>21</v>
      </c>
      <c r="M996" s="584" t="s">
        <v>59</v>
      </c>
      <c r="N996" s="584" t="s">
        <v>341</v>
      </c>
      <c r="O996" s="584" t="s">
        <v>121</v>
      </c>
      <c r="P996" s="584" t="s">
        <v>73</v>
      </c>
      <c r="Q996" s="584" t="s">
        <v>122</v>
      </c>
      <c r="R996" s="584" t="s">
        <v>337</v>
      </c>
    </row>
    <row r="997" spans="1:18" s="583" customFormat="1">
      <c r="B997" s="585">
        <v>1</v>
      </c>
      <c r="C997" s="586">
        <v>45776</v>
      </c>
      <c r="D997" s="585" t="s">
        <v>4489</v>
      </c>
      <c r="E997" s="588" t="s">
        <v>4490</v>
      </c>
      <c r="F997" s="588" t="s">
        <v>4493</v>
      </c>
      <c r="G997" s="587"/>
      <c r="H997" s="588" t="s">
        <v>3393</v>
      </c>
      <c r="I997" s="588"/>
      <c r="J997" s="588">
        <v>2</v>
      </c>
      <c r="K997" s="588" t="s">
        <v>4499</v>
      </c>
      <c r="L997" s="147" t="s">
        <v>631</v>
      </c>
      <c r="M997" s="594">
        <v>150000</v>
      </c>
      <c r="N997" s="587">
        <v>20250519</v>
      </c>
      <c r="O997" s="5" t="s">
        <v>4668</v>
      </c>
      <c r="P997" s="587"/>
      <c r="Q997" s="595">
        <f>J997*M997</f>
        <v>300000</v>
      </c>
      <c r="R997" s="596">
        <f>Q997*1.1</f>
        <v>330000</v>
      </c>
    </row>
    <row r="998" spans="1:18" s="583" customFormat="1">
      <c r="B998" s="585">
        <v>2</v>
      </c>
      <c r="C998" s="586">
        <v>45776</v>
      </c>
      <c r="D998" s="585" t="s">
        <v>4489</v>
      </c>
      <c r="E998" s="588" t="s">
        <v>4491</v>
      </c>
      <c r="F998" s="588" t="s">
        <v>4493</v>
      </c>
      <c r="G998" s="587"/>
      <c r="H998" s="588" t="s">
        <v>4494</v>
      </c>
      <c r="I998" s="588"/>
      <c r="J998" s="588">
        <v>2</v>
      </c>
      <c r="K998" s="588" t="s">
        <v>4499</v>
      </c>
      <c r="L998" s="147" t="s">
        <v>631</v>
      </c>
      <c r="M998" s="594">
        <v>150000</v>
      </c>
      <c r="N998" s="587">
        <v>20250519</v>
      </c>
      <c r="O998" s="5" t="s">
        <v>4668</v>
      </c>
      <c r="P998" s="587"/>
      <c r="Q998" s="595">
        <f t="shared" ref="Q998:Q1003" si="217">J998*M998</f>
        <v>300000</v>
      </c>
      <c r="R998" s="596">
        <f t="shared" ref="R998:R1003" si="218">Q998*1.1</f>
        <v>330000</v>
      </c>
    </row>
    <row r="999" spans="1:18" s="583" customFormat="1">
      <c r="B999" s="585">
        <v>3</v>
      </c>
      <c r="C999" s="586">
        <v>45776</v>
      </c>
      <c r="D999" s="585" t="s">
        <v>4489</v>
      </c>
      <c r="E999" s="588" t="s">
        <v>4492</v>
      </c>
      <c r="F999" s="588" t="s">
        <v>4493</v>
      </c>
      <c r="G999" s="587"/>
      <c r="H999" s="588" t="s">
        <v>4495</v>
      </c>
      <c r="I999" s="588"/>
      <c r="J999" s="588">
        <v>3</v>
      </c>
      <c r="K999" s="588" t="s">
        <v>4499</v>
      </c>
      <c r="L999" s="147" t="s">
        <v>631</v>
      </c>
      <c r="M999" s="594">
        <v>150000</v>
      </c>
      <c r="N999" s="587">
        <v>20250519</v>
      </c>
      <c r="O999" s="5" t="s">
        <v>4668</v>
      </c>
      <c r="P999" s="587"/>
      <c r="Q999" s="595">
        <f t="shared" si="217"/>
        <v>450000</v>
      </c>
      <c r="R999" s="596">
        <f t="shared" si="218"/>
        <v>495000.00000000006</v>
      </c>
    </row>
    <row r="1000" spans="1:18" s="583" customFormat="1">
      <c r="B1000" s="585">
        <v>4</v>
      </c>
      <c r="C1000" s="586">
        <v>45776</v>
      </c>
      <c r="D1000" s="585" t="s">
        <v>4489</v>
      </c>
      <c r="E1000" s="588" t="s">
        <v>4640</v>
      </c>
      <c r="F1000" s="588" t="s">
        <v>4493</v>
      </c>
      <c r="G1000" s="587"/>
      <c r="H1000" s="588" t="s">
        <v>2837</v>
      </c>
      <c r="I1000" s="588"/>
      <c r="J1000" s="588">
        <v>3</v>
      </c>
      <c r="K1000" s="588" t="s">
        <v>4499</v>
      </c>
      <c r="L1000" s="147" t="s">
        <v>631</v>
      </c>
      <c r="M1000" s="594">
        <v>127000</v>
      </c>
      <c r="N1000" s="587">
        <v>20250519</v>
      </c>
      <c r="O1000" s="5" t="s">
        <v>4668</v>
      </c>
      <c r="P1000" s="587"/>
      <c r="Q1000" s="595">
        <f t="shared" si="217"/>
        <v>381000</v>
      </c>
      <c r="R1000" s="596">
        <f t="shared" si="218"/>
        <v>419100.00000000006</v>
      </c>
    </row>
    <row r="1001" spans="1:18" s="583" customFormat="1">
      <c r="A1001" s="581"/>
      <c r="B1001" s="585">
        <v>5</v>
      </c>
      <c r="C1001" s="586">
        <v>45776</v>
      </c>
      <c r="D1001" s="585" t="s">
        <v>4489</v>
      </c>
      <c r="E1001" s="588" t="s">
        <v>4641</v>
      </c>
      <c r="F1001" s="588" t="s">
        <v>4493</v>
      </c>
      <c r="G1001" s="585"/>
      <c r="H1001" s="588" t="s">
        <v>4496</v>
      </c>
      <c r="I1001" s="588"/>
      <c r="J1001" s="588">
        <v>2</v>
      </c>
      <c r="K1001" s="588" t="s">
        <v>4499</v>
      </c>
      <c r="L1001" s="147" t="s">
        <v>631</v>
      </c>
      <c r="M1001" s="592">
        <v>127000</v>
      </c>
      <c r="N1001" s="587">
        <v>20250519</v>
      </c>
      <c r="O1001" s="5" t="s">
        <v>4668</v>
      </c>
      <c r="P1001" s="587"/>
      <c r="Q1001" s="595">
        <f t="shared" si="217"/>
        <v>254000</v>
      </c>
      <c r="R1001" s="596">
        <f t="shared" si="218"/>
        <v>279400</v>
      </c>
    </row>
    <row r="1002" spans="1:18" s="583" customFormat="1">
      <c r="A1002" s="581"/>
      <c r="B1002" s="585">
        <v>6</v>
      </c>
      <c r="C1002" s="586">
        <v>45776</v>
      </c>
      <c r="D1002" s="585" t="s">
        <v>4489</v>
      </c>
      <c r="E1002" s="588" t="s">
        <v>4642</v>
      </c>
      <c r="F1002" s="588" t="s">
        <v>4493</v>
      </c>
      <c r="G1002" s="585"/>
      <c r="H1002" s="588" t="s">
        <v>4497</v>
      </c>
      <c r="I1002" s="588"/>
      <c r="J1002" s="588">
        <v>3</v>
      </c>
      <c r="K1002" s="588" t="s">
        <v>4499</v>
      </c>
      <c r="L1002" s="147" t="s">
        <v>631</v>
      </c>
      <c r="M1002" s="592">
        <v>127000</v>
      </c>
      <c r="N1002" s="587">
        <v>20250519</v>
      </c>
      <c r="O1002" s="5" t="s">
        <v>4668</v>
      </c>
      <c r="P1002" s="587"/>
      <c r="Q1002" s="595">
        <f t="shared" si="217"/>
        <v>381000</v>
      </c>
      <c r="R1002" s="596">
        <f t="shared" si="218"/>
        <v>419100.00000000006</v>
      </c>
    </row>
    <row r="1003" spans="1:18" s="583" customFormat="1">
      <c r="A1003" s="581"/>
      <c r="B1003" s="585">
        <v>7</v>
      </c>
      <c r="C1003" s="586">
        <v>45776</v>
      </c>
      <c r="D1003" s="585" t="s">
        <v>4489</v>
      </c>
      <c r="E1003" s="588" t="s">
        <v>4643</v>
      </c>
      <c r="F1003" s="588" t="s">
        <v>4493</v>
      </c>
      <c r="G1003" s="585"/>
      <c r="H1003" s="588" t="s">
        <v>4498</v>
      </c>
      <c r="I1003" s="588"/>
      <c r="J1003" s="588">
        <v>3</v>
      </c>
      <c r="K1003" s="588" t="s">
        <v>4499</v>
      </c>
      <c r="L1003" s="147" t="s">
        <v>631</v>
      </c>
      <c r="M1003" s="592">
        <v>127000</v>
      </c>
      <c r="N1003" s="587">
        <v>20250519</v>
      </c>
      <c r="O1003" s="5" t="s">
        <v>4668</v>
      </c>
      <c r="P1003" s="587"/>
      <c r="Q1003" s="595">
        <f t="shared" si="217"/>
        <v>381000</v>
      </c>
      <c r="R1003" s="596">
        <f t="shared" si="218"/>
        <v>419100.00000000006</v>
      </c>
    </row>
    <row r="1004" spans="1:18" s="583" customFormat="1">
      <c r="A1004" s="581"/>
      <c r="B1004" s="581"/>
      <c r="C1004" s="581"/>
      <c r="D1004" s="581"/>
      <c r="E1004" s="589"/>
      <c r="F1004" s="581"/>
      <c r="G1004" s="581"/>
      <c r="H1004" s="581"/>
      <c r="I1004" s="581"/>
      <c r="J1004" s="581"/>
      <c r="K1004" s="581"/>
      <c r="L1004" s="581"/>
      <c r="M1004" s="581"/>
      <c r="N1004" s="581"/>
      <c r="O1004" s="581"/>
      <c r="Q1004" s="394">
        <f>SUM(Q997:Q1003)</f>
        <v>2447000</v>
      </c>
      <c r="R1004" s="394">
        <f>SUM(R997:R1003)</f>
        <v>2691700</v>
      </c>
    </row>
    <row r="1005" spans="1:18" s="583" customFormat="1">
      <c r="A1005" s="581"/>
      <c r="B1005" s="581"/>
      <c r="C1005" s="581"/>
      <c r="D1005" s="581"/>
      <c r="E1005" s="589"/>
      <c r="F1005" s="581"/>
      <c r="G1005" s="581"/>
      <c r="H1005" s="581"/>
      <c r="I1005" s="581"/>
      <c r="J1005" s="581"/>
      <c r="K1005" s="581"/>
      <c r="L1005" s="581"/>
      <c r="M1005" s="581"/>
      <c r="N1005" s="581"/>
      <c r="O1005" s="581"/>
    </row>
    <row r="1006" spans="1:18" s="583" customFormat="1">
      <c r="A1006" s="581"/>
      <c r="B1006" s="590">
        <v>45793</v>
      </c>
      <c r="C1006" s="581"/>
      <c r="D1006" s="581"/>
      <c r="E1006" s="589"/>
      <c r="F1006" s="581"/>
      <c r="G1006" s="581"/>
      <c r="H1006" s="581"/>
      <c r="I1006" s="581"/>
      <c r="J1006" s="581"/>
      <c r="K1006" s="581"/>
      <c r="L1006" s="581"/>
      <c r="M1006" s="581"/>
      <c r="N1006" s="581"/>
      <c r="O1006" s="581"/>
    </row>
    <row r="1007" spans="1:18" s="583" customFormat="1">
      <c r="A1007" s="581"/>
      <c r="B1007" s="584" t="s">
        <v>48</v>
      </c>
      <c r="C1007" s="584" t="s">
        <v>13</v>
      </c>
      <c r="D1007" s="584" t="s">
        <v>12</v>
      </c>
      <c r="E1007" s="584" t="s">
        <v>5</v>
      </c>
      <c r="F1007" s="584" t="s">
        <v>22</v>
      </c>
      <c r="G1007" s="584" t="s">
        <v>2</v>
      </c>
      <c r="H1007" s="584" t="s">
        <v>18</v>
      </c>
      <c r="I1007" s="584" t="s">
        <v>3</v>
      </c>
      <c r="J1007" s="584" t="s">
        <v>6</v>
      </c>
      <c r="K1007" s="584" t="s">
        <v>35</v>
      </c>
      <c r="L1007" s="584" t="s">
        <v>21</v>
      </c>
      <c r="M1007" s="584" t="s">
        <v>59</v>
      </c>
      <c r="N1007" s="584" t="s">
        <v>341</v>
      </c>
      <c r="O1007" s="584" t="s">
        <v>121</v>
      </c>
      <c r="P1007" s="584" t="s">
        <v>73</v>
      </c>
      <c r="Q1007" s="584" t="s">
        <v>122</v>
      </c>
      <c r="R1007" s="584" t="s">
        <v>337</v>
      </c>
    </row>
    <row r="1008" spans="1:18" s="583" customFormat="1">
      <c r="A1008" s="581"/>
      <c r="B1008" s="585">
        <v>1</v>
      </c>
      <c r="C1008" s="586">
        <v>45793</v>
      </c>
      <c r="D1008" s="585" t="s">
        <v>4636</v>
      </c>
      <c r="E1008" s="585" t="s">
        <v>4644</v>
      </c>
      <c r="F1008" s="598" t="s">
        <v>1677</v>
      </c>
      <c r="G1008" s="585"/>
      <c r="H1008" s="585" t="s">
        <v>4645</v>
      </c>
      <c r="I1008" s="585" t="s">
        <v>191</v>
      </c>
      <c r="J1008" s="585">
        <v>10</v>
      </c>
      <c r="K1008" s="585" t="s">
        <v>4646</v>
      </c>
      <c r="L1008" s="5" t="s">
        <v>4479</v>
      </c>
      <c r="M1008" s="592">
        <v>8300</v>
      </c>
      <c r="N1008" s="585">
        <v>20250519</v>
      </c>
      <c r="O1008" s="5" t="s">
        <v>4680</v>
      </c>
      <c r="P1008" s="587"/>
      <c r="Q1008" s="595">
        <f t="shared" ref="Q1008:Q1013" si="219">M1008*J1008</f>
        <v>83000</v>
      </c>
      <c r="R1008" s="596">
        <f t="shared" ref="R1008:R1013" si="220">Q1008*1.1</f>
        <v>91300.000000000015</v>
      </c>
    </row>
    <row r="1009" spans="1:18" s="583" customFormat="1">
      <c r="A1009" s="581"/>
      <c r="B1009" s="585">
        <v>2</v>
      </c>
      <c r="C1009" s="586">
        <v>45793</v>
      </c>
      <c r="D1009" s="585" t="s">
        <v>4636</v>
      </c>
      <c r="E1009" s="588" t="s">
        <v>3713</v>
      </c>
      <c r="F1009" s="598" t="s">
        <v>1677</v>
      </c>
      <c r="G1009" s="585"/>
      <c r="H1009" s="585" t="s">
        <v>1261</v>
      </c>
      <c r="I1009" s="585" t="s">
        <v>191</v>
      </c>
      <c r="J1009" s="585">
        <v>10</v>
      </c>
      <c r="K1009" s="585" t="s">
        <v>37</v>
      </c>
      <c r="L1009" s="5" t="s">
        <v>4479</v>
      </c>
      <c r="M1009" s="592">
        <v>8300</v>
      </c>
      <c r="N1009" s="585">
        <v>20250519</v>
      </c>
      <c r="O1009" s="5" t="s">
        <v>4680</v>
      </c>
      <c r="P1009" s="587"/>
      <c r="Q1009" s="595">
        <f t="shared" si="219"/>
        <v>83000</v>
      </c>
      <c r="R1009" s="596">
        <f t="shared" si="220"/>
        <v>91300.000000000015</v>
      </c>
    </row>
    <row r="1010" spans="1:18" s="583" customFormat="1">
      <c r="A1010" s="581"/>
      <c r="B1010" s="585">
        <v>3</v>
      </c>
      <c r="C1010" s="586">
        <v>45793</v>
      </c>
      <c r="D1010" s="585" t="s">
        <v>4636</v>
      </c>
      <c r="E1010" s="588" t="s">
        <v>3714</v>
      </c>
      <c r="F1010" s="598" t="s">
        <v>1677</v>
      </c>
      <c r="G1010" s="585"/>
      <c r="H1010" s="588" t="s">
        <v>2046</v>
      </c>
      <c r="I1010" s="585" t="s">
        <v>46</v>
      </c>
      <c r="J1010" s="585">
        <v>5</v>
      </c>
      <c r="K1010" s="585" t="s">
        <v>37</v>
      </c>
      <c r="L1010" s="5" t="s">
        <v>4479</v>
      </c>
      <c r="M1010" s="592">
        <v>8300</v>
      </c>
      <c r="N1010" s="585">
        <v>20250519</v>
      </c>
      <c r="O1010" s="5" t="s">
        <v>4680</v>
      </c>
      <c r="P1010" s="587"/>
      <c r="Q1010" s="595">
        <f t="shared" si="219"/>
        <v>41500</v>
      </c>
      <c r="R1010" s="596">
        <f t="shared" si="220"/>
        <v>45650.000000000007</v>
      </c>
    </row>
    <row r="1011" spans="1:18" s="583" customFormat="1">
      <c r="A1011" s="581"/>
      <c r="B1011" s="585">
        <v>4</v>
      </c>
      <c r="C1011" s="586">
        <v>45793</v>
      </c>
      <c r="D1011" s="585" t="s">
        <v>4636</v>
      </c>
      <c r="E1011" s="588" t="s">
        <v>2646</v>
      </c>
      <c r="F1011" s="588" t="s">
        <v>1878</v>
      </c>
      <c r="G1011" s="585"/>
      <c r="H1011" s="588">
        <v>41705</v>
      </c>
      <c r="I1011" s="588" t="s">
        <v>1885</v>
      </c>
      <c r="J1011" s="585">
        <v>1</v>
      </c>
      <c r="K1011" s="585" t="s">
        <v>37</v>
      </c>
      <c r="L1011" s="5" t="s">
        <v>4479</v>
      </c>
      <c r="M1011" s="592">
        <v>78900</v>
      </c>
      <c r="N1011" s="585">
        <v>20250519</v>
      </c>
      <c r="O1011" s="5" t="s">
        <v>4720</v>
      </c>
      <c r="P1011" s="587"/>
      <c r="Q1011" s="595">
        <f t="shared" si="219"/>
        <v>78900</v>
      </c>
      <c r="R1011" s="596">
        <f t="shared" si="220"/>
        <v>86790</v>
      </c>
    </row>
    <row r="1012" spans="1:18" s="583" customFormat="1">
      <c r="A1012" s="581"/>
      <c r="B1012" s="585">
        <v>5</v>
      </c>
      <c r="C1012" s="586">
        <v>45793</v>
      </c>
      <c r="D1012" s="585" t="s">
        <v>4636</v>
      </c>
      <c r="E1012" s="588" t="s">
        <v>2647</v>
      </c>
      <c r="F1012" s="588" t="s">
        <v>1878</v>
      </c>
      <c r="G1012" s="585"/>
      <c r="H1012" s="588">
        <v>41117</v>
      </c>
      <c r="I1012" s="588" t="s">
        <v>1886</v>
      </c>
      <c r="J1012" s="597">
        <v>1</v>
      </c>
      <c r="K1012" s="585" t="s">
        <v>37</v>
      </c>
      <c r="L1012" s="5" t="s">
        <v>4479</v>
      </c>
      <c r="M1012" s="592">
        <v>56000</v>
      </c>
      <c r="N1012" s="585">
        <v>20250519</v>
      </c>
      <c r="O1012" s="5" t="s">
        <v>4680</v>
      </c>
      <c r="P1012" s="587"/>
      <c r="Q1012" s="595">
        <f t="shared" si="219"/>
        <v>56000</v>
      </c>
      <c r="R1012" s="596">
        <f t="shared" si="220"/>
        <v>61600.000000000007</v>
      </c>
    </row>
    <row r="1013" spans="1:18" s="583" customFormat="1">
      <c r="A1013" s="581"/>
      <c r="B1013" s="585">
        <v>6</v>
      </c>
      <c r="C1013" s="586">
        <v>45793</v>
      </c>
      <c r="D1013" s="585" t="s">
        <v>4636</v>
      </c>
      <c r="E1013" s="588" t="s">
        <v>1572</v>
      </c>
      <c r="F1013" s="585" t="s">
        <v>410</v>
      </c>
      <c r="G1013" s="585"/>
      <c r="H1013" s="588" t="s">
        <v>1241</v>
      </c>
      <c r="I1013" s="585" t="s">
        <v>1840</v>
      </c>
      <c r="J1013" s="585">
        <v>3</v>
      </c>
      <c r="K1013" s="585" t="s">
        <v>37</v>
      </c>
      <c r="L1013" s="5" t="s">
        <v>4479</v>
      </c>
      <c r="M1013" s="592">
        <v>60000</v>
      </c>
      <c r="N1013" s="585">
        <v>20250519</v>
      </c>
      <c r="O1013" s="5" t="s">
        <v>4720</v>
      </c>
      <c r="P1013" s="88" t="s">
        <v>4653</v>
      </c>
      <c r="Q1013" s="595">
        <f t="shared" si="219"/>
        <v>180000</v>
      </c>
      <c r="R1013" s="596">
        <f t="shared" si="220"/>
        <v>198000.00000000003</v>
      </c>
    </row>
    <row r="1014" spans="1:18" s="583" customFormat="1">
      <c r="A1014" s="581"/>
      <c r="B1014" s="585">
        <v>7</v>
      </c>
      <c r="C1014" s="586">
        <v>45793</v>
      </c>
      <c r="D1014" s="585" t="s">
        <v>4636</v>
      </c>
      <c r="E1014" s="588" t="s">
        <v>871</v>
      </c>
      <c r="F1014" s="588" t="s">
        <v>2219</v>
      </c>
      <c r="G1014" s="588"/>
      <c r="H1014" s="588" t="s">
        <v>2720</v>
      </c>
      <c r="I1014" s="588" t="s">
        <v>50</v>
      </c>
      <c r="J1014" s="588">
        <v>10</v>
      </c>
      <c r="K1014" s="585" t="s">
        <v>37</v>
      </c>
      <c r="L1014" s="585" t="s">
        <v>4651</v>
      </c>
      <c r="M1014" s="592">
        <v>36000</v>
      </c>
      <c r="N1014" s="585">
        <v>20250519</v>
      </c>
      <c r="O1014" s="5" t="s">
        <v>4668</v>
      </c>
      <c r="P1014" s="587"/>
      <c r="Q1014" s="595">
        <f>M1014*J1014</f>
        <v>360000</v>
      </c>
      <c r="R1014" s="596">
        <f>Q1014*1.1</f>
        <v>396000.00000000006</v>
      </c>
    </row>
    <row r="1015" spans="1:18" s="583" customFormat="1">
      <c r="A1015" s="581"/>
      <c r="B1015" s="585">
        <v>8</v>
      </c>
      <c r="C1015" s="586">
        <v>45793</v>
      </c>
      <c r="D1015" s="585" t="s">
        <v>4636</v>
      </c>
      <c r="E1015" s="585" t="s">
        <v>450</v>
      </c>
      <c r="F1015" s="585" t="s">
        <v>171</v>
      </c>
      <c r="G1015" s="585"/>
      <c r="H1015" s="585" t="s">
        <v>405</v>
      </c>
      <c r="I1015" s="585" t="s">
        <v>406</v>
      </c>
      <c r="J1015" s="585">
        <v>10</v>
      </c>
      <c r="K1015" s="585" t="s">
        <v>37</v>
      </c>
      <c r="L1015" s="585" t="s">
        <v>4651</v>
      </c>
      <c r="M1015" s="592">
        <v>95000</v>
      </c>
      <c r="N1015" s="585">
        <v>20250519</v>
      </c>
      <c r="O1015" s="5" t="s">
        <v>4668</v>
      </c>
      <c r="P1015" s="587"/>
      <c r="Q1015" s="595">
        <f t="shared" ref="Q1015:Q1023" si="221">M1015*J1015</f>
        <v>950000</v>
      </c>
      <c r="R1015" s="596">
        <f t="shared" ref="R1015:R1023" si="222">Q1015*1.1</f>
        <v>1045000.0000000001</v>
      </c>
    </row>
    <row r="1016" spans="1:18" s="583" customFormat="1">
      <c r="A1016" s="581"/>
      <c r="B1016" s="585">
        <v>9</v>
      </c>
      <c r="C1016" s="586">
        <v>45793</v>
      </c>
      <c r="D1016" s="585" t="s">
        <v>4636</v>
      </c>
      <c r="E1016" s="599" t="s">
        <v>2651</v>
      </c>
      <c r="F1016" s="585" t="s">
        <v>915</v>
      </c>
      <c r="G1016" s="585"/>
      <c r="H1016" s="585" t="s">
        <v>727</v>
      </c>
      <c r="I1016" s="585" t="s">
        <v>529</v>
      </c>
      <c r="J1016" s="585">
        <v>10</v>
      </c>
      <c r="K1016" s="585" t="s">
        <v>37</v>
      </c>
      <c r="L1016" s="585" t="s">
        <v>4651</v>
      </c>
      <c r="M1016" s="592">
        <v>115000</v>
      </c>
      <c r="N1016" s="585">
        <v>20250519</v>
      </c>
      <c r="O1016" s="5" t="s">
        <v>4668</v>
      </c>
      <c r="P1016" s="587"/>
      <c r="Q1016" s="595">
        <f t="shared" si="221"/>
        <v>1150000</v>
      </c>
      <c r="R1016" s="596">
        <f t="shared" si="222"/>
        <v>1265000</v>
      </c>
    </row>
    <row r="1017" spans="1:18" s="583" customFormat="1">
      <c r="A1017" s="581"/>
      <c r="B1017" s="585">
        <v>10</v>
      </c>
      <c r="C1017" s="586">
        <v>45793</v>
      </c>
      <c r="D1017" s="585" t="s">
        <v>4636</v>
      </c>
      <c r="E1017" s="585" t="s">
        <v>1322</v>
      </c>
      <c r="F1017" s="585" t="s">
        <v>84</v>
      </c>
      <c r="G1017" s="585"/>
      <c r="H1017" s="585">
        <v>70200572165</v>
      </c>
      <c r="I1017" s="585"/>
      <c r="J1017" s="597">
        <v>5</v>
      </c>
      <c r="K1017" s="585" t="s">
        <v>36</v>
      </c>
      <c r="L1017" s="5" t="s">
        <v>4479</v>
      </c>
      <c r="M1017" s="592">
        <v>24500</v>
      </c>
      <c r="N1017" s="585">
        <v>20250519</v>
      </c>
      <c r="O1017" s="5" t="s">
        <v>4668</v>
      </c>
      <c r="P1017" s="587"/>
      <c r="Q1017" s="595">
        <f t="shared" si="221"/>
        <v>122500</v>
      </c>
      <c r="R1017" s="596">
        <f t="shared" si="222"/>
        <v>134750</v>
      </c>
    </row>
    <row r="1018" spans="1:18" s="583" customFormat="1">
      <c r="A1018" s="581"/>
      <c r="B1018" s="585">
        <v>11</v>
      </c>
      <c r="C1018" s="586">
        <v>45793</v>
      </c>
      <c r="D1018" s="585" t="s">
        <v>4636</v>
      </c>
      <c r="E1018" s="600" t="s">
        <v>1610</v>
      </c>
      <c r="F1018" s="600" t="s">
        <v>1263</v>
      </c>
      <c r="G1018" s="600" t="s">
        <v>10</v>
      </c>
      <c r="H1018" s="601" t="s">
        <v>3433</v>
      </c>
      <c r="I1018" s="600" t="s">
        <v>42</v>
      </c>
      <c r="J1018" s="600">
        <v>3</v>
      </c>
      <c r="K1018" s="600" t="s">
        <v>38</v>
      </c>
      <c r="L1018" s="5" t="s">
        <v>4479</v>
      </c>
      <c r="M1018" s="592">
        <v>8300</v>
      </c>
      <c r="N1018" s="585">
        <v>20250519</v>
      </c>
      <c r="O1018" s="5" t="s">
        <v>4680</v>
      </c>
      <c r="P1018" s="587"/>
      <c r="Q1018" s="595">
        <f t="shared" si="221"/>
        <v>24900</v>
      </c>
      <c r="R1018" s="596">
        <f t="shared" si="222"/>
        <v>27390.000000000004</v>
      </c>
    </row>
    <row r="1019" spans="1:18" s="583" customFormat="1">
      <c r="A1019" s="581"/>
      <c r="B1019" s="585">
        <v>12</v>
      </c>
      <c r="C1019" s="586">
        <v>45793</v>
      </c>
      <c r="D1019" s="585" t="s">
        <v>4636</v>
      </c>
      <c r="E1019" s="588" t="s">
        <v>2642</v>
      </c>
      <c r="F1019" s="585" t="s">
        <v>115</v>
      </c>
      <c r="G1019" s="585" t="s">
        <v>10</v>
      </c>
      <c r="H1019" s="588" t="s">
        <v>555</v>
      </c>
      <c r="I1019" s="585" t="s">
        <v>42</v>
      </c>
      <c r="J1019" s="585">
        <v>10</v>
      </c>
      <c r="K1019" s="600" t="s">
        <v>38</v>
      </c>
      <c r="L1019" s="5" t="s">
        <v>4479</v>
      </c>
      <c r="M1019" s="592">
        <v>7400</v>
      </c>
      <c r="N1019" s="585">
        <v>20250519</v>
      </c>
      <c r="O1019" s="5" t="s">
        <v>4680</v>
      </c>
      <c r="P1019" s="587"/>
      <c r="Q1019" s="595">
        <f t="shared" si="221"/>
        <v>74000</v>
      </c>
      <c r="R1019" s="596">
        <f t="shared" si="222"/>
        <v>81400</v>
      </c>
    </row>
    <row r="1020" spans="1:18" s="583" customFormat="1">
      <c r="A1020" s="581"/>
      <c r="B1020" s="585">
        <v>13</v>
      </c>
      <c r="C1020" s="586">
        <v>45793</v>
      </c>
      <c r="D1020" s="585" t="s">
        <v>4636</v>
      </c>
      <c r="E1020" s="585" t="s">
        <v>4637</v>
      </c>
      <c r="F1020" s="585" t="s">
        <v>4647</v>
      </c>
      <c r="G1020" s="585"/>
      <c r="H1020" s="602" t="s">
        <v>4639</v>
      </c>
      <c r="I1020" s="585" t="s">
        <v>4648</v>
      </c>
      <c r="J1020" s="585">
        <v>2</v>
      </c>
      <c r="K1020" s="585" t="s">
        <v>4649</v>
      </c>
      <c r="L1020" s="5" t="s">
        <v>4479</v>
      </c>
      <c r="M1020" s="592">
        <v>213000</v>
      </c>
      <c r="N1020" s="585">
        <v>20250519</v>
      </c>
      <c r="O1020" s="5" t="s">
        <v>4680</v>
      </c>
      <c r="P1020" s="587"/>
      <c r="Q1020" s="595">
        <f t="shared" si="221"/>
        <v>426000</v>
      </c>
      <c r="R1020" s="596">
        <f t="shared" si="222"/>
        <v>468600.00000000006</v>
      </c>
    </row>
    <row r="1021" spans="1:18" s="583" customFormat="1">
      <c r="A1021" s="581"/>
      <c r="B1021" s="585">
        <v>14</v>
      </c>
      <c r="C1021" s="586">
        <v>45793</v>
      </c>
      <c r="D1021" s="585" t="s">
        <v>4636</v>
      </c>
      <c r="E1021" s="618" t="s">
        <v>3554</v>
      </c>
      <c r="F1021" s="600" t="s">
        <v>416</v>
      </c>
      <c r="G1021" s="600" t="s">
        <v>2309</v>
      </c>
      <c r="H1021" s="600" t="s">
        <v>2308</v>
      </c>
      <c r="I1021" s="600" t="s">
        <v>92</v>
      </c>
      <c r="J1021" s="600">
        <v>1</v>
      </c>
      <c r="K1021" s="600" t="s">
        <v>38</v>
      </c>
      <c r="L1021" s="5" t="s">
        <v>4479</v>
      </c>
      <c r="M1021" s="592">
        <v>12000</v>
      </c>
      <c r="N1021" s="585">
        <v>20250519</v>
      </c>
      <c r="O1021" s="5" t="s">
        <v>4844</v>
      </c>
      <c r="P1021" s="88" t="s">
        <v>4654</v>
      </c>
      <c r="Q1021" s="595">
        <f t="shared" si="221"/>
        <v>12000</v>
      </c>
      <c r="R1021" s="596">
        <f t="shared" si="222"/>
        <v>13200.000000000002</v>
      </c>
    </row>
    <row r="1022" spans="1:18" s="583" customFormat="1">
      <c r="A1022" s="581"/>
      <c r="B1022" s="585">
        <v>15</v>
      </c>
      <c r="C1022" s="586">
        <v>45793</v>
      </c>
      <c r="D1022" s="585" t="s">
        <v>4636</v>
      </c>
      <c r="E1022" s="588" t="s">
        <v>3061</v>
      </c>
      <c r="F1022" s="600" t="s">
        <v>2521</v>
      </c>
      <c r="G1022" s="600"/>
      <c r="H1022" s="600" t="s">
        <v>2522</v>
      </c>
      <c r="I1022" s="600" t="s">
        <v>2015</v>
      </c>
      <c r="J1022" s="600">
        <v>10</v>
      </c>
      <c r="K1022" s="600" t="s">
        <v>38</v>
      </c>
      <c r="L1022" s="585" t="s">
        <v>4651</v>
      </c>
      <c r="M1022" s="592">
        <v>15000</v>
      </c>
      <c r="N1022" s="585">
        <v>20250519</v>
      </c>
      <c r="O1022" s="5" t="s">
        <v>4668</v>
      </c>
      <c r="P1022" s="587"/>
      <c r="Q1022" s="595">
        <f t="shared" si="221"/>
        <v>150000</v>
      </c>
      <c r="R1022" s="596">
        <f t="shared" si="222"/>
        <v>165000</v>
      </c>
    </row>
    <row r="1023" spans="1:18" s="583" customFormat="1">
      <c r="A1023" s="581"/>
      <c r="B1023" s="585">
        <v>16</v>
      </c>
      <c r="C1023" s="586">
        <v>45793</v>
      </c>
      <c r="D1023" s="585" t="s">
        <v>4636</v>
      </c>
      <c r="E1023" s="598" t="s">
        <v>4638</v>
      </c>
      <c r="F1023" s="585"/>
      <c r="G1023" s="585"/>
      <c r="H1023" s="585" t="s">
        <v>4655</v>
      </c>
      <c r="I1023" s="598" t="s">
        <v>4656</v>
      </c>
      <c r="J1023" s="585">
        <v>5</v>
      </c>
      <c r="K1023" s="585" t="s">
        <v>4649</v>
      </c>
      <c r="L1023" s="5" t="s">
        <v>4479</v>
      </c>
      <c r="M1023" s="592">
        <v>15000</v>
      </c>
      <c r="N1023" s="585">
        <v>20250519</v>
      </c>
      <c r="O1023" s="5" t="s">
        <v>4680</v>
      </c>
      <c r="P1023" s="587"/>
      <c r="Q1023" s="595">
        <f t="shared" si="221"/>
        <v>75000</v>
      </c>
      <c r="R1023" s="596">
        <f t="shared" si="222"/>
        <v>82500</v>
      </c>
    </row>
    <row r="1024" spans="1:18">
      <c r="Q1024" s="418">
        <f>SUM(Q1008:Q1023)</f>
        <v>3866800</v>
      </c>
      <c r="R1024" s="418">
        <f>SUM(R1008:R1023)</f>
        <v>4253480</v>
      </c>
    </row>
    <row r="1026" spans="2:18">
      <c r="B1026" s="78">
        <v>45796</v>
      </c>
    </row>
    <row r="1027" spans="2:18">
      <c r="B1027" s="4" t="s">
        <v>48</v>
      </c>
      <c r="C1027" s="4" t="s">
        <v>13</v>
      </c>
      <c r="D1027" s="4" t="s">
        <v>12</v>
      </c>
      <c r="E1027" s="4" t="s">
        <v>5</v>
      </c>
      <c r="F1027" s="4" t="s">
        <v>22</v>
      </c>
      <c r="G1027" s="4" t="s">
        <v>2</v>
      </c>
      <c r="H1027" s="4" t="s">
        <v>18</v>
      </c>
      <c r="I1027" s="4" t="s">
        <v>3</v>
      </c>
      <c r="J1027" s="4" t="s">
        <v>6</v>
      </c>
      <c r="K1027" s="4" t="s">
        <v>35</v>
      </c>
      <c r="L1027" s="4" t="s">
        <v>21</v>
      </c>
      <c r="M1027" s="4" t="s">
        <v>59</v>
      </c>
      <c r="N1027" s="4" t="s">
        <v>341</v>
      </c>
      <c r="O1027" s="4" t="s">
        <v>121</v>
      </c>
      <c r="P1027" s="4" t="s">
        <v>73</v>
      </c>
      <c r="Q1027" s="4" t="s">
        <v>122</v>
      </c>
      <c r="R1027" s="4" t="s">
        <v>337</v>
      </c>
    </row>
    <row r="1028" spans="2:18" s="583" customFormat="1">
      <c r="B1028" s="585">
        <v>1</v>
      </c>
      <c r="C1028" s="586">
        <v>45796</v>
      </c>
      <c r="D1028" s="585" t="s">
        <v>49</v>
      </c>
      <c r="E1028" s="588" t="s">
        <v>4658</v>
      </c>
      <c r="F1028" s="588" t="s">
        <v>4657</v>
      </c>
      <c r="G1028" s="587"/>
      <c r="H1028" s="588" t="s">
        <v>4659</v>
      </c>
      <c r="I1028" s="588"/>
      <c r="J1028" s="588">
        <v>5</v>
      </c>
      <c r="K1028" s="588" t="s">
        <v>36</v>
      </c>
      <c r="L1028" s="5" t="s">
        <v>4703</v>
      </c>
      <c r="M1028" s="594">
        <v>109000</v>
      </c>
      <c r="N1028" s="587">
        <v>20250526</v>
      </c>
      <c r="O1028" s="5" t="s">
        <v>4720</v>
      </c>
      <c r="P1028" s="587"/>
      <c r="Q1028" s="594">
        <f>M1028*J1028</f>
        <v>545000</v>
      </c>
      <c r="R1028" s="594">
        <f>Q1028*1.1</f>
        <v>599500</v>
      </c>
    </row>
    <row r="1029" spans="2:18">
      <c r="B1029" s="585">
        <v>2</v>
      </c>
      <c r="C1029" s="586">
        <v>45796</v>
      </c>
      <c r="D1029" s="585" t="s">
        <v>49</v>
      </c>
      <c r="E1029" s="87" t="s">
        <v>4704</v>
      </c>
      <c r="F1029" s="588"/>
      <c r="G1029" s="587"/>
      <c r="H1029" s="87" t="s">
        <v>4705</v>
      </c>
      <c r="I1029" s="588"/>
      <c r="J1029" s="588">
        <v>0</v>
      </c>
      <c r="K1029" s="588" t="s">
        <v>36</v>
      </c>
      <c r="L1029" s="5" t="s">
        <v>4703</v>
      </c>
      <c r="M1029" s="594">
        <v>0</v>
      </c>
      <c r="N1029" s="587">
        <v>20250526</v>
      </c>
      <c r="O1029" s="5" t="s">
        <v>4747</v>
      </c>
      <c r="P1029" s="88" t="s">
        <v>4845</v>
      </c>
      <c r="Q1029" s="394"/>
      <c r="R1029" s="394"/>
    </row>
    <row r="1030" spans="2:18">
      <c r="Q1030" s="418">
        <f>SUM(Q1028:Q1029)</f>
        <v>545000</v>
      </c>
      <c r="R1030" s="418">
        <f>SUM(R1028:R1029)</f>
        <v>599500</v>
      </c>
    </row>
    <row r="1032" spans="2:18">
      <c r="B1032" s="78">
        <v>45805</v>
      </c>
    </row>
    <row r="1033" spans="2:18">
      <c r="B1033" s="4" t="s">
        <v>48</v>
      </c>
      <c r="C1033" s="4" t="s">
        <v>13</v>
      </c>
      <c r="D1033" s="4" t="s">
        <v>12</v>
      </c>
      <c r="E1033" s="4" t="s">
        <v>5</v>
      </c>
      <c r="F1033" s="4" t="s">
        <v>22</v>
      </c>
      <c r="G1033" s="4" t="s">
        <v>2</v>
      </c>
      <c r="H1033" s="4" t="s">
        <v>18</v>
      </c>
      <c r="I1033" s="4" t="s">
        <v>3</v>
      </c>
      <c r="J1033" s="4" t="s">
        <v>6</v>
      </c>
      <c r="K1033" s="4" t="s">
        <v>35</v>
      </c>
      <c r="L1033" s="4" t="s">
        <v>21</v>
      </c>
      <c r="M1033" s="4" t="s">
        <v>59</v>
      </c>
      <c r="N1033" s="4" t="s">
        <v>341</v>
      </c>
      <c r="O1033" s="4" t="s">
        <v>121</v>
      </c>
      <c r="P1033" s="4" t="s">
        <v>73</v>
      </c>
      <c r="Q1033" s="4" t="s">
        <v>122</v>
      </c>
      <c r="R1033" s="4" t="s">
        <v>337</v>
      </c>
    </row>
    <row r="1034" spans="2:18">
      <c r="B1034" s="147">
        <v>1</v>
      </c>
      <c r="C1034" s="232">
        <v>45805</v>
      </c>
      <c r="D1034" s="5" t="s">
        <v>4706</v>
      </c>
      <c r="E1034" s="414" t="s">
        <v>3395</v>
      </c>
      <c r="F1034" s="413" t="s">
        <v>2521</v>
      </c>
      <c r="G1034" s="147"/>
      <c r="H1034" s="414" t="s">
        <v>2857</v>
      </c>
      <c r="I1034" s="147" t="s">
        <v>2858</v>
      </c>
      <c r="J1034" s="147">
        <v>5</v>
      </c>
      <c r="K1034" s="5" t="s">
        <v>38</v>
      </c>
      <c r="L1034" s="5" t="s">
        <v>4717</v>
      </c>
      <c r="M1034" s="153">
        <v>75000</v>
      </c>
      <c r="N1034" s="147">
        <v>20250529</v>
      </c>
      <c r="O1034" s="5" t="s">
        <v>4727</v>
      </c>
      <c r="P1034" s="150"/>
      <c r="Q1034" s="606">
        <f>M1034*J1034</f>
        <v>375000</v>
      </c>
      <c r="R1034" s="607">
        <f>Q1034*1.1</f>
        <v>412500.00000000006</v>
      </c>
    </row>
    <row r="1035" spans="2:18">
      <c r="B1035" s="147">
        <v>2</v>
      </c>
      <c r="C1035" s="232">
        <v>45805</v>
      </c>
      <c r="D1035" s="5" t="s">
        <v>4706</v>
      </c>
      <c r="E1035" s="210" t="s">
        <v>1080</v>
      </c>
      <c r="F1035" s="210" t="s">
        <v>986</v>
      </c>
      <c r="G1035" s="147"/>
      <c r="H1035" s="210" t="s">
        <v>1081</v>
      </c>
      <c r="I1035" s="147"/>
      <c r="J1035" s="147">
        <v>1</v>
      </c>
      <c r="K1035" s="147" t="s">
        <v>38</v>
      </c>
      <c r="L1035" s="5" t="s">
        <v>4718</v>
      </c>
      <c r="M1035" s="153">
        <v>632000</v>
      </c>
      <c r="N1035" s="147">
        <v>20250529</v>
      </c>
      <c r="O1035" s="5" t="s">
        <v>4728</v>
      </c>
      <c r="P1035" s="150"/>
      <c r="Q1035" s="606">
        <f t="shared" ref="Q1035:Q1038" si="223">M1035*J1035</f>
        <v>632000</v>
      </c>
      <c r="R1035" s="607">
        <f t="shared" ref="R1035:R1038" si="224">Q1035*1.1</f>
        <v>695200</v>
      </c>
    </row>
    <row r="1036" spans="2:18">
      <c r="B1036" s="147">
        <v>3</v>
      </c>
      <c r="C1036" s="232">
        <v>45805</v>
      </c>
      <c r="D1036" s="5" t="s">
        <v>4706</v>
      </c>
      <c r="E1036" s="5" t="s">
        <v>4707</v>
      </c>
      <c r="F1036" s="147"/>
      <c r="G1036" s="147"/>
      <c r="H1036" s="147"/>
      <c r="I1036" s="5" t="s">
        <v>4708</v>
      </c>
      <c r="J1036" s="147">
        <v>5</v>
      </c>
      <c r="K1036" s="147" t="s">
        <v>38</v>
      </c>
      <c r="L1036" s="5" t="s">
        <v>4718</v>
      </c>
      <c r="M1036" s="153">
        <v>8700</v>
      </c>
      <c r="N1036" s="147">
        <v>20250529</v>
      </c>
      <c r="O1036" s="5" t="s">
        <v>4747</v>
      </c>
      <c r="P1036" s="150"/>
      <c r="Q1036" s="606">
        <f t="shared" si="223"/>
        <v>43500</v>
      </c>
      <c r="R1036" s="607">
        <f t="shared" si="224"/>
        <v>47850.000000000007</v>
      </c>
    </row>
    <row r="1037" spans="2:18">
      <c r="B1037" s="147">
        <v>4</v>
      </c>
      <c r="C1037" s="232">
        <v>45805</v>
      </c>
      <c r="D1037" s="5" t="s">
        <v>4706</v>
      </c>
      <c r="E1037" s="462" t="s">
        <v>1077</v>
      </c>
      <c r="F1037" s="89" t="s">
        <v>416</v>
      </c>
      <c r="G1037" s="89"/>
      <c r="H1037" s="463" t="s">
        <v>527</v>
      </c>
      <c r="I1037" s="463" t="s">
        <v>280</v>
      </c>
      <c r="J1037" s="463">
        <v>1</v>
      </c>
      <c r="K1037" s="463" t="s">
        <v>38</v>
      </c>
      <c r="L1037" s="5" t="s">
        <v>4718</v>
      </c>
      <c r="M1037" s="153">
        <v>49000</v>
      </c>
      <c r="N1037" s="147">
        <v>20250529</v>
      </c>
      <c r="O1037" s="5" t="s">
        <v>4747</v>
      </c>
      <c r="P1037" s="150"/>
      <c r="Q1037" s="606">
        <f t="shared" si="223"/>
        <v>49000</v>
      </c>
      <c r="R1037" s="607">
        <f t="shared" si="224"/>
        <v>53900.000000000007</v>
      </c>
    </row>
    <row r="1038" spans="2:18" ht="16.5">
      <c r="B1038" s="147">
        <v>5</v>
      </c>
      <c r="C1038" s="232">
        <v>45805</v>
      </c>
      <c r="D1038" s="5" t="s">
        <v>4706</v>
      </c>
      <c r="E1038" s="462" t="s">
        <v>3550</v>
      </c>
      <c r="F1038" s="397" t="s">
        <v>2521</v>
      </c>
      <c r="G1038" s="147"/>
      <c r="H1038" s="111" t="s">
        <v>2525</v>
      </c>
      <c r="I1038" s="463" t="s">
        <v>2015</v>
      </c>
      <c r="J1038" s="460">
        <v>10</v>
      </c>
      <c r="K1038" s="460" t="s">
        <v>38</v>
      </c>
      <c r="L1038" s="5" t="s">
        <v>4719</v>
      </c>
      <c r="M1038" s="153">
        <v>13500</v>
      </c>
      <c r="N1038" s="147">
        <v>20250529</v>
      </c>
      <c r="O1038" s="5" t="s">
        <v>4748</v>
      </c>
      <c r="P1038" s="150"/>
      <c r="Q1038" s="606">
        <f t="shared" si="223"/>
        <v>135000</v>
      </c>
      <c r="R1038" s="607">
        <f t="shared" si="224"/>
        <v>148500</v>
      </c>
    </row>
    <row r="1039" spans="2:18">
      <c r="Q1039" s="418">
        <f>SUM(Q1034:Q1038)</f>
        <v>1234500</v>
      </c>
      <c r="R1039" s="418">
        <f>SUM(R1034:R1038)</f>
        <v>1357950</v>
      </c>
    </row>
    <row r="1041" spans="1:18" s="616" customFormat="1">
      <c r="A1041" s="614"/>
      <c r="B1041" s="615">
        <v>45827</v>
      </c>
      <c r="C1041" s="614"/>
      <c r="D1041" s="614"/>
      <c r="E1041" s="614"/>
      <c r="F1041" s="614"/>
      <c r="G1041" s="614"/>
      <c r="H1041" s="614"/>
      <c r="I1041" s="614"/>
      <c r="J1041" s="614"/>
      <c r="K1041" s="614"/>
      <c r="L1041" s="614"/>
      <c r="M1041" s="614"/>
      <c r="N1041" s="614"/>
      <c r="O1041" s="614"/>
    </row>
    <row r="1042" spans="1:18" s="616" customFormat="1">
      <c r="A1042" s="614"/>
      <c r="B1042" s="617" t="s">
        <v>48</v>
      </c>
      <c r="C1042" s="617" t="s">
        <v>13</v>
      </c>
      <c r="D1042" s="617" t="s">
        <v>12</v>
      </c>
      <c r="E1042" s="617" t="s">
        <v>5</v>
      </c>
      <c r="F1042" s="617" t="s">
        <v>22</v>
      </c>
      <c r="G1042" s="617" t="s">
        <v>2</v>
      </c>
      <c r="H1042" s="617" t="s">
        <v>18</v>
      </c>
      <c r="I1042" s="617" t="s">
        <v>3</v>
      </c>
      <c r="J1042" s="617" t="s">
        <v>6</v>
      </c>
      <c r="K1042" s="617" t="s">
        <v>35</v>
      </c>
      <c r="L1042" s="617" t="s">
        <v>21</v>
      </c>
      <c r="M1042" s="617" t="s">
        <v>59</v>
      </c>
      <c r="N1042" s="617" t="s">
        <v>341</v>
      </c>
      <c r="O1042" s="617" t="s">
        <v>121</v>
      </c>
      <c r="P1042" s="617" t="s">
        <v>73</v>
      </c>
      <c r="Q1042" s="617" t="s">
        <v>122</v>
      </c>
      <c r="R1042" s="617" t="s">
        <v>337</v>
      </c>
    </row>
    <row r="1043" spans="1:18" s="616" customFormat="1">
      <c r="A1043" s="614"/>
      <c r="B1043" s="620">
        <v>1</v>
      </c>
      <c r="C1043" s="621">
        <v>45827</v>
      </c>
      <c r="D1043" s="620" t="s">
        <v>4820</v>
      </c>
      <c r="E1043" s="620" t="s">
        <v>4821</v>
      </c>
      <c r="F1043" s="626" t="s">
        <v>1677</v>
      </c>
      <c r="G1043" s="620"/>
      <c r="H1043" s="620" t="s">
        <v>4831</v>
      </c>
      <c r="I1043" s="620" t="s">
        <v>4835</v>
      </c>
      <c r="J1043" s="620">
        <v>10</v>
      </c>
      <c r="K1043" s="620" t="s">
        <v>4838</v>
      </c>
      <c r="L1043" s="620" t="s">
        <v>4867</v>
      </c>
      <c r="M1043" s="622">
        <v>6700</v>
      </c>
      <c r="N1043" s="620">
        <v>20250625</v>
      </c>
      <c r="O1043" s="620" t="s">
        <v>4886</v>
      </c>
      <c r="P1043" s="623"/>
      <c r="Q1043" s="624">
        <f t="shared" ref="Q1043:Q1046" si="225">M1043*J1043</f>
        <v>67000</v>
      </c>
      <c r="R1043" s="625">
        <f t="shared" ref="R1043:R1046" si="226">Q1043*1.1</f>
        <v>73700</v>
      </c>
    </row>
    <row r="1044" spans="1:18" s="616" customFormat="1">
      <c r="A1044" s="614"/>
      <c r="B1044" s="620">
        <v>2</v>
      </c>
      <c r="C1044" s="621">
        <v>45827</v>
      </c>
      <c r="D1044" s="620" t="s">
        <v>4820</v>
      </c>
      <c r="E1044" s="620" t="s">
        <v>4822</v>
      </c>
      <c r="F1044" s="626" t="s">
        <v>1677</v>
      </c>
      <c r="G1044" s="620"/>
      <c r="H1044" s="620" t="s">
        <v>4832</v>
      </c>
      <c r="I1044" s="620" t="s">
        <v>4836</v>
      </c>
      <c r="J1044" s="620">
        <v>10</v>
      </c>
      <c r="K1044" s="620" t="s">
        <v>4838</v>
      </c>
      <c r="L1044" s="620" t="s">
        <v>4866</v>
      </c>
      <c r="M1044" s="622">
        <v>6700</v>
      </c>
      <c r="N1044" s="620">
        <v>20250625</v>
      </c>
      <c r="O1044" s="620" t="s">
        <v>4886</v>
      </c>
      <c r="P1044" s="623"/>
      <c r="Q1044" s="624">
        <f t="shared" si="225"/>
        <v>67000</v>
      </c>
      <c r="R1044" s="625">
        <f t="shared" si="226"/>
        <v>73700</v>
      </c>
    </row>
    <row r="1045" spans="1:18" s="616" customFormat="1">
      <c r="A1045" s="614"/>
      <c r="B1045" s="620">
        <v>3</v>
      </c>
      <c r="C1045" s="621">
        <v>45827</v>
      </c>
      <c r="D1045" s="620" t="s">
        <v>4820</v>
      </c>
      <c r="E1045" s="620" t="s">
        <v>4823</v>
      </c>
      <c r="F1045" s="620" t="s">
        <v>410</v>
      </c>
      <c r="G1045" s="620"/>
      <c r="H1045" s="620" t="s">
        <v>4833</v>
      </c>
      <c r="I1045" s="620" t="s">
        <v>2109</v>
      </c>
      <c r="J1045" s="620">
        <v>3</v>
      </c>
      <c r="K1045" s="620" t="s">
        <v>4838</v>
      </c>
      <c r="L1045" s="620" t="s">
        <v>4866</v>
      </c>
      <c r="M1045" s="622">
        <v>45000</v>
      </c>
      <c r="N1045" s="620">
        <v>20250625</v>
      </c>
      <c r="O1045" s="620" t="s">
        <v>4886</v>
      </c>
      <c r="P1045" s="623"/>
      <c r="Q1045" s="624">
        <f t="shared" si="225"/>
        <v>135000</v>
      </c>
      <c r="R1045" s="625">
        <f t="shared" si="226"/>
        <v>148500</v>
      </c>
    </row>
    <row r="1046" spans="1:18" s="616" customFormat="1">
      <c r="A1046" s="614"/>
      <c r="B1046" s="620">
        <v>4</v>
      </c>
      <c r="C1046" s="621">
        <v>45827</v>
      </c>
      <c r="D1046" s="620" t="s">
        <v>4820</v>
      </c>
      <c r="E1046" s="620" t="s">
        <v>4824</v>
      </c>
      <c r="F1046" s="620" t="s">
        <v>410</v>
      </c>
      <c r="G1046" s="620"/>
      <c r="H1046" s="620" t="s">
        <v>4834</v>
      </c>
      <c r="I1046" s="620" t="s">
        <v>526</v>
      </c>
      <c r="J1046" s="620">
        <v>3</v>
      </c>
      <c r="K1046" s="620" t="s">
        <v>4838</v>
      </c>
      <c r="L1046" s="620" t="s">
        <v>4866</v>
      </c>
      <c r="M1046" s="622">
        <v>60000</v>
      </c>
      <c r="N1046" s="620">
        <v>20250625</v>
      </c>
      <c r="O1046" s="620" t="s">
        <v>4886</v>
      </c>
      <c r="P1046" s="623"/>
      <c r="Q1046" s="624">
        <f t="shared" si="225"/>
        <v>180000</v>
      </c>
      <c r="R1046" s="625">
        <f t="shared" si="226"/>
        <v>198000.00000000003</v>
      </c>
    </row>
    <row r="1047" spans="1:18" s="616" customFormat="1">
      <c r="A1047" s="614"/>
      <c r="B1047" s="620">
        <v>5</v>
      </c>
      <c r="C1047" s="621">
        <v>45827</v>
      </c>
      <c r="D1047" s="620" t="s">
        <v>4820</v>
      </c>
      <c r="E1047" s="620" t="s">
        <v>4825</v>
      </c>
      <c r="F1047" s="620" t="s">
        <v>171</v>
      </c>
      <c r="G1047" s="620"/>
      <c r="H1047" s="620">
        <v>31220502</v>
      </c>
      <c r="I1047" s="620" t="s">
        <v>30</v>
      </c>
      <c r="J1047" s="620">
        <v>15</v>
      </c>
      <c r="K1047" s="620" t="s">
        <v>4839</v>
      </c>
      <c r="L1047" s="620" t="s">
        <v>4865</v>
      </c>
      <c r="M1047" s="622">
        <v>31000</v>
      </c>
      <c r="N1047" s="620">
        <v>20250625</v>
      </c>
      <c r="O1047" s="620" t="s">
        <v>4885</v>
      </c>
      <c r="P1047" s="623"/>
      <c r="Q1047" s="624">
        <f>M1047*J1047</f>
        <v>465000</v>
      </c>
      <c r="R1047" s="625">
        <f>Q1047*1.1</f>
        <v>511500.00000000006</v>
      </c>
    </row>
    <row r="1048" spans="1:18" s="616" customFormat="1">
      <c r="A1048" s="614"/>
      <c r="B1048" s="620">
        <v>6</v>
      </c>
      <c r="C1048" s="621">
        <v>45827</v>
      </c>
      <c r="D1048" s="620" t="s">
        <v>4820</v>
      </c>
      <c r="E1048" s="620" t="s">
        <v>1020</v>
      </c>
      <c r="F1048" s="620" t="s">
        <v>410</v>
      </c>
      <c r="G1048" s="620"/>
      <c r="H1048" s="620" t="s">
        <v>409</v>
      </c>
      <c r="I1048" s="620" t="s">
        <v>411</v>
      </c>
      <c r="J1048" s="620">
        <v>2</v>
      </c>
      <c r="K1048" s="620" t="s">
        <v>4838</v>
      </c>
      <c r="L1048" s="620" t="s">
        <v>4866</v>
      </c>
      <c r="M1048" s="622">
        <v>46500</v>
      </c>
      <c r="N1048" s="620">
        <v>20250625</v>
      </c>
      <c r="O1048" s="620" t="s">
        <v>4886</v>
      </c>
      <c r="P1048" s="623"/>
      <c r="Q1048" s="624">
        <f t="shared" ref="Q1048:Q1055" si="227">M1048*J1048</f>
        <v>93000</v>
      </c>
      <c r="R1048" s="625">
        <f t="shared" ref="R1048:R1055" si="228">Q1048*1.1</f>
        <v>102300.00000000001</v>
      </c>
    </row>
    <row r="1049" spans="1:18" s="616" customFormat="1">
      <c r="A1049" s="614"/>
      <c r="B1049" s="620">
        <v>7</v>
      </c>
      <c r="C1049" s="621">
        <v>45827</v>
      </c>
      <c r="D1049" s="620" t="s">
        <v>4820</v>
      </c>
      <c r="E1049" s="620" t="s">
        <v>4826</v>
      </c>
      <c r="F1049" s="620" t="s">
        <v>3406</v>
      </c>
      <c r="G1049" s="620"/>
      <c r="H1049" s="620" t="s">
        <v>2328</v>
      </c>
      <c r="I1049" s="620" t="s">
        <v>2380</v>
      </c>
      <c r="J1049" s="620">
        <v>5</v>
      </c>
      <c r="K1049" s="620" t="s">
        <v>4839</v>
      </c>
      <c r="L1049" s="620" t="s">
        <v>4866</v>
      </c>
      <c r="M1049" s="622">
        <v>1400</v>
      </c>
      <c r="N1049" s="620">
        <v>20250625</v>
      </c>
      <c r="O1049" s="620" t="s">
        <v>4886</v>
      </c>
      <c r="P1049" s="623"/>
      <c r="Q1049" s="624">
        <f t="shared" si="227"/>
        <v>7000</v>
      </c>
      <c r="R1049" s="625">
        <f t="shared" si="228"/>
        <v>7700.0000000000009</v>
      </c>
    </row>
    <row r="1050" spans="1:18" s="616" customFormat="1">
      <c r="A1050" s="614"/>
      <c r="B1050" s="620">
        <v>8</v>
      </c>
      <c r="C1050" s="621">
        <v>45827</v>
      </c>
      <c r="D1050" s="620" t="s">
        <v>4820</v>
      </c>
      <c r="E1050" s="620" t="s">
        <v>4827</v>
      </c>
      <c r="F1050" s="620" t="s">
        <v>4830</v>
      </c>
      <c r="G1050" s="620"/>
      <c r="H1050" s="620" t="s">
        <v>4870</v>
      </c>
      <c r="I1050" s="620" t="s">
        <v>4840</v>
      </c>
      <c r="J1050" s="620">
        <v>3</v>
      </c>
      <c r="K1050" s="620" t="s">
        <v>4838</v>
      </c>
      <c r="L1050" s="620" t="s">
        <v>4360</v>
      </c>
      <c r="M1050" s="622">
        <v>114900</v>
      </c>
      <c r="N1050" s="620">
        <v>20250626</v>
      </c>
      <c r="O1050" s="620" t="s">
        <v>4883</v>
      </c>
      <c r="P1050" s="623"/>
      <c r="Q1050" s="624">
        <f t="shared" si="227"/>
        <v>344700</v>
      </c>
      <c r="R1050" s="625">
        <f t="shared" si="228"/>
        <v>379170.00000000006</v>
      </c>
    </row>
    <row r="1051" spans="1:18" s="616" customFormat="1">
      <c r="A1051" s="614"/>
      <c r="B1051" s="620">
        <v>9</v>
      </c>
      <c r="C1051" s="621">
        <v>45827</v>
      </c>
      <c r="D1051" s="620" t="s">
        <v>4820</v>
      </c>
      <c r="E1051" s="620" t="s">
        <v>4828</v>
      </c>
      <c r="F1051" s="620" t="s">
        <v>87</v>
      </c>
      <c r="G1051" s="620" t="s">
        <v>4843</v>
      </c>
      <c r="H1051" s="620" t="s">
        <v>898</v>
      </c>
      <c r="I1051" s="620" t="s">
        <v>4</v>
      </c>
      <c r="J1051" s="620">
        <v>5</v>
      </c>
      <c r="K1051" s="620" t="s">
        <v>4839</v>
      </c>
      <c r="L1051" s="620" t="s">
        <v>4866</v>
      </c>
      <c r="M1051" s="622">
        <v>63000</v>
      </c>
      <c r="N1051" s="620">
        <v>20250625</v>
      </c>
      <c r="O1051" s="620" t="s">
        <v>4883</v>
      </c>
      <c r="P1051" s="623"/>
      <c r="Q1051" s="624">
        <f t="shared" si="227"/>
        <v>315000</v>
      </c>
      <c r="R1051" s="625">
        <f t="shared" si="228"/>
        <v>346500</v>
      </c>
    </row>
    <row r="1052" spans="1:18" s="616" customFormat="1">
      <c r="A1052" s="614"/>
      <c r="B1052" s="620">
        <v>10</v>
      </c>
      <c r="C1052" s="621">
        <v>45827</v>
      </c>
      <c r="D1052" s="620" t="s">
        <v>4820</v>
      </c>
      <c r="E1052" s="620" t="s">
        <v>1898</v>
      </c>
      <c r="F1052" s="620" t="s">
        <v>154</v>
      </c>
      <c r="G1052" s="147" t="s">
        <v>10</v>
      </c>
      <c r="H1052" s="620" t="s">
        <v>114</v>
      </c>
      <c r="I1052" s="620" t="s">
        <v>4</v>
      </c>
      <c r="J1052" s="620">
        <v>1</v>
      </c>
      <c r="K1052" s="620" t="s">
        <v>4839</v>
      </c>
      <c r="L1052" s="620" t="s">
        <v>4866</v>
      </c>
      <c r="M1052" s="622">
        <v>83000</v>
      </c>
      <c r="N1052" s="620">
        <v>20250625</v>
      </c>
      <c r="O1052" s="620" t="s">
        <v>4886</v>
      </c>
      <c r="P1052" s="623"/>
      <c r="Q1052" s="624">
        <f t="shared" si="227"/>
        <v>83000</v>
      </c>
      <c r="R1052" s="625">
        <f t="shared" si="228"/>
        <v>91300.000000000015</v>
      </c>
    </row>
    <row r="1053" spans="1:18" s="616" customFormat="1">
      <c r="A1053" s="614"/>
      <c r="B1053" s="620">
        <v>11</v>
      </c>
      <c r="C1053" s="621">
        <v>45827</v>
      </c>
      <c r="D1053" s="620" t="s">
        <v>4820</v>
      </c>
      <c r="E1053" s="628" t="s">
        <v>861</v>
      </c>
      <c r="F1053" s="620" t="s">
        <v>1611</v>
      </c>
      <c r="G1053" s="620" t="s">
        <v>4842</v>
      </c>
      <c r="H1053" s="628" t="s">
        <v>1282</v>
      </c>
      <c r="I1053" s="620" t="s">
        <v>42</v>
      </c>
      <c r="J1053" s="620">
        <v>10</v>
      </c>
      <c r="K1053" s="620" t="s">
        <v>4344</v>
      </c>
      <c r="L1053" s="620" t="s">
        <v>4866</v>
      </c>
      <c r="M1053" s="622">
        <v>7400</v>
      </c>
      <c r="N1053" s="620">
        <v>20250625</v>
      </c>
      <c r="O1053" s="5" t="s">
        <v>4904</v>
      </c>
      <c r="P1053" s="88"/>
      <c r="Q1053" s="624">
        <f t="shared" si="227"/>
        <v>74000</v>
      </c>
      <c r="R1053" s="625">
        <f t="shared" si="228"/>
        <v>81400</v>
      </c>
    </row>
    <row r="1054" spans="1:18" s="616" customFormat="1">
      <c r="A1054" s="614"/>
      <c r="B1054" s="620">
        <v>12</v>
      </c>
      <c r="C1054" s="621">
        <v>45827</v>
      </c>
      <c r="D1054" s="620" t="s">
        <v>4820</v>
      </c>
      <c r="E1054" s="620" t="s">
        <v>4841</v>
      </c>
      <c r="F1054" s="620" t="s">
        <v>1611</v>
      </c>
      <c r="G1054" s="620" t="s">
        <v>4842</v>
      </c>
      <c r="H1054" s="620" t="s">
        <v>1025</v>
      </c>
      <c r="I1054" s="620" t="s">
        <v>94</v>
      </c>
      <c r="J1054" s="620">
        <v>10</v>
      </c>
      <c r="K1054" s="620" t="s">
        <v>4344</v>
      </c>
      <c r="L1054" s="620" t="s">
        <v>4866</v>
      </c>
      <c r="M1054" s="622">
        <v>6000</v>
      </c>
      <c r="N1054" s="620">
        <v>20250625</v>
      </c>
      <c r="O1054" s="5" t="s">
        <v>4904</v>
      </c>
      <c r="P1054" s="88"/>
      <c r="Q1054" s="624">
        <f t="shared" si="227"/>
        <v>60000</v>
      </c>
      <c r="R1054" s="625">
        <f t="shared" si="228"/>
        <v>66000</v>
      </c>
    </row>
    <row r="1055" spans="1:18" s="616" customFormat="1">
      <c r="A1055" s="614"/>
      <c r="B1055" s="620">
        <v>13</v>
      </c>
      <c r="C1055" s="621">
        <v>45827</v>
      </c>
      <c r="D1055" s="620" t="s">
        <v>4820</v>
      </c>
      <c r="E1055" s="681" t="s">
        <v>4829</v>
      </c>
      <c r="F1055" s="620" t="s">
        <v>4837</v>
      </c>
      <c r="G1055" s="620" t="s">
        <v>4842</v>
      </c>
      <c r="H1055" s="620">
        <v>131377</v>
      </c>
      <c r="I1055" s="620" t="s">
        <v>81</v>
      </c>
      <c r="J1055" s="620">
        <v>1</v>
      </c>
      <c r="K1055" s="620" t="s">
        <v>4839</v>
      </c>
      <c r="L1055" s="620" t="s">
        <v>4866</v>
      </c>
      <c r="M1055" s="622">
        <v>295000</v>
      </c>
      <c r="N1055" s="620">
        <v>20250625</v>
      </c>
      <c r="O1055" s="5" t="s">
        <v>5194</v>
      </c>
      <c r="P1055" s="623"/>
      <c r="Q1055" s="624">
        <f t="shared" si="227"/>
        <v>295000</v>
      </c>
      <c r="R1055" s="625">
        <f t="shared" si="228"/>
        <v>324500</v>
      </c>
    </row>
    <row r="1056" spans="1:18">
      <c r="Q1056" s="418">
        <f>SUM(Q1043:Q1055)</f>
        <v>2185700</v>
      </c>
      <c r="R1056" s="418">
        <f>SUM(R1043:R1055)</f>
        <v>2404270</v>
      </c>
    </row>
    <row r="1058" spans="1:18">
      <c r="B1058" s="78">
        <v>45835</v>
      </c>
    </row>
    <row r="1059" spans="1:18">
      <c r="B1059" s="4" t="s">
        <v>48</v>
      </c>
      <c r="C1059" s="4" t="s">
        <v>13</v>
      </c>
      <c r="D1059" s="4" t="s">
        <v>12</v>
      </c>
      <c r="E1059" s="4" t="s">
        <v>5</v>
      </c>
      <c r="F1059" s="4" t="s">
        <v>22</v>
      </c>
      <c r="G1059" s="4" t="s">
        <v>2</v>
      </c>
      <c r="H1059" s="4" t="s">
        <v>18</v>
      </c>
      <c r="I1059" s="4" t="s">
        <v>3</v>
      </c>
      <c r="J1059" s="4" t="s">
        <v>6</v>
      </c>
      <c r="K1059" s="4" t="s">
        <v>35</v>
      </c>
      <c r="L1059" s="4" t="s">
        <v>21</v>
      </c>
      <c r="M1059" s="4" t="s">
        <v>59</v>
      </c>
      <c r="N1059" s="4" t="s">
        <v>341</v>
      </c>
      <c r="O1059" s="4" t="s">
        <v>121</v>
      </c>
      <c r="P1059" s="4" t="s">
        <v>73</v>
      </c>
      <c r="Q1059" s="4" t="s">
        <v>122</v>
      </c>
      <c r="R1059" s="4" t="s">
        <v>337</v>
      </c>
    </row>
    <row r="1060" spans="1:18">
      <c r="B1060" s="147">
        <v>1</v>
      </c>
      <c r="C1060" s="232">
        <v>45835</v>
      </c>
      <c r="D1060" s="5" t="s">
        <v>49</v>
      </c>
      <c r="E1060" s="414" t="s">
        <v>4881</v>
      </c>
      <c r="F1060" s="5" t="s">
        <v>1585</v>
      </c>
      <c r="G1060" s="147"/>
      <c r="H1060" s="414" t="s">
        <v>4882</v>
      </c>
      <c r="I1060" s="147"/>
      <c r="J1060" s="147">
        <v>1</v>
      </c>
      <c r="K1060" s="5" t="s">
        <v>38</v>
      </c>
      <c r="L1060" s="5" t="s">
        <v>1585</v>
      </c>
      <c r="M1060" s="153"/>
      <c r="N1060" s="147"/>
      <c r="O1060" s="5"/>
      <c r="P1060" s="150"/>
      <c r="Q1060" s="606"/>
      <c r="R1060" s="607"/>
    </row>
    <row r="1061" spans="1:18">
      <c r="B1061" s="78"/>
    </row>
    <row r="1062" spans="1:18" ht="13.5" customHeight="1">
      <c r="B1062" s="234">
        <v>45842</v>
      </c>
      <c r="P1062" s="142"/>
      <c r="Q1062" s="142"/>
      <c r="R1062" s="142"/>
    </row>
    <row r="1063" spans="1:18">
      <c r="B1063" s="183" t="s">
        <v>48</v>
      </c>
      <c r="C1063" s="183" t="s">
        <v>13</v>
      </c>
      <c r="D1063" s="183" t="s">
        <v>12</v>
      </c>
      <c r="E1063" s="183" t="s">
        <v>5</v>
      </c>
      <c r="F1063" s="183" t="s">
        <v>22</v>
      </c>
      <c r="G1063" s="183" t="s">
        <v>2</v>
      </c>
      <c r="H1063" s="183" t="s">
        <v>18</v>
      </c>
      <c r="I1063" s="146" t="s">
        <v>3</v>
      </c>
      <c r="J1063" s="183" t="s">
        <v>6</v>
      </c>
      <c r="K1063" s="183" t="s">
        <v>35</v>
      </c>
      <c r="L1063" s="183" t="s">
        <v>21</v>
      </c>
      <c r="M1063" s="183" t="s">
        <v>59</v>
      </c>
      <c r="N1063" s="183" t="s">
        <v>58</v>
      </c>
      <c r="O1063" s="183" t="s">
        <v>121</v>
      </c>
      <c r="P1063" s="183" t="s">
        <v>73</v>
      </c>
      <c r="Q1063" s="183" t="s">
        <v>122</v>
      </c>
      <c r="R1063" s="183" t="s">
        <v>337</v>
      </c>
    </row>
    <row r="1064" spans="1:18" s="630" customFormat="1">
      <c r="A1064" s="629"/>
      <c r="B1064" s="635">
        <v>1</v>
      </c>
      <c r="C1064" s="636">
        <v>45843</v>
      </c>
      <c r="D1064" s="635" t="s">
        <v>4905</v>
      </c>
      <c r="E1064" s="635" t="s">
        <v>4906</v>
      </c>
      <c r="F1064" s="635"/>
      <c r="G1064" s="635"/>
      <c r="H1064" s="635"/>
      <c r="I1064" s="637" t="s">
        <v>4920</v>
      </c>
      <c r="J1064" s="635">
        <v>7</v>
      </c>
      <c r="K1064" s="635" t="s">
        <v>4907</v>
      </c>
      <c r="L1064" s="620" t="s">
        <v>119</v>
      </c>
      <c r="M1064" s="638">
        <v>1500</v>
      </c>
      <c r="N1064" s="635">
        <v>20250708</v>
      </c>
      <c r="O1064" s="635" t="s">
        <v>4958</v>
      </c>
      <c r="P1064" s="635" t="s">
        <v>4915</v>
      </c>
      <c r="Q1064" s="91">
        <f t="shared" ref="Q1064:Q1075" si="229">M1064*J1064</f>
        <v>10500</v>
      </c>
      <c r="R1064" s="639">
        <f>Q1064*1.1</f>
        <v>11550.000000000002</v>
      </c>
    </row>
    <row r="1065" spans="1:18" s="630" customFormat="1">
      <c r="A1065" s="629"/>
      <c r="B1065" s="635">
        <v>2</v>
      </c>
      <c r="C1065" s="636">
        <v>45843</v>
      </c>
      <c r="D1065" s="635" t="s">
        <v>4905</v>
      </c>
      <c r="E1065" s="640" t="s">
        <v>2828</v>
      </c>
      <c r="F1065" s="641" t="s">
        <v>1611</v>
      </c>
      <c r="G1065" s="641" t="s">
        <v>10</v>
      </c>
      <c r="H1065" s="642" t="s">
        <v>1341</v>
      </c>
      <c r="I1065" s="641" t="s">
        <v>94</v>
      </c>
      <c r="J1065" s="643">
        <v>10</v>
      </c>
      <c r="K1065" s="635" t="s">
        <v>4933</v>
      </c>
      <c r="L1065" s="620" t="s">
        <v>119</v>
      </c>
      <c r="M1065" s="638">
        <v>7400</v>
      </c>
      <c r="N1065" s="635">
        <v>20250708</v>
      </c>
      <c r="O1065" s="635" t="s">
        <v>4958</v>
      </c>
      <c r="P1065" s="635"/>
      <c r="Q1065" s="91">
        <f t="shared" si="229"/>
        <v>74000</v>
      </c>
      <c r="R1065" s="639">
        <f t="shared" ref="R1065:R1076" si="230">Q1065*1.1</f>
        <v>81400</v>
      </c>
    </row>
    <row r="1066" spans="1:18" s="630" customFormat="1">
      <c r="A1066" s="629"/>
      <c r="B1066" s="635">
        <v>3</v>
      </c>
      <c r="C1066" s="636">
        <v>45843</v>
      </c>
      <c r="D1066" s="635" t="s">
        <v>4905</v>
      </c>
      <c r="E1066" s="641" t="s">
        <v>2648</v>
      </c>
      <c r="F1066" s="641" t="s">
        <v>1176</v>
      </c>
      <c r="G1066" s="641"/>
      <c r="H1066" s="642" t="s">
        <v>1177</v>
      </c>
      <c r="I1066" s="641"/>
      <c r="J1066" s="643">
        <v>1</v>
      </c>
      <c r="K1066" s="635" t="s">
        <v>37</v>
      </c>
      <c r="L1066" s="620" t="s">
        <v>119</v>
      </c>
      <c r="M1066" s="638">
        <v>115000</v>
      </c>
      <c r="N1066" s="635">
        <v>20250708</v>
      </c>
      <c r="O1066" s="635" t="s">
        <v>4958</v>
      </c>
      <c r="P1066" s="635"/>
      <c r="Q1066" s="91">
        <f t="shared" si="229"/>
        <v>115000</v>
      </c>
      <c r="R1066" s="639">
        <f t="shared" si="230"/>
        <v>126500.00000000001</v>
      </c>
    </row>
    <row r="1067" spans="1:18" s="630" customFormat="1">
      <c r="A1067" s="629"/>
      <c r="B1067" s="635">
        <v>4</v>
      </c>
      <c r="C1067" s="636">
        <v>45843</v>
      </c>
      <c r="D1067" s="635" t="s">
        <v>4905</v>
      </c>
      <c r="E1067" s="642" t="s">
        <v>1077</v>
      </c>
      <c r="F1067" s="644" t="s">
        <v>416</v>
      </c>
      <c r="G1067" s="644"/>
      <c r="H1067" s="644" t="s">
        <v>527</v>
      </c>
      <c r="I1067" s="644" t="s">
        <v>528</v>
      </c>
      <c r="J1067" s="644">
        <v>1</v>
      </c>
      <c r="K1067" s="635" t="s">
        <v>4907</v>
      </c>
      <c r="L1067" s="620" t="s">
        <v>119</v>
      </c>
      <c r="M1067" s="638">
        <v>49000</v>
      </c>
      <c r="N1067" s="635">
        <v>20250708</v>
      </c>
      <c r="O1067" s="635" t="s">
        <v>4958</v>
      </c>
      <c r="P1067" s="635"/>
      <c r="Q1067" s="91">
        <f t="shared" si="229"/>
        <v>49000</v>
      </c>
      <c r="R1067" s="639">
        <f t="shared" si="230"/>
        <v>53900.000000000007</v>
      </c>
    </row>
    <row r="1068" spans="1:18" s="630" customFormat="1">
      <c r="A1068" s="629"/>
      <c r="B1068" s="635">
        <v>5</v>
      </c>
      <c r="C1068" s="636">
        <v>45843</v>
      </c>
      <c r="D1068" s="635" t="s">
        <v>4905</v>
      </c>
      <c r="E1068" s="641" t="s">
        <v>93</v>
      </c>
      <c r="F1068" s="641" t="s">
        <v>56</v>
      </c>
      <c r="G1068" s="641" t="s">
        <v>10</v>
      </c>
      <c r="H1068" s="641" t="s">
        <v>112</v>
      </c>
      <c r="I1068" s="641" t="s">
        <v>94</v>
      </c>
      <c r="J1068" s="641">
        <v>2</v>
      </c>
      <c r="K1068" s="635" t="s">
        <v>4907</v>
      </c>
      <c r="L1068" s="620" t="s">
        <v>119</v>
      </c>
      <c r="M1068" s="638">
        <v>11000</v>
      </c>
      <c r="N1068" s="635">
        <v>20250708</v>
      </c>
      <c r="O1068" s="635" t="s">
        <v>4958</v>
      </c>
      <c r="P1068" s="635"/>
      <c r="Q1068" s="91">
        <f t="shared" si="229"/>
        <v>22000</v>
      </c>
      <c r="R1068" s="639">
        <f t="shared" si="230"/>
        <v>24200.000000000004</v>
      </c>
    </row>
    <row r="1069" spans="1:18" s="630" customFormat="1">
      <c r="A1069" s="629"/>
      <c r="B1069" s="635">
        <v>6</v>
      </c>
      <c r="C1069" s="636">
        <v>45843</v>
      </c>
      <c r="D1069" s="635" t="s">
        <v>4905</v>
      </c>
      <c r="E1069" s="641" t="s">
        <v>2123</v>
      </c>
      <c r="F1069" s="641" t="s">
        <v>4941</v>
      </c>
      <c r="G1069" s="641"/>
      <c r="H1069" s="641" t="s">
        <v>2511</v>
      </c>
      <c r="I1069" s="641" t="s">
        <v>2142</v>
      </c>
      <c r="J1069" s="641">
        <v>1</v>
      </c>
      <c r="K1069" s="641" t="s">
        <v>38</v>
      </c>
      <c r="L1069" s="635" t="s">
        <v>4930</v>
      </c>
      <c r="M1069" s="638">
        <v>47500</v>
      </c>
      <c r="N1069" s="635">
        <v>20250708</v>
      </c>
      <c r="O1069" s="683" t="s">
        <v>5195</v>
      </c>
      <c r="P1069" s="674" t="s">
        <v>4931</v>
      </c>
      <c r="Q1069" s="91">
        <f t="shared" si="229"/>
        <v>47500</v>
      </c>
      <c r="R1069" s="639">
        <f t="shared" si="230"/>
        <v>52250.000000000007</v>
      </c>
    </row>
    <row r="1070" spans="1:18" s="630" customFormat="1">
      <c r="A1070" s="629"/>
      <c r="B1070" s="635">
        <v>7</v>
      </c>
      <c r="C1070" s="636">
        <v>45843</v>
      </c>
      <c r="D1070" s="635" t="s">
        <v>4905</v>
      </c>
      <c r="E1070" s="635" t="s">
        <v>4908</v>
      </c>
      <c r="F1070" s="635"/>
      <c r="G1070" s="635"/>
      <c r="H1070" s="645" t="s">
        <v>4932</v>
      </c>
      <c r="I1070" s="646" t="s">
        <v>4909</v>
      </c>
      <c r="J1070" s="635">
        <v>1</v>
      </c>
      <c r="K1070" s="641" t="s">
        <v>38</v>
      </c>
      <c r="L1070" s="620" t="s">
        <v>119</v>
      </c>
      <c r="M1070" s="638">
        <v>55000</v>
      </c>
      <c r="N1070" s="635">
        <v>20250708</v>
      </c>
      <c r="O1070" s="635" t="s">
        <v>4958</v>
      </c>
      <c r="P1070" s="635"/>
      <c r="Q1070" s="91">
        <f t="shared" si="229"/>
        <v>55000</v>
      </c>
      <c r="R1070" s="639">
        <f t="shared" si="230"/>
        <v>60500.000000000007</v>
      </c>
    </row>
    <row r="1071" spans="1:18" s="630" customFormat="1">
      <c r="A1071" s="629"/>
      <c r="B1071" s="635">
        <v>8</v>
      </c>
      <c r="C1071" s="636">
        <v>45843</v>
      </c>
      <c r="D1071" s="635" t="s">
        <v>4905</v>
      </c>
      <c r="E1071" s="635" t="s">
        <v>4910</v>
      </c>
      <c r="F1071" s="635" t="s">
        <v>4937</v>
      </c>
      <c r="G1071" s="635"/>
      <c r="H1071" s="635" t="s">
        <v>4938</v>
      </c>
      <c r="I1071" s="637" t="s">
        <v>4922</v>
      </c>
      <c r="J1071" s="635">
        <v>1</v>
      </c>
      <c r="K1071" s="641" t="s">
        <v>38</v>
      </c>
      <c r="L1071" s="635" t="s">
        <v>4930</v>
      </c>
      <c r="M1071" s="638">
        <v>84000</v>
      </c>
      <c r="N1071" s="635">
        <v>20250708</v>
      </c>
      <c r="O1071" s="635" t="s">
        <v>4959</v>
      </c>
      <c r="P1071" s="635" t="s">
        <v>4916</v>
      </c>
      <c r="Q1071" s="91">
        <f t="shared" si="229"/>
        <v>84000</v>
      </c>
      <c r="R1071" s="639">
        <f t="shared" si="230"/>
        <v>92400.000000000015</v>
      </c>
    </row>
    <row r="1072" spans="1:18" s="630" customFormat="1">
      <c r="A1072" s="629"/>
      <c r="B1072" s="635">
        <v>9</v>
      </c>
      <c r="C1072" s="636">
        <v>45843</v>
      </c>
      <c r="D1072" s="635" t="s">
        <v>4905</v>
      </c>
      <c r="E1072" s="635" t="s">
        <v>4911</v>
      </c>
      <c r="F1072" s="635"/>
      <c r="G1072" s="635"/>
      <c r="H1072" s="635"/>
      <c r="I1072" s="635" t="s">
        <v>4912</v>
      </c>
      <c r="J1072" s="635">
        <v>1</v>
      </c>
      <c r="K1072" s="641" t="s">
        <v>38</v>
      </c>
      <c r="L1072" s="635" t="s">
        <v>4930</v>
      </c>
      <c r="M1072" s="638">
        <v>20000</v>
      </c>
      <c r="N1072" s="635">
        <v>20250708</v>
      </c>
      <c r="O1072" s="635" t="s">
        <v>4958</v>
      </c>
      <c r="P1072" s="635" t="s">
        <v>4917</v>
      </c>
      <c r="Q1072" s="91">
        <f t="shared" si="229"/>
        <v>20000</v>
      </c>
      <c r="R1072" s="639">
        <f t="shared" si="230"/>
        <v>22000</v>
      </c>
    </row>
    <row r="1073" spans="1:18" s="630" customFormat="1">
      <c r="A1073" s="629"/>
      <c r="B1073" s="635">
        <v>10</v>
      </c>
      <c r="C1073" s="636">
        <v>45843</v>
      </c>
      <c r="D1073" s="635" t="s">
        <v>4905</v>
      </c>
      <c r="E1073" s="635" t="s">
        <v>4913</v>
      </c>
      <c r="F1073" s="635" t="s">
        <v>4939</v>
      </c>
      <c r="G1073" s="635"/>
      <c r="H1073" s="635" t="s">
        <v>4940</v>
      </c>
      <c r="I1073" s="635"/>
      <c r="J1073" s="635">
        <v>7</v>
      </c>
      <c r="K1073" s="641" t="s">
        <v>38</v>
      </c>
      <c r="L1073" s="635" t="s">
        <v>4930</v>
      </c>
      <c r="M1073" s="638">
        <v>15000</v>
      </c>
      <c r="N1073" s="635">
        <v>20250708</v>
      </c>
      <c r="O1073" s="635" t="s">
        <v>4958</v>
      </c>
      <c r="P1073" s="635" t="s">
        <v>4914</v>
      </c>
      <c r="Q1073" s="91">
        <f t="shared" si="229"/>
        <v>105000</v>
      </c>
      <c r="R1073" s="639">
        <f t="shared" si="230"/>
        <v>115500.00000000001</v>
      </c>
    </row>
    <row r="1074" spans="1:18" s="630" customFormat="1">
      <c r="A1074" s="629"/>
      <c r="B1074" s="635">
        <v>11</v>
      </c>
      <c r="C1074" s="636">
        <v>45843</v>
      </c>
      <c r="D1074" s="635" t="s">
        <v>4905</v>
      </c>
      <c r="E1074" s="641" t="s">
        <v>2023</v>
      </c>
      <c r="F1074" s="641" t="s">
        <v>87</v>
      </c>
      <c r="G1074" s="641" t="s">
        <v>902</v>
      </c>
      <c r="H1074" s="641" t="s">
        <v>2024</v>
      </c>
      <c r="I1074" s="641" t="s">
        <v>4</v>
      </c>
      <c r="J1074" s="635">
        <v>2</v>
      </c>
      <c r="K1074" s="641" t="s">
        <v>38</v>
      </c>
      <c r="L1074" s="620" t="s">
        <v>119</v>
      </c>
      <c r="M1074" s="638">
        <v>9000</v>
      </c>
      <c r="N1074" s="635">
        <v>20250708</v>
      </c>
      <c r="O1074" s="635" t="s">
        <v>4958</v>
      </c>
      <c r="P1074" s="635"/>
      <c r="Q1074" s="91">
        <f t="shared" si="229"/>
        <v>18000</v>
      </c>
      <c r="R1074" s="639">
        <f t="shared" si="230"/>
        <v>19800</v>
      </c>
    </row>
    <row r="1075" spans="1:18" s="630" customFormat="1">
      <c r="A1075" s="629"/>
      <c r="B1075" s="635">
        <v>12</v>
      </c>
      <c r="C1075" s="636">
        <v>45843</v>
      </c>
      <c r="D1075" s="635" t="s">
        <v>4905</v>
      </c>
      <c r="E1075" s="641" t="s">
        <v>4918</v>
      </c>
      <c r="F1075" s="641" t="s">
        <v>1611</v>
      </c>
      <c r="G1075" s="641" t="s">
        <v>4921</v>
      </c>
      <c r="H1075" s="641" t="s">
        <v>4919</v>
      </c>
      <c r="I1075" s="641" t="s">
        <v>4</v>
      </c>
      <c r="J1075" s="635">
        <v>1</v>
      </c>
      <c r="K1075" s="641" t="s">
        <v>38</v>
      </c>
      <c r="L1075" s="620" t="s">
        <v>119</v>
      </c>
      <c r="M1075" s="638">
        <v>15000</v>
      </c>
      <c r="N1075" s="635">
        <v>20250708</v>
      </c>
      <c r="O1075" s="635" t="s">
        <v>4958</v>
      </c>
      <c r="P1075" s="635"/>
      <c r="Q1075" s="91">
        <f t="shared" si="229"/>
        <v>15000</v>
      </c>
      <c r="R1075" s="639">
        <f t="shared" si="230"/>
        <v>16500</v>
      </c>
    </row>
    <row r="1076" spans="1:18" s="630" customFormat="1">
      <c r="A1076" s="629"/>
      <c r="B1076" s="641">
        <v>13</v>
      </c>
      <c r="C1076" s="673">
        <v>45843</v>
      </c>
      <c r="D1076" s="641" t="s">
        <v>4905</v>
      </c>
      <c r="E1076" s="644" t="s">
        <v>1352</v>
      </c>
      <c r="F1076" s="644" t="s">
        <v>63</v>
      </c>
      <c r="G1076" s="644"/>
      <c r="H1076" s="644" t="s">
        <v>1353</v>
      </c>
      <c r="I1076" s="644" t="s">
        <v>1354</v>
      </c>
      <c r="J1076" s="643">
        <v>3</v>
      </c>
      <c r="K1076" s="644" t="s">
        <v>37</v>
      </c>
      <c r="L1076" s="635" t="s">
        <v>4360</v>
      </c>
      <c r="M1076" s="91">
        <v>250800</v>
      </c>
      <c r="N1076" s="635">
        <v>20250708</v>
      </c>
      <c r="O1076" s="675" t="s">
        <v>5132</v>
      </c>
      <c r="P1076" s="674" t="s">
        <v>4944</v>
      </c>
      <c r="Q1076" s="91">
        <f>M1076*J1076</f>
        <v>752400</v>
      </c>
      <c r="R1076" s="639">
        <f t="shared" si="230"/>
        <v>827640.00000000012</v>
      </c>
    </row>
    <row r="1077" spans="1:18">
      <c r="D1077" s="631"/>
      <c r="E1077" s="631"/>
      <c r="F1077" s="631"/>
      <c r="G1077" s="631"/>
      <c r="H1077" s="631"/>
      <c r="I1077" s="631"/>
      <c r="J1077" s="631"/>
      <c r="K1077" s="631"/>
      <c r="Q1077" s="418">
        <f>SUM(Q1064:Q1076)</f>
        <v>1367400</v>
      </c>
      <c r="R1077" s="418">
        <f>SUM(R1064:R1076)</f>
        <v>1504140</v>
      </c>
    </row>
    <row r="1079" spans="1:18">
      <c r="B1079" s="234">
        <v>45859</v>
      </c>
    </row>
    <row r="1080" spans="1:18">
      <c r="B1080" s="4" t="s">
        <v>48</v>
      </c>
      <c r="C1080" s="4" t="s">
        <v>13</v>
      </c>
      <c r="D1080" s="4" t="s">
        <v>12</v>
      </c>
      <c r="E1080" s="4" t="s">
        <v>5</v>
      </c>
      <c r="F1080" s="4" t="s">
        <v>22</v>
      </c>
      <c r="G1080" s="4" t="s">
        <v>2</v>
      </c>
      <c r="H1080" s="4" t="s">
        <v>18</v>
      </c>
      <c r="I1080" s="4" t="s">
        <v>3</v>
      </c>
      <c r="J1080" s="4" t="s">
        <v>6</v>
      </c>
      <c r="K1080" s="4" t="s">
        <v>35</v>
      </c>
      <c r="L1080" s="4" t="s">
        <v>21</v>
      </c>
      <c r="M1080" s="4" t="s">
        <v>59</v>
      </c>
      <c r="N1080" s="4" t="s">
        <v>341</v>
      </c>
      <c r="O1080" s="4" t="s">
        <v>121</v>
      </c>
      <c r="P1080" s="4" t="s">
        <v>73</v>
      </c>
      <c r="Q1080" s="4" t="s">
        <v>122</v>
      </c>
      <c r="R1080" s="4" t="s">
        <v>337</v>
      </c>
    </row>
    <row r="1081" spans="1:18">
      <c r="B1081" s="650">
        <v>1</v>
      </c>
      <c r="C1081" s="651">
        <v>45859</v>
      </c>
      <c r="D1081" s="650" t="s">
        <v>5023</v>
      </c>
      <c r="E1081" s="653" t="s">
        <v>3395</v>
      </c>
      <c r="F1081" s="650" t="s">
        <v>2521</v>
      </c>
      <c r="G1081" s="650"/>
      <c r="H1081" s="653" t="s">
        <v>2857</v>
      </c>
      <c r="I1081" s="650" t="s">
        <v>2858</v>
      </c>
      <c r="J1081" s="650">
        <v>5</v>
      </c>
      <c r="K1081" s="650" t="s">
        <v>36</v>
      </c>
      <c r="L1081" s="5" t="s">
        <v>5064</v>
      </c>
      <c r="M1081" s="654">
        <v>75000</v>
      </c>
      <c r="N1081" s="650">
        <v>20250723</v>
      </c>
      <c r="O1081" s="650">
        <v>20250724</v>
      </c>
      <c r="P1081" s="652"/>
      <c r="Q1081" s="606">
        <f>M1081*J1081</f>
        <v>375000</v>
      </c>
      <c r="R1081" s="663">
        <f>Q1081*1.1</f>
        <v>412500.00000000006</v>
      </c>
    </row>
    <row r="1082" spans="1:18">
      <c r="B1082" s="650">
        <v>2</v>
      </c>
      <c r="C1082" s="651">
        <v>45859</v>
      </c>
      <c r="D1082" s="650" t="s">
        <v>5023</v>
      </c>
      <c r="E1082" s="650" t="s">
        <v>5024</v>
      </c>
      <c r="F1082" s="650"/>
      <c r="G1082" s="650"/>
      <c r="H1082" s="650"/>
      <c r="I1082" s="650" t="s">
        <v>5029</v>
      </c>
      <c r="J1082" s="650">
        <v>10</v>
      </c>
      <c r="K1082" s="650" t="s">
        <v>36</v>
      </c>
      <c r="L1082" s="5" t="s">
        <v>5063</v>
      </c>
      <c r="M1082" s="676">
        <v>2300</v>
      </c>
      <c r="N1082" s="650">
        <v>20250724</v>
      </c>
      <c r="O1082" s="650">
        <v>20250801</v>
      </c>
      <c r="P1082" s="652"/>
      <c r="Q1082" s="606">
        <f t="shared" ref="Q1082:Q1089" si="231">M1082*J1082</f>
        <v>23000</v>
      </c>
      <c r="R1082" s="607">
        <f t="shared" ref="R1082:R1089" si="232">Q1082*1.1</f>
        <v>25300.000000000004</v>
      </c>
    </row>
    <row r="1083" spans="1:18">
      <c r="B1083" s="655">
        <v>3</v>
      </c>
      <c r="C1083" s="656">
        <v>45859</v>
      </c>
      <c r="D1083" s="655" t="s">
        <v>5023</v>
      </c>
      <c r="E1083" s="655" t="s">
        <v>1194</v>
      </c>
      <c r="F1083" s="655" t="s">
        <v>88</v>
      </c>
      <c r="G1083" s="655"/>
      <c r="H1083" s="655" t="s">
        <v>1195</v>
      </c>
      <c r="I1083" s="655"/>
      <c r="J1083" s="660">
        <v>2</v>
      </c>
      <c r="K1083" s="655" t="s">
        <v>38</v>
      </c>
      <c r="L1083" s="655" t="s">
        <v>2220</v>
      </c>
      <c r="M1083" s="657">
        <v>86400</v>
      </c>
      <c r="N1083" s="655">
        <v>20250723</v>
      </c>
      <c r="O1083" s="655"/>
      <c r="P1083" s="658"/>
      <c r="Q1083" s="659">
        <f t="shared" si="231"/>
        <v>172800</v>
      </c>
      <c r="R1083" s="662">
        <f t="shared" si="232"/>
        <v>190080.00000000003</v>
      </c>
    </row>
    <row r="1084" spans="1:18">
      <c r="B1084" s="655">
        <v>4</v>
      </c>
      <c r="C1084" s="656">
        <v>45859</v>
      </c>
      <c r="D1084" s="655" t="s">
        <v>5023</v>
      </c>
      <c r="E1084" s="75" t="s">
        <v>2143</v>
      </c>
      <c r="F1084" s="655" t="s">
        <v>1764</v>
      </c>
      <c r="G1084" s="655"/>
      <c r="H1084" s="655" t="s">
        <v>2144</v>
      </c>
      <c r="I1084" s="655" t="s">
        <v>2142</v>
      </c>
      <c r="J1084" s="660">
        <v>2</v>
      </c>
      <c r="K1084" s="655" t="s">
        <v>38</v>
      </c>
      <c r="L1084" s="655" t="s">
        <v>2220</v>
      </c>
      <c r="M1084" s="657">
        <v>86400</v>
      </c>
      <c r="N1084" s="655">
        <v>20250723</v>
      </c>
      <c r="O1084" s="655"/>
      <c r="P1084" s="658"/>
      <c r="Q1084" s="659">
        <f t="shared" si="231"/>
        <v>172800</v>
      </c>
      <c r="R1084" s="662">
        <f t="shared" si="232"/>
        <v>190080.00000000003</v>
      </c>
    </row>
    <row r="1085" spans="1:18">
      <c r="B1085" s="650">
        <v>5</v>
      </c>
      <c r="C1085" s="651">
        <v>45859</v>
      </c>
      <c r="D1085" s="650" t="s">
        <v>5023</v>
      </c>
      <c r="E1085" s="679" t="s">
        <v>2018</v>
      </c>
      <c r="F1085" s="679" t="s">
        <v>1611</v>
      </c>
      <c r="G1085" s="679" t="s">
        <v>10</v>
      </c>
      <c r="H1085" s="679" t="s">
        <v>1190</v>
      </c>
      <c r="I1085" s="679" t="s">
        <v>4</v>
      </c>
      <c r="J1085" s="679">
        <v>3</v>
      </c>
      <c r="K1085" s="679" t="s">
        <v>38</v>
      </c>
      <c r="L1085" s="5" t="s">
        <v>5063</v>
      </c>
      <c r="M1085" s="676">
        <v>1120000</v>
      </c>
      <c r="N1085" s="650">
        <v>20250724</v>
      </c>
      <c r="O1085" s="650">
        <v>20250801</v>
      </c>
      <c r="P1085" s="652"/>
      <c r="Q1085" s="606">
        <f t="shared" si="231"/>
        <v>3360000</v>
      </c>
      <c r="R1085" s="607">
        <f t="shared" si="232"/>
        <v>3696000.0000000005</v>
      </c>
    </row>
    <row r="1086" spans="1:18">
      <c r="B1086" s="655">
        <v>6</v>
      </c>
      <c r="C1086" s="656">
        <v>45859</v>
      </c>
      <c r="D1086" s="655" t="s">
        <v>5023</v>
      </c>
      <c r="E1086" s="661" t="s">
        <v>3075</v>
      </c>
      <c r="F1086" s="655" t="s">
        <v>88</v>
      </c>
      <c r="G1086" s="661"/>
      <c r="H1086" s="661" t="s">
        <v>329</v>
      </c>
      <c r="I1086" s="661" t="s">
        <v>5026</v>
      </c>
      <c r="J1086" s="661">
        <v>1</v>
      </c>
      <c r="K1086" s="661" t="s">
        <v>37</v>
      </c>
      <c r="L1086" s="655" t="s">
        <v>2220</v>
      </c>
      <c r="M1086" s="657">
        <v>1128000</v>
      </c>
      <c r="N1086" s="655">
        <v>20250723</v>
      </c>
      <c r="O1086" s="655"/>
      <c r="P1086" s="658"/>
      <c r="Q1086" s="659">
        <f t="shared" si="231"/>
        <v>1128000</v>
      </c>
      <c r="R1086" s="662">
        <f t="shared" si="232"/>
        <v>1240800</v>
      </c>
    </row>
    <row r="1087" spans="1:18">
      <c r="B1087" s="650">
        <v>7</v>
      </c>
      <c r="C1087" s="651">
        <v>45859</v>
      </c>
      <c r="D1087" s="650" t="s">
        <v>5023</v>
      </c>
      <c r="E1087" s="677" t="s">
        <v>3921</v>
      </c>
      <c r="F1087" s="650" t="s">
        <v>1925</v>
      </c>
      <c r="G1087" s="650"/>
      <c r="H1087" s="650" t="s">
        <v>5030</v>
      </c>
      <c r="I1087" s="650"/>
      <c r="J1087" s="650">
        <v>6</v>
      </c>
      <c r="K1087" s="650" t="s">
        <v>38</v>
      </c>
      <c r="L1087" s="5" t="s">
        <v>5063</v>
      </c>
      <c r="M1087" s="676">
        <v>184500</v>
      </c>
      <c r="N1087" s="650">
        <v>20250724</v>
      </c>
      <c r="O1087" s="650">
        <v>20250801</v>
      </c>
      <c r="P1087" s="652"/>
      <c r="Q1087" s="606">
        <f t="shared" si="231"/>
        <v>1107000</v>
      </c>
      <c r="R1087" s="607">
        <f t="shared" si="232"/>
        <v>1217700</v>
      </c>
    </row>
    <row r="1088" spans="1:18">
      <c r="B1088" s="650">
        <v>8</v>
      </c>
      <c r="C1088" s="651">
        <v>45859</v>
      </c>
      <c r="D1088" s="650" t="s">
        <v>5023</v>
      </c>
      <c r="E1088" s="650" t="s">
        <v>3270</v>
      </c>
      <c r="F1088" s="5" t="s">
        <v>1925</v>
      </c>
      <c r="G1088" s="650"/>
      <c r="H1088" s="650" t="s">
        <v>3273</v>
      </c>
      <c r="I1088" s="650" t="s">
        <v>5029</v>
      </c>
      <c r="J1088" s="650">
        <v>2</v>
      </c>
      <c r="K1088" s="653" t="s">
        <v>36</v>
      </c>
      <c r="L1088" s="5" t="s">
        <v>5063</v>
      </c>
      <c r="M1088" s="676">
        <v>71800</v>
      </c>
      <c r="N1088" s="650">
        <v>20250724</v>
      </c>
      <c r="O1088" s="650">
        <v>20250801</v>
      </c>
      <c r="P1088" s="652"/>
      <c r="Q1088" s="606">
        <f t="shared" si="231"/>
        <v>143600</v>
      </c>
      <c r="R1088" s="607">
        <f t="shared" si="232"/>
        <v>157960</v>
      </c>
    </row>
    <row r="1089" spans="2:18">
      <c r="B1089" s="650">
        <v>9</v>
      </c>
      <c r="C1089" s="651">
        <v>45859</v>
      </c>
      <c r="D1089" s="650" t="s">
        <v>5023</v>
      </c>
      <c r="E1089" s="678" t="s">
        <v>5027</v>
      </c>
      <c r="F1089" s="650" t="s">
        <v>1925</v>
      </c>
      <c r="G1089" s="650"/>
      <c r="H1089" s="678" t="s">
        <v>5028</v>
      </c>
      <c r="I1089" s="650" t="s">
        <v>5029</v>
      </c>
      <c r="J1089" s="650">
        <v>2</v>
      </c>
      <c r="K1089" s="653" t="s">
        <v>36</v>
      </c>
      <c r="L1089" s="5" t="s">
        <v>5063</v>
      </c>
      <c r="M1089" s="676">
        <v>81700</v>
      </c>
      <c r="N1089" s="650">
        <v>20250724</v>
      </c>
      <c r="O1089" s="650">
        <v>20250801</v>
      </c>
      <c r="P1089" s="652"/>
      <c r="Q1089" s="606">
        <f t="shared" si="231"/>
        <v>163400</v>
      </c>
      <c r="R1089" s="607">
        <f t="shared" si="232"/>
        <v>179740</v>
      </c>
    </row>
    <row r="1090" spans="2:18">
      <c r="P1090" s="418" t="s">
        <v>123</v>
      </c>
      <c r="Q1090" s="418">
        <f>SUM(Q1081:Q1089)</f>
        <v>6645600</v>
      </c>
      <c r="R1090" s="664">
        <f>SUM(R1081:R1089)</f>
        <v>7310160.0000000009</v>
      </c>
    </row>
    <row r="1092" spans="2:18">
      <c r="B1092" s="234">
        <v>45860</v>
      </c>
    </row>
    <row r="1093" spans="2:18">
      <c r="B1093" s="4" t="s">
        <v>48</v>
      </c>
      <c r="C1093" s="4" t="s">
        <v>13</v>
      </c>
      <c r="D1093" s="4" t="s">
        <v>12</v>
      </c>
      <c r="E1093" s="4" t="s">
        <v>5</v>
      </c>
      <c r="F1093" s="4" t="s">
        <v>22</v>
      </c>
      <c r="G1093" s="4" t="s">
        <v>2</v>
      </c>
      <c r="H1093" s="4" t="s">
        <v>18</v>
      </c>
      <c r="I1093" s="4" t="s">
        <v>3</v>
      </c>
      <c r="J1093" s="4" t="s">
        <v>6</v>
      </c>
      <c r="K1093" s="4" t="s">
        <v>35</v>
      </c>
      <c r="L1093" s="4" t="s">
        <v>21</v>
      </c>
      <c r="M1093" s="4" t="s">
        <v>59</v>
      </c>
      <c r="N1093" s="4" t="s">
        <v>341</v>
      </c>
      <c r="O1093" s="4" t="s">
        <v>121</v>
      </c>
      <c r="P1093" s="4" t="s">
        <v>73</v>
      </c>
      <c r="Q1093" s="4" t="s">
        <v>122</v>
      </c>
      <c r="R1093" s="4" t="s">
        <v>337</v>
      </c>
    </row>
    <row r="1094" spans="2:18">
      <c r="B1094" s="147">
        <v>1</v>
      </c>
      <c r="C1094" s="651">
        <v>45860</v>
      </c>
      <c r="D1094" s="650" t="s">
        <v>49</v>
      </c>
      <c r="E1094" s="5" t="s">
        <v>5031</v>
      </c>
      <c r="F1094" s="5" t="s">
        <v>5032</v>
      </c>
      <c r="G1094" s="147"/>
      <c r="H1094" s="5" t="s">
        <v>5033</v>
      </c>
      <c r="I1094" s="147"/>
      <c r="J1094" s="147">
        <v>1</v>
      </c>
      <c r="K1094" s="5" t="s">
        <v>5034</v>
      </c>
      <c r="L1094" s="5" t="s">
        <v>5124</v>
      </c>
      <c r="M1094" s="153">
        <v>114000</v>
      </c>
      <c r="N1094" s="147">
        <v>20250811</v>
      </c>
      <c r="O1094" s="147">
        <v>20250822</v>
      </c>
      <c r="P1094" s="150"/>
      <c r="Q1094" s="606">
        <f>M1094*J1094</f>
        <v>114000</v>
      </c>
      <c r="R1094" s="607">
        <f>Q1094*1.1</f>
        <v>125400.00000000001</v>
      </c>
    </row>
    <row r="1095" spans="2:18">
      <c r="B1095" s="147">
        <v>2</v>
      </c>
      <c r="C1095" s="651">
        <v>45860</v>
      </c>
      <c r="D1095" s="650" t="s">
        <v>49</v>
      </c>
      <c r="E1095" s="5" t="s">
        <v>5035</v>
      </c>
      <c r="F1095" s="5" t="s">
        <v>5032</v>
      </c>
      <c r="G1095" s="147"/>
      <c r="H1095" s="5" t="s">
        <v>5036</v>
      </c>
      <c r="I1095" s="147"/>
      <c r="J1095" s="147">
        <v>2</v>
      </c>
      <c r="K1095" s="5" t="s">
        <v>5039</v>
      </c>
      <c r="L1095" s="5" t="s">
        <v>5124</v>
      </c>
      <c r="M1095" s="153">
        <v>1995000</v>
      </c>
      <c r="N1095" s="147">
        <v>20250811</v>
      </c>
      <c r="O1095" s="147">
        <v>20250822</v>
      </c>
      <c r="P1095" s="150"/>
      <c r="Q1095" s="606">
        <f t="shared" ref="Q1095:Q1099" si="233">M1095*J1095</f>
        <v>3990000</v>
      </c>
      <c r="R1095" s="607">
        <f t="shared" ref="R1095:R1099" si="234">Q1095*1.1</f>
        <v>4389000</v>
      </c>
    </row>
    <row r="1096" spans="2:18">
      <c r="B1096" s="147">
        <v>3</v>
      </c>
      <c r="C1096" s="651">
        <v>45860</v>
      </c>
      <c r="D1096" s="650" t="s">
        <v>49</v>
      </c>
      <c r="E1096" s="5" t="s">
        <v>5037</v>
      </c>
      <c r="F1096" s="5" t="s">
        <v>5032</v>
      </c>
      <c r="G1096" s="147"/>
      <c r="H1096" s="5" t="s">
        <v>5038</v>
      </c>
      <c r="I1096" s="147"/>
      <c r="J1096" s="147">
        <v>2</v>
      </c>
      <c r="K1096" s="5" t="s">
        <v>5039</v>
      </c>
      <c r="L1096" s="5" t="s">
        <v>5124</v>
      </c>
      <c r="M1096" s="7">
        <f>1316000/2</f>
        <v>658000</v>
      </c>
      <c r="N1096" s="147">
        <v>20250811</v>
      </c>
      <c r="O1096" s="147">
        <v>20250822</v>
      </c>
      <c r="P1096" s="150"/>
      <c r="Q1096" s="606">
        <f t="shared" si="233"/>
        <v>1316000</v>
      </c>
      <c r="R1096" s="607">
        <f t="shared" si="234"/>
        <v>1447600.0000000002</v>
      </c>
    </row>
    <row r="1097" spans="2:18">
      <c r="B1097" s="147">
        <v>4</v>
      </c>
      <c r="C1097" s="651">
        <v>45860</v>
      </c>
      <c r="D1097" s="650" t="s">
        <v>49</v>
      </c>
      <c r="E1097" s="5" t="s">
        <v>5040</v>
      </c>
      <c r="F1097" s="5" t="s">
        <v>5032</v>
      </c>
      <c r="G1097" s="147"/>
      <c r="H1097" s="5" t="s">
        <v>5041</v>
      </c>
      <c r="I1097" s="147"/>
      <c r="J1097" s="147">
        <v>2</v>
      </c>
      <c r="K1097" s="5" t="s">
        <v>5039</v>
      </c>
      <c r="L1097" s="5" t="s">
        <v>5124</v>
      </c>
      <c r="M1097" s="7">
        <f>942000/2</f>
        <v>471000</v>
      </c>
      <c r="N1097" s="147">
        <v>20250811</v>
      </c>
      <c r="O1097" s="147">
        <v>20250822</v>
      </c>
      <c r="P1097" s="150"/>
      <c r="Q1097" s="606">
        <f t="shared" si="233"/>
        <v>942000</v>
      </c>
      <c r="R1097" s="607">
        <f t="shared" si="234"/>
        <v>1036200.0000000001</v>
      </c>
    </row>
    <row r="1098" spans="2:18">
      <c r="B1098" s="147">
        <v>5</v>
      </c>
      <c r="C1098" s="651">
        <v>45860</v>
      </c>
      <c r="D1098" s="650" t="s">
        <v>49</v>
      </c>
      <c r="E1098" s="5" t="s">
        <v>5045</v>
      </c>
      <c r="F1098" s="5" t="s">
        <v>5032</v>
      </c>
      <c r="G1098" s="147"/>
      <c r="H1098" s="5" t="s">
        <v>5042</v>
      </c>
      <c r="I1098" s="147"/>
      <c r="J1098" s="147">
        <v>2</v>
      </c>
      <c r="K1098" s="5" t="s">
        <v>5039</v>
      </c>
      <c r="L1098" s="5" t="s">
        <v>5124</v>
      </c>
      <c r="M1098" s="153">
        <f>414000/2</f>
        <v>207000</v>
      </c>
      <c r="N1098" s="147">
        <v>20250811</v>
      </c>
      <c r="O1098" s="147">
        <v>20250822</v>
      </c>
      <c r="P1098" s="150"/>
      <c r="Q1098" s="606">
        <f t="shared" si="233"/>
        <v>414000</v>
      </c>
      <c r="R1098" s="607">
        <f t="shared" si="234"/>
        <v>455400.00000000006</v>
      </c>
    </row>
    <row r="1099" spans="2:18">
      <c r="B1099" s="147">
        <v>6</v>
      </c>
      <c r="C1099" s="651">
        <v>45860</v>
      </c>
      <c r="D1099" s="650" t="s">
        <v>49</v>
      </c>
      <c r="E1099" s="5" t="s">
        <v>5043</v>
      </c>
      <c r="F1099" s="5" t="s">
        <v>5032</v>
      </c>
      <c r="G1099" s="147"/>
      <c r="H1099" s="5" t="s">
        <v>5044</v>
      </c>
      <c r="I1099" s="147"/>
      <c r="J1099" s="147">
        <v>1</v>
      </c>
      <c r="K1099" s="5" t="s">
        <v>5039</v>
      </c>
      <c r="L1099" s="5" t="s">
        <v>5124</v>
      </c>
      <c r="M1099" s="153">
        <v>100000</v>
      </c>
      <c r="N1099" s="147">
        <v>20250811</v>
      </c>
      <c r="O1099" s="147">
        <v>20250822</v>
      </c>
      <c r="P1099" s="150"/>
      <c r="Q1099" s="606">
        <f t="shared" si="233"/>
        <v>100000</v>
      </c>
      <c r="R1099" s="607">
        <f t="shared" si="234"/>
        <v>110000.00000000001</v>
      </c>
    </row>
    <row r="1100" spans="2:18">
      <c r="B1100" s="147">
        <v>7</v>
      </c>
      <c r="C1100" s="651">
        <v>45860</v>
      </c>
      <c r="D1100" s="650" t="s">
        <v>49</v>
      </c>
      <c r="E1100" s="744" t="s">
        <v>5183</v>
      </c>
      <c r="F1100" s="745"/>
      <c r="G1100" s="745"/>
      <c r="H1100" s="745"/>
      <c r="I1100" s="746"/>
      <c r="J1100" s="147">
        <v>1</v>
      </c>
      <c r="K1100" s="5" t="s">
        <v>2818</v>
      </c>
      <c r="L1100" s="5" t="s">
        <v>5124</v>
      </c>
      <c r="M1100" s="153">
        <v>-76000</v>
      </c>
      <c r="N1100" s="147">
        <v>20250811</v>
      </c>
      <c r="O1100" s="147">
        <v>20250822</v>
      </c>
      <c r="P1100" s="150"/>
      <c r="Q1100" s="606">
        <f t="shared" ref="Q1100" si="235">M1100*J1100</f>
        <v>-76000</v>
      </c>
      <c r="R1100" s="607">
        <f t="shared" ref="R1100" si="236">Q1100*1.1</f>
        <v>-83600</v>
      </c>
    </row>
    <row r="1101" spans="2:18">
      <c r="P1101" s="418" t="s">
        <v>123</v>
      </c>
      <c r="Q1101" s="418">
        <f>SUM(Q1094:Q1100)</f>
        <v>6800000</v>
      </c>
      <c r="R1101" s="664">
        <f>SUM(R1094:R1100)</f>
        <v>7480000</v>
      </c>
    </row>
    <row r="1102" spans="2:18">
      <c r="B1102" s="103">
        <v>45876</v>
      </c>
    </row>
    <row r="1103" spans="2:18">
      <c r="B1103" s="4" t="s">
        <v>48</v>
      </c>
      <c r="C1103" s="4" t="s">
        <v>13</v>
      </c>
      <c r="D1103" s="4" t="s">
        <v>12</v>
      </c>
      <c r="E1103" s="4" t="s">
        <v>5</v>
      </c>
      <c r="F1103" s="4" t="s">
        <v>22</v>
      </c>
      <c r="G1103" s="4" t="s">
        <v>2</v>
      </c>
      <c r="H1103" s="4" t="s">
        <v>18</v>
      </c>
      <c r="I1103" s="4" t="s">
        <v>3</v>
      </c>
      <c r="J1103" s="4" t="s">
        <v>6</v>
      </c>
      <c r="K1103" s="4" t="s">
        <v>35</v>
      </c>
      <c r="L1103" s="4" t="s">
        <v>21</v>
      </c>
      <c r="M1103" s="4" t="s">
        <v>59</v>
      </c>
      <c r="N1103" s="4" t="s">
        <v>341</v>
      </c>
      <c r="O1103" s="4" t="s">
        <v>121</v>
      </c>
      <c r="P1103" s="4" t="s">
        <v>73</v>
      </c>
      <c r="Q1103" s="4" t="s">
        <v>122</v>
      </c>
      <c r="R1103" s="4" t="s">
        <v>337</v>
      </c>
    </row>
    <row r="1104" spans="2:18">
      <c r="B1104" s="147">
        <v>1</v>
      </c>
      <c r="C1104" s="232">
        <v>45876</v>
      </c>
      <c r="D1104" s="5" t="s">
        <v>5187</v>
      </c>
      <c r="E1104" s="642" t="s">
        <v>1077</v>
      </c>
      <c r="F1104" s="644" t="s">
        <v>416</v>
      </c>
      <c r="G1104" s="644"/>
      <c r="H1104" s="644" t="s">
        <v>527</v>
      </c>
      <c r="I1104" s="644" t="s">
        <v>528</v>
      </c>
      <c r="J1104" s="644">
        <v>1</v>
      </c>
      <c r="K1104" s="641" t="s">
        <v>38</v>
      </c>
      <c r="L1104" s="5" t="s">
        <v>119</v>
      </c>
      <c r="M1104" s="153">
        <v>49000</v>
      </c>
      <c r="N1104" s="147">
        <v>20250813</v>
      </c>
      <c r="O1104" s="147">
        <v>20250819</v>
      </c>
      <c r="P1104" s="150"/>
      <c r="Q1104" s="606">
        <f>M1104*J1104</f>
        <v>49000</v>
      </c>
      <c r="R1104" s="607">
        <f>Q1104*1.1</f>
        <v>53900.000000000007</v>
      </c>
    </row>
    <row r="1105" spans="2:18">
      <c r="B1105" s="211">
        <v>2</v>
      </c>
      <c r="C1105" s="684">
        <v>45876</v>
      </c>
      <c r="D1105" s="75" t="s">
        <v>5187</v>
      </c>
      <c r="E1105" s="680" t="s">
        <v>2312</v>
      </c>
      <c r="F1105" s="211" t="s">
        <v>1764</v>
      </c>
      <c r="G1105" s="211"/>
      <c r="H1105" s="672" t="s">
        <v>1180</v>
      </c>
      <c r="I1105" s="211" t="s">
        <v>2385</v>
      </c>
      <c r="J1105" s="211">
        <v>5</v>
      </c>
      <c r="K1105" s="685" t="s">
        <v>38</v>
      </c>
      <c r="L1105" s="75" t="s">
        <v>2220</v>
      </c>
      <c r="M1105" s="223">
        <v>42500</v>
      </c>
      <c r="N1105" s="75">
        <v>20250812</v>
      </c>
      <c r="O1105" s="211"/>
      <c r="P1105" s="682"/>
      <c r="Q1105" s="659">
        <f t="shared" ref="Q1105:Q1110" si="237">M1105*J1105</f>
        <v>212500</v>
      </c>
      <c r="R1105" s="662">
        <f t="shared" ref="R1105:R1110" si="238">Q1105*1.1</f>
        <v>233750.00000000003</v>
      </c>
    </row>
    <row r="1106" spans="2:18">
      <c r="B1106" s="211">
        <v>3</v>
      </c>
      <c r="C1106" s="684">
        <v>45876</v>
      </c>
      <c r="D1106" s="75" t="s">
        <v>5187</v>
      </c>
      <c r="E1106" s="672" t="s">
        <v>2313</v>
      </c>
      <c r="F1106" s="211" t="s">
        <v>1764</v>
      </c>
      <c r="G1106" s="211"/>
      <c r="H1106" s="687" t="s">
        <v>2317</v>
      </c>
      <c r="I1106" s="211" t="s">
        <v>2385</v>
      </c>
      <c r="J1106" s="211">
        <v>5</v>
      </c>
      <c r="K1106" s="685" t="s">
        <v>38</v>
      </c>
      <c r="L1106" s="75" t="s">
        <v>2220</v>
      </c>
      <c r="M1106" s="223">
        <v>42500</v>
      </c>
      <c r="N1106" s="75">
        <v>20250812</v>
      </c>
      <c r="O1106" s="211"/>
      <c r="P1106" s="682"/>
      <c r="Q1106" s="659">
        <f t="shared" si="237"/>
        <v>212500</v>
      </c>
      <c r="R1106" s="662">
        <f t="shared" si="238"/>
        <v>233750.00000000003</v>
      </c>
    </row>
    <row r="1107" spans="2:18">
      <c r="B1107" s="211">
        <v>4</v>
      </c>
      <c r="C1107" s="684">
        <v>45876</v>
      </c>
      <c r="D1107" s="75" t="s">
        <v>5187</v>
      </c>
      <c r="E1107" s="688" t="s">
        <v>2314</v>
      </c>
      <c r="F1107" s="211" t="s">
        <v>1764</v>
      </c>
      <c r="G1107" s="211"/>
      <c r="H1107" s="687" t="s">
        <v>2318</v>
      </c>
      <c r="I1107" s="211" t="s">
        <v>2385</v>
      </c>
      <c r="J1107" s="211">
        <v>5</v>
      </c>
      <c r="K1107" s="685" t="s">
        <v>38</v>
      </c>
      <c r="L1107" s="75" t="s">
        <v>2220</v>
      </c>
      <c r="M1107" s="223">
        <v>42500</v>
      </c>
      <c r="N1107" s="75">
        <v>20250812</v>
      </c>
      <c r="O1107" s="211"/>
      <c r="P1107" s="682"/>
      <c r="Q1107" s="659">
        <f t="shared" si="237"/>
        <v>212500</v>
      </c>
      <c r="R1107" s="662">
        <f t="shared" si="238"/>
        <v>233750.00000000003</v>
      </c>
    </row>
    <row r="1108" spans="2:18">
      <c r="B1108" s="211">
        <v>5</v>
      </c>
      <c r="C1108" s="684">
        <v>45876</v>
      </c>
      <c r="D1108" s="75" t="s">
        <v>5187</v>
      </c>
      <c r="E1108" s="686" t="s">
        <v>2315</v>
      </c>
      <c r="F1108" s="211" t="s">
        <v>1764</v>
      </c>
      <c r="G1108" s="211"/>
      <c r="H1108" s="687" t="s">
        <v>2319</v>
      </c>
      <c r="I1108" s="211" t="s">
        <v>2385</v>
      </c>
      <c r="J1108" s="211">
        <v>5</v>
      </c>
      <c r="K1108" s="685" t="s">
        <v>38</v>
      </c>
      <c r="L1108" s="75" t="s">
        <v>2220</v>
      </c>
      <c r="M1108" s="223">
        <v>42500</v>
      </c>
      <c r="N1108" s="75">
        <v>20250812</v>
      </c>
      <c r="O1108" s="211"/>
      <c r="P1108" s="682"/>
      <c r="Q1108" s="659">
        <f t="shared" si="237"/>
        <v>212500</v>
      </c>
      <c r="R1108" s="662">
        <f t="shared" si="238"/>
        <v>233750.00000000003</v>
      </c>
    </row>
    <row r="1109" spans="2:18">
      <c r="B1109" s="147">
        <v>6</v>
      </c>
      <c r="C1109" s="232">
        <v>45876</v>
      </c>
      <c r="D1109" s="5" t="s">
        <v>5187</v>
      </c>
      <c r="E1109" s="588" t="s">
        <v>4658</v>
      </c>
      <c r="F1109" s="588" t="s">
        <v>1433</v>
      </c>
      <c r="G1109" s="587"/>
      <c r="H1109" s="588" t="s">
        <v>2065</v>
      </c>
      <c r="I1109" s="147"/>
      <c r="J1109" s="588">
        <v>2</v>
      </c>
      <c r="K1109" s="588" t="s">
        <v>36</v>
      </c>
      <c r="L1109" s="5" t="s">
        <v>119</v>
      </c>
      <c r="M1109" s="153">
        <v>120000</v>
      </c>
      <c r="N1109" s="147">
        <v>20250813</v>
      </c>
      <c r="O1109" s="147">
        <v>20250819</v>
      </c>
      <c r="P1109" s="150"/>
      <c r="Q1109" s="606">
        <f t="shared" si="237"/>
        <v>240000</v>
      </c>
      <c r="R1109" s="607">
        <f t="shared" si="238"/>
        <v>264000</v>
      </c>
    </row>
    <row r="1110" spans="2:18">
      <c r="B1110" s="147">
        <v>7</v>
      </c>
      <c r="C1110" s="232">
        <v>45876</v>
      </c>
      <c r="D1110" s="5" t="s">
        <v>5187</v>
      </c>
      <c r="E1110" s="111" t="s">
        <v>5188</v>
      </c>
      <c r="F1110" s="147" t="s">
        <v>2322</v>
      </c>
      <c r="G1110" s="147"/>
      <c r="H1110" s="5" t="s">
        <v>5190</v>
      </c>
      <c r="I1110" s="5" t="s">
        <v>5189</v>
      </c>
      <c r="J1110" s="147">
        <v>6</v>
      </c>
      <c r="K1110" s="641" t="s">
        <v>38</v>
      </c>
      <c r="L1110" s="5" t="s">
        <v>119</v>
      </c>
      <c r="M1110" s="153">
        <v>23000</v>
      </c>
      <c r="N1110" s="147">
        <v>20250813</v>
      </c>
      <c r="O1110" s="147">
        <v>20250819</v>
      </c>
      <c r="P1110" s="150"/>
      <c r="Q1110" s="606">
        <f t="shared" si="237"/>
        <v>138000</v>
      </c>
      <c r="R1110" s="607">
        <f t="shared" si="238"/>
        <v>151800</v>
      </c>
    </row>
    <row r="1111" spans="2:18">
      <c r="B1111" s="211">
        <v>8</v>
      </c>
      <c r="C1111" s="684">
        <v>45876</v>
      </c>
      <c r="D1111" s="75" t="s">
        <v>5187</v>
      </c>
      <c r="E1111" s="689" t="s">
        <v>598</v>
      </c>
      <c r="F1111" s="689" t="s">
        <v>471</v>
      </c>
      <c r="G1111" s="689"/>
      <c r="H1111" s="689" t="s">
        <v>601</v>
      </c>
      <c r="I1111" s="689"/>
      <c r="J1111" s="689">
        <v>2</v>
      </c>
      <c r="K1111" s="689" t="s">
        <v>38</v>
      </c>
      <c r="L1111" s="75" t="s">
        <v>119</v>
      </c>
      <c r="M1111" s="223">
        <v>806000</v>
      </c>
      <c r="N1111" s="211">
        <v>20250813</v>
      </c>
      <c r="O1111" s="211"/>
      <c r="P1111" s="682"/>
      <c r="Q1111" s="659">
        <f>M1111*J1111</f>
        <v>1612000</v>
      </c>
      <c r="R1111" s="662">
        <f>Q1111*1.1</f>
        <v>1773200.0000000002</v>
      </c>
    </row>
    <row r="1112" spans="2:18">
      <c r="B1112" s="211">
        <v>9</v>
      </c>
      <c r="C1112" s="684">
        <v>45876</v>
      </c>
      <c r="D1112" s="75" t="s">
        <v>5187</v>
      </c>
      <c r="E1112" s="75" t="s">
        <v>3843</v>
      </c>
      <c r="F1112" s="75" t="s">
        <v>3847</v>
      </c>
      <c r="G1112" s="211"/>
      <c r="H1112" s="75" t="s">
        <v>3844</v>
      </c>
      <c r="I1112" s="75" t="s">
        <v>3845</v>
      </c>
      <c r="J1112" s="211">
        <v>2</v>
      </c>
      <c r="K1112" s="75" t="s">
        <v>2631</v>
      </c>
      <c r="L1112" s="75" t="s">
        <v>119</v>
      </c>
      <c r="M1112" s="223">
        <v>37000</v>
      </c>
      <c r="N1112" s="211">
        <v>20250813</v>
      </c>
      <c r="O1112" s="211"/>
      <c r="P1112" s="682"/>
      <c r="Q1112" s="659">
        <f t="shared" ref="Q1112:Q1116" si="239">M1112*J1112</f>
        <v>74000</v>
      </c>
      <c r="R1112" s="662">
        <f t="shared" ref="R1112:R1116" si="240">Q1112*1.1</f>
        <v>81400</v>
      </c>
    </row>
    <row r="1113" spans="2:18">
      <c r="B1113" s="147">
        <v>10</v>
      </c>
      <c r="C1113" s="232">
        <v>45876</v>
      </c>
      <c r="D1113" s="5" t="s">
        <v>5187</v>
      </c>
      <c r="E1113" s="322" t="s">
        <v>1780</v>
      </c>
      <c r="F1113" s="322" t="s">
        <v>302</v>
      </c>
      <c r="G1113" s="322"/>
      <c r="H1113" s="320" t="s">
        <v>576</v>
      </c>
      <c r="I1113" s="322" t="s">
        <v>1781</v>
      </c>
      <c r="J1113" s="320">
        <v>3</v>
      </c>
      <c r="K1113" s="320" t="s">
        <v>37</v>
      </c>
      <c r="L1113" s="5" t="s">
        <v>119</v>
      </c>
      <c r="M1113" s="153">
        <v>12000</v>
      </c>
      <c r="N1113" s="147">
        <v>20250813</v>
      </c>
      <c r="O1113" s="147">
        <v>20250819</v>
      </c>
      <c r="P1113" s="150"/>
      <c r="Q1113" s="606">
        <f t="shared" si="239"/>
        <v>36000</v>
      </c>
      <c r="R1113" s="607">
        <f t="shared" si="240"/>
        <v>39600</v>
      </c>
    </row>
    <row r="1114" spans="2:18" ht="16.5">
      <c r="B1114" s="147">
        <v>11</v>
      </c>
      <c r="C1114" s="232">
        <v>45876</v>
      </c>
      <c r="D1114" s="5" t="s">
        <v>5187</v>
      </c>
      <c r="E1114" s="397" t="s">
        <v>5192</v>
      </c>
      <c r="F1114" s="397" t="s">
        <v>5191</v>
      </c>
      <c r="G1114" s="89"/>
      <c r="H1114" s="397">
        <v>2370</v>
      </c>
      <c r="I1114" s="397" t="s">
        <v>5193</v>
      </c>
      <c r="J1114" s="89">
        <v>1</v>
      </c>
      <c r="K1114" s="89" t="s">
        <v>36</v>
      </c>
      <c r="L1114" s="5" t="s">
        <v>119</v>
      </c>
      <c r="M1114" s="153">
        <v>27000</v>
      </c>
      <c r="N1114" s="147">
        <v>20250813</v>
      </c>
      <c r="O1114" s="147">
        <v>20250819</v>
      </c>
      <c r="P1114" s="150"/>
      <c r="Q1114" s="606">
        <f t="shared" si="239"/>
        <v>27000</v>
      </c>
      <c r="R1114" s="607">
        <f t="shared" si="240"/>
        <v>29700.000000000004</v>
      </c>
    </row>
    <row r="1115" spans="2:18">
      <c r="B1115" s="147">
        <v>12</v>
      </c>
      <c r="C1115" s="232">
        <v>45876</v>
      </c>
      <c r="D1115" s="5" t="s">
        <v>5187</v>
      </c>
      <c r="E1115" s="5" t="s">
        <v>450</v>
      </c>
      <c r="F1115" s="585" t="s">
        <v>171</v>
      </c>
      <c r="G1115" s="585"/>
      <c r="H1115" s="5" t="s">
        <v>405</v>
      </c>
      <c r="I1115" s="585" t="s">
        <v>406</v>
      </c>
      <c r="J1115" s="585">
        <v>10</v>
      </c>
      <c r="K1115" s="585" t="s">
        <v>37</v>
      </c>
      <c r="L1115" s="5" t="s">
        <v>2220</v>
      </c>
      <c r="M1115" s="153">
        <v>110000</v>
      </c>
      <c r="N1115" s="147">
        <v>20250813</v>
      </c>
      <c r="O1115" s="147">
        <v>20250813</v>
      </c>
      <c r="P1115" s="150"/>
      <c r="Q1115" s="606">
        <f t="shared" si="239"/>
        <v>1100000</v>
      </c>
      <c r="R1115" s="607">
        <f t="shared" si="240"/>
        <v>1210000</v>
      </c>
    </row>
    <row r="1116" spans="2:18">
      <c r="B1116" s="211">
        <v>13</v>
      </c>
      <c r="C1116" s="684">
        <v>45876</v>
      </c>
      <c r="D1116" s="75" t="s">
        <v>5187</v>
      </c>
      <c r="E1116" s="690" t="s">
        <v>3554</v>
      </c>
      <c r="F1116" s="691" t="s">
        <v>416</v>
      </c>
      <c r="G1116" s="691" t="s">
        <v>2309</v>
      </c>
      <c r="H1116" s="691" t="s">
        <v>2308</v>
      </c>
      <c r="I1116" s="691" t="s">
        <v>92</v>
      </c>
      <c r="J1116" s="691">
        <v>1</v>
      </c>
      <c r="K1116" s="691" t="s">
        <v>38</v>
      </c>
      <c r="L1116" s="75" t="s">
        <v>119</v>
      </c>
      <c r="M1116" s="223">
        <v>12000</v>
      </c>
      <c r="N1116" s="211">
        <v>20250813</v>
      </c>
      <c r="O1116" s="211"/>
      <c r="P1116" s="682"/>
      <c r="Q1116" s="659">
        <f t="shared" si="239"/>
        <v>12000</v>
      </c>
      <c r="R1116" s="662">
        <f t="shared" si="240"/>
        <v>13200.000000000002</v>
      </c>
    </row>
    <row r="1117" spans="2:18">
      <c r="P1117" s="418" t="s">
        <v>123</v>
      </c>
      <c r="Q1117" s="418">
        <f>SUM(Q1104:Q1116)</f>
        <v>4138000</v>
      </c>
      <c r="R1117" s="418">
        <f>SUM(R1104:R1116)</f>
        <v>4551800</v>
      </c>
    </row>
    <row r="1118" spans="2:18">
      <c r="B1118" s="103">
        <v>45876</v>
      </c>
    </row>
    <row r="1119" spans="2:18">
      <c r="B1119" s="4" t="s">
        <v>48</v>
      </c>
      <c r="C1119" s="4" t="s">
        <v>13</v>
      </c>
      <c r="D1119" s="4" t="s">
        <v>12</v>
      </c>
      <c r="E1119" s="4" t="s">
        <v>5</v>
      </c>
      <c r="F1119" s="4" t="s">
        <v>22</v>
      </c>
      <c r="G1119" s="4" t="s">
        <v>2</v>
      </c>
      <c r="H1119" s="4" t="s">
        <v>18</v>
      </c>
      <c r="I1119" s="4" t="s">
        <v>3</v>
      </c>
      <c r="J1119" s="4" t="s">
        <v>6</v>
      </c>
      <c r="K1119" s="4" t="s">
        <v>35</v>
      </c>
      <c r="L1119" s="4" t="s">
        <v>21</v>
      </c>
      <c r="M1119" s="4" t="s">
        <v>59</v>
      </c>
      <c r="N1119" s="4" t="s">
        <v>341</v>
      </c>
      <c r="O1119" s="4" t="s">
        <v>121</v>
      </c>
      <c r="P1119" s="4" t="s">
        <v>73</v>
      </c>
      <c r="Q1119" s="4" t="s">
        <v>122</v>
      </c>
      <c r="R1119" s="4" t="s">
        <v>337</v>
      </c>
    </row>
    <row r="1120" spans="2:18">
      <c r="B1120" s="211">
        <v>1</v>
      </c>
      <c r="C1120" s="684">
        <v>45882</v>
      </c>
      <c r="D1120" s="75" t="s">
        <v>5218</v>
      </c>
      <c r="E1120" s="693" t="s">
        <v>5230</v>
      </c>
      <c r="F1120" s="693" t="s">
        <v>5221</v>
      </c>
      <c r="G1120" s="211"/>
      <c r="H1120" s="694" t="s">
        <v>653</v>
      </c>
      <c r="I1120" s="211"/>
      <c r="J1120" s="211">
        <v>2</v>
      </c>
      <c r="K1120" s="75" t="s">
        <v>5223</v>
      </c>
      <c r="L1120" s="75" t="s">
        <v>2220</v>
      </c>
      <c r="M1120" s="223">
        <v>205000</v>
      </c>
      <c r="N1120" s="211">
        <v>20250818</v>
      </c>
      <c r="O1120" s="211"/>
      <c r="P1120" s="591" t="s">
        <v>5231</v>
      </c>
      <c r="Q1120" s="659">
        <f>M1120*J1120</f>
        <v>410000</v>
      </c>
      <c r="R1120" s="662">
        <f t="shared" ref="R1120:R1122" si="241">Q1120*1.1</f>
        <v>451000.00000000006</v>
      </c>
    </row>
    <row r="1121" spans="2:18">
      <c r="B1121" s="211">
        <v>2</v>
      </c>
      <c r="C1121" s="684">
        <v>45882</v>
      </c>
      <c r="D1121" s="75" t="s">
        <v>5218</v>
      </c>
      <c r="E1121" s="693" t="s">
        <v>5219</v>
      </c>
      <c r="F1121" s="693" t="s">
        <v>5221</v>
      </c>
      <c r="G1121" s="211"/>
      <c r="H1121" s="694" t="s">
        <v>5222</v>
      </c>
      <c r="I1121" s="211"/>
      <c r="J1121" s="211">
        <v>1</v>
      </c>
      <c r="K1121" s="75" t="s">
        <v>5224</v>
      </c>
      <c r="L1121" s="75" t="s">
        <v>2220</v>
      </c>
      <c r="M1121" s="223">
        <v>110000</v>
      </c>
      <c r="N1121" s="211">
        <v>20250818</v>
      </c>
      <c r="O1121" s="211"/>
      <c r="P1121" s="591" t="s">
        <v>5231</v>
      </c>
      <c r="Q1121" s="659">
        <f t="shared" ref="Q1121:Q1122" si="242">M1121*J1121</f>
        <v>110000</v>
      </c>
      <c r="R1121" s="662">
        <f t="shared" si="241"/>
        <v>121000.00000000001</v>
      </c>
    </row>
    <row r="1122" spans="2:18">
      <c r="B1122" s="211">
        <v>3</v>
      </c>
      <c r="C1122" s="684">
        <v>45882</v>
      </c>
      <c r="D1122" s="75" t="s">
        <v>5218</v>
      </c>
      <c r="E1122" s="693" t="s">
        <v>5220</v>
      </c>
      <c r="F1122" s="693" t="s">
        <v>5221</v>
      </c>
      <c r="G1122" s="211"/>
      <c r="H1122" s="694" t="s">
        <v>134</v>
      </c>
      <c r="I1122" s="211"/>
      <c r="J1122" s="211">
        <v>1</v>
      </c>
      <c r="K1122" s="75" t="s">
        <v>5225</v>
      </c>
      <c r="L1122" s="75" t="s">
        <v>2220</v>
      </c>
      <c r="M1122" s="223">
        <v>400000</v>
      </c>
      <c r="N1122" s="211">
        <v>20250818</v>
      </c>
      <c r="O1122" s="211"/>
      <c r="P1122" s="591" t="s">
        <v>5231</v>
      </c>
      <c r="Q1122" s="659">
        <f t="shared" si="242"/>
        <v>400000</v>
      </c>
      <c r="R1122" s="662">
        <f t="shared" si="241"/>
        <v>440000.00000000006</v>
      </c>
    </row>
    <row r="1123" spans="2:18">
      <c r="Q1123" s="418">
        <f>SUM(Q1120:Q1122)</f>
        <v>920000</v>
      </c>
      <c r="R1123" s="418">
        <f>SUM(R1120:R1122)</f>
        <v>1012000.0000000002</v>
      </c>
    </row>
    <row r="1125" spans="2:18">
      <c r="B1125" s="103">
        <v>45894</v>
      </c>
    </row>
    <row r="1126" spans="2:18">
      <c r="B1126" s="4" t="s">
        <v>48</v>
      </c>
      <c r="C1126" s="4" t="s">
        <v>13</v>
      </c>
      <c r="D1126" s="4" t="s">
        <v>12</v>
      </c>
      <c r="E1126" s="4" t="s">
        <v>5</v>
      </c>
      <c r="F1126" s="4" t="s">
        <v>22</v>
      </c>
      <c r="G1126" s="4" t="s">
        <v>2</v>
      </c>
      <c r="H1126" s="4" t="s">
        <v>18</v>
      </c>
      <c r="I1126" s="4" t="s">
        <v>3</v>
      </c>
      <c r="J1126" s="4" t="s">
        <v>6</v>
      </c>
      <c r="K1126" s="4" t="s">
        <v>35</v>
      </c>
      <c r="L1126" s="4" t="s">
        <v>21</v>
      </c>
      <c r="M1126" s="4" t="s">
        <v>59</v>
      </c>
      <c r="N1126" s="4" t="s">
        <v>341</v>
      </c>
      <c r="O1126" s="4" t="s">
        <v>121</v>
      </c>
      <c r="P1126" s="4" t="s">
        <v>73</v>
      </c>
      <c r="Q1126" s="4" t="s">
        <v>122</v>
      </c>
      <c r="R1126" s="4" t="s">
        <v>337</v>
      </c>
    </row>
    <row r="1127" spans="2:18" ht="15" customHeight="1">
      <c r="B1127" s="695">
        <v>1</v>
      </c>
      <c r="C1127" s="696">
        <v>45894</v>
      </c>
      <c r="D1127" s="695" t="s">
        <v>5233</v>
      </c>
      <c r="E1127" s="695" t="s">
        <v>1020</v>
      </c>
      <c r="F1127" s="695" t="s">
        <v>410</v>
      </c>
      <c r="G1127" s="695"/>
      <c r="H1127" s="695" t="s">
        <v>409</v>
      </c>
      <c r="I1127" s="695" t="s">
        <v>411</v>
      </c>
      <c r="J1127" s="695">
        <v>2</v>
      </c>
      <c r="K1127" s="695" t="s">
        <v>37</v>
      </c>
      <c r="L1127" s="147"/>
      <c r="M1127" s="147"/>
      <c r="N1127" s="147"/>
      <c r="O1127" s="147"/>
      <c r="P1127" s="150"/>
      <c r="Q1127" s="150"/>
      <c r="R1127" s="150"/>
    </row>
    <row r="1128" spans="2:18">
      <c r="B1128" s="695">
        <v>2</v>
      </c>
      <c r="C1128" s="696">
        <v>45894</v>
      </c>
      <c r="D1128" s="695" t="s">
        <v>5233</v>
      </c>
      <c r="E1128" s="695" t="s">
        <v>4823</v>
      </c>
      <c r="F1128" s="695" t="s">
        <v>410</v>
      </c>
      <c r="G1128" s="695"/>
      <c r="H1128" s="695" t="s">
        <v>1367</v>
      </c>
      <c r="I1128" s="695" t="s">
        <v>2109</v>
      </c>
      <c r="J1128" s="695">
        <v>2</v>
      </c>
      <c r="K1128" s="695" t="s">
        <v>37</v>
      </c>
      <c r="L1128" s="147"/>
      <c r="M1128" s="147"/>
      <c r="N1128" s="147"/>
      <c r="O1128" s="147"/>
      <c r="P1128" s="150"/>
      <c r="Q1128" s="150"/>
      <c r="R1128" s="150"/>
    </row>
    <row r="1129" spans="2:18">
      <c r="B1129" s="695">
        <v>3</v>
      </c>
      <c r="C1129" s="696">
        <v>45894</v>
      </c>
      <c r="D1129" s="695" t="s">
        <v>5233</v>
      </c>
      <c r="E1129" s="695" t="s">
        <v>4824</v>
      </c>
      <c r="F1129" s="695" t="s">
        <v>410</v>
      </c>
      <c r="G1129" s="695"/>
      <c r="H1129" s="695" t="s">
        <v>1241</v>
      </c>
      <c r="I1129" s="695" t="s">
        <v>526</v>
      </c>
      <c r="J1129" s="695">
        <v>2</v>
      </c>
      <c r="K1129" s="695" t="s">
        <v>37</v>
      </c>
      <c r="L1129" s="147"/>
      <c r="M1129" s="147"/>
      <c r="N1129" s="147"/>
      <c r="O1129" s="147"/>
      <c r="P1129" s="150"/>
      <c r="Q1129" s="150"/>
      <c r="R1129" s="150"/>
    </row>
    <row r="1130" spans="2:18" ht="28.5">
      <c r="B1130" s="695">
        <v>4</v>
      </c>
      <c r="C1130" s="696">
        <v>45894</v>
      </c>
      <c r="D1130" s="695" t="s">
        <v>5233</v>
      </c>
      <c r="E1130" s="697" t="s">
        <v>3699</v>
      </c>
      <c r="F1130" s="695" t="s">
        <v>471</v>
      </c>
      <c r="G1130" s="695"/>
      <c r="H1130" s="695" t="s">
        <v>469</v>
      </c>
      <c r="I1130" s="695" t="s">
        <v>2138</v>
      </c>
      <c r="J1130" s="695">
        <v>5</v>
      </c>
      <c r="K1130" s="695" t="s">
        <v>36</v>
      </c>
      <c r="L1130" s="147"/>
      <c r="M1130" s="147"/>
      <c r="N1130" s="147"/>
      <c r="O1130" s="147"/>
      <c r="P1130" s="150"/>
      <c r="Q1130" s="150"/>
      <c r="R1130" s="150"/>
    </row>
    <row r="1131" spans="2:18">
      <c r="B1131" s="695">
        <v>5</v>
      </c>
      <c r="C1131" s="696">
        <v>45894</v>
      </c>
      <c r="D1131" s="695" t="s">
        <v>5233</v>
      </c>
      <c r="E1131" s="695" t="s">
        <v>4828</v>
      </c>
      <c r="F1131" s="695" t="s">
        <v>87</v>
      </c>
      <c r="G1131" s="695" t="s">
        <v>1</v>
      </c>
      <c r="H1131" s="695" t="s">
        <v>898</v>
      </c>
      <c r="I1131" s="695" t="s">
        <v>4</v>
      </c>
      <c r="J1131" s="695">
        <v>10</v>
      </c>
      <c r="K1131" s="695" t="s">
        <v>38</v>
      </c>
      <c r="L1131" s="147"/>
      <c r="M1131" s="147"/>
      <c r="N1131" s="147"/>
      <c r="O1131" s="147"/>
      <c r="P1131" s="150"/>
      <c r="Q1131" s="150"/>
      <c r="R1131" s="150"/>
    </row>
    <row r="1132" spans="2:18">
      <c r="B1132" s="695">
        <v>6</v>
      </c>
      <c r="C1132" s="696">
        <v>45894</v>
      </c>
      <c r="D1132" s="695" t="s">
        <v>5233</v>
      </c>
      <c r="E1132" s="695" t="s">
        <v>2145</v>
      </c>
      <c r="F1132" s="695" t="s">
        <v>87</v>
      </c>
      <c r="G1132" s="695" t="s">
        <v>1</v>
      </c>
      <c r="H1132" s="695" t="s">
        <v>578</v>
      </c>
      <c r="I1132" s="695" t="s">
        <v>2638</v>
      </c>
      <c r="J1132" s="695">
        <v>5</v>
      </c>
      <c r="K1132" s="698" t="s">
        <v>38</v>
      </c>
      <c r="L1132" s="147"/>
      <c r="M1132" s="147"/>
      <c r="N1132" s="147"/>
      <c r="O1132" s="147"/>
      <c r="P1132" s="150"/>
      <c r="Q1132" s="150"/>
      <c r="R1132" s="150"/>
    </row>
    <row r="1133" spans="2:18">
      <c r="B1133" s="695">
        <v>7</v>
      </c>
      <c r="C1133" s="696">
        <v>45894</v>
      </c>
      <c r="D1133" s="695" t="s">
        <v>5233</v>
      </c>
      <c r="E1133" s="698" t="s">
        <v>2815</v>
      </c>
      <c r="F1133" s="695" t="s">
        <v>87</v>
      </c>
      <c r="G1133" s="695" t="s">
        <v>1</v>
      </c>
      <c r="H1133" s="698" t="s">
        <v>1461</v>
      </c>
      <c r="I1133" s="695" t="s">
        <v>42</v>
      </c>
      <c r="J1133" s="695">
        <v>5</v>
      </c>
      <c r="K1133" s="695" t="s">
        <v>38</v>
      </c>
      <c r="L1133" s="147"/>
      <c r="M1133" s="147"/>
      <c r="N1133" s="147"/>
      <c r="O1133" s="147"/>
      <c r="P1133" s="150"/>
      <c r="Q1133" s="150"/>
      <c r="R1133" s="150"/>
    </row>
    <row r="1134" spans="2:18">
      <c r="B1134" s="695">
        <v>8</v>
      </c>
      <c r="C1134" s="696">
        <v>45894</v>
      </c>
      <c r="D1134" s="695" t="s">
        <v>5233</v>
      </c>
      <c r="E1134" s="695" t="s">
        <v>117</v>
      </c>
      <c r="F1134" s="695" t="s">
        <v>84</v>
      </c>
      <c r="G1134" s="699" t="s">
        <v>118</v>
      </c>
      <c r="H1134" s="695">
        <v>6416</v>
      </c>
      <c r="I1134" s="699" t="s">
        <v>118</v>
      </c>
      <c r="J1134" s="695">
        <v>5</v>
      </c>
      <c r="K1134" s="695" t="s">
        <v>36</v>
      </c>
      <c r="L1134" s="147"/>
      <c r="M1134" s="147"/>
      <c r="N1134" s="147"/>
      <c r="O1134" s="147"/>
      <c r="P1134" s="150"/>
      <c r="Q1134" s="150"/>
      <c r="R1134" s="150"/>
    </row>
    <row r="1135" spans="2:18">
      <c r="B1135" s="695">
        <v>9</v>
      </c>
      <c r="C1135" s="696">
        <v>45894</v>
      </c>
      <c r="D1135" s="695" t="s">
        <v>5233</v>
      </c>
      <c r="E1135" s="698" t="s">
        <v>2646</v>
      </c>
      <c r="F1135" s="698" t="s">
        <v>1878</v>
      </c>
      <c r="G1135" s="695"/>
      <c r="H1135" s="698">
        <v>41705</v>
      </c>
      <c r="I1135" s="698" t="s">
        <v>1885</v>
      </c>
      <c r="J1135" s="695">
        <v>1</v>
      </c>
      <c r="K1135" s="695" t="s">
        <v>37</v>
      </c>
      <c r="L1135" s="147"/>
      <c r="M1135" s="147"/>
      <c r="N1135" s="147"/>
      <c r="O1135" s="147"/>
      <c r="P1135" s="150"/>
      <c r="Q1135" s="150"/>
      <c r="R1135" s="150"/>
    </row>
    <row r="1136" spans="2:18">
      <c r="B1136" s="695">
        <v>10</v>
      </c>
      <c r="C1136" s="696">
        <v>45894</v>
      </c>
      <c r="D1136" s="695" t="s">
        <v>5233</v>
      </c>
      <c r="E1136" s="698" t="s">
        <v>871</v>
      </c>
      <c r="F1136" s="698" t="s">
        <v>2219</v>
      </c>
      <c r="G1136" s="698"/>
      <c r="H1136" s="698" t="s">
        <v>2720</v>
      </c>
      <c r="I1136" s="698" t="s">
        <v>50</v>
      </c>
      <c r="J1136" s="698">
        <v>10</v>
      </c>
      <c r="K1136" s="695" t="s">
        <v>37</v>
      </c>
      <c r="L1136" s="147"/>
      <c r="M1136" s="147"/>
      <c r="N1136" s="147"/>
      <c r="O1136" s="147"/>
      <c r="P1136" s="150"/>
      <c r="Q1136" s="150"/>
      <c r="R1136" s="150"/>
    </row>
    <row r="1137" spans="2:18">
      <c r="B1137" s="695">
        <v>11</v>
      </c>
      <c r="C1137" s="696">
        <v>45894</v>
      </c>
      <c r="D1137" s="695" t="s">
        <v>5233</v>
      </c>
      <c r="E1137" s="695" t="s">
        <v>1230</v>
      </c>
      <c r="F1137" s="695" t="s">
        <v>1250</v>
      </c>
      <c r="G1137" s="695"/>
      <c r="H1137" s="695" t="s">
        <v>1240</v>
      </c>
      <c r="I1137" s="695"/>
      <c r="J1137" s="700">
        <v>1</v>
      </c>
      <c r="K1137" s="695" t="s">
        <v>38</v>
      </c>
      <c r="L1137" s="147"/>
      <c r="M1137" s="147"/>
      <c r="N1137" s="147"/>
      <c r="O1137" s="147"/>
      <c r="P1137" s="150"/>
      <c r="Q1137" s="150"/>
      <c r="R1137" s="150"/>
    </row>
    <row r="1138" spans="2:18">
      <c r="B1138" s="695">
        <v>12</v>
      </c>
      <c r="C1138" s="696">
        <v>45894</v>
      </c>
      <c r="D1138" s="695" t="s">
        <v>5233</v>
      </c>
      <c r="E1138" s="695" t="s">
        <v>5236</v>
      </c>
      <c r="F1138" s="695" t="s">
        <v>3182</v>
      </c>
      <c r="G1138" s="695"/>
      <c r="H1138" s="695" t="s">
        <v>5234</v>
      </c>
      <c r="I1138" s="695" t="s">
        <v>5235</v>
      </c>
      <c r="J1138" s="695">
        <v>1</v>
      </c>
      <c r="K1138" s="695" t="s">
        <v>38</v>
      </c>
      <c r="L1138" s="147"/>
      <c r="M1138" s="147"/>
      <c r="N1138" s="147"/>
      <c r="O1138" s="147"/>
      <c r="P1138" s="150"/>
      <c r="Q1138" s="150"/>
      <c r="R1138" s="150"/>
    </row>
    <row r="1139" spans="2:18">
      <c r="B1139" s="147">
        <v>13</v>
      </c>
      <c r="C1139" s="696">
        <v>45894</v>
      </c>
      <c r="D1139" s="695" t="s">
        <v>49</v>
      </c>
      <c r="E1139" s="462" t="s">
        <v>3561</v>
      </c>
      <c r="F1139" s="275" t="s">
        <v>520</v>
      </c>
      <c r="G1139" s="275" t="s">
        <v>2802</v>
      </c>
      <c r="H1139" s="460" t="s">
        <v>109</v>
      </c>
      <c r="I1139" s="460" t="s">
        <v>81</v>
      </c>
      <c r="J1139" s="460">
        <v>2</v>
      </c>
      <c r="K1139" s="460" t="s">
        <v>38</v>
      </c>
      <c r="L1139" s="147"/>
      <c r="M1139" s="147"/>
      <c r="N1139" s="147"/>
      <c r="O1139" s="147"/>
      <c r="P1139" s="150"/>
      <c r="Q1139" s="150"/>
      <c r="R1139" s="150"/>
    </row>
    <row r="1048552" spans="1:12">
      <c r="B1048552" s="144"/>
      <c r="C1048552" s="144"/>
      <c r="D1048552" s="144"/>
      <c r="E1048552" s="144"/>
      <c r="F1048552" s="144"/>
      <c r="G1048552" s="144"/>
      <c r="H1048552" s="144"/>
      <c r="I1048552" s="144"/>
      <c r="J1048552" s="144"/>
      <c r="K1048552" s="144"/>
      <c r="L1048552" s="178"/>
    </row>
    <row r="1048554" spans="1:12">
      <c r="A1048554" s="144"/>
    </row>
  </sheetData>
  <mergeCells count="4">
    <mergeCell ref="P244:P247"/>
    <mergeCell ref="P450:P453"/>
    <mergeCell ref="P568:P570"/>
    <mergeCell ref="E1100:I1100"/>
  </mergeCells>
  <phoneticPr fontId="1" type="noConversion"/>
  <conditionalFormatting sqref="M5">
    <cfRule type="cellIs" dxfId="1" priority="2" operator="lessThan">
      <formula>0</formula>
    </cfRule>
  </conditionalFormatting>
  <conditionalFormatting sqref="M10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T49"/>
  <sheetViews>
    <sheetView topLeftCell="A10" zoomScale="70" zoomScaleNormal="70" workbookViewId="0">
      <selection activeCell="N49" sqref="N49"/>
    </sheetView>
  </sheetViews>
  <sheetFormatPr defaultRowHeight="16.5"/>
  <cols>
    <col min="2" max="2" width="9.5" customWidth="1"/>
    <col min="5" max="5" width="49.5" customWidth="1"/>
    <col min="6" max="6" width="14" bestFit="1" customWidth="1"/>
    <col min="8" max="8" width="12.75" bestFit="1" customWidth="1"/>
    <col min="9" max="9" width="16.125" bestFit="1" customWidth="1"/>
    <col min="12" max="12" width="16.125" bestFit="1" customWidth="1"/>
    <col min="14" max="15" width="10.75" bestFit="1" customWidth="1"/>
    <col min="16" max="16" width="55.25" bestFit="1" customWidth="1"/>
    <col min="17" max="19" width="14.5" bestFit="1" customWidth="1"/>
    <col min="20" max="20" width="9.375" customWidth="1"/>
  </cols>
  <sheetData>
    <row r="3" spans="2:20">
      <c r="B3" s="488">
        <v>45691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20">
      <c r="B4" s="4" t="s">
        <v>48</v>
      </c>
      <c r="C4" s="4" t="s">
        <v>13</v>
      </c>
      <c r="D4" s="4" t="s">
        <v>12</v>
      </c>
      <c r="E4" s="4" t="s">
        <v>5</v>
      </c>
      <c r="F4" s="4" t="s">
        <v>22</v>
      </c>
      <c r="G4" s="4" t="s">
        <v>2</v>
      </c>
      <c r="H4" s="4" t="s">
        <v>18</v>
      </c>
      <c r="I4" s="4" t="s">
        <v>3</v>
      </c>
      <c r="J4" s="4" t="s">
        <v>6</v>
      </c>
      <c r="K4" s="4" t="s">
        <v>35</v>
      </c>
      <c r="L4" s="4" t="s">
        <v>21</v>
      </c>
      <c r="M4" s="4" t="s">
        <v>59</v>
      </c>
      <c r="N4" s="4" t="s">
        <v>3787</v>
      </c>
      <c r="O4" s="4" t="s">
        <v>121</v>
      </c>
      <c r="P4" s="4" t="s">
        <v>73</v>
      </c>
      <c r="Q4" s="4" t="s">
        <v>122</v>
      </c>
      <c r="R4" s="4" t="s">
        <v>337</v>
      </c>
      <c r="S4" s="4"/>
    </row>
    <row r="5" spans="2:20">
      <c r="B5" s="89">
        <v>1</v>
      </c>
      <c r="C5" s="5" t="s">
        <v>3788</v>
      </c>
      <c r="D5" s="89" t="s">
        <v>3757</v>
      </c>
      <c r="E5" s="111" t="s">
        <v>3758</v>
      </c>
      <c r="F5" s="111" t="s">
        <v>3759</v>
      </c>
      <c r="G5" s="5" t="s">
        <v>3760</v>
      </c>
      <c r="H5" s="5" t="s">
        <v>3760</v>
      </c>
      <c r="I5" s="111" t="s">
        <v>3761</v>
      </c>
      <c r="J5" s="5">
        <v>2</v>
      </c>
      <c r="K5" s="5" t="s">
        <v>3762</v>
      </c>
      <c r="L5" s="5" t="s">
        <v>3763</v>
      </c>
      <c r="M5" s="112">
        <v>600000</v>
      </c>
      <c r="N5" s="5">
        <v>20250206</v>
      </c>
      <c r="O5" s="5">
        <v>20250305</v>
      </c>
      <c r="P5" s="89"/>
      <c r="Q5" s="91">
        <f t="shared" ref="Q5" si="0">J5*M5</f>
        <v>1200000</v>
      </c>
      <c r="R5" s="92">
        <f t="shared" ref="R5" si="1">Q5*1.1</f>
        <v>1320000</v>
      </c>
      <c r="S5" s="92"/>
      <c r="T5" s="518"/>
    </row>
    <row r="6" spans="2:20">
      <c r="B6" s="89">
        <v>2</v>
      </c>
      <c r="C6" s="5" t="s">
        <v>3788</v>
      </c>
      <c r="D6" s="89" t="s">
        <v>3757</v>
      </c>
      <c r="E6" s="111" t="s">
        <v>3765</v>
      </c>
      <c r="F6" s="111" t="s">
        <v>3766</v>
      </c>
      <c r="G6" s="5" t="s">
        <v>3760</v>
      </c>
      <c r="H6" s="5" t="s">
        <v>3760</v>
      </c>
      <c r="I6" s="111" t="s">
        <v>3761</v>
      </c>
      <c r="J6" s="5">
        <v>2</v>
      </c>
      <c r="K6" s="5" t="s">
        <v>3762</v>
      </c>
      <c r="L6" s="5" t="s">
        <v>3767</v>
      </c>
      <c r="M6" s="112">
        <v>40000</v>
      </c>
      <c r="N6" s="5">
        <v>20250207</v>
      </c>
      <c r="O6" s="5">
        <v>20250210</v>
      </c>
      <c r="P6" s="89"/>
      <c r="Q6" s="91">
        <f t="shared" ref="Q6:Q7" si="2">J6*M6</f>
        <v>80000</v>
      </c>
      <c r="R6" s="92">
        <f t="shared" ref="R6:R7" si="3">Q6*1.1</f>
        <v>88000</v>
      </c>
      <c r="S6" s="92"/>
      <c r="T6" s="487"/>
    </row>
    <row r="7" spans="2:20">
      <c r="B7" s="89">
        <v>3</v>
      </c>
      <c r="C7" s="5" t="s">
        <v>3788</v>
      </c>
      <c r="D7" s="89" t="s">
        <v>3757</v>
      </c>
      <c r="E7" s="111" t="s">
        <v>3764</v>
      </c>
      <c r="F7" s="111" t="s">
        <v>3766</v>
      </c>
      <c r="G7" s="5" t="s">
        <v>3761</v>
      </c>
      <c r="H7" s="5" t="s">
        <v>3761</v>
      </c>
      <c r="I7" s="111" t="s">
        <v>3761</v>
      </c>
      <c r="J7" s="5">
        <v>5</v>
      </c>
      <c r="K7" s="5" t="s">
        <v>3762</v>
      </c>
      <c r="L7" s="5" t="s">
        <v>3767</v>
      </c>
      <c r="M7" s="112">
        <v>52000</v>
      </c>
      <c r="N7" s="5">
        <v>20250207</v>
      </c>
      <c r="O7" s="5">
        <v>20250210</v>
      </c>
      <c r="P7" s="89"/>
      <c r="Q7" s="91">
        <f t="shared" si="2"/>
        <v>260000</v>
      </c>
      <c r="R7" s="92">
        <f t="shared" si="3"/>
        <v>286000</v>
      </c>
      <c r="S7" s="92"/>
      <c r="T7" s="487"/>
    </row>
    <row r="8" spans="2:20">
      <c r="P8" s="418" t="s">
        <v>123</v>
      </c>
      <c r="Q8" s="418">
        <f>SUM(Q5:Q7)</f>
        <v>1540000</v>
      </c>
      <c r="R8" s="418">
        <f>SUM(R5:R7)</f>
        <v>1694000</v>
      </c>
      <c r="S8" s="418"/>
      <c r="T8" s="489"/>
    </row>
    <row r="11" spans="2:20">
      <c r="B11" s="488">
        <v>45691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20">
      <c r="B12" s="4" t="s">
        <v>48</v>
      </c>
      <c r="C12" s="4" t="s">
        <v>13</v>
      </c>
      <c r="D12" s="4" t="s">
        <v>12</v>
      </c>
      <c r="E12" s="4" t="s">
        <v>5</v>
      </c>
      <c r="F12" s="4" t="s">
        <v>22</v>
      </c>
      <c r="G12" s="4" t="s">
        <v>2</v>
      </c>
      <c r="H12" s="4" t="s">
        <v>18</v>
      </c>
      <c r="I12" s="4" t="s">
        <v>3</v>
      </c>
      <c r="J12" s="4" t="s">
        <v>6</v>
      </c>
      <c r="K12" s="4" t="s">
        <v>35</v>
      </c>
      <c r="L12" s="4" t="s">
        <v>21</v>
      </c>
      <c r="M12" s="4" t="s">
        <v>59</v>
      </c>
      <c r="N12" s="4" t="s">
        <v>3787</v>
      </c>
      <c r="O12" s="4" t="s">
        <v>121</v>
      </c>
      <c r="P12" s="4" t="s">
        <v>73</v>
      </c>
      <c r="Q12" s="4" t="s">
        <v>122</v>
      </c>
      <c r="R12" s="4" t="s">
        <v>3795</v>
      </c>
      <c r="S12" s="4" t="s">
        <v>3783</v>
      </c>
    </row>
    <row r="13" spans="2:20">
      <c r="B13" s="89">
        <v>1</v>
      </c>
      <c r="C13" s="5" t="s">
        <v>3788</v>
      </c>
      <c r="D13" s="89" t="s">
        <v>3757</v>
      </c>
      <c r="E13" s="506" t="s">
        <v>3768</v>
      </c>
      <c r="F13" s="111" t="s">
        <v>3798</v>
      </c>
      <c r="G13" s="5" t="s">
        <v>2660</v>
      </c>
      <c r="H13" s="5" t="s">
        <v>2660</v>
      </c>
      <c r="I13" s="111" t="s">
        <v>2660</v>
      </c>
      <c r="J13" s="5">
        <v>1</v>
      </c>
      <c r="K13" s="5" t="s">
        <v>38</v>
      </c>
      <c r="L13" s="5" t="s">
        <v>3774</v>
      </c>
      <c r="M13" s="112">
        <v>47000</v>
      </c>
      <c r="N13" s="5">
        <v>20250204</v>
      </c>
      <c r="O13" s="5">
        <v>20250206</v>
      </c>
      <c r="P13" s="507" t="s">
        <v>3797</v>
      </c>
      <c r="Q13" s="91">
        <f t="shared" ref="Q13:Q19" si="4">J13*M13</f>
        <v>47000</v>
      </c>
      <c r="R13" s="92">
        <v>0</v>
      </c>
      <c r="S13" s="92">
        <f>SUM(Q13:R13)</f>
        <v>47000</v>
      </c>
      <c r="T13" s="487"/>
    </row>
    <row r="14" spans="2:20">
      <c r="B14" s="89">
        <v>3</v>
      </c>
      <c r="C14" s="5" t="s">
        <v>3788</v>
      </c>
      <c r="D14" s="89" t="s">
        <v>3757</v>
      </c>
      <c r="E14" s="111" t="s">
        <v>3777</v>
      </c>
      <c r="F14" s="111" t="s">
        <v>3776</v>
      </c>
      <c r="G14" s="5" t="s">
        <v>2660</v>
      </c>
      <c r="H14" s="5" t="s">
        <v>2660</v>
      </c>
      <c r="I14" s="111" t="s">
        <v>2660</v>
      </c>
      <c r="J14" s="5">
        <v>3</v>
      </c>
      <c r="K14" s="5" t="s">
        <v>38</v>
      </c>
      <c r="L14" s="5" t="s">
        <v>3774</v>
      </c>
      <c r="M14" s="112">
        <v>6730</v>
      </c>
      <c r="N14" s="5">
        <v>20250204</v>
      </c>
      <c r="O14" s="5">
        <v>20250207</v>
      </c>
      <c r="P14" s="507" t="s">
        <v>3780</v>
      </c>
      <c r="Q14" s="91">
        <f t="shared" si="4"/>
        <v>20190</v>
      </c>
      <c r="R14" s="92">
        <v>3000</v>
      </c>
      <c r="S14" s="92">
        <f t="shared" ref="S14:S19" si="5">SUM(Q14:R14)</f>
        <v>23190</v>
      </c>
      <c r="T14" s="487"/>
    </row>
    <row r="15" spans="2:20">
      <c r="B15" s="89">
        <v>4</v>
      </c>
      <c r="C15" s="5" t="s">
        <v>3788</v>
      </c>
      <c r="D15" s="89" t="s">
        <v>3757</v>
      </c>
      <c r="E15" s="111" t="s">
        <v>3792</v>
      </c>
      <c r="F15" s="111" t="s">
        <v>3793</v>
      </c>
      <c r="G15" s="5" t="s">
        <v>2660</v>
      </c>
      <c r="H15" s="5" t="s">
        <v>2660</v>
      </c>
      <c r="I15" s="111" t="s">
        <v>3794</v>
      </c>
      <c r="J15" s="5">
        <v>1</v>
      </c>
      <c r="K15" s="5" t="s">
        <v>38</v>
      </c>
      <c r="L15" s="5" t="s">
        <v>3774</v>
      </c>
      <c r="M15" s="112">
        <v>25000</v>
      </c>
      <c r="N15" s="5">
        <v>20250204</v>
      </c>
      <c r="O15" s="5">
        <v>20250206</v>
      </c>
      <c r="P15" s="507" t="s">
        <v>3814</v>
      </c>
      <c r="Q15" s="91">
        <f t="shared" si="4"/>
        <v>25000</v>
      </c>
      <c r="R15" s="92">
        <v>3000</v>
      </c>
      <c r="S15" s="92">
        <f t="shared" si="5"/>
        <v>28000</v>
      </c>
      <c r="T15" s="487"/>
    </row>
    <row r="16" spans="2:20">
      <c r="B16" s="89">
        <v>5</v>
      </c>
      <c r="C16" s="5" t="s">
        <v>3788</v>
      </c>
      <c r="D16" s="89" t="s">
        <v>3757</v>
      </c>
      <c r="E16" s="111" t="s">
        <v>3778</v>
      </c>
      <c r="F16" s="111" t="s">
        <v>3775</v>
      </c>
      <c r="G16" s="5" t="s">
        <v>2660</v>
      </c>
      <c r="H16" s="5" t="s">
        <v>2660</v>
      </c>
      <c r="I16" s="111" t="s">
        <v>3786</v>
      </c>
      <c r="J16" s="5">
        <v>1</v>
      </c>
      <c r="K16" s="5" t="s">
        <v>38</v>
      </c>
      <c r="L16" s="5" t="s">
        <v>3774</v>
      </c>
      <c r="M16" s="112">
        <v>33800</v>
      </c>
      <c r="N16" s="5">
        <v>20250204</v>
      </c>
      <c r="O16" s="5">
        <v>20250206</v>
      </c>
      <c r="P16" s="507" t="s">
        <v>3782</v>
      </c>
      <c r="Q16" s="91">
        <f t="shared" si="4"/>
        <v>33800</v>
      </c>
      <c r="R16" s="92">
        <v>3000</v>
      </c>
      <c r="S16" s="92">
        <f t="shared" si="5"/>
        <v>36800</v>
      </c>
      <c r="T16" s="487"/>
    </row>
    <row r="17" spans="2:20">
      <c r="B17" s="89">
        <v>6</v>
      </c>
      <c r="C17" s="5" t="s">
        <v>3788</v>
      </c>
      <c r="D17" s="89" t="s">
        <v>3757</v>
      </c>
      <c r="E17" s="111" t="s">
        <v>3769</v>
      </c>
      <c r="F17" s="111" t="s">
        <v>3799</v>
      </c>
      <c r="G17" s="5" t="s">
        <v>2660</v>
      </c>
      <c r="H17" s="5" t="s">
        <v>2660</v>
      </c>
      <c r="I17" s="111" t="s">
        <v>2660</v>
      </c>
      <c r="J17" s="5">
        <v>1</v>
      </c>
      <c r="K17" s="5" t="s">
        <v>38</v>
      </c>
      <c r="L17" s="5" t="s">
        <v>3774</v>
      </c>
      <c r="M17" s="112">
        <v>5160</v>
      </c>
      <c r="N17" s="5">
        <v>20250204</v>
      </c>
      <c r="O17" s="5">
        <v>20250206</v>
      </c>
      <c r="P17" s="507" t="s">
        <v>3781</v>
      </c>
      <c r="Q17" s="91">
        <f t="shared" si="4"/>
        <v>5160</v>
      </c>
      <c r="R17" s="92">
        <v>3000</v>
      </c>
      <c r="S17" s="92">
        <f t="shared" si="5"/>
        <v>8160</v>
      </c>
      <c r="T17" s="487"/>
    </row>
    <row r="18" spans="2:20">
      <c r="B18" s="89">
        <v>7</v>
      </c>
      <c r="C18" s="5" t="s">
        <v>3788</v>
      </c>
      <c r="D18" s="89" t="s">
        <v>3757</v>
      </c>
      <c r="E18" s="111" t="s">
        <v>3770</v>
      </c>
      <c r="F18" s="111" t="s">
        <v>3771</v>
      </c>
      <c r="G18" s="5" t="s">
        <v>2660</v>
      </c>
      <c r="H18" s="111" t="s">
        <v>2660</v>
      </c>
      <c r="I18" s="111" t="s">
        <v>2660</v>
      </c>
      <c r="J18" s="5">
        <v>2</v>
      </c>
      <c r="K18" s="5" t="s">
        <v>38</v>
      </c>
      <c r="L18" s="5" t="s">
        <v>3774</v>
      </c>
      <c r="M18" s="112">
        <v>11000</v>
      </c>
      <c r="N18" s="5">
        <v>20250204</v>
      </c>
      <c r="O18" s="5">
        <v>20250206</v>
      </c>
      <c r="P18" s="507" t="s">
        <v>3784</v>
      </c>
      <c r="Q18" s="91">
        <f t="shared" si="4"/>
        <v>22000</v>
      </c>
      <c r="R18" s="92">
        <v>3000</v>
      </c>
      <c r="S18" s="92">
        <f t="shared" si="5"/>
        <v>25000</v>
      </c>
      <c r="T18" s="487"/>
    </row>
    <row r="19" spans="2:20">
      <c r="B19" s="89">
        <v>8</v>
      </c>
      <c r="C19" s="5" t="s">
        <v>3788</v>
      </c>
      <c r="D19" s="89" t="s">
        <v>3757</v>
      </c>
      <c r="E19" s="111" t="s">
        <v>3770</v>
      </c>
      <c r="F19" s="111" t="s">
        <v>3772</v>
      </c>
      <c r="G19" s="5" t="s">
        <v>2660</v>
      </c>
      <c r="H19" s="111" t="s">
        <v>2660</v>
      </c>
      <c r="I19" s="111" t="s">
        <v>2660</v>
      </c>
      <c r="J19" s="5">
        <v>2</v>
      </c>
      <c r="K19" s="5" t="s">
        <v>38</v>
      </c>
      <c r="L19" s="5" t="s">
        <v>3774</v>
      </c>
      <c r="M19" s="112">
        <v>13200</v>
      </c>
      <c r="N19" s="5">
        <v>20250204</v>
      </c>
      <c r="O19" s="5">
        <v>20250206</v>
      </c>
      <c r="P19" s="507" t="s">
        <v>3785</v>
      </c>
      <c r="Q19" s="91">
        <f t="shared" si="4"/>
        <v>26400</v>
      </c>
      <c r="R19" s="92">
        <v>3300</v>
      </c>
      <c r="S19" s="92">
        <f t="shared" si="5"/>
        <v>29700</v>
      </c>
      <c r="T19" s="487"/>
    </row>
    <row r="20" spans="2:20">
      <c r="P20" s="418" t="s">
        <v>123</v>
      </c>
      <c r="Q20" s="418">
        <f>SUM(Q13:Q19)</f>
        <v>179550</v>
      </c>
      <c r="R20" s="418">
        <f>SUM(R13:R19)</f>
        <v>18300</v>
      </c>
      <c r="S20" s="418">
        <f>SUM(S13:S19)</f>
        <v>197850</v>
      </c>
      <c r="T20" s="489"/>
    </row>
    <row r="23" spans="2:20">
      <c r="B23" s="488">
        <v>45698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20">
      <c r="B24" s="4" t="s">
        <v>48</v>
      </c>
      <c r="C24" s="4" t="s">
        <v>13</v>
      </c>
      <c r="D24" s="4" t="s">
        <v>12</v>
      </c>
      <c r="E24" s="4" t="s">
        <v>5</v>
      </c>
      <c r="F24" s="4" t="s">
        <v>22</v>
      </c>
      <c r="G24" s="4" t="s">
        <v>2</v>
      </c>
      <c r="H24" s="4" t="s">
        <v>18</v>
      </c>
      <c r="I24" s="4" t="s">
        <v>3</v>
      </c>
      <c r="J24" s="4" t="s">
        <v>6</v>
      </c>
      <c r="K24" s="4" t="s">
        <v>35</v>
      </c>
      <c r="L24" s="4" t="s">
        <v>21</v>
      </c>
      <c r="M24" s="4" t="s">
        <v>59</v>
      </c>
      <c r="N24" s="4" t="s">
        <v>341</v>
      </c>
      <c r="O24" s="4" t="s">
        <v>121</v>
      </c>
      <c r="P24" s="4" t="s">
        <v>73</v>
      </c>
      <c r="Q24" s="4" t="s">
        <v>122</v>
      </c>
      <c r="R24" s="4" t="s">
        <v>3795</v>
      </c>
      <c r="S24" s="4" t="s">
        <v>3783</v>
      </c>
    </row>
    <row r="25" spans="2:20">
      <c r="B25" s="89">
        <v>1</v>
      </c>
      <c r="C25" s="5" t="s">
        <v>3817</v>
      </c>
      <c r="D25" s="89" t="s">
        <v>3757</v>
      </c>
      <c r="E25" s="506" t="s">
        <v>3768</v>
      </c>
      <c r="F25" s="111" t="s">
        <v>1844</v>
      </c>
      <c r="G25" s="5" t="s">
        <v>1844</v>
      </c>
      <c r="H25" s="5" t="s">
        <v>1844</v>
      </c>
      <c r="I25" s="111" t="s">
        <v>1844</v>
      </c>
      <c r="J25" s="5">
        <v>9</v>
      </c>
      <c r="K25" s="5" t="s">
        <v>38</v>
      </c>
      <c r="L25" s="5" t="s">
        <v>3774</v>
      </c>
      <c r="M25" s="112">
        <v>47000</v>
      </c>
      <c r="N25" s="5">
        <v>20250210</v>
      </c>
      <c r="O25" s="5">
        <v>20250213</v>
      </c>
      <c r="P25" s="507" t="s">
        <v>3816</v>
      </c>
      <c r="Q25" s="91">
        <f t="shared" ref="Q25:Q29" si="6">J25*M25</f>
        <v>423000</v>
      </c>
      <c r="R25" s="92">
        <v>0</v>
      </c>
      <c r="S25" s="92">
        <f>SUM(Q25:R25)</f>
        <v>423000</v>
      </c>
    </row>
    <row r="26" spans="2:20">
      <c r="B26" s="89">
        <v>2</v>
      </c>
      <c r="C26" s="5" t="s">
        <v>3817</v>
      </c>
      <c r="D26" s="89" t="s">
        <v>3757</v>
      </c>
      <c r="E26" s="111" t="s">
        <v>3779</v>
      </c>
      <c r="F26" s="111" t="s">
        <v>3773</v>
      </c>
      <c r="G26" s="5" t="s">
        <v>1844</v>
      </c>
      <c r="H26" s="5" t="s">
        <v>1844</v>
      </c>
      <c r="I26" s="111" t="s">
        <v>1844</v>
      </c>
      <c r="J26" s="5">
        <v>3</v>
      </c>
      <c r="K26" s="5" t="s">
        <v>38</v>
      </c>
      <c r="L26" s="5" t="s">
        <v>3774</v>
      </c>
      <c r="M26" s="112">
        <v>8000</v>
      </c>
      <c r="N26" s="5">
        <v>20250210</v>
      </c>
      <c r="O26" s="5">
        <v>20250211</v>
      </c>
      <c r="P26" s="491" t="s">
        <v>3807</v>
      </c>
      <c r="Q26" s="91">
        <f t="shared" si="6"/>
        <v>24000</v>
      </c>
      <c r="R26" s="92">
        <v>3000</v>
      </c>
      <c r="S26" s="92">
        <f t="shared" ref="S26:S29" si="7">SUM(Q26:R26)</f>
        <v>27000</v>
      </c>
    </row>
    <row r="27" spans="2:20">
      <c r="B27" s="89">
        <v>4</v>
      </c>
      <c r="C27" s="5" t="s">
        <v>3817</v>
      </c>
      <c r="D27" s="89" t="s">
        <v>3757</v>
      </c>
      <c r="E27" s="111" t="s">
        <v>3792</v>
      </c>
      <c r="F27" s="111" t="s">
        <v>3793</v>
      </c>
      <c r="G27" s="5" t="s">
        <v>2660</v>
      </c>
      <c r="H27" s="5" t="s">
        <v>2660</v>
      </c>
      <c r="I27" s="111" t="s">
        <v>3794</v>
      </c>
      <c r="J27" s="5">
        <v>2</v>
      </c>
      <c r="K27" s="5" t="s">
        <v>38</v>
      </c>
      <c r="L27" s="5" t="s">
        <v>3774</v>
      </c>
      <c r="M27" s="112">
        <v>25000</v>
      </c>
      <c r="N27" s="5">
        <v>20250210</v>
      </c>
      <c r="O27" s="5">
        <v>20250212</v>
      </c>
      <c r="P27" s="507" t="s">
        <v>3815</v>
      </c>
      <c r="Q27" s="91">
        <f t="shared" si="6"/>
        <v>50000</v>
      </c>
      <c r="R27" s="92">
        <v>3000</v>
      </c>
      <c r="S27" s="92">
        <f t="shared" si="7"/>
        <v>53000</v>
      </c>
    </row>
    <row r="28" spans="2:20">
      <c r="B28" s="89">
        <v>5</v>
      </c>
      <c r="C28" s="5" t="s">
        <v>3817</v>
      </c>
      <c r="D28" s="89" t="s">
        <v>3757</v>
      </c>
      <c r="E28" s="111" t="s">
        <v>3778</v>
      </c>
      <c r="F28" s="111" t="s">
        <v>3775</v>
      </c>
      <c r="G28" s="5" t="s">
        <v>1844</v>
      </c>
      <c r="H28" s="5" t="s">
        <v>1844</v>
      </c>
      <c r="I28" s="111" t="s">
        <v>3786</v>
      </c>
      <c r="J28" s="5">
        <v>2</v>
      </c>
      <c r="K28" s="5" t="s">
        <v>38</v>
      </c>
      <c r="L28" s="5" t="s">
        <v>3774</v>
      </c>
      <c r="M28" s="112">
        <v>33800</v>
      </c>
      <c r="N28" s="5">
        <v>20250210</v>
      </c>
      <c r="O28" s="5">
        <v>20250212</v>
      </c>
      <c r="P28" s="507" t="s">
        <v>3782</v>
      </c>
      <c r="Q28" s="91">
        <f t="shared" si="6"/>
        <v>67600</v>
      </c>
      <c r="R28" s="92">
        <v>3000</v>
      </c>
      <c r="S28" s="92">
        <f t="shared" si="7"/>
        <v>70600</v>
      </c>
    </row>
    <row r="29" spans="2:20">
      <c r="B29" s="89">
        <v>6</v>
      </c>
      <c r="C29" s="5" t="s">
        <v>3817</v>
      </c>
      <c r="D29" s="89" t="s">
        <v>3757</v>
      </c>
      <c r="E29" s="111" t="s">
        <v>3769</v>
      </c>
      <c r="F29" s="111" t="s">
        <v>1844</v>
      </c>
      <c r="G29" s="5" t="s">
        <v>1844</v>
      </c>
      <c r="H29" s="5" t="s">
        <v>1844</v>
      </c>
      <c r="I29" s="111" t="s">
        <v>1844</v>
      </c>
      <c r="J29" s="5">
        <v>7</v>
      </c>
      <c r="K29" s="5" t="s">
        <v>38</v>
      </c>
      <c r="L29" s="5" t="s">
        <v>3774</v>
      </c>
      <c r="M29" s="112">
        <v>5160</v>
      </c>
      <c r="N29" s="5">
        <v>20250210</v>
      </c>
      <c r="O29" s="5">
        <v>20250212</v>
      </c>
      <c r="P29" s="507" t="s">
        <v>3781</v>
      </c>
      <c r="Q29" s="91">
        <f t="shared" si="6"/>
        <v>36120</v>
      </c>
      <c r="R29" s="92">
        <v>3000</v>
      </c>
      <c r="S29" s="92">
        <f t="shared" si="7"/>
        <v>39120</v>
      </c>
    </row>
    <row r="30" spans="2:20">
      <c r="P30" s="418" t="s">
        <v>123</v>
      </c>
      <c r="Q30" s="418">
        <f>SUM(Q25:Q29)</f>
        <v>600720</v>
      </c>
      <c r="R30" s="418">
        <f>SUM(R25:R29)</f>
        <v>12000</v>
      </c>
      <c r="S30" s="418">
        <f>SUM(S25:S29)</f>
        <v>612720</v>
      </c>
    </row>
    <row r="33" spans="2:19">
      <c r="B33" s="488">
        <v>45727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9">
      <c r="B34" s="4" t="s">
        <v>48</v>
      </c>
      <c r="C34" s="4" t="s">
        <v>13</v>
      </c>
      <c r="D34" s="4" t="s">
        <v>12</v>
      </c>
      <c r="E34" s="4" t="s">
        <v>5</v>
      </c>
      <c r="F34" s="4" t="s">
        <v>22</v>
      </c>
      <c r="G34" s="4" t="s">
        <v>2</v>
      </c>
      <c r="H34" s="4" t="s">
        <v>18</v>
      </c>
      <c r="I34" s="4" t="s">
        <v>3</v>
      </c>
      <c r="J34" s="4" t="s">
        <v>6</v>
      </c>
      <c r="K34" s="4" t="s">
        <v>35</v>
      </c>
      <c r="L34" s="4" t="s">
        <v>21</v>
      </c>
      <c r="M34" s="4" t="s">
        <v>59</v>
      </c>
      <c r="N34" s="4" t="s">
        <v>341</v>
      </c>
      <c r="O34" s="4" t="s">
        <v>121</v>
      </c>
      <c r="P34" s="4" t="s">
        <v>73</v>
      </c>
      <c r="Q34" s="4" t="s">
        <v>122</v>
      </c>
      <c r="R34" s="4" t="s">
        <v>3795</v>
      </c>
      <c r="S34" s="4" t="s">
        <v>3783</v>
      </c>
    </row>
    <row r="35" spans="2:19">
      <c r="B35" s="89">
        <v>1</v>
      </c>
      <c r="C35" s="5" t="s">
        <v>4107</v>
      </c>
      <c r="D35" s="89" t="s">
        <v>3757</v>
      </c>
      <c r="E35" s="506" t="s">
        <v>3768</v>
      </c>
      <c r="F35" s="111" t="s">
        <v>118</v>
      </c>
      <c r="G35" s="5" t="s">
        <v>118</v>
      </c>
      <c r="H35" s="5" t="s">
        <v>118</v>
      </c>
      <c r="I35" s="111" t="s">
        <v>118</v>
      </c>
      <c r="J35" s="5">
        <v>4</v>
      </c>
      <c r="K35" s="5" t="s">
        <v>38</v>
      </c>
      <c r="L35" s="5" t="s">
        <v>3774</v>
      </c>
      <c r="M35" s="112">
        <v>37000</v>
      </c>
      <c r="N35" s="5">
        <v>20250312</v>
      </c>
      <c r="O35" s="5">
        <v>20250314</v>
      </c>
      <c r="P35" s="507" t="s">
        <v>4108</v>
      </c>
      <c r="Q35" s="91">
        <f t="shared" ref="Q35:Q36" si="8">J35*M35</f>
        <v>148000</v>
      </c>
      <c r="R35" s="92">
        <v>0</v>
      </c>
      <c r="S35" s="92">
        <f>SUM(Q35:R35)</f>
        <v>148000</v>
      </c>
    </row>
    <row r="36" spans="2:19">
      <c r="B36" s="89">
        <v>2</v>
      </c>
      <c r="C36" s="5" t="s">
        <v>4107</v>
      </c>
      <c r="D36" s="89" t="s">
        <v>3757</v>
      </c>
      <c r="E36" s="111" t="s">
        <v>4140</v>
      </c>
      <c r="F36" s="111" t="s">
        <v>4110</v>
      </c>
      <c r="G36" s="5" t="s">
        <v>118</v>
      </c>
      <c r="H36" s="5" t="s">
        <v>118</v>
      </c>
      <c r="I36" s="111" t="s">
        <v>4111</v>
      </c>
      <c r="J36" s="5">
        <v>3</v>
      </c>
      <c r="K36" s="5" t="s">
        <v>38</v>
      </c>
      <c r="L36" s="5" t="s">
        <v>3774</v>
      </c>
      <c r="M36" s="112">
        <v>23500</v>
      </c>
      <c r="N36" s="5">
        <v>20250312</v>
      </c>
      <c r="O36" s="5">
        <v>20250314</v>
      </c>
      <c r="P36" s="507" t="s">
        <v>4109</v>
      </c>
      <c r="Q36" s="91">
        <f t="shared" si="8"/>
        <v>70500</v>
      </c>
      <c r="R36" s="92">
        <v>0</v>
      </c>
      <c r="S36" s="92">
        <f t="shared" ref="S36" si="9">SUM(Q36:R36)</f>
        <v>70500</v>
      </c>
    </row>
    <row r="37" spans="2:19">
      <c r="P37" s="418" t="s">
        <v>123</v>
      </c>
      <c r="Q37" s="418">
        <f>SUM(Q35:Q36)</f>
        <v>218500</v>
      </c>
      <c r="R37" s="418">
        <f>SUM(R35:R36)</f>
        <v>0</v>
      </c>
      <c r="S37" s="418">
        <f>SUM(S35:S36)</f>
        <v>218500</v>
      </c>
    </row>
    <row r="40" spans="2:19">
      <c r="B40" s="488">
        <v>45883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9">
      <c r="B41" s="4" t="s">
        <v>48</v>
      </c>
      <c r="C41" s="4" t="s">
        <v>13</v>
      </c>
      <c r="D41" s="4" t="s">
        <v>12</v>
      </c>
      <c r="E41" s="4" t="s">
        <v>5</v>
      </c>
      <c r="F41" s="4" t="s">
        <v>22</v>
      </c>
      <c r="G41" s="4" t="s">
        <v>2</v>
      </c>
      <c r="H41" s="4" t="s">
        <v>18</v>
      </c>
      <c r="I41" s="4" t="s">
        <v>3</v>
      </c>
      <c r="J41" s="4" t="s">
        <v>6</v>
      </c>
      <c r="K41" s="4" t="s">
        <v>35</v>
      </c>
      <c r="L41" s="4" t="s">
        <v>21</v>
      </c>
      <c r="M41" s="4" t="s">
        <v>59</v>
      </c>
      <c r="N41" s="4" t="s">
        <v>341</v>
      </c>
      <c r="O41" s="4" t="s">
        <v>121</v>
      </c>
      <c r="P41" s="4" t="s">
        <v>73</v>
      </c>
      <c r="Q41" s="4" t="s">
        <v>122</v>
      </c>
      <c r="R41" s="4" t="s">
        <v>3795</v>
      </c>
      <c r="S41" s="4" t="s">
        <v>3783</v>
      </c>
    </row>
    <row r="42" spans="2:19">
      <c r="B42" s="89">
        <v>1</v>
      </c>
      <c r="C42" s="5" t="s">
        <v>5226</v>
      </c>
      <c r="D42" s="89" t="s">
        <v>3757</v>
      </c>
      <c r="E42" s="111" t="s">
        <v>3778</v>
      </c>
      <c r="F42" s="111" t="s">
        <v>3775</v>
      </c>
      <c r="G42" s="5" t="s">
        <v>1844</v>
      </c>
      <c r="H42" s="5" t="s">
        <v>1844</v>
      </c>
      <c r="I42" s="111" t="s">
        <v>3786</v>
      </c>
      <c r="J42" s="5">
        <v>3</v>
      </c>
      <c r="K42" s="5" t="s">
        <v>38</v>
      </c>
      <c r="L42" s="5" t="s">
        <v>3774</v>
      </c>
      <c r="M42" s="112">
        <v>33800</v>
      </c>
      <c r="N42" s="5">
        <v>20250818</v>
      </c>
      <c r="O42" s="5"/>
      <c r="P42" s="507" t="s">
        <v>3782</v>
      </c>
      <c r="Q42" s="91">
        <f t="shared" ref="Q42" si="10">J42*M42</f>
        <v>101400</v>
      </c>
      <c r="R42" s="92">
        <v>3000</v>
      </c>
      <c r="S42" s="92">
        <f t="shared" ref="S42" si="11">SUM(Q42:R42)</f>
        <v>104400</v>
      </c>
    </row>
    <row r="43" spans="2:19">
      <c r="P43" s="418" t="s">
        <v>123</v>
      </c>
      <c r="Q43" s="418">
        <f>SUM(Q42:Q42)</f>
        <v>101400</v>
      </c>
      <c r="R43" s="418">
        <f>SUM(R42:R42)</f>
        <v>3000</v>
      </c>
      <c r="S43" s="418">
        <f>SUM(S42:S42)</f>
        <v>104400</v>
      </c>
    </row>
    <row r="46" spans="2:19">
      <c r="B46" s="488">
        <v>45887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9">
      <c r="B47" s="4" t="s">
        <v>48</v>
      </c>
      <c r="C47" s="4" t="s">
        <v>13</v>
      </c>
      <c r="D47" s="4" t="s">
        <v>12</v>
      </c>
      <c r="E47" s="4" t="s">
        <v>5</v>
      </c>
      <c r="F47" s="4" t="s">
        <v>22</v>
      </c>
      <c r="G47" s="4" t="s">
        <v>2</v>
      </c>
      <c r="H47" s="4" t="s">
        <v>18</v>
      </c>
      <c r="I47" s="4" t="s">
        <v>3</v>
      </c>
      <c r="J47" s="4" t="s">
        <v>6</v>
      </c>
      <c r="K47" s="4" t="s">
        <v>35</v>
      </c>
      <c r="L47" s="4" t="s">
        <v>21</v>
      </c>
      <c r="M47" s="4" t="s">
        <v>59</v>
      </c>
      <c r="N47" s="4" t="s">
        <v>341</v>
      </c>
      <c r="O47" s="4" t="s">
        <v>121</v>
      </c>
      <c r="P47" s="4" t="s">
        <v>73</v>
      </c>
      <c r="Q47" s="4" t="s">
        <v>122</v>
      </c>
      <c r="R47" s="4" t="s">
        <v>3795</v>
      </c>
      <c r="S47" s="4" t="s">
        <v>3783</v>
      </c>
    </row>
    <row r="48" spans="2:19">
      <c r="B48" s="89">
        <v>1</v>
      </c>
      <c r="C48" s="5" t="s">
        <v>5227</v>
      </c>
      <c r="D48" s="89" t="s">
        <v>3757</v>
      </c>
      <c r="E48" s="111" t="s">
        <v>3768</v>
      </c>
      <c r="F48" s="111" t="s">
        <v>118</v>
      </c>
      <c r="G48" s="5" t="s">
        <v>118</v>
      </c>
      <c r="H48" s="5" t="s">
        <v>118</v>
      </c>
      <c r="I48" s="111" t="s">
        <v>118</v>
      </c>
      <c r="J48" s="5">
        <v>4</v>
      </c>
      <c r="K48" s="5" t="s">
        <v>38</v>
      </c>
      <c r="L48" s="5" t="s">
        <v>3774</v>
      </c>
      <c r="M48" s="112">
        <v>37000</v>
      </c>
      <c r="N48" s="5">
        <v>20250818</v>
      </c>
      <c r="O48" s="5"/>
      <c r="P48" s="507" t="s">
        <v>5228</v>
      </c>
      <c r="Q48" s="91">
        <f t="shared" ref="Q48" si="12">J48*M48</f>
        <v>148000</v>
      </c>
      <c r="R48" s="92">
        <v>0</v>
      </c>
      <c r="S48" s="92">
        <f>SUM(Q48:R48)</f>
        <v>148000</v>
      </c>
    </row>
    <row r="49" spans="16:19">
      <c r="P49" s="418" t="s">
        <v>123</v>
      </c>
      <c r="Q49" s="418">
        <f>SUM(Q48:Q48)</f>
        <v>148000</v>
      </c>
      <c r="R49" s="418">
        <f>SUM(R48:R48)</f>
        <v>0</v>
      </c>
      <c r="S49" s="418">
        <f>SUM(S48:S48)</f>
        <v>148000</v>
      </c>
    </row>
  </sheetData>
  <phoneticPr fontId="1" type="noConversion"/>
  <hyperlinks>
    <hyperlink ref="P15" r:id="rId1" xr:uid="{00000000-0004-0000-0600-000000000000}"/>
    <hyperlink ref="P19" r:id="rId2" xr:uid="{00000000-0004-0000-0600-000001000000}"/>
    <hyperlink ref="P18" r:id="rId3" xr:uid="{00000000-0004-0000-0600-000002000000}"/>
    <hyperlink ref="P16" r:id="rId4" xr:uid="{00000000-0004-0000-0600-000003000000}"/>
    <hyperlink ref="P17" r:id="rId5" xr:uid="{00000000-0004-0000-0600-000004000000}"/>
    <hyperlink ref="P14" r:id="rId6" xr:uid="{00000000-0004-0000-0600-000005000000}"/>
    <hyperlink ref="P13" r:id="rId7" xr:uid="{00000000-0004-0000-0600-000006000000}"/>
    <hyperlink ref="P28" r:id="rId8" xr:uid="{00000000-0004-0000-0600-000007000000}"/>
    <hyperlink ref="P29" r:id="rId9" xr:uid="{00000000-0004-0000-0600-000008000000}"/>
    <hyperlink ref="P26" r:id="rId10" xr:uid="{00000000-0004-0000-0600-000009000000}"/>
    <hyperlink ref="P27" r:id="rId11" xr:uid="{00000000-0004-0000-0600-00000A000000}"/>
    <hyperlink ref="P25" r:id="rId12" xr:uid="{00000000-0004-0000-0600-00000B000000}"/>
    <hyperlink ref="P36" r:id="rId13" xr:uid="{00000000-0004-0000-0600-00000C000000}"/>
    <hyperlink ref="P35" r:id="rId14" xr:uid="{00000000-0004-0000-0600-00000D000000}"/>
    <hyperlink ref="P42" r:id="rId15" xr:uid="{00000000-0004-0000-0600-00000E000000}"/>
    <hyperlink ref="P48" r:id="rId16" xr:uid="{00000000-0004-0000-0600-00000F000000}"/>
  </hyperlinks>
  <pageMargins left="0.7" right="0.7" top="0.75" bottom="0.75" header="0.3" footer="0.3"/>
  <pageSetup paperSize="9" orientation="portrait" verticalDpi="0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1047785"/>
  <sheetViews>
    <sheetView zoomScaleNormal="100" workbookViewId="0">
      <pane ySplit="1" topLeftCell="A137" activePane="bottomLeft" state="frozen"/>
      <selection activeCell="B1" sqref="B1"/>
      <selection pane="bottomLeft" activeCell="J165" sqref="J165"/>
    </sheetView>
  </sheetViews>
  <sheetFormatPr defaultColWidth="9" defaultRowHeight="14.25"/>
  <cols>
    <col min="1" max="1" width="9" style="2"/>
    <col min="2" max="2" width="15.375" style="2" customWidth="1"/>
    <col min="3" max="3" width="11.625" style="2" customWidth="1"/>
    <col min="4" max="12" width="13.625" style="2" customWidth="1"/>
    <col min="13" max="13" width="15.375" style="2" customWidth="1"/>
    <col min="14" max="14" width="28.125" style="2" customWidth="1"/>
    <col min="15" max="15" width="12.75" style="2" customWidth="1"/>
    <col min="16" max="16" width="13" style="2" bestFit="1" customWidth="1"/>
    <col min="17" max="18" width="13.375" style="37" customWidth="1"/>
    <col min="19" max="19" width="10.625" style="37" customWidth="1"/>
    <col min="20" max="20" width="13.375" style="37" customWidth="1"/>
    <col min="21" max="16384" width="9" style="37"/>
  </cols>
  <sheetData>
    <row r="2" spans="1:20" ht="15">
      <c r="B2" s="755" t="s">
        <v>2800</v>
      </c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</row>
    <row r="3" spans="1:20" s="287" customFormat="1" ht="16.5" customHeight="1">
      <c r="A3" s="286"/>
      <c r="B3" s="755" t="s">
        <v>2799</v>
      </c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286"/>
      <c r="P3" s="286"/>
    </row>
    <row r="4" spans="1:20">
      <c r="B4" s="1" t="s">
        <v>2778</v>
      </c>
    </row>
    <row r="5" spans="1:20" ht="15" customHeight="1">
      <c r="B5" s="752" t="s">
        <v>2773</v>
      </c>
      <c r="C5" s="753"/>
      <c r="D5" s="749" t="s">
        <v>2766</v>
      </c>
      <c r="E5" s="749" t="s">
        <v>2767</v>
      </c>
      <c r="F5" s="749" t="s">
        <v>2768</v>
      </c>
      <c r="G5" s="749" t="s">
        <v>2769</v>
      </c>
      <c r="H5" s="749" t="s">
        <v>2770</v>
      </c>
      <c r="I5" s="756" t="s">
        <v>3358</v>
      </c>
      <c r="J5" s="749" t="s">
        <v>2771</v>
      </c>
      <c r="K5" s="749" t="s">
        <v>2772</v>
      </c>
      <c r="L5" s="54"/>
      <c r="M5" s="747" t="s">
        <v>2777</v>
      </c>
      <c r="N5" s="749" t="s">
        <v>2776</v>
      </c>
      <c r="Q5" s="1" t="s">
        <v>2793</v>
      </c>
    </row>
    <row r="6" spans="1:20" ht="15" customHeight="1">
      <c r="B6" s="4" t="s">
        <v>2774</v>
      </c>
      <c r="C6" s="4" t="s">
        <v>2775</v>
      </c>
      <c r="D6" s="749"/>
      <c r="E6" s="749"/>
      <c r="F6" s="749"/>
      <c r="G6" s="749"/>
      <c r="H6" s="749"/>
      <c r="I6" s="757"/>
      <c r="J6" s="749"/>
      <c r="K6" s="749"/>
      <c r="L6" s="43"/>
      <c r="M6" s="748"/>
      <c r="N6" s="749"/>
      <c r="Q6" s="285" t="s">
        <v>2773</v>
      </c>
      <c r="R6" s="285" t="s">
        <v>2787</v>
      </c>
      <c r="S6" s="285" t="s">
        <v>2790</v>
      </c>
      <c r="T6" s="285" t="s">
        <v>2789</v>
      </c>
    </row>
    <row r="7" spans="1:20" ht="15" customHeight="1">
      <c r="B7" s="5">
        <v>20240902</v>
      </c>
      <c r="C7" s="5" t="s">
        <v>2779</v>
      </c>
      <c r="D7" s="5">
        <v>1</v>
      </c>
      <c r="E7" s="5">
        <v>1</v>
      </c>
      <c r="F7" s="5">
        <v>2</v>
      </c>
      <c r="G7" s="5"/>
      <c r="H7" s="5">
        <v>2</v>
      </c>
      <c r="I7" s="5"/>
      <c r="J7" s="5">
        <v>2</v>
      </c>
      <c r="K7" s="5">
        <v>3</v>
      </c>
      <c r="L7" s="5"/>
      <c r="M7" s="5">
        <v>20240903</v>
      </c>
      <c r="N7" s="5"/>
      <c r="Q7" s="3" t="s">
        <v>2781</v>
      </c>
      <c r="R7" s="284">
        <v>250000</v>
      </c>
      <c r="S7" s="5">
        <v>175</v>
      </c>
      <c r="T7" s="5">
        <v>99.998999999999995</v>
      </c>
    </row>
    <row r="8" spans="1:20" ht="15" customHeight="1">
      <c r="B8" s="5">
        <v>20240904</v>
      </c>
      <c r="C8" s="5" t="s">
        <v>2780</v>
      </c>
      <c r="D8" s="5"/>
      <c r="E8" s="5"/>
      <c r="F8" s="5">
        <v>2</v>
      </c>
      <c r="G8" s="5"/>
      <c r="H8" s="5"/>
      <c r="I8" s="5"/>
      <c r="J8" s="5"/>
      <c r="K8" s="5"/>
      <c r="L8" s="5"/>
      <c r="M8" s="5">
        <v>20240905</v>
      </c>
      <c r="N8" s="5"/>
      <c r="Q8" s="3" t="s">
        <v>2782</v>
      </c>
      <c r="R8" s="284">
        <v>65000</v>
      </c>
      <c r="S8" s="5">
        <v>175</v>
      </c>
      <c r="T8" s="5">
        <v>99.998999999999995</v>
      </c>
    </row>
    <row r="9" spans="1:20" ht="15" customHeight="1">
      <c r="B9" s="5">
        <v>20240909</v>
      </c>
      <c r="C9" s="5" t="s">
        <v>2831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>
        <v>20240910</v>
      </c>
      <c r="N9" s="5"/>
      <c r="Q9" s="3" t="s">
        <v>3023</v>
      </c>
      <c r="R9" s="284">
        <v>65000</v>
      </c>
      <c r="S9" s="5">
        <v>47</v>
      </c>
      <c r="T9" s="5">
        <v>99.998999999999995</v>
      </c>
    </row>
    <row r="10" spans="1:20" ht="15" customHeight="1">
      <c r="B10" s="5">
        <v>20240919</v>
      </c>
      <c r="C10" s="5" t="s">
        <v>2859</v>
      </c>
      <c r="D10" s="5">
        <v>1</v>
      </c>
      <c r="E10" s="5"/>
      <c r="F10" s="5">
        <v>2</v>
      </c>
      <c r="G10" s="5"/>
      <c r="H10" s="5"/>
      <c r="I10" s="5"/>
      <c r="J10" s="5"/>
      <c r="K10" s="5"/>
      <c r="L10" s="5"/>
      <c r="M10" s="5">
        <v>20240920</v>
      </c>
      <c r="N10" s="5"/>
      <c r="Q10" s="3" t="s">
        <v>2783</v>
      </c>
      <c r="R10" s="284">
        <v>310000</v>
      </c>
      <c r="S10" s="5">
        <v>47</v>
      </c>
      <c r="T10" s="5">
        <v>99.998999999999995</v>
      </c>
    </row>
    <row r="11" spans="1:20" ht="15" customHeight="1">
      <c r="B11" s="5">
        <v>20240920</v>
      </c>
      <c r="C11" s="5" t="s">
        <v>2860</v>
      </c>
      <c r="D11" s="5"/>
      <c r="E11" s="5"/>
      <c r="F11" s="5">
        <v>1</v>
      </c>
      <c r="G11" s="5"/>
      <c r="H11" s="5"/>
      <c r="I11" s="5"/>
      <c r="J11" s="5"/>
      <c r="K11" s="5"/>
      <c r="L11" s="5"/>
      <c r="M11" s="5">
        <v>20240920</v>
      </c>
      <c r="N11" s="5"/>
      <c r="Q11" s="3" t="s">
        <v>2784</v>
      </c>
      <c r="R11" s="284">
        <v>90000</v>
      </c>
      <c r="S11" s="5">
        <v>47</v>
      </c>
      <c r="T11" s="5">
        <v>99.998999999999995</v>
      </c>
    </row>
    <row r="12" spans="1:20" ht="15" customHeight="1">
      <c r="B12" s="5">
        <v>20240925</v>
      </c>
      <c r="C12" s="5" t="s">
        <v>2860</v>
      </c>
      <c r="D12" s="5">
        <v>1</v>
      </c>
      <c r="E12" s="5">
        <v>1</v>
      </c>
      <c r="F12" s="5">
        <v>3</v>
      </c>
      <c r="G12" s="5"/>
      <c r="H12" s="5">
        <v>1</v>
      </c>
      <c r="I12" s="5"/>
      <c r="J12" s="5">
        <v>1</v>
      </c>
      <c r="K12" s="5"/>
      <c r="L12" s="5"/>
      <c r="M12" s="5">
        <v>20240927</v>
      </c>
      <c r="N12" s="5"/>
      <c r="Q12" s="3" t="s">
        <v>3209</v>
      </c>
      <c r="R12" s="284">
        <v>150000</v>
      </c>
      <c r="S12" s="5">
        <v>47</v>
      </c>
      <c r="T12" s="5">
        <v>99.999200000000002</v>
      </c>
    </row>
    <row r="13" spans="1:20" ht="15" customHeight="1">
      <c r="B13" s="5">
        <v>20240930</v>
      </c>
      <c r="C13" s="5" t="s">
        <v>2930</v>
      </c>
      <c r="D13" s="5"/>
      <c r="E13" s="5">
        <v>1</v>
      </c>
      <c r="F13" s="5"/>
      <c r="G13" s="5">
        <v>1</v>
      </c>
      <c r="H13" s="5"/>
      <c r="I13" s="5"/>
      <c r="J13" s="5"/>
      <c r="K13" s="5">
        <v>3</v>
      </c>
      <c r="L13" s="5"/>
      <c r="M13" s="5">
        <v>20241002</v>
      </c>
      <c r="N13" s="5"/>
      <c r="Q13" s="3" t="s">
        <v>2785</v>
      </c>
      <c r="R13" s="284">
        <v>60000</v>
      </c>
      <c r="S13" s="5">
        <v>47</v>
      </c>
      <c r="T13" s="5">
        <v>99.998999999999995</v>
      </c>
    </row>
    <row r="14" spans="1:20" ht="15" customHeight="1">
      <c r="B14" s="750" t="s">
        <v>2795</v>
      </c>
      <c r="C14" s="751"/>
      <c r="D14" s="5">
        <f t="shared" ref="D14:K14" si="0">SUM(D7:D13)</f>
        <v>3</v>
      </c>
      <c r="E14" s="5">
        <f t="shared" si="0"/>
        <v>3</v>
      </c>
      <c r="F14" s="5">
        <f t="shared" si="0"/>
        <v>12</v>
      </c>
      <c r="G14" s="5">
        <f t="shared" si="0"/>
        <v>1</v>
      </c>
      <c r="H14" s="5">
        <f t="shared" si="0"/>
        <v>3</v>
      </c>
      <c r="I14" s="5">
        <f t="shared" ref="I14" si="1">SUM(I7:I13)</f>
        <v>0</v>
      </c>
      <c r="J14" s="5">
        <f t="shared" si="0"/>
        <v>3</v>
      </c>
      <c r="K14" s="5">
        <f t="shared" si="0"/>
        <v>6</v>
      </c>
      <c r="L14" s="5"/>
      <c r="M14" s="5"/>
      <c r="N14" s="5"/>
      <c r="Q14" s="3" t="s">
        <v>2786</v>
      </c>
      <c r="R14" s="284">
        <v>30000</v>
      </c>
      <c r="S14" s="5">
        <v>35</v>
      </c>
      <c r="T14" s="5" t="s">
        <v>2788</v>
      </c>
    </row>
    <row r="15" spans="1:20" ht="13.5" customHeight="1">
      <c r="B15" s="750" t="s">
        <v>2796</v>
      </c>
      <c r="C15" s="751"/>
      <c r="D15" s="284">
        <f>$R$7*D14</f>
        <v>750000</v>
      </c>
      <c r="E15" s="284">
        <f>$R$8*E14</f>
        <v>195000</v>
      </c>
      <c r="F15" s="284">
        <f>$R$9*F14</f>
        <v>780000</v>
      </c>
      <c r="G15" s="284">
        <f>$R$10*G14</f>
        <v>310000</v>
      </c>
      <c r="H15" s="284">
        <f>$R$11*H14</f>
        <v>270000</v>
      </c>
      <c r="I15" s="284">
        <f>$R$12*I14</f>
        <v>0</v>
      </c>
      <c r="J15" s="284">
        <f>$R$13*J14</f>
        <v>180000</v>
      </c>
      <c r="K15" s="284">
        <f>$R$14*K14</f>
        <v>180000</v>
      </c>
      <c r="L15" s="284"/>
      <c r="M15" s="5"/>
      <c r="N15" s="284">
        <f>SUM(D15:K15)</f>
        <v>2665000</v>
      </c>
      <c r="Q15" s="3" t="s">
        <v>3917</v>
      </c>
      <c r="R15" s="505">
        <v>55000</v>
      </c>
      <c r="S15" s="5">
        <v>47</v>
      </c>
      <c r="T15" s="5">
        <v>99.998999999999995</v>
      </c>
    </row>
    <row r="16" spans="1:20" ht="13.5" customHeight="1"/>
    <row r="17" spans="2:14" ht="13.5" customHeight="1"/>
    <row r="18" spans="2:14">
      <c r="B18" s="1" t="s">
        <v>2794</v>
      </c>
    </row>
    <row r="19" spans="2:14" ht="15" customHeight="1">
      <c r="B19" s="752" t="s">
        <v>2773</v>
      </c>
      <c r="C19" s="753"/>
      <c r="D19" s="749" t="s">
        <v>2766</v>
      </c>
      <c r="E19" s="749" t="s">
        <v>2767</v>
      </c>
      <c r="F19" s="749" t="s">
        <v>2768</v>
      </c>
      <c r="G19" s="749" t="s">
        <v>2769</v>
      </c>
      <c r="H19" s="749" t="s">
        <v>2770</v>
      </c>
      <c r="I19" s="756" t="s">
        <v>3359</v>
      </c>
      <c r="J19" s="749" t="s">
        <v>2771</v>
      </c>
      <c r="K19" s="749" t="s">
        <v>2772</v>
      </c>
      <c r="L19" s="54"/>
      <c r="M19" s="747" t="s">
        <v>2777</v>
      </c>
      <c r="N19" s="749" t="s">
        <v>2776</v>
      </c>
    </row>
    <row r="20" spans="2:14" ht="15" customHeight="1">
      <c r="B20" s="4" t="s">
        <v>2774</v>
      </c>
      <c r="C20" s="4" t="s">
        <v>2775</v>
      </c>
      <c r="D20" s="749"/>
      <c r="E20" s="749"/>
      <c r="F20" s="749"/>
      <c r="G20" s="749"/>
      <c r="H20" s="749"/>
      <c r="I20" s="757"/>
      <c r="J20" s="749"/>
      <c r="K20" s="749"/>
      <c r="L20" s="43"/>
      <c r="M20" s="748"/>
      <c r="N20" s="749"/>
    </row>
    <row r="21" spans="2:14" ht="15" customHeight="1">
      <c r="B21" s="5">
        <v>20241007</v>
      </c>
      <c r="C21" s="5" t="s">
        <v>2952</v>
      </c>
      <c r="D21" s="5"/>
      <c r="E21" s="5"/>
      <c r="F21" s="5">
        <v>2</v>
      </c>
      <c r="G21" s="5"/>
      <c r="H21" s="5"/>
      <c r="I21" s="5"/>
      <c r="J21" s="5"/>
      <c r="K21" s="5"/>
      <c r="L21" s="5"/>
      <c r="M21" s="5">
        <v>20241007</v>
      </c>
      <c r="N21" s="5"/>
    </row>
    <row r="22" spans="2:14" ht="15" customHeight="1">
      <c r="B22" s="5">
        <v>20241010</v>
      </c>
      <c r="C22" s="5" t="s">
        <v>2953</v>
      </c>
      <c r="D22" s="5"/>
      <c r="E22" s="5"/>
      <c r="F22" s="5">
        <v>2</v>
      </c>
      <c r="G22" s="5"/>
      <c r="H22" s="5">
        <v>2</v>
      </c>
      <c r="I22" s="5"/>
      <c r="J22" s="5"/>
      <c r="K22" s="5"/>
      <c r="L22" s="5"/>
      <c r="M22" s="5">
        <v>20241011</v>
      </c>
      <c r="N22" s="5"/>
    </row>
    <row r="23" spans="2:14" ht="15" customHeight="1">
      <c r="B23" s="5">
        <v>20241015</v>
      </c>
      <c r="C23" s="5" t="s">
        <v>3002</v>
      </c>
      <c r="D23" s="5">
        <v>1</v>
      </c>
      <c r="E23" s="5"/>
      <c r="F23" s="5">
        <v>2</v>
      </c>
      <c r="G23" s="5"/>
      <c r="H23" s="5"/>
      <c r="I23" s="5"/>
      <c r="J23" s="5">
        <v>1</v>
      </c>
      <c r="K23" s="5"/>
      <c r="L23" s="5"/>
      <c r="M23" s="5">
        <v>20241016</v>
      </c>
      <c r="N23" s="5"/>
    </row>
    <row r="24" spans="2:14" ht="15" customHeight="1">
      <c r="B24" s="5">
        <v>20241021</v>
      </c>
      <c r="C24" s="5" t="s">
        <v>3002</v>
      </c>
      <c r="D24" s="5"/>
      <c r="E24" s="5"/>
      <c r="F24" s="5">
        <v>4</v>
      </c>
      <c r="G24" s="5"/>
      <c r="H24" s="5"/>
      <c r="I24" s="5"/>
      <c r="J24" s="5"/>
      <c r="K24" s="5"/>
      <c r="L24" s="5"/>
      <c r="M24" s="5">
        <v>20241021</v>
      </c>
      <c r="N24" s="5"/>
    </row>
    <row r="25" spans="2:14" ht="15" customHeight="1">
      <c r="B25" s="5">
        <v>20241025</v>
      </c>
      <c r="C25" s="5" t="s">
        <v>3002</v>
      </c>
      <c r="D25" s="5">
        <v>1</v>
      </c>
      <c r="E25" s="5">
        <v>1</v>
      </c>
      <c r="F25" s="5"/>
      <c r="G25" s="5"/>
      <c r="H25" s="5"/>
      <c r="I25" s="5"/>
      <c r="J25" s="5">
        <v>1</v>
      </c>
      <c r="K25" s="5"/>
      <c r="L25" s="5"/>
      <c r="M25" s="5">
        <v>20241028</v>
      </c>
      <c r="N25" s="5"/>
    </row>
    <row r="26" spans="2:14" ht="15" customHeight="1">
      <c r="B26" s="5">
        <v>20241028</v>
      </c>
      <c r="C26" s="5" t="s">
        <v>3059</v>
      </c>
      <c r="D26" s="5"/>
      <c r="E26" s="5"/>
      <c r="F26" s="5">
        <v>3</v>
      </c>
      <c r="G26" s="5">
        <v>1</v>
      </c>
      <c r="H26" s="5"/>
      <c r="I26" s="5"/>
      <c r="J26" s="5"/>
      <c r="K26" s="5"/>
      <c r="L26" s="5"/>
      <c r="M26" s="5">
        <v>20241029</v>
      </c>
      <c r="N26" s="5"/>
    </row>
    <row r="27" spans="2:14" ht="15" customHeight="1">
      <c r="B27" s="5">
        <v>20241029</v>
      </c>
      <c r="C27" s="5" t="s">
        <v>3085</v>
      </c>
      <c r="D27" s="5"/>
      <c r="E27" s="5"/>
      <c r="F27" s="5">
        <v>1</v>
      </c>
      <c r="G27" s="5">
        <v>1</v>
      </c>
      <c r="H27" s="5"/>
      <c r="I27" s="5">
        <v>1</v>
      </c>
      <c r="J27" s="5"/>
      <c r="K27" s="5"/>
      <c r="L27" s="5"/>
      <c r="M27" s="5">
        <v>20241101</v>
      </c>
      <c r="N27" s="5"/>
    </row>
    <row r="28" spans="2:14" ht="15" customHeight="1">
      <c r="B28" s="750" t="s">
        <v>2791</v>
      </c>
      <c r="C28" s="751"/>
      <c r="D28" s="5">
        <f t="shared" ref="D28:K28" si="2">SUM(D21:D27)</f>
        <v>2</v>
      </c>
      <c r="E28" s="5">
        <f t="shared" si="2"/>
        <v>1</v>
      </c>
      <c r="F28" s="5">
        <f t="shared" si="2"/>
        <v>14</v>
      </c>
      <c r="G28" s="5">
        <f t="shared" si="2"/>
        <v>2</v>
      </c>
      <c r="H28" s="5">
        <f t="shared" si="2"/>
        <v>2</v>
      </c>
      <c r="I28" s="5">
        <f t="shared" ref="I28" si="3">SUM(I21:I27)</f>
        <v>1</v>
      </c>
      <c r="J28" s="5">
        <f t="shared" si="2"/>
        <v>2</v>
      </c>
      <c r="K28" s="5">
        <f t="shared" si="2"/>
        <v>0</v>
      </c>
      <c r="L28" s="5"/>
      <c r="M28" s="5"/>
      <c r="N28" s="284">
        <f>SUM(D28:K28)</f>
        <v>24</v>
      </c>
    </row>
    <row r="29" spans="2:14" ht="13.5" customHeight="1">
      <c r="B29" s="750" t="s">
        <v>2792</v>
      </c>
      <c r="C29" s="751"/>
      <c r="D29" s="284">
        <f>$R$7*D28</f>
        <v>500000</v>
      </c>
      <c r="E29" s="284">
        <f>$R$8*E28</f>
        <v>65000</v>
      </c>
      <c r="F29" s="284">
        <f>$R$9*F28</f>
        <v>910000</v>
      </c>
      <c r="G29" s="284">
        <f>$R$10*G28</f>
        <v>620000</v>
      </c>
      <c r="H29" s="284">
        <f>$R$11*H28</f>
        <v>180000</v>
      </c>
      <c r="I29" s="284">
        <f>$R$12*I28</f>
        <v>150000</v>
      </c>
      <c r="J29" s="284">
        <f>$R$13*J28</f>
        <v>120000</v>
      </c>
      <c r="K29" s="284">
        <f>$R$14*K28</f>
        <v>0</v>
      </c>
      <c r="L29" s="284"/>
      <c r="M29" s="5"/>
      <c r="N29" s="284">
        <f>SUM(D29:K29)</f>
        <v>2545000</v>
      </c>
    </row>
    <row r="30" spans="2:14" ht="13.5" customHeight="1"/>
    <row r="31" spans="2:14" ht="13.5" customHeight="1"/>
    <row r="32" spans="2:14">
      <c r="B32" s="1" t="s">
        <v>2797</v>
      </c>
    </row>
    <row r="33" spans="2:14" ht="15" customHeight="1">
      <c r="B33" s="752" t="s">
        <v>2773</v>
      </c>
      <c r="C33" s="753"/>
      <c r="D33" s="749" t="s">
        <v>2766</v>
      </c>
      <c r="E33" s="749" t="s">
        <v>2767</v>
      </c>
      <c r="F33" s="749" t="s">
        <v>2768</v>
      </c>
      <c r="G33" s="749" t="s">
        <v>2769</v>
      </c>
      <c r="H33" s="749" t="s">
        <v>2770</v>
      </c>
      <c r="I33" s="754" t="s">
        <v>3359</v>
      </c>
      <c r="J33" s="749" t="s">
        <v>2771</v>
      </c>
      <c r="K33" s="749" t="s">
        <v>2772</v>
      </c>
      <c r="L33" s="54"/>
      <c r="M33" s="747" t="s">
        <v>2777</v>
      </c>
      <c r="N33" s="749" t="s">
        <v>2776</v>
      </c>
    </row>
    <row r="34" spans="2:14" ht="15" customHeight="1">
      <c r="B34" s="4" t="s">
        <v>2774</v>
      </c>
      <c r="C34" s="4" t="s">
        <v>2775</v>
      </c>
      <c r="D34" s="749"/>
      <c r="E34" s="749"/>
      <c r="F34" s="749"/>
      <c r="G34" s="749"/>
      <c r="H34" s="749"/>
      <c r="I34" s="749"/>
      <c r="J34" s="749"/>
      <c r="K34" s="749"/>
      <c r="L34" s="43"/>
      <c r="M34" s="748"/>
      <c r="N34" s="749"/>
    </row>
    <row r="35" spans="2:14" ht="15" customHeight="1">
      <c r="B35" s="5">
        <v>20241101</v>
      </c>
      <c r="C35" s="5" t="s">
        <v>3207</v>
      </c>
      <c r="D35" s="5"/>
      <c r="E35" s="5">
        <v>1</v>
      </c>
      <c r="F35" s="5">
        <v>2</v>
      </c>
      <c r="G35" s="5"/>
      <c r="H35" s="5"/>
      <c r="I35" s="5"/>
      <c r="J35" s="5"/>
      <c r="K35" s="5"/>
      <c r="L35" s="5"/>
      <c r="M35" s="5">
        <v>20241104</v>
      </c>
      <c r="N35" s="5"/>
    </row>
    <row r="36" spans="2:14" ht="15" customHeight="1">
      <c r="B36" s="5">
        <v>20241104</v>
      </c>
      <c r="C36" s="5" t="s">
        <v>3207</v>
      </c>
      <c r="D36" s="5">
        <v>1</v>
      </c>
      <c r="E36" s="5"/>
      <c r="F36" s="5"/>
      <c r="G36" s="5"/>
      <c r="H36" s="5"/>
      <c r="I36" s="5"/>
      <c r="J36" s="5">
        <v>1</v>
      </c>
      <c r="K36" s="5"/>
      <c r="L36" s="5"/>
      <c r="M36" s="5">
        <v>20241107</v>
      </c>
      <c r="N36" s="5"/>
    </row>
    <row r="37" spans="2:14" ht="15" customHeight="1">
      <c r="B37" s="5">
        <v>20241108</v>
      </c>
      <c r="C37" s="5" t="s">
        <v>3313</v>
      </c>
      <c r="D37" s="5"/>
      <c r="E37" s="5">
        <v>1</v>
      </c>
      <c r="F37" s="5">
        <v>2</v>
      </c>
      <c r="G37" s="5"/>
      <c r="H37" s="5"/>
      <c r="I37" s="5"/>
      <c r="J37" s="5"/>
      <c r="K37" s="5"/>
      <c r="L37" s="5"/>
      <c r="M37" s="5">
        <v>20241108</v>
      </c>
      <c r="N37" s="5"/>
    </row>
    <row r="38" spans="2:14" ht="15" customHeight="1">
      <c r="B38" s="5">
        <v>20241112</v>
      </c>
      <c r="C38" s="5" t="s">
        <v>3234</v>
      </c>
      <c r="D38" s="5"/>
      <c r="E38" s="5"/>
      <c r="F38" s="5">
        <v>2</v>
      </c>
      <c r="G38" s="5"/>
      <c r="H38" s="5"/>
      <c r="I38" s="5"/>
      <c r="J38" s="5"/>
      <c r="K38" s="5"/>
      <c r="L38" s="5"/>
      <c r="M38" s="5">
        <v>20241114</v>
      </c>
      <c r="N38" s="5"/>
    </row>
    <row r="39" spans="2:14" ht="15" customHeight="1">
      <c r="B39" s="5">
        <v>20241114</v>
      </c>
      <c r="C39" s="5" t="s">
        <v>3235</v>
      </c>
      <c r="D39" s="5"/>
      <c r="E39" s="5"/>
      <c r="F39" s="5"/>
      <c r="G39" s="5"/>
      <c r="H39" s="5"/>
      <c r="I39" s="5"/>
      <c r="J39" s="5"/>
      <c r="K39" s="5">
        <v>2</v>
      </c>
      <c r="L39" s="5"/>
      <c r="M39" s="5">
        <v>20241114</v>
      </c>
      <c r="N39" s="5"/>
    </row>
    <row r="40" spans="2:14" ht="15" customHeight="1">
      <c r="B40" s="5">
        <v>20241115</v>
      </c>
      <c r="C40" s="5" t="s">
        <v>3236</v>
      </c>
      <c r="D40" s="5"/>
      <c r="E40" s="5"/>
      <c r="F40" s="5">
        <v>4</v>
      </c>
      <c r="G40" s="5">
        <v>1</v>
      </c>
      <c r="H40" s="5">
        <v>1</v>
      </c>
      <c r="I40" s="5"/>
      <c r="J40" s="5"/>
      <c r="K40" s="5"/>
      <c r="L40" s="5"/>
      <c r="M40" s="5">
        <v>20241115</v>
      </c>
      <c r="N40" s="5"/>
    </row>
    <row r="41" spans="2:14" ht="15" customHeight="1">
      <c r="B41" s="5">
        <v>20241118</v>
      </c>
      <c r="C41" s="5" t="s">
        <v>3234</v>
      </c>
      <c r="D41" s="5"/>
      <c r="E41" s="5"/>
      <c r="F41" s="5"/>
      <c r="G41" s="5"/>
      <c r="H41" s="5"/>
      <c r="I41" s="5"/>
      <c r="J41" s="5">
        <v>1</v>
      </c>
      <c r="K41" s="5"/>
      <c r="L41" s="5"/>
      <c r="M41" s="5">
        <v>20241118</v>
      </c>
      <c r="N41" s="5"/>
    </row>
    <row r="42" spans="2:14" ht="15" customHeight="1">
      <c r="B42" s="5">
        <v>20241120</v>
      </c>
      <c r="C42" s="5" t="s">
        <v>3234</v>
      </c>
      <c r="D42" s="5"/>
      <c r="E42" s="5"/>
      <c r="F42" s="5">
        <v>6</v>
      </c>
      <c r="G42" s="5"/>
      <c r="H42" s="5"/>
      <c r="I42" s="5"/>
      <c r="J42" s="5"/>
      <c r="K42" s="5"/>
      <c r="L42" s="5"/>
      <c r="M42" s="5">
        <v>20241120</v>
      </c>
      <c r="N42" s="5"/>
    </row>
    <row r="43" spans="2:14" ht="15" customHeight="1">
      <c r="B43" s="5">
        <v>20241125</v>
      </c>
      <c r="C43" s="5" t="s">
        <v>3309</v>
      </c>
      <c r="D43" s="5">
        <v>1</v>
      </c>
      <c r="E43" s="5">
        <v>1</v>
      </c>
      <c r="F43" s="5">
        <v>3</v>
      </c>
      <c r="G43" s="5"/>
      <c r="H43" s="5"/>
      <c r="I43" s="5"/>
      <c r="J43" s="5"/>
      <c r="K43" s="5"/>
      <c r="L43" s="5"/>
      <c r="M43" s="5">
        <v>20241125</v>
      </c>
      <c r="N43" s="5"/>
    </row>
    <row r="44" spans="2:14" ht="15" customHeight="1">
      <c r="B44" s="5">
        <v>20241128</v>
      </c>
      <c r="C44" s="5" t="s">
        <v>3312</v>
      </c>
      <c r="D44" s="5">
        <v>1</v>
      </c>
      <c r="E44" s="5">
        <v>1</v>
      </c>
      <c r="F44" s="5">
        <v>4</v>
      </c>
      <c r="G44" s="5">
        <v>1</v>
      </c>
      <c r="H44" s="5"/>
      <c r="I44" s="5"/>
      <c r="J44" s="5"/>
      <c r="K44" s="5"/>
      <c r="L44" s="5"/>
      <c r="M44" s="5">
        <v>20241129</v>
      </c>
      <c r="N44" s="5"/>
    </row>
    <row r="45" spans="2:14" ht="15" customHeight="1">
      <c r="B45" s="750" t="s">
        <v>2791</v>
      </c>
      <c r="C45" s="751"/>
      <c r="D45" s="5">
        <f t="shared" ref="D45:K45" si="4">SUM(D35:D44)</f>
        <v>3</v>
      </c>
      <c r="E45" s="5">
        <f t="shared" si="4"/>
        <v>4</v>
      </c>
      <c r="F45" s="5">
        <f t="shared" si="4"/>
        <v>23</v>
      </c>
      <c r="G45" s="5">
        <f t="shared" si="4"/>
        <v>2</v>
      </c>
      <c r="H45" s="5">
        <f t="shared" si="4"/>
        <v>1</v>
      </c>
      <c r="I45" s="5">
        <f t="shared" si="4"/>
        <v>0</v>
      </c>
      <c r="J45" s="5">
        <f t="shared" si="4"/>
        <v>2</v>
      </c>
      <c r="K45" s="5">
        <f t="shared" si="4"/>
        <v>2</v>
      </c>
      <c r="L45" s="5"/>
      <c r="M45" s="5"/>
      <c r="N45" s="5"/>
    </row>
    <row r="46" spans="2:14" ht="13.5" customHeight="1">
      <c r="B46" s="750" t="s">
        <v>2792</v>
      </c>
      <c r="C46" s="751"/>
      <c r="D46" s="284">
        <f>$R$7*D45</f>
        <v>750000</v>
      </c>
      <c r="E46" s="284">
        <f>$R$8*E45</f>
        <v>260000</v>
      </c>
      <c r="F46" s="284">
        <f>$R$9*F45</f>
        <v>1495000</v>
      </c>
      <c r="G46" s="284">
        <f>$R$10*G45</f>
        <v>620000</v>
      </c>
      <c r="H46" s="284">
        <f>$R$11*H45</f>
        <v>90000</v>
      </c>
      <c r="I46" s="284">
        <f>$R$12*I45</f>
        <v>0</v>
      </c>
      <c r="J46" s="284">
        <f>$R$13*J45</f>
        <v>120000</v>
      </c>
      <c r="K46" s="284">
        <f>$R$14*K45</f>
        <v>60000</v>
      </c>
      <c r="L46" s="284"/>
      <c r="M46" s="5"/>
      <c r="N46" s="284">
        <f>SUM(D46:K46)</f>
        <v>3395000</v>
      </c>
    </row>
    <row r="47" spans="2:14" ht="13.5" customHeight="1"/>
    <row r="48" spans="2:14" ht="13.5" customHeight="1"/>
    <row r="49" spans="2:14">
      <c r="B49" s="1" t="s">
        <v>2798</v>
      </c>
    </row>
    <row r="50" spans="2:14" ht="15" customHeight="1">
      <c r="B50" s="752" t="s">
        <v>2773</v>
      </c>
      <c r="C50" s="753"/>
      <c r="D50" s="749" t="s">
        <v>2766</v>
      </c>
      <c r="E50" s="749" t="s">
        <v>2767</v>
      </c>
      <c r="F50" s="749" t="s">
        <v>2768</v>
      </c>
      <c r="G50" s="749" t="s">
        <v>2769</v>
      </c>
      <c r="H50" s="749" t="s">
        <v>2770</v>
      </c>
      <c r="I50" s="754" t="s">
        <v>3208</v>
      </c>
      <c r="J50" s="749" t="s">
        <v>2771</v>
      </c>
      <c r="K50" s="749" t="s">
        <v>2772</v>
      </c>
      <c r="L50" s="54"/>
      <c r="M50" s="747" t="s">
        <v>2777</v>
      </c>
      <c r="N50" s="749" t="s">
        <v>2776</v>
      </c>
    </row>
    <row r="51" spans="2:14" ht="15" customHeight="1">
      <c r="B51" s="4" t="s">
        <v>2774</v>
      </c>
      <c r="C51" s="4" t="s">
        <v>2775</v>
      </c>
      <c r="D51" s="749"/>
      <c r="E51" s="749"/>
      <c r="F51" s="749"/>
      <c r="G51" s="749"/>
      <c r="H51" s="749"/>
      <c r="I51" s="749"/>
      <c r="J51" s="749"/>
      <c r="K51" s="749"/>
      <c r="L51" s="43"/>
      <c r="M51" s="748"/>
      <c r="N51" s="749"/>
    </row>
    <row r="52" spans="2:14" ht="15" customHeight="1">
      <c r="B52" s="5">
        <v>20241205</v>
      </c>
      <c r="C52" s="5" t="s">
        <v>3379</v>
      </c>
      <c r="D52" s="5">
        <v>1</v>
      </c>
      <c r="E52" s="5"/>
      <c r="F52" s="5">
        <v>3</v>
      </c>
      <c r="G52" s="5"/>
      <c r="H52" s="5">
        <v>1</v>
      </c>
      <c r="I52" s="5"/>
      <c r="J52" s="5">
        <v>1</v>
      </c>
      <c r="K52" s="5"/>
      <c r="L52" s="5"/>
      <c r="M52" s="5">
        <v>20241206</v>
      </c>
      <c r="N52" s="5"/>
    </row>
    <row r="53" spans="2:14" ht="15" customHeight="1">
      <c r="B53" s="5">
        <v>20241209</v>
      </c>
      <c r="C53" s="5" t="s">
        <v>3422</v>
      </c>
      <c r="D53" s="5"/>
      <c r="E53" s="5"/>
      <c r="F53" s="5"/>
      <c r="G53" s="5"/>
      <c r="H53" s="5"/>
      <c r="I53" s="5"/>
      <c r="J53" s="5"/>
      <c r="K53" s="5">
        <v>2</v>
      </c>
      <c r="L53" s="5"/>
      <c r="M53" s="5">
        <v>20241209</v>
      </c>
      <c r="N53" s="5"/>
    </row>
    <row r="54" spans="2:14" ht="15" customHeight="1">
      <c r="B54" s="5">
        <v>20241213</v>
      </c>
      <c r="C54" s="5" t="s">
        <v>3422</v>
      </c>
      <c r="D54" s="5">
        <v>1</v>
      </c>
      <c r="E54" s="5">
        <v>1</v>
      </c>
      <c r="F54" s="5"/>
      <c r="G54" s="5">
        <v>2</v>
      </c>
      <c r="H54" s="5"/>
      <c r="I54" s="5"/>
      <c r="J54" s="5"/>
      <c r="K54" s="5"/>
      <c r="L54" s="5"/>
      <c r="M54" s="5">
        <v>20241213</v>
      </c>
      <c r="N54" s="5"/>
    </row>
    <row r="55" spans="2:14" ht="15" customHeight="1">
      <c r="B55" s="5">
        <v>20241217</v>
      </c>
      <c r="C55" s="5" t="s">
        <v>3422</v>
      </c>
      <c r="D55" s="5"/>
      <c r="E55" s="5">
        <v>1</v>
      </c>
      <c r="F55" s="5"/>
      <c r="G55" s="5"/>
      <c r="H55" s="5">
        <v>1</v>
      </c>
      <c r="I55" s="5"/>
      <c r="J55" s="5">
        <v>1</v>
      </c>
      <c r="K55" s="5"/>
      <c r="L55" s="5"/>
      <c r="M55" s="5">
        <v>20241218</v>
      </c>
      <c r="N55" s="5"/>
    </row>
    <row r="56" spans="2:14" ht="15" customHeight="1">
      <c r="B56" s="5">
        <v>20241224</v>
      </c>
      <c r="C56" s="5" t="s">
        <v>3523</v>
      </c>
      <c r="D56" s="5">
        <v>1</v>
      </c>
      <c r="E56" s="5"/>
      <c r="F56" s="5">
        <v>1</v>
      </c>
      <c r="G56" s="5"/>
      <c r="H56" s="5"/>
      <c r="I56" s="5"/>
      <c r="J56" s="5"/>
      <c r="K56" s="5"/>
      <c r="L56" s="5"/>
      <c r="M56" s="5">
        <v>20241224</v>
      </c>
      <c r="N56" s="5"/>
    </row>
    <row r="57" spans="2:14" ht="15" customHeight="1">
      <c r="B57" s="5">
        <v>20241230</v>
      </c>
      <c r="C57" s="5" t="s">
        <v>3523</v>
      </c>
      <c r="D57" s="5"/>
      <c r="E57" s="5">
        <v>1</v>
      </c>
      <c r="F57" s="5">
        <v>2</v>
      </c>
      <c r="G57" s="5"/>
      <c r="H57" s="5">
        <v>1</v>
      </c>
      <c r="I57" s="5"/>
      <c r="J57" s="5">
        <v>1</v>
      </c>
      <c r="K57" s="5"/>
      <c r="L57" s="5"/>
      <c r="M57" s="5">
        <v>20241230</v>
      </c>
      <c r="N57" s="5"/>
    </row>
    <row r="58" spans="2:14" ht="15" customHeight="1">
      <c r="B58" s="5">
        <v>20241230</v>
      </c>
      <c r="C58" s="402" t="s">
        <v>3541</v>
      </c>
      <c r="D58" s="5"/>
      <c r="E58" s="5"/>
      <c r="F58" s="5"/>
      <c r="G58" s="5"/>
      <c r="H58" s="5"/>
      <c r="I58" s="5"/>
      <c r="J58" s="5"/>
      <c r="K58" s="5">
        <v>5</v>
      </c>
      <c r="L58" s="5"/>
      <c r="M58" s="5">
        <v>20250102</v>
      </c>
      <c r="N58" s="5"/>
    </row>
    <row r="59" spans="2:14" ht="15" customHeight="1">
      <c r="B59" s="750" t="s">
        <v>2791</v>
      </c>
      <c r="C59" s="751"/>
      <c r="D59" s="5">
        <f t="shared" ref="D59:K59" si="5">SUM(D52:D58)</f>
        <v>3</v>
      </c>
      <c r="E59" s="5">
        <f t="shared" si="5"/>
        <v>3</v>
      </c>
      <c r="F59" s="5">
        <f t="shared" si="5"/>
        <v>6</v>
      </c>
      <c r="G59" s="5">
        <f t="shared" si="5"/>
        <v>2</v>
      </c>
      <c r="H59" s="5">
        <f t="shared" si="5"/>
        <v>3</v>
      </c>
      <c r="I59" s="5">
        <f t="shared" si="5"/>
        <v>0</v>
      </c>
      <c r="J59" s="5">
        <f t="shared" si="5"/>
        <v>3</v>
      </c>
      <c r="K59" s="5">
        <f t="shared" si="5"/>
        <v>7</v>
      </c>
      <c r="L59" s="5"/>
      <c r="M59" s="5"/>
      <c r="N59" s="5"/>
    </row>
    <row r="60" spans="2:14" ht="13.5" customHeight="1">
      <c r="B60" s="750" t="s">
        <v>2792</v>
      </c>
      <c r="C60" s="751"/>
      <c r="D60" s="284">
        <f>$R$7*D59</f>
        <v>750000</v>
      </c>
      <c r="E60" s="284">
        <f>$R$8*E59</f>
        <v>195000</v>
      </c>
      <c r="F60" s="284">
        <f>$R$9*F59</f>
        <v>390000</v>
      </c>
      <c r="G60" s="284">
        <f>$R$10*G59</f>
        <v>620000</v>
      </c>
      <c r="H60" s="284">
        <f>$R$11*H59</f>
        <v>270000</v>
      </c>
      <c r="I60" s="284">
        <f>$R$12*I59</f>
        <v>0</v>
      </c>
      <c r="J60" s="284">
        <f>$R$13*J59</f>
        <v>180000</v>
      </c>
      <c r="K60" s="284">
        <f>$R$14*K59</f>
        <v>210000</v>
      </c>
      <c r="L60" s="284"/>
      <c r="M60" s="5"/>
      <c r="N60" s="284">
        <f>SUM(D60:K60)</f>
        <v>2615000</v>
      </c>
    </row>
    <row r="61" spans="2:14" ht="13.5" customHeight="1"/>
    <row r="62" spans="2:14" ht="13.5" customHeight="1"/>
    <row r="63" spans="2:14">
      <c r="B63" s="1" t="s">
        <v>3575</v>
      </c>
    </row>
    <row r="64" spans="2:14" ht="15" customHeight="1">
      <c r="B64" s="752" t="s">
        <v>2773</v>
      </c>
      <c r="C64" s="753"/>
      <c r="D64" s="749" t="s">
        <v>2766</v>
      </c>
      <c r="E64" s="749" t="s">
        <v>2767</v>
      </c>
      <c r="F64" s="749" t="s">
        <v>2768</v>
      </c>
      <c r="G64" s="749" t="s">
        <v>2769</v>
      </c>
      <c r="H64" s="749" t="s">
        <v>2770</v>
      </c>
      <c r="I64" s="754" t="s">
        <v>3208</v>
      </c>
      <c r="J64" s="749" t="s">
        <v>2771</v>
      </c>
      <c r="K64" s="749" t="s">
        <v>2772</v>
      </c>
      <c r="L64" s="54"/>
      <c r="M64" s="747" t="s">
        <v>2777</v>
      </c>
      <c r="N64" s="749" t="s">
        <v>2776</v>
      </c>
    </row>
    <row r="65" spans="2:15" ht="15" customHeight="1">
      <c r="B65" s="4" t="s">
        <v>341</v>
      </c>
      <c r="C65" s="4" t="s">
        <v>2775</v>
      </c>
      <c r="D65" s="749"/>
      <c r="E65" s="749"/>
      <c r="F65" s="749"/>
      <c r="G65" s="749"/>
      <c r="H65" s="749"/>
      <c r="I65" s="749"/>
      <c r="J65" s="749"/>
      <c r="K65" s="749"/>
      <c r="L65" s="43"/>
      <c r="M65" s="748"/>
      <c r="N65" s="749"/>
    </row>
    <row r="66" spans="2:15" ht="15" customHeight="1">
      <c r="B66" s="5">
        <v>20250106</v>
      </c>
      <c r="C66" s="5" t="s">
        <v>3576</v>
      </c>
      <c r="D66" s="5">
        <v>1</v>
      </c>
      <c r="E66" s="5">
        <v>1</v>
      </c>
      <c r="F66" s="5">
        <v>2</v>
      </c>
      <c r="G66" s="5">
        <v>2</v>
      </c>
      <c r="H66" s="5"/>
      <c r="I66" s="5"/>
      <c r="J66" s="5"/>
      <c r="K66" s="5"/>
      <c r="L66" s="5"/>
      <c r="M66" s="5">
        <v>20250106</v>
      </c>
      <c r="N66" s="5"/>
    </row>
    <row r="67" spans="2:15" ht="15" customHeight="1">
      <c r="B67" s="5">
        <v>20250109</v>
      </c>
      <c r="C67" s="5" t="s">
        <v>3576</v>
      </c>
      <c r="D67" s="5">
        <v>1</v>
      </c>
      <c r="E67" s="5"/>
      <c r="F67" s="5"/>
      <c r="G67" s="5"/>
      <c r="H67" s="5"/>
      <c r="I67" s="5"/>
      <c r="J67" s="5"/>
      <c r="K67" s="5"/>
      <c r="L67" s="5"/>
      <c r="M67" s="5">
        <v>20250109</v>
      </c>
      <c r="N67" s="5"/>
    </row>
    <row r="68" spans="2:15" ht="15" customHeight="1">
      <c r="B68" s="5">
        <v>20250114</v>
      </c>
      <c r="C68" s="5" t="s">
        <v>3576</v>
      </c>
      <c r="D68" s="5"/>
      <c r="E68" s="5">
        <v>1</v>
      </c>
      <c r="F68" s="5">
        <v>1</v>
      </c>
      <c r="G68" s="5"/>
      <c r="H68" s="5">
        <v>1</v>
      </c>
      <c r="I68" s="5"/>
      <c r="J68" s="5"/>
      <c r="K68" s="5"/>
      <c r="L68" s="5"/>
      <c r="M68" s="5">
        <v>20250114</v>
      </c>
      <c r="N68" s="5"/>
    </row>
    <row r="69" spans="2:15" ht="15" customHeight="1">
      <c r="B69" s="5">
        <v>20250120</v>
      </c>
      <c r="C69" s="5" t="s">
        <v>3688</v>
      </c>
      <c r="D69" s="5">
        <v>1</v>
      </c>
      <c r="E69" s="5">
        <v>1</v>
      </c>
      <c r="F69" s="5">
        <v>1</v>
      </c>
      <c r="G69" s="5"/>
      <c r="H69" s="5"/>
      <c r="I69" s="5"/>
      <c r="J69" s="5">
        <v>1</v>
      </c>
      <c r="K69" s="5"/>
      <c r="L69" s="5"/>
      <c r="M69" s="5">
        <v>20250120</v>
      </c>
      <c r="N69" s="5"/>
    </row>
    <row r="70" spans="2:15" ht="15" customHeight="1">
      <c r="B70" s="750" t="s">
        <v>2791</v>
      </c>
      <c r="C70" s="751"/>
      <c r="D70" s="5">
        <f t="shared" ref="D70:K70" si="6">SUM(D66:D69)</f>
        <v>3</v>
      </c>
      <c r="E70" s="5">
        <f t="shared" si="6"/>
        <v>3</v>
      </c>
      <c r="F70" s="5">
        <f t="shared" si="6"/>
        <v>4</v>
      </c>
      <c r="G70" s="5">
        <f t="shared" si="6"/>
        <v>2</v>
      </c>
      <c r="H70" s="5">
        <f t="shared" si="6"/>
        <v>1</v>
      </c>
      <c r="I70" s="5">
        <f t="shared" si="6"/>
        <v>0</v>
      </c>
      <c r="J70" s="5">
        <f t="shared" si="6"/>
        <v>1</v>
      </c>
      <c r="K70" s="5">
        <f t="shared" si="6"/>
        <v>0</v>
      </c>
      <c r="L70" s="5"/>
      <c r="M70" s="5"/>
      <c r="N70" s="5"/>
    </row>
    <row r="71" spans="2:15" ht="13.5" customHeight="1">
      <c r="B71" s="750" t="s">
        <v>2792</v>
      </c>
      <c r="C71" s="751"/>
      <c r="D71" s="284">
        <f>$R$7*D70</f>
        <v>750000</v>
      </c>
      <c r="E71" s="284">
        <f>$R$8*E70</f>
        <v>195000</v>
      </c>
      <c r="F71" s="284">
        <f>$R$9*F70</f>
        <v>260000</v>
      </c>
      <c r="G71" s="284">
        <f>$R$10*G70</f>
        <v>620000</v>
      </c>
      <c r="H71" s="284">
        <f>$R$11*H70</f>
        <v>90000</v>
      </c>
      <c r="I71" s="284">
        <f>$R$12*I70</f>
        <v>0</v>
      </c>
      <c r="J71" s="284">
        <f>$R$13*J70</f>
        <v>60000</v>
      </c>
      <c r="K71" s="284">
        <f>$R$14*K70</f>
        <v>0</v>
      </c>
      <c r="L71" s="284"/>
      <c r="M71" s="5"/>
      <c r="N71" s="284">
        <f>SUM(D71:K71)</f>
        <v>1975000</v>
      </c>
    </row>
    <row r="72" spans="2:15" ht="13.5" customHeight="1"/>
    <row r="73" spans="2:15" ht="13.5" customHeight="1"/>
    <row r="74" spans="2:15" ht="13.5" customHeight="1">
      <c r="B74" s="1" t="s">
        <v>3745</v>
      </c>
    </row>
    <row r="75" spans="2:15" ht="13.5" customHeight="1">
      <c r="B75" s="752" t="s">
        <v>2773</v>
      </c>
      <c r="C75" s="753"/>
      <c r="D75" s="749" t="s">
        <v>2766</v>
      </c>
      <c r="E75" s="749" t="s">
        <v>2767</v>
      </c>
      <c r="F75" s="749" t="s">
        <v>2768</v>
      </c>
      <c r="G75" s="749" t="s">
        <v>2769</v>
      </c>
      <c r="H75" s="749" t="s">
        <v>2770</v>
      </c>
      <c r="I75" s="754" t="s">
        <v>3208</v>
      </c>
      <c r="J75" s="749" t="s">
        <v>2771</v>
      </c>
      <c r="K75" s="749" t="s">
        <v>2772</v>
      </c>
      <c r="L75" s="747" t="s">
        <v>3919</v>
      </c>
      <c r="M75" s="747" t="s">
        <v>2777</v>
      </c>
      <c r="N75" s="749" t="s">
        <v>2776</v>
      </c>
    </row>
    <row r="76" spans="2:15" ht="13.5" customHeight="1">
      <c r="B76" s="4" t="s">
        <v>341</v>
      </c>
      <c r="C76" s="4" t="s">
        <v>2775</v>
      </c>
      <c r="D76" s="749"/>
      <c r="E76" s="749"/>
      <c r="F76" s="749"/>
      <c r="G76" s="749"/>
      <c r="H76" s="749"/>
      <c r="I76" s="749"/>
      <c r="J76" s="749"/>
      <c r="K76" s="749"/>
      <c r="L76" s="748"/>
      <c r="M76" s="748"/>
      <c r="N76" s="749"/>
    </row>
    <row r="77" spans="2:15" ht="13.5" customHeight="1">
      <c r="B77" s="5">
        <v>20250203</v>
      </c>
      <c r="C77" s="5" t="s">
        <v>3791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/>
      <c r="J77" s="5">
        <v>1</v>
      </c>
      <c r="K77" s="5">
        <v>4</v>
      </c>
      <c r="L77" s="5"/>
      <c r="M77" s="5">
        <v>20250203</v>
      </c>
      <c r="N77" s="284">
        <f>(D77*$R$7)+(E77*$R$8)+(F77*$R$9)+(G77*$R$10)+(H77*$R$11)+(I77*$R$12)+(J77*$R$13)+(K77*$R$14)</f>
        <v>960000</v>
      </c>
      <c r="O77" s="494"/>
    </row>
    <row r="78" spans="2:15" ht="13.5" customHeight="1">
      <c r="B78" s="5">
        <v>20250210</v>
      </c>
      <c r="C78" s="5" t="s">
        <v>3791</v>
      </c>
      <c r="D78" s="5">
        <v>1</v>
      </c>
      <c r="E78" s="5">
        <v>1</v>
      </c>
      <c r="F78" s="5">
        <v>2</v>
      </c>
      <c r="G78" s="5">
        <v>1</v>
      </c>
      <c r="H78" s="5"/>
      <c r="I78" s="5"/>
      <c r="J78" s="5"/>
      <c r="K78" s="5"/>
      <c r="L78" s="5"/>
      <c r="M78" s="5">
        <v>20250210</v>
      </c>
      <c r="N78" s="284">
        <f>(D78*$R$7)+(E78*$R$8)+(F78*$R$9)+(G78*$R$10)+(H78*$R$11)+(I78*$R$12)+(J78*$R$13)+(K78*$R$14)</f>
        <v>755000</v>
      </c>
    </row>
    <row r="79" spans="2:15" ht="13.5" customHeight="1">
      <c r="B79" s="5">
        <v>20250217</v>
      </c>
      <c r="C79" s="5" t="s">
        <v>3918</v>
      </c>
      <c r="D79" s="5"/>
      <c r="E79" s="5"/>
      <c r="F79" s="5">
        <v>2</v>
      </c>
      <c r="G79" s="5"/>
      <c r="H79" s="5">
        <v>1</v>
      </c>
      <c r="I79" s="5"/>
      <c r="J79" s="5">
        <v>1</v>
      </c>
      <c r="K79" s="5"/>
      <c r="L79" s="5">
        <v>1</v>
      </c>
      <c r="M79" s="5">
        <v>20250217</v>
      </c>
      <c r="N79" s="284">
        <f>(D79*$R$7)+(E79*$R$8)+(F79*$R$9)+(G79*$R$10)+(H79*$R$11)+(I79*$R$12)+(J79*$R$13)+(K79*$R$14)+(L79*$R$15)</f>
        <v>335000</v>
      </c>
    </row>
    <row r="80" spans="2:15" ht="13.5" customHeight="1">
      <c r="B80" s="5">
        <v>20250221</v>
      </c>
      <c r="C80" s="5" t="s">
        <v>3918</v>
      </c>
      <c r="D80" s="5">
        <v>1</v>
      </c>
      <c r="E80" s="5">
        <v>1</v>
      </c>
      <c r="F80" s="5">
        <v>1</v>
      </c>
      <c r="G80" s="5"/>
      <c r="H80" s="5"/>
      <c r="I80" s="5"/>
      <c r="J80" s="5"/>
      <c r="K80" s="5"/>
      <c r="L80" s="5"/>
      <c r="M80" s="5">
        <v>20250221</v>
      </c>
      <c r="N80" s="284">
        <f>(D80*$R$7)+(E80*$R$8)+(F80*$R$9)+(G80*$R$10)+(H80*$R$11)+(I80*$R$12)+(J80*$R$13)+(K80*$R$14)+(L80*$R$15)</f>
        <v>380000</v>
      </c>
    </row>
    <row r="81" spans="2:15" ht="13.5" customHeight="1">
      <c r="B81" s="5">
        <v>20250227</v>
      </c>
      <c r="C81" s="5" t="s">
        <v>3918</v>
      </c>
      <c r="D81" s="5"/>
      <c r="E81" s="5">
        <v>1</v>
      </c>
      <c r="F81" s="5"/>
      <c r="G81" s="5">
        <v>1</v>
      </c>
      <c r="H81" s="5"/>
      <c r="I81" s="5"/>
      <c r="J81" s="5"/>
      <c r="K81" s="5">
        <v>2</v>
      </c>
      <c r="L81" s="5"/>
      <c r="M81" s="5">
        <v>20250227</v>
      </c>
      <c r="N81" s="284">
        <f>(D81*$R$7)+(E81*$R$8)+(F81*$R$9)+(G81*$R$10)+(H81*$R$11)+(I81*$R$12)+(J81*$R$13)+(K81*$R$14)+(L81*$R$15)</f>
        <v>435000</v>
      </c>
    </row>
    <row r="82" spans="2:15" ht="13.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13"/>
    </row>
    <row r="83" spans="2:15" ht="13.5" customHeight="1">
      <c r="B83" s="5"/>
      <c r="C83" s="4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5" ht="13.5" customHeight="1">
      <c r="B84" s="750" t="s">
        <v>2791</v>
      </c>
      <c r="C84" s="751"/>
      <c r="D84" s="5">
        <f t="shared" ref="D84:L84" si="7">SUM(D77:D83)</f>
        <v>3</v>
      </c>
      <c r="E84" s="5">
        <f t="shared" si="7"/>
        <v>4</v>
      </c>
      <c r="F84" s="5">
        <f t="shared" si="7"/>
        <v>6</v>
      </c>
      <c r="G84" s="5">
        <f t="shared" si="7"/>
        <v>3</v>
      </c>
      <c r="H84" s="5">
        <f t="shared" si="7"/>
        <v>2</v>
      </c>
      <c r="I84" s="5">
        <f t="shared" si="7"/>
        <v>0</v>
      </c>
      <c r="J84" s="5">
        <f t="shared" si="7"/>
        <v>2</v>
      </c>
      <c r="K84" s="5">
        <f t="shared" si="7"/>
        <v>6</v>
      </c>
      <c r="L84" s="5">
        <f t="shared" si="7"/>
        <v>1</v>
      </c>
      <c r="M84" s="5"/>
      <c r="N84" s="5"/>
    </row>
    <row r="85" spans="2:15" ht="13.5" customHeight="1">
      <c r="B85" s="750" t="s">
        <v>2792</v>
      </c>
      <c r="C85" s="751"/>
      <c r="D85" s="284">
        <f>$R$7*D84</f>
        <v>750000</v>
      </c>
      <c r="E85" s="284">
        <f>$R$8*E84</f>
        <v>260000</v>
      </c>
      <c r="F85" s="284">
        <f>$R$9*F84</f>
        <v>390000</v>
      </c>
      <c r="G85" s="284">
        <f>$R$10*G84</f>
        <v>930000</v>
      </c>
      <c r="H85" s="284">
        <f>$R$11*H84</f>
        <v>180000</v>
      </c>
      <c r="I85" s="284">
        <f>$R$12*I84</f>
        <v>0</v>
      </c>
      <c r="J85" s="284">
        <f>$R$13*J84</f>
        <v>120000</v>
      </c>
      <c r="K85" s="284">
        <f>$R$14*K84</f>
        <v>180000</v>
      </c>
      <c r="L85" s="284">
        <f>$R$15*L84</f>
        <v>55000</v>
      </c>
      <c r="M85" s="5"/>
      <c r="N85" s="284">
        <f>SUM(D85:L85)</f>
        <v>2865000</v>
      </c>
    </row>
    <row r="86" spans="2:15" ht="13.5" customHeight="1"/>
    <row r="87" spans="2:15" ht="13.5" customHeight="1"/>
    <row r="88" spans="2:15" ht="13.5" customHeight="1">
      <c r="B88" s="1" t="s">
        <v>4106</v>
      </c>
    </row>
    <row r="89" spans="2:15" ht="13.5" customHeight="1">
      <c r="B89" s="752" t="s">
        <v>2773</v>
      </c>
      <c r="C89" s="753"/>
      <c r="D89" s="749" t="s">
        <v>2766</v>
      </c>
      <c r="E89" s="749" t="s">
        <v>2767</v>
      </c>
      <c r="F89" s="749" t="s">
        <v>2768</v>
      </c>
      <c r="G89" s="749" t="s">
        <v>2769</v>
      </c>
      <c r="H89" s="749" t="s">
        <v>2770</v>
      </c>
      <c r="I89" s="754" t="s">
        <v>3208</v>
      </c>
      <c r="J89" s="749" t="s">
        <v>2771</v>
      </c>
      <c r="K89" s="749" t="s">
        <v>2772</v>
      </c>
      <c r="L89" s="747" t="s">
        <v>3919</v>
      </c>
      <c r="M89" s="747" t="s">
        <v>2777</v>
      </c>
      <c r="N89" s="749" t="s">
        <v>2776</v>
      </c>
    </row>
    <row r="90" spans="2:15" ht="13.5" customHeight="1">
      <c r="B90" s="4" t="s">
        <v>341</v>
      </c>
      <c r="C90" s="4" t="s">
        <v>2775</v>
      </c>
      <c r="D90" s="749"/>
      <c r="E90" s="749"/>
      <c r="F90" s="749"/>
      <c r="G90" s="749"/>
      <c r="H90" s="749"/>
      <c r="I90" s="749"/>
      <c r="J90" s="749"/>
      <c r="K90" s="749"/>
      <c r="L90" s="748"/>
      <c r="M90" s="748"/>
      <c r="N90" s="749"/>
    </row>
    <row r="91" spans="2:15" ht="13.5" customHeight="1">
      <c r="B91" s="5">
        <v>20250305</v>
      </c>
      <c r="C91" s="5" t="s">
        <v>4005</v>
      </c>
      <c r="D91" s="5">
        <v>1</v>
      </c>
      <c r="E91" s="5"/>
      <c r="F91" s="5">
        <v>1</v>
      </c>
      <c r="G91" s="5"/>
      <c r="H91" s="5">
        <v>1</v>
      </c>
      <c r="I91" s="5"/>
      <c r="J91" s="5">
        <v>1</v>
      </c>
      <c r="K91" s="5"/>
      <c r="L91" s="5"/>
      <c r="M91" s="5">
        <v>20250305</v>
      </c>
      <c r="N91" s="514">
        <f>(D91*$R$7)+(E91*$R$8)+(F91*$R$9)+(G91*$R$10)+(H91*$R$11)+(I91*$R$12)+(J91*$R$13)+(K91*$R$14)+(L91*$R$15)</f>
        <v>465000</v>
      </c>
    </row>
    <row r="92" spans="2:15" ht="13.5" customHeight="1">
      <c r="B92" s="5">
        <v>20250310</v>
      </c>
      <c r="C92" s="5" t="s">
        <v>4005</v>
      </c>
      <c r="D92" s="5"/>
      <c r="E92" s="5">
        <v>1</v>
      </c>
      <c r="F92" s="5"/>
      <c r="G92" s="5"/>
      <c r="H92" s="5"/>
      <c r="I92" s="5"/>
      <c r="J92" s="5"/>
      <c r="K92" s="5">
        <v>2</v>
      </c>
      <c r="L92" s="5"/>
      <c r="M92" s="5">
        <v>20250310</v>
      </c>
      <c r="N92" s="284">
        <f>(D92*$R$7)+(E92*$R$8)+(F92*$R$9)+(G92*$R$10)+(H92*$R$11)+(I92*$R$12)+(J92*$R$13)+(K92*$R$14)</f>
        <v>125000</v>
      </c>
    </row>
    <row r="93" spans="2:15" ht="13.5" customHeight="1">
      <c r="B93" s="5">
        <v>20250313</v>
      </c>
      <c r="C93" s="5" t="s">
        <v>4005</v>
      </c>
      <c r="D93" s="5">
        <v>1</v>
      </c>
      <c r="E93" s="5"/>
      <c r="F93" s="5">
        <v>1</v>
      </c>
      <c r="G93" s="5">
        <v>1</v>
      </c>
      <c r="H93" s="5"/>
      <c r="I93" s="5"/>
      <c r="J93" s="5"/>
      <c r="K93" s="5"/>
      <c r="L93" s="5"/>
      <c r="M93" s="5">
        <v>20250313</v>
      </c>
      <c r="N93" s="284">
        <f>(D93*$R$7)+(E93*$R$8)+(F93*$R$9)+(G93*$R$10)+(H93*$R$11)+(I93*$R$12)+(J93*$R$13)+(K93*$R$14)+(L93*$R$15)</f>
        <v>625000</v>
      </c>
    </row>
    <row r="94" spans="2:15" ht="13.5" customHeight="1">
      <c r="B94" s="5">
        <v>20250319</v>
      </c>
      <c r="C94" s="5" t="s">
        <v>4142</v>
      </c>
      <c r="D94" s="5"/>
      <c r="E94" s="5">
        <v>1</v>
      </c>
      <c r="F94" s="5">
        <v>1</v>
      </c>
      <c r="G94" s="5">
        <v>1</v>
      </c>
      <c r="H94" s="5"/>
      <c r="I94" s="5"/>
      <c r="J94" s="5">
        <v>1</v>
      </c>
      <c r="K94" s="5"/>
      <c r="L94" s="5"/>
      <c r="M94" s="5">
        <v>20250319</v>
      </c>
      <c r="N94" s="284">
        <f>(D94*$R$7)+(E94*$R$8)+(F94*$R$9)+(G94*$R$10)+(H94*$R$11)+(I94*$R$12)+(J94*$R$13)+(K94*$R$14)+(L94*$R$15)</f>
        <v>500000</v>
      </c>
    </row>
    <row r="95" spans="2:15" ht="13.5" customHeight="1">
      <c r="B95" s="5">
        <v>20250326</v>
      </c>
      <c r="C95" s="5" t="s">
        <v>4210</v>
      </c>
      <c r="D95" s="5">
        <v>1</v>
      </c>
      <c r="E95" s="5"/>
      <c r="F95" s="5">
        <v>1</v>
      </c>
      <c r="G95" s="5">
        <v>1</v>
      </c>
      <c r="H95" s="5"/>
      <c r="I95" s="5"/>
      <c r="J95" s="5"/>
      <c r="K95" s="5"/>
      <c r="L95" s="5"/>
      <c r="M95" s="5">
        <v>20250326</v>
      </c>
      <c r="N95" s="284">
        <f>(D95*$R$7)+(E95*$R$8)+(F95*$R$9)+(G95*$R$10)+(H95*$R$11)+(I95*$R$12)+(J95*$R$13)+(K95*$R$14)+(L95*$R$15)</f>
        <v>625000</v>
      </c>
    </row>
    <row r="96" spans="2:15" ht="13.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14"/>
    </row>
    <row r="97" spans="2:14" ht="13.5" customHeight="1">
      <c r="B97" s="5"/>
      <c r="C97" s="4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2:14" ht="13.5" customHeight="1">
      <c r="B98" s="750" t="s">
        <v>2791</v>
      </c>
      <c r="C98" s="751"/>
      <c r="D98" s="5">
        <f t="shared" ref="D98:L98" si="8">SUM(D91:D97)</f>
        <v>3</v>
      </c>
      <c r="E98" s="5">
        <f t="shared" si="8"/>
        <v>2</v>
      </c>
      <c r="F98" s="5">
        <f t="shared" si="8"/>
        <v>4</v>
      </c>
      <c r="G98" s="5">
        <f t="shared" si="8"/>
        <v>3</v>
      </c>
      <c r="H98" s="5">
        <f t="shared" si="8"/>
        <v>1</v>
      </c>
      <c r="I98" s="5">
        <f t="shared" si="8"/>
        <v>0</v>
      </c>
      <c r="J98" s="5">
        <f t="shared" si="8"/>
        <v>2</v>
      </c>
      <c r="K98" s="5">
        <f t="shared" si="8"/>
        <v>2</v>
      </c>
      <c r="L98" s="5">
        <f t="shared" si="8"/>
        <v>0</v>
      </c>
      <c r="M98" s="5"/>
      <c r="N98" s="5"/>
    </row>
    <row r="99" spans="2:14" ht="13.5" customHeight="1">
      <c r="B99" s="750" t="s">
        <v>2792</v>
      </c>
      <c r="C99" s="751"/>
      <c r="D99" s="284">
        <f>$R$7*D98</f>
        <v>750000</v>
      </c>
      <c r="E99" s="284">
        <f>$R$8*E98</f>
        <v>130000</v>
      </c>
      <c r="F99" s="284">
        <f>$R$9*F98</f>
        <v>260000</v>
      </c>
      <c r="G99" s="284">
        <f>$R$10*G98</f>
        <v>930000</v>
      </c>
      <c r="H99" s="284">
        <f>$R$11*H98</f>
        <v>90000</v>
      </c>
      <c r="I99" s="284">
        <f>$R$12*I98</f>
        <v>0</v>
      </c>
      <c r="J99" s="284">
        <f>$R$13*J98</f>
        <v>120000</v>
      </c>
      <c r="K99" s="284">
        <f>$R$14*K98</f>
        <v>60000</v>
      </c>
      <c r="L99" s="284">
        <f>$R$15*L98</f>
        <v>0</v>
      </c>
      <c r="M99" s="5"/>
      <c r="N99" s="284">
        <f>SUM(D99:L99)</f>
        <v>2340000</v>
      </c>
    </row>
    <row r="100" spans="2:14" ht="13.5" customHeight="1"/>
    <row r="101" spans="2:14" ht="13.5" customHeight="1"/>
    <row r="102" spans="2:14" ht="13.5" customHeight="1">
      <c r="B102" s="1" t="s">
        <v>4284</v>
      </c>
    </row>
    <row r="103" spans="2:14" ht="13.5" customHeight="1">
      <c r="B103" s="752" t="s">
        <v>2773</v>
      </c>
      <c r="C103" s="753"/>
      <c r="D103" s="749" t="s">
        <v>2766</v>
      </c>
      <c r="E103" s="749" t="s">
        <v>2767</v>
      </c>
      <c r="F103" s="749" t="s">
        <v>2768</v>
      </c>
      <c r="G103" s="749" t="s">
        <v>2769</v>
      </c>
      <c r="H103" s="749" t="s">
        <v>2770</v>
      </c>
      <c r="I103" s="754" t="s">
        <v>3208</v>
      </c>
      <c r="J103" s="749" t="s">
        <v>2771</v>
      </c>
      <c r="K103" s="749" t="s">
        <v>2772</v>
      </c>
      <c r="L103" s="747" t="s">
        <v>3917</v>
      </c>
      <c r="M103" s="747" t="s">
        <v>2777</v>
      </c>
      <c r="N103" s="749" t="s">
        <v>2776</v>
      </c>
    </row>
    <row r="104" spans="2:14" ht="13.5" customHeight="1">
      <c r="B104" s="4" t="s">
        <v>341</v>
      </c>
      <c r="C104" s="4" t="s">
        <v>2775</v>
      </c>
      <c r="D104" s="749"/>
      <c r="E104" s="749"/>
      <c r="F104" s="749"/>
      <c r="G104" s="749"/>
      <c r="H104" s="749"/>
      <c r="I104" s="749"/>
      <c r="J104" s="749"/>
      <c r="K104" s="749"/>
      <c r="L104" s="748"/>
      <c r="M104" s="748"/>
      <c r="N104" s="749"/>
    </row>
    <row r="105" spans="2:14" ht="13.5" customHeight="1">
      <c r="B105" s="5">
        <v>20250402</v>
      </c>
      <c r="C105" s="5" t="s">
        <v>4283</v>
      </c>
      <c r="D105" s="5">
        <v>1</v>
      </c>
      <c r="E105" s="5">
        <v>1</v>
      </c>
      <c r="F105" s="5">
        <v>1</v>
      </c>
      <c r="G105" s="5"/>
      <c r="H105" s="5"/>
      <c r="I105" s="5"/>
      <c r="J105" s="5">
        <v>1</v>
      </c>
      <c r="K105" s="5">
        <v>3</v>
      </c>
      <c r="L105" s="5"/>
      <c r="M105" s="5">
        <v>20250402</v>
      </c>
      <c r="N105" s="514">
        <f>(D105*$R$7)+(E105*$R$8)+(F105*$R$9)+(G105*$R$10)+(H105*$R$11)+(I105*$R$12)+(J105*$R$13)+(K105*$R$14)+(L105*$R$15)</f>
        <v>530000</v>
      </c>
    </row>
    <row r="106" spans="2:14" ht="13.5" customHeight="1">
      <c r="B106" s="5">
        <v>20250409</v>
      </c>
      <c r="C106" s="5" t="s">
        <v>4313</v>
      </c>
      <c r="D106" s="5"/>
      <c r="E106" s="5">
        <v>1</v>
      </c>
      <c r="F106" s="5">
        <v>1</v>
      </c>
      <c r="G106" s="5"/>
      <c r="H106" s="5">
        <v>1</v>
      </c>
      <c r="I106" s="5"/>
      <c r="J106" s="5"/>
      <c r="K106" s="5"/>
      <c r="L106" s="5"/>
      <c r="M106" s="5">
        <v>20250409</v>
      </c>
      <c r="N106" s="514">
        <f>(D106*$R$7)+(E106*$R$8)+(F106*$R$9)+(G106*$R$10)+(H106*$R$11)+(I106*$R$12)+(J106*$R$13)+(K106*$R$14)+(L106*$R$15)</f>
        <v>220000</v>
      </c>
    </row>
    <row r="107" spans="2:14" ht="13.5" customHeight="1">
      <c r="B107" s="5">
        <v>20250416</v>
      </c>
      <c r="C107" s="5" t="s">
        <v>4389</v>
      </c>
      <c r="D107" s="5">
        <v>1</v>
      </c>
      <c r="E107" s="5">
        <v>1</v>
      </c>
      <c r="F107" s="5">
        <v>2</v>
      </c>
      <c r="G107" s="5">
        <v>1</v>
      </c>
      <c r="H107" s="5"/>
      <c r="I107" s="5"/>
      <c r="J107" s="5">
        <v>1</v>
      </c>
      <c r="K107" s="5"/>
      <c r="L107" s="5"/>
      <c r="M107" s="5">
        <v>20250416</v>
      </c>
      <c r="N107" s="514">
        <f>(D107*$R$7)+(E107*$R$8)+(F107*$R$9)+(G107*$R$10)+(H107*$R$11)+(I107*$R$12)+(J107*$R$13)+(K107*$R$14)+(L107*$R$15)</f>
        <v>815000</v>
      </c>
    </row>
    <row r="108" spans="2:14" ht="13.5" customHeight="1">
      <c r="B108" s="5">
        <v>20250424</v>
      </c>
      <c r="C108" s="5" t="s">
        <v>4474</v>
      </c>
      <c r="D108" s="5"/>
      <c r="E108" s="5"/>
      <c r="F108" s="5">
        <v>1</v>
      </c>
      <c r="G108" s="5">
        <v>2</v>
      </c>
      <c r="H108" s="5"/>
      <c r="I108" s="5"/>
      <c r="J108" s="5"/>
      <c r="K108" s="5"/>
      <c r="L108" s="5"/>
      <c r="M108" s="5">
        <v>20250424</v>
      </c>
      <c r="N108" s="514">
        <f>(D108*$R$7)+(E108*$R$8)+(F108*$R$9)+(G108*$R$10)+(H108*$R$11)+(I108*$R$12)+(J108*$R$13)+(K108*$R$14)+(L108*$R$15)</f>
        <v>685000</v>
      </c>
    </row>
    <row r="109" spans="2:14" ht="13.5" customHeight="1">
      <c r="B109" s="5">
        <v>20250428</v>
      </c>
      <c r="C109" s="5" t="s">
        <v>4481</v>
      </c>
      <c r="D109" s="5">
        <v>1</v>
      </c>
      <c r="E109" s="5">
        <v>1</v>
      </c>
      <c r="F109" s="5">
        <v>1</v>
      </c>
      <c r="G109" s="5"/>
      <c r="H109" s="5"/>
      <c r="I109" s="5"/>
      <c r="J109" s="5"/>
      <c r="K109" s="5">
        <v>4</v>
      </c>
      <c r="L109" s="5"/>
      <c r="M109" s="5">
        <v>20250428</v>
      </c>
      <c r="N109" s="514">
        <f>(D109*$R$7)+(E109*$R$8)+(F109*$R$9)+(G109*$R$10)+(H109*$R$11)+(I109*$R$12)+(J109*$R$13)+(K109*$R$14)+(L109*$R$15)</f>
        <v>500000</v>
      </c>
    </row>
    <row r="110" spans="2:14" ht="13.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14"/>
    </row>
    <row r="111" spans="2:14" ht="13.5" customHeight="1">
      <c r="B111" s="5"/>
      <c r="C111" s="4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2:14" ht="13.5" customHeight="1">
      <c r="B112" s="750" t="s">
        <v>2791</v>
      </c>
      <c r="C112" s="751"/>
      <c r="D112" s="5">
        <f t="shared" ref="D112:L112" si="9">SUM(D105:D111)</f>
        <v>3</v>
      </c>
      <c r="E112" s="5">
        <f t="shared" si="9"/>
        <v>4</v>
      </c>
      <c r="F112" s="5">
        <f t="shared" si="9"/>
        <v>6</v>
      </c>
      <c r="G112" s="5">
        <f t="shared" si="9"/>
        <v>3</v>
      </c>
      <c r="H112" s="5">
        <f t="shared" si="9"/>
        <v>1</v>
      </c>
      <c r="I112" s="5">
        <f t="shared" si="9"/>
        <v>0</v>
      </c>
      <c r="J112" s="5">
        <f t="shared" si="9"/>
        <v>2</v>
      </c>
      <c r="K112" s="5">
        <f t="shared" si="9"/>
        <v>7</v>
      </c>
      <c r="L112" s="5">
        <f t="shared" si="9"/>
        <v>0</v>
      </c>
      <c r="M112" s="5"/>
      <c r="N112" s="5"/>
    </row>
    <row r="113" spans="2:14" ht="13.5" customHeight="1">
      <c r="B113" s="750" t="s">
        <v>2792</v>
      </c>
      <c r="C113" s="751"/>
      <c r="D113" s="284">
        <f>$R$7*D112</f>
        <v>750000</v>
      </c>
      <c r="E113" s="284">
        <f>$R$8*E112</f>
        <v>260000</v>
      </c>
      <c r="F113" s="284">
        <f>$R$9*F112</f>
        <v>390000</v>
      </c>
      <c r="G113" s="284">
        <f>$R$10*G112</f>
        <v>930000</v>
      </c>
      <c r="H113" s="284">
        <f>$R$11*H112</f>
        <v>90000</v>
      </c>
      <c r="I113" s="284">
        <f>$R$12*I112</f>
        <v>0</v>
      </c>
      <c r="J113" s="284">
        <f>$R$13*J112</f>
        <v>120000</v>
      </c>
      <c r="K113" s="284">
        <f>$R$14*K112</f>
        <v>210000</v>
      </c>
      <c r="L113" s="284">
        <f>$R$15*L112</f>
        <v>0</v>
      </c>
      <c r="M113" s="5"/>
      <c r="N113" s="284">
        <f>SUM(D113:L113)</f>
        <v>2750000</v>
      </c>
    </row>
    <row r="114" spans="2:14" ht="13.5" customHeight="1"/>
    <row r="115" spans="2:14" ht="13.5" customHeight="1"/>
    <row r="116" spans="2:14" ht="13.5" customHeight="1">
      <c r="B116" s="1" t="s">
        <v>4596</v>
      </c>
    </row>
    <row r="117" spans="2:14" ht="13.5" customHeight="1">
      <c r="B117" s="752" t="s">
        <v>2773</v>
      </c>
      <c r="C117" s="753"/>
      <c r="D117" s="749" t="s">
        <v>2766</v>
      </c>
      <c r="E117" s="749" t="s">
        <v>2767</v>
      </c>
      <c r="F117" s="749" t="s">
        <v>2768</v>
      </c>
      <c r="G117" s="749" t="s">
        <v>2769</v>
      </c>
      <c r="H117" s="749" t="s">
        <v>2770</v>
      </c>
      <c r="I117" s="754" t="s">
        <v>3208</v>
      </c>
      <c r="J117" s="749" t="s">
        <v>2771</v>
      </c>
      <c r="K117" s="749" t="s">
        <v>2772</v>
      </c>
      <c r="L117" s="747" t="s">
        <v>3917</v>
      </c>
      <c r="M117" s="747" t="s">
        <v>2777</v>
      </c>
      <c r="N117" s="749" t="s">
        <v>2776</v>
      </c>
    </row>
    <row r="118" spans="2:14" ht="13.5" customHeight="1">
      <c r="B118" s="4" t="s">
        <v>341</v>
      </c>
      <c r="C118" s="4" t="s">
        <v>2775</v>
      </c>
      <c r="D118" s="749"/>
      <c r="E118" s="749"/>
      <c r="F118" s="749"/>
      <c r="G118" s="749"/>
      <c r="H118" s="749"/>
      <c r="I118" s="749"/>
      <c r="J118" s="749"/>
      <c r="K118" s="749"/>
      <c r="L118" s="748"/>
      <c r="M118" s="748"/>
      <c r="N118" s="749"/>
    </row>
    <row r="119" spans="2:14" ht="13.5" customHeight="1">
      <c r="B119" s="5">
        <v>20250507</v>
      </c>
      <c r="C119" s="5" t="s">
        <v>4597</v>
      </c>
      <c r="D119" s="5">
        <v>1</v>
      </c>
      <c r="E119" s="5">
        <v>1</v>
      </c>
      <c r="F119" s="5">
        <v>1</v>
      </c>
      <c r="G119" s="5"/>
      <c r="H119" s="5"/>
      <c r="I119" s="5"/>
      <c r="J119" s="5">
        <v>1</v>
      </c>
      <c r="K119" s="5"/>
      <c r="L119" s="5"/>
      <c r="M119" s="5">
        <v>20250507</v>
      </c>
      <c r="N119" s="514">
        <f>(D119*$R$7)+(E119*$R$8)+(F119*$R$9)+(G119*$R$10)+(H119*$R$11)+(I119*$R$12)+(J119*$R$13)+(K119*$R$14)+(L119*$R$15)</f>
        <v>440000</v>
      </c>
    </row>
    <row r="120" spans="2:14" ht="13.5" customHeight="1">
      <c r="B120" s="5">
        <v>20250508</v>
      </c>
      <c r="C120" s="5" t="s">
        <v>4601</v>
      </c>
      <c r="D120" s="5"/>
      <c r="E120" s="5"/>
      <c r="F120" s="5"/>
      <c r="G120" s="5">
        <v>1</v>
      </c>
      <c r="H120" s="5"/>
      <c r="I120" s="5"/>
      <c r="J120" s="5"/>
      <c r="K120" s="5"/>
      <c r="L120" s="5">
        <v>1</v>
      </c>
      <c r="M120" s="5">
        <v>20250508</v>
      </c>
      <c r="N120" s="514">
        <f>(D120*$R$7)+(E120*$R$8)+(F120*$R$9)+(G120*$R$10)+(H120*$R$11)+(I120*$R$12)+(J120*$R$13)+(K120*$R$14)+(L120*$R$15)</f>
        <v>365000</v>
      </c>
    </row>
    <row r="121" spans="2:14" ht="13.5" customHeight="1">
      <c r="B121" s="5">
        <v>20250514</v>
      </c>
      <c r="C121" s="5" t="s">
        <v>4635</v>
      </c>
      <c r="D121" s="5">
        <v>1</v>
      </c>
      <c r="E121" s="5">
        <v>1</v>
      </c>
      <c r="F121" s="5">
        <v>1</v>
      </c>
      <c r="G121" s="5"/>
      <c r="H121" s="5">
        <v>1</v>
      </c>
      <c r="I121" s="5"/>
      <c r="J121" s="5"/>
      <c r="K121" s="5">
        <v>3</v>
      </c>
      <c r="L121" s="5">
        <v>1</v>
      </c>
      <c r="M121" s="5">
        <v>20250514</v>
      </c>
      <c r="N121" s="514">
        <f>(D121*$R$7)+(E121*$R$8)+(F121*$R$9)+(G121*$R$10)+(H121*$R$11)+(I121*$R$12)+(J121*$R$13)+(K121*$R$14)+(L121*$R$15)</f>
        <v>615000</v>
      </c>
    </row>
    <row r="122" spans="2:14" ht="13.5" customHeight="1">
      <c r="B122" s="5">
        <v>20250521</v>
      </c>
      <c r="C122" s="5" t="s">
        <v>4693</v>
      </c>
      <c r="D122" s="5"/>
      <c r="E122" s="5">
        <v>1</v>
      </c>
      <c r="F122" s="5">
        <v>2</v>
      </c>
      <c r="G122" s="5">
        <v>1</v>
      </c>
      <c r="H122" s="5"/>
      <c r="I122" s="5"/>
      <c r="J122" s="5">
        <v>1</v>
      </c>
      <c r="K122" s="5"/>
      <c r="L122" s="5">
        <v>1</v>
      </c>
      <c r="M122" s="5">
        <v>20250521</v>
      </c>
      <c r="N122" s="514">
        <f>(D122*$R$7)+(E122*$R$8)+(F122*$R$9)+(G122*$R$10)+(H122*$R$11)+(I122*$R$12)+(J122*$R$13)+(K122*$R$14)+(L122*$R$15)</f>
        <v>620000</v>
      </c>
    </row>
    <row r="123" spans="2:14" ht="13.5" customHeight="1">
      <c r="B123" s="5">
        <v>20250528</v>
      </c>
      <c r="C123" s="5" t="s">
        <v>4711</v>
      </c>
      <c r="D123" s="5">
        <v>1</v>
      </c>
      <c r="E123" s="5">
        <v>1</v>
      </c>
      <c r="F123" s="5">
        <v>2</v>
      </c>
      <c r="G123" s="5">
        <v>1</v>
      </c>
      <c r="H123" s="5"/>
      <c r="I123" s="5"/>
      <c r="J123" s="5">
        <v>1</v>
      </c>
      <c r="K123" s="5"/>
      <c r="L123" s="5">
        <v>1</v>
      </c>
      <c r="M123" s="5">
        <v>20250528</v>
      </c>
      <c r="N123" s="514">
        <f>(D123*$R$7)+(E123*$R$8)+(F123*$R$9)+(G123*$R$10)+(H123*$R$11)+(I123*$R$12)+(J123*$R$13)+(K123*$R$14)+(L123*$R$15)</f>
        <v>870000</v>
      </c>
    </row>
    <row r="124" spans="2:14" ht="13.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14"/>
    </row>
    <row r="125" spans="2:14" ht="13.5" customHeight="1">
      <c r="B125" s="5"/>
      <c r="C125" s="40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2:14" ht="13.5" customHeight="1">
      <c r="B126" s="750" t="s">
        <v>2791</v>
      </c>
      <c r="C126" s="751"/>
      <c r="D126" s="5">
        <f t="shared" ref="D126:L126" si="10">SUM(D119:D125)</f>
        <v>3</v>
      </c>
      <c r="E126" s="5">
        <f t="shared" si="10"/>
        <v>4</v>
      </c>
      <c r="F126" s="5">
        <f t="shared" si="10"/>
        <v>6</v>
      </c>
      <c r="G126" s="5">
        <f t="shared" si="10"/>
        <v>3</v>
      </c>
      <c r="H126" s="5">
        <f t="shared" si="10"/>
        <v>1</v>
      </c>
      <c r="I126" s="5">
        <f t="shared" si="10"/>
        <v>0</v>
      </c>
      <c r="J126" s="5">
        <f t="shared" si="10"/>
        <v>3</v>
      </c>
      <c r="K126" s="5">
        <f t="shared" si="10"/>
        <v>3</v>
      </c>
      <c r="L126" s="5">
        <f t="shared" si="10"/>
        <v>4</v>
      </c>
      <c r="M126" s="5"/>
      <c r="N126" s="5"/>
    </row>
    <row r="127" spans="2:14" ht="13.5" customHeight="1">
      <c r="B127" s="750" t="s">
        <v>2792</v>
      </c>
      <c r="C127" s="751"/>
      <c r="D127" s="284">
        <f>$R$7*D126</f>
        <v>750000</v>
      </c>
      <c r="E127" s="284">
        <f>$R$8*E126</f>
        <v>260000</v>
      </c>
      <c r="F127" s="284">
        <f>$R$9*F126</f>
        <v>390000</v>
      </c>
      <c r="G127" s="284">
        <f>$R$10*G126</f>
        <v>930000</v>
      </c>
      <c r="H127" s="284">
        <f>$R$11*H126</f>
        <v>90000</v>
      </c>
      <c r="I127" s="284">
        <f>$R$12*I126</f>
        <v>0</v>
      </c>
      <c r="J127" s="284">
        <f>$R$13*J126</f>
        <v>180000</v>
      </c>
      <c r="K127" s="284">
        <f>$R$14*K126</f>
        <v>90000</v>
      </c>
      <c r="L127" s="284">
        <f>$R$15*L126</f>
        <v>220000</v>
      </c>
      <c r="M127" s="5"/>
      <c r="N127" s="284">
        <f>SUM(D127:L127)</f>
        <v>2910000</v>
      </c>
    </row>
    <row r="128" spans="2:14" ht="13.5" customHeight="1"/>
    <row r="129" spans="2:14" ht="13.5" customHeight="1"/>
    <row r="130" spans="2:14" ht="13.5" customHeight="1">
      <c r="B130" s="1" t="s">
        <v>4725</v>
      </c>
    </row>
    <row r="131" spans="2:14" ht="13.5" customHeight="1">
      <c r="B131" s="752" t="s">
        <v>2773</v>
      </c>
      <c r="C131" s="753"/>
      <c r="D131" s="749" t="s">
        <v>2766</v>
      </c>
      <c r="E131" s="749" t="s">
        <v>2767</v>
      </c>
      <c r="F131" s="749" t="s">
        <v>2768</v>
      </c>
      <c r="G131" s="749" t="s">
        <v>2769</v>
      </c>
      <c r="H131" s="749" t="s">
        <v>2770</v>
      </c>
      <c r="I131" s="754" t="s">
        <v>3208</v>
      </c>
      <c r="J131" s="749" t="s">
        <v>2771</v>
      </c>
      <c r="K131" s="749" t="s">
        <v>2772</v>
      </c>
      <c r="L131" s="747" t="s">
        <v>3917</v>
      </c>
      <c r="M131" s="747" t="s">
        <v>2777</v>
      </c>
      <c r="N131" s="749" t="s">
        <v>2776</v>
      </c>
    </row>
    <row r="132" spans="2:14" ht="13.5" customHeight="1">
      <c r="B132" s="4" t="s">
        <v>341</v>
      </c>
      <c r="C132" s="4" t="s">
        <v>2775</v>
      </c>
      <c r="D132" s="749"/>
      <c r="E132" s="749"/>
      <c r="F132" s="749"/>
      <c r="G132" s="749"/>
      <c r="H132" s="749"/>
      <c r="I132" s="749"/>
      <c r="J132" s="749"/>
      <c r="K132" s="749"/>
      <c r="L132" s="748"/>
      <c r="M132" s="748"/>
      <c r="N132" s="749"/>
    </row>
    <row r="133" spans="2:14" ht="13.5" customHeight="1">
      <c r="B133" s="5">
        <v>20250604</v>
      </c>
      <c r="C133" s="5" t="s">
        <v>4726</v>
      </c>
      <c r="D133" s="5">
        <v>1</v>
      </c>
      <c r="E133" s="5"/>
      <c r="F133" s="5">
        <v>1</v>
      </c>
      <c r="G133" s="5">
        <v>1</v>
      </c>
      <c r="H133" s="5"/>
      <c r="I133" s="5"/>
      <c r="J133" s="5">
        <v>1</v>
      </c>
      <c r="K133" s="5">
        <v>1</v>
      </c>
      <c r="L133" s="5"/>
      <c r="M133" s="5">
        <v>20250604</v>
      </c>
      <c r="N133" s="514">
        <f>(D133*$R$7)+(E133*$R$8)+(F133*$R$9)+(G133*$R$10)+(H133*$R$11)+(I133*$R$12)+(J133*$R$13)+(K133*$R$14)+(L133*$R$15)</f>
        <v>715000</v>
      </c>
    </row>
    <row r="134" spans="2:14" ht="13.5" customHeight="1">
      <c r="B134" s="5">
        <v>20250611</v>
      </c>
      <c r="C134" s="5" t="s">
        <v>4795</v>
      </c>
      <c r="D134" s="5">
        <v>1</v>
      </c>
      <c r="E134" s="5">
        <v>1</v>
      </c>
      <c r="F134" s="5">
        <v>1</v>
      </c>
      <c r="G134" s="5">
        <v>1</v>
      </c>
      <c r="H134" s="5"/>
      <c r="I134" s="5"/>
      <c r="J134" s="5"/>
      <c r="K134" s="5">
        <v>1</v>
      </c>
      <c r="L134" s="5">
        <v>1</v>
      </c>
      <c r="M134" s="5">
        <v>20250611</v>
      </c>
      <c r="N134" s="514">
        <f>(D134*$R$7)+(E134*$R$8)+(F134*$R$9)+(G134*$R$10)+(H134*$R$11)+(I134*$R$12)+(J134*$R$13)+(K134*$R$14)+(L134*$R$15)</f>
        <v>775000</v>
      </c>
    </row>
    <row r="135" spans="2:14" ht="13.5" customHeight="1">
      <c r="B135" s="5">
        <v>20250618</v>
      </c>
      <c r="C135" s="5" t="s">
        <v>4819</v>
      </c>
      <c r="D135" s="5"/>
      <c r="E135" s="5">
        <v>1</v>
      </c>
      <c r="F135" s="5">
        <v>3</v>
      </c>
      <c r="G135" s="5">
        <v>1</v>
      </c>
      <c r="H135" s="5"/>
      <c r="I135" s="5"/>
      <c r="J135" s="5">
        <v>1</v>
      </c>
      <c r="K135" s="5"/>
      <c r="L135" s="5"/>
      <c r="M135" s="5">
        <v>20250618</v>
      </c>
      <c r="N135" s="514">
        <f>(D135*$R$7)+(E135*$R$8)+(F135*$R$9)+(G135*$R$10)+(H135*$R$11)+(I135*$R$12)+(J135*$R$13)+(K135*$R$14)+(L135*$R$15)</f>
        <v>630000</v>
      </c>
    </row>
    <row r="136" spans="2:14" ht="13.5" customHeight="1">
      <c r="B136" s="5">
        <v>20250625</v>
      </c>
      <c r="C136" s="5" t="s">
        <v>3059</v>
      </c>
      <c r="D136" s="5">
        <v>1</v>
      </c>
      <c r="E136" s="5">
        <v>1</v>
      </c>
      <c r="F136" s="5">
        <v>3</v>
      </c>
      <c r="G136" s="5">
        <v>1</v>
      </c>
      <c r="H136" s="5"/>
      <c r="I136" s="5"/>
      <c r="J136" s="5"/>
      <c r="K136" s="5">
        <v>2</v>
      </c>
      <c r="L136" s="5">
        <v>1</v>
      </c>
      <c r="M136" s="5">
        <v>20250625</v>
      </c>
      <c r="N136" s="514">
        <f>(D136*$R$7)+(E136*$R$8)+(F136*$R$9)+(G136*$R$10)+(H136*$R$11)+(I136*$R$12)+(J136*$R$13)+(K136*$R$14)+(L136*$R$15)</f>
        <v>935000</v>
      </c>
    </row>
    <row r="137" spans="2:14" ht="13.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14">
        <f>(D137*$R$7)+(E137*$R$8)+(F137*$R$9)+(G137*$R$10)+(H137*$R$11)+(I137*$R$12)+(J137*$R$13)+(K137*$R$14)+(L137*$R$15)</f>
        <v>0</v>
      </c>
    </row>
    <row r="138" spans="2:14" ht="13.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14"/>
    </row>
    <row r="139" spans="2:14" ht="13.5" customHeight="1">
      <c r="B139" s="5"/>
      <c r="C139" s="4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2:14" ht="13.5" customHeight="1">
      <c r="B140" s="750" t="s">
        <v>2791</v>
      </c>
      <c r="C140" s="751"/>
      <c r="D140" s="5">
        <f t="shared" ref="D140:L140" si="11">SUM(D133:D139)</f>
        <v>3</v>
      </c>
      <c r="E140" s="5">
        <f t="shared" si="11"/>
        <v>3</v>
      </c>
      <c r="F140" s="5">
        <f t="shared" si="11"/>
        <v>8</v>
      </c>
      <c r="G140" s="5">
        <f t="shared" si="11"/>
        <v>4</v>
      </c>
      <c r="H140" s="5">
        <f t="shared" si="11"/>
        <v>0</v>
      </c>
      <c r="I140" s="5">
        <f t="shared" si="11"/>
        <v>0</v>
      </c>
      <c r="J140" s="5">
        <f t="shared" si="11"/>
        <v>2</v>
      </c>
      <c r="K140" s="5">
        <f t="shared" si="11"/>
        <v>4</v>
      </c>
      <c r="L140" s="5">
        <f t="shared" si="11"/>
        <v>2</v>
      </c>
      <c r="M140" s="5"/>
      <c r="N140" s="5"/>
    </row>
    <row r="141" spans="2:14" ht="13.5" customHeight="1">
      <c r="B141" s="750" t="s">
        <v>2792</v>
      </c>
      <c r="C141" s="751"/>
      <c r="D141" s="284">
        <f>$R$7*D140</f>
        <v>750000</v>
      </c>
      <c r="E141" s="284">
        <f>$R$8*E140</f>
        <v>195000</v>
      </c>
      <c r="F141" s="284">
        <f>$R$9*F140</f>
        <v>520000</v>
      </c>
      <c r="G141" s="284">
        <f>$R$10*G140</f>
        <v>1240000</v>
      </c>
      <c r="H141" s="284">
        <f>$R$11*H140</f>
        <v>0</v>
      </c>
      <c r="I141" s="284">
        <f>$R$12*I140</f>
        <v>0</v>
      </c>
      <c r="J141" s="284">
        <f>$R$13*J140</f>
        <v>120000</v>
      </c>
      <c r="K141" s="284">
        <f>$R$14*K140</f>
        <v>120000</v>
      </c>
      <c r="L141" s="284">
        <f>$R$15*L140</f>
        <v>110000</v>
      </c>
      <c r="M141" s="5"/>
      <c r="N141" s="284">
        <f>SUM(D141:L141)</f>
        <v>3055000</v>
      </c>
    </row>
    <row r="142" spans="2:14" ht="13.5" customHeight="1">
      <c r="D142" s="494"/>
      <c r="E142" s="494"/>
      <c r="F142" s="494"/>
      <c r="G142" s="494"/>
      <c r="H142" s="494"/>
      <c r="I142" s="494"/>
      <c r="J142" s="494"/>
      <c r="K142" s="494"/>
      <c r="L142" s="494"/>
      <c r="N142" s="494"/>
    </row>
    <row r="143" spans="2:14" ht="13.5" customHeight="1">
      <c r="D143" s="494"/>
      <c r="E143" s="494"/>
      <c r="F143" s="494"/>
      <c r="G143" s="494"/>
      <c r="H143" s="494"/>
      <c r="I143" s="494"/>
      <c r="J143" s="494"/>
      <c r="K143" s="494"/>
      <c r="L143" s="494"/>
      <c r="N143" s="494"/>
    </row>
    <row r="144" spans="2:14" ht="13.5" customHeight="1">
      <c r="B144" s="1" t="s">
        <v>4901</v>
      </c>
    </row>
    <row r="145" spans="2:14" ht="13.5" customHeight="1">
      <c r="B145" s="752" t="s">
        <v>2773</v>
      </c>
      <c r="C145" s="753"/>
      <c r="D145" s="749" t="s">
        <v>2766</v>
      </c>
      <c r="E145" s="749" t="s">
        <v>5019</v>
      </c>
      <c r="F145" s="749" t="s">
        <v>2768</v>
      </c>
      <c r="G145" s="749" t="s">
        <v>2769</v>
      </c>
      <c r="H145" s="749" t="s">
        <v>2770</v>
      </c>
      <c r="I145" s="754" t="s">
        <v>3208</v>
      </c>
      <c r="J145" s="749" t="s">
        <v>4999</v>
      </c>
      <c r="K145" s="749" t="s">
        <v>5020</v>
      </c>
      <c r="L145" s="747" t="s">
        <v>3917</v>
      </c>
      <c r="M145" s="747" t="s">
        <v>2777</v>
      </c>
      <c r="N145" s="749" t="s">
        <v>2776</v>
      </c>
    </row>
    <row r="146" spans="2:14" ht="13.5" customHeight="1">
      <c r="B146" s="4" t="s">
        <v>341</v>
      </c>
      <c r="C146" s="4" t="s">
        <v>2775</v>
      </c>
      <c r="D146" s="749"/>
      <c r="E146" s="749"/>
      <c r="F146" s="749"/>
      <c r="G146" s="749"/>
      <c r="H146" s="749"/>
      <c r="I146" s="749"/>
      <c r="J146" s="749"/>
      <c r="K146" s="749"/>
      <c r="L146" s="748"/>
      <c r="M146" s="748"/>
      <c r="N146" s="749"/>
    </row>
    <row r="147" spans="2:14" ht="13.5" customHeight="1">
      <c r="B147" s="5">
        <v>20250701</v>
      </c>
      <c r="C147" s="5" t="s">
        <v>3059</v>
      </c>
      <c r="D147" s="5">
        <v>1</v>
      </c>
      <c r="E147" s="5"/>
      <c r="F147" s="5">
        <v>1</v>
      </c>
      <c r="G147" s="5"/>
      <c r="H147" s="5">
        <v>1</v>
      </c>
      <c r="I147" s="5"/>
      <c r="J147" s="5"/>
      <c r="K147" s="5">
        <v>1</v>
      </c>
      <c r="L147" s="5">
        <v>1</v>
      </c>
      <c r="M147" s="5">
        <v>20250701</v>
      </c>
      <c r="N147" s="514">
        <f t="shared" ref="N147:N152" si="12">(D147*$R$7)+(E147*$R$8)+(F147*$R$9)+(G147*$R$10)+(H147*$R$11)+(I147*$R$12)+(J147*$R$13)+(K147*$R$14)+(L147*$R$15)</f>
        <v>490000</v>
      </c>
    </row>
    <row r="148" spans="2:14" ht="13.5" customHeight="1">
      <c r="B148" s="5">
        <v>20250707</v>
      </c>
      <c r="C148" s="5" t="s">
        <v>4928</v>
      </c>
      <c r="D148" s="5"/>
      <c r="E148" s="5">
        <v>1</v>
      </c>
      <c r="F148" s="5">
        <v>1</v>
      </c>
      <c r="G148" s="5">
        <v>1</v>
      </c>
      <c r="H148" s="5"/>
      <c r="I148" s="5"/>
      <c r="J148" s="5">
        <v>1</v>
      </c>
      <c r="K148" s="5">
        <v>1</v>
      </c>
      <c r="L148" s="5"/>
      <c r="M148" s="5">
        <v>20250707</v>
      </c>
      <c r="N148" s="514">
        <f t="shared" si="12"/>
        <v>530000</v>
      </c>
    </row>
    <row r="149" spans="2:14" ht="13.5" customHeight="1">
      <c r="B149" s="5">
        <v>20250714</v>
      </c>
      <c r="C149" s="5" t="s">
        <v>5000</v>
      </c>
      <c r="D149" s="5"/>
      <c r="E149" s="5"/>
      <c r="F149" s="5"/>
      <c r="G149" s="5"/>
      <c r="H149" s="5"/>
      <c r="I149" s="5"/>
      <c r="J149" s="5">
        <v>1</v>
      </c>
      <c r="K149" s="5"/>
      <c r="L149" s="5"/>
      <c r="M149" s="5">
        <v>20250716</v>
      </c>
      <c r="N149" s="514">
        <f t="shared" si="12"/>
        <v>60000</v>
      </c>
    </row>
    <row r="150" spans="2:14" ht="13.5" customHeight="1">
      <c r="B150" s="5">
        <v>20250716</v>
      </c>
      <c r="C150" s="5" t="s">
        <v>5002</v>
      </c>
      <c r="D150" s="5">
        <v>1</v>
      </c>
      <c r="E150" s="5">
        <v>1</v>
      </c>
      <c r="F150" s="5">
        <v>2</v>
      </c>
      <c r="G150" s="5"/>
      <c r="H150" s="5">
        <v>1</v>
      </c>
      <c r="I150" s="5"/>
      <c r="J150" s="5">
        <v>1</v>
      </c>
      <c r="K150" s="5">
        <v>1</v>
      </c>
      <c r="L150" s="5">
        <v>1</v>
      </c>
      <c r="M150" s="5">
        <v>20250716</v>
      </c>
      <c r="N150" s="514">
        <f t="shared" si="12"/>
        <v>680000</v>
      </c>
    </row>
    <row r="151" spans="2:14" ht="13.5" customHeight="1">
      <c r="B151" s="5">
        <v>20250723</v>
      </c>
      <c r="C151" s="5" t="s">
        <v>5061</v>
      </c>
      <c r="D151" s="5">
        <v>1</v>
      </c>
      <c r="E151" s="5"/>
      <c r="F151" s="5">
        <v>2</v>
      </c>
      <c r="G151" s="5">
        <v>1</v>
      </c>
      <c r="H151" s="5"/>
      <c r="I151" s="5"/>
      <c r="J151" s="5"/>
      <c r="K151" s="5"/>
      <c r="L151" s="5"/>
      <c r="M151" s="5">
        <v>20250723</v>
      </c>
      <c r="N151" s="514">
        <f t="shared" si="12"/>
        <v>690000</v>
      </c>
    </row>
    <row r="152" spans="2:14" ht="13.5" customHeight="1">
      <c r="B152" s="5">
        <v>20250730</v>
      </c>
      <c r="C152" s="5" t="s">
        <v>5125</v>
      </c>
      <c r="D152" s="5"/>
      <c r="E152" s="5">
        <v>1</v>
      </c>
      <c r="F152" s="5">
        <v>1</v>
      </c>
      <c r="G152" s="5">
        <v>1</v>
      </c>
      <c r="H152" s="5"/>
      <c r="I152" s="5"/>
      <c r="J152" s="5">
        <v>1</v>
      </c>
      <c r="K152" s="5">
        <v>1</v>
      </c>
      <c r="L152" s="5"/>
      <c r="M152" s="5">
        <v>20250730</v>
      </c>
      <c r="N152" s="514">
        <f t="shared" si="12"/>
        <v>530000</v>
      </c>
    </row>
    <row r="153" spans="2:14" ht="13.5" customHeight="1">
      <c r="B153" s="5"/>
      <c r="C153" s="4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2:14" ht="13.5" customHeight="1">
      <c r="B154" s="750" t="s">
        <v>2791</v>
      </c>
      <c r="C154" s="751"/>
      <c r="D154" s="5">
        <f t="shared" ref="D154:L154" si="13">SUM(D147:D153)</f>
        <v>3</v>
      </c>
      <c r="E154" s="5">
        <f t="shared" si="13"/>
        <v>3</v>
      </c>
      <c r="F154" s="5">
        <f t="shared" si="13"/>
        <v>7</v>
      </c>
      <c r="G154" s="5">
        <f t="shared" si="13"/>
        <v>3</v>
      </c>
      <c r="H154" s="5">
        <f t="shared" si="13"/>
        <v>2</v>
      </c>
      <c r="I154" s="5">
        <f t="shared" si="13"/>
        <v>0</v>
      </c>
      <c r="J154" s="5">
        <f t="shared" si="13"/>
        <v>4</v>
      </c>
      <c r="K154" s="5">
        <f t="shared" si="13"/>
        <v>4</v>
      </c>
      <c r="L154" s="5">
        <f t="shared" si="13"/>
        <v>2</v>
      </c>
      <c r="M154" s="5"/>
      <c r="N154" s="5"/>
    </row>
    <row r="155" spans="2:14" ht="13.5" customHeight="1">
      <c r="B155" s="750" t="s">
        <v>2792</v>
      </c>
      <c r="C155" s="751"/>
      <c r="D155" s="284">
        <f>$R$7*D154</f>
        <v>750000</v>
      </c>
      <c r="E155" s="284">
        <f>$R$8*E154</f>
        <v>195000</v>
      </c>
      <c r="F155" s="284">
        <f>$R$9*F154</f>
        <v>455000</v>
      </c>
      <c r="G155" s="284">
        <f>$R$10*G154</f>
        <v>930000</v>
      </c>
      <c r="H155" s="284">
        <f>$R$11*H154</f>
        <v>180000</v>
      </c>
      <c r="I155" s="284">
        <f>$R$12*I154</f>
        <v>0</v>
      </c>
      <c r="J155" s="284">
        <f>$R$13*J154</f>
        <v>240000</v>
      </c>
      <c r="K155" s="284">
        <f>$R$14*K154</f>
        <v>120000</v>
      </c>
      <c r="L155" s="284">
        <f>$R$15*L154</f>
        <v>110000</v>
      </c>
      <c r="M155" s="5"/>
      <c r="N155" s="284">
        <f>SUM(D155:L155)</f>
        <v>2980000</v>
      </c>
    </row>
    <row r="156" spans="2:14" ht="13.5" customHeight="1"/>
    <row r="157" spans="2:14" ht="13.5" customHeight="1"/>
    <row r="158" spans="2:14" ht="13.5" customHeight="1">
      <c r="B158" s="1" t="s">
        <v>5131</v>
      </c>
    </row>
    <row r="159" spans="2:14" ht="13.5" customHeight="1">
      <c r="B159" s="752" t="s">
        <v>2773</v>
      </c>
      <c r="C159" s="753"/>
      <c r="D159" s="749" t="s">
        <v>2766</v>
      </c>
      <c r="E159" s="749" t="s">
        <v>2767</v>
      </c>
      <c r="F159" s="749" t="s">
        <v>2768</v>
      </c>
      <c r="G159" s="749" t="s">
        <v>2769</v>
      </c>
      <c r="H159" s="749" t="s">
        <v>2770</v>
      </c>
      <c r="I159" s="754" t="s">
        <v>3208</v>
      </c>
      <c r="J159" s="749" t="s">
        <v>2771</v>
      </c>
      <c r="K159" s="749" t="s">
        <v>2772</v>
      </c>
      <c r="L159" s="747" t="s">
        <v>3917</v>
      </c>
      <c r="M159" s="747" t="s">
        <v>2777</v>
      </c>
      <c r="N159" s="749" t="s">
        <v>2776</v>
      </c>
    </row>
    <row r="160" spans="2:14" ht="13.5" customHeight="1">
      <c r="B160" s="4" t="s">
        <v>341</v>
      </c>
      <c r="C160" s="4" t="s">
        <v>2775</v>
      </c>
      <c r="D160" s="749"/>
      <c r="E160" s="749"/>
      <c r="F160" s="749"/>
      <c r="G160" s="749"/>
      <c r="H160" s="749"/>
      <c r="I160" s="749"/>
      <c r="J160" s="749"/>
      <c r="K160" s="749"/>
      <c r="L160" s="748"/>
      <c r="M160" s="748"/>
      <c r="N160" s="749"/>
    </row>
    <row r="161" spans="2:14" ht="13.5" customHeight="1">
      <c r="B161" s="5">
        <v>20250806</v>
      </c>
      <c r="C161" s="5" t="s">
        <v>5186</v>
      </c>
      <c r="D161" s="5"/>
      <c r="E161" s="5">
        <v>1</v>
      </c>
      <c r="F161" s="5">
        <v>2</v>
      </c>
      <c r="G161" s="5"/>
      <c r="H161" s="5"/>
      <c r="I161" s="5"/>
      <c r="J161" s="5">
        <v>1</v>
      </c>
      <c r="K161" s="5"/>
      <c r="L161" s="5">
        <v>1</v>
      </c>
      <c r="M161" s="5">
        <v>20250806</v>
      </c>
      <c r="N161" s="514">
        <f>(D161*$R$7)+(E161*$R$8)+(F161*$R$9)+(G161*$R$10)+(H161*$R$11)+(I161*$R$12)+(J161*$R$13)+(K161*$R$14)+(L161*$R$15)</f>
        <v>310000</v>
      </c>
    </row>
    <row r="162" spans="2:14" ht="13.5" customHeight="1">
      <c r="B162" s="5">
        <v>20250813</v>
      </c>
      <c r="C162" s="5" t="s">
        <v>5229</v>
      </c>
      <c r="D162" s="5">
        <v>1</v>
      </c>
      <c r="E162" s="5"/>
      <c r="F162" s="5">
        <v>3</v>
      </c>
      <c r="G162" s="5"/>
      <c r="H162" s="5"/>
      <c r="I162" s="5"/>
      <c r="J162" s="5">
        <v>1</v>
      </c>
      <c r="K162" s="5">
        <v>1</v>
      </c>
      <c r="L162" s="5"/>
      <c r="M162" s="5">
        <v>20250813</v>
      </c>
      <c r="N162" s="514">
        <f>(D162*$R$7)+(E162*$R$8)+(F162*$R$9)+(G162*$R$10)+(H162*$R$11)+(I162*$R$12)+(J162*$R$13)+(K162*$R$14)+(L162*$R$15)</f>
        <v>535000</v>
      </c>
    </row>
    <row r="163" spans="2:14" ht="13.5" customHeight="1">
      <c r="B163" s="5">
        <v>20250820</v>
      </c>
      <c r="C163" s="5" t="s">
        <v>5232</v>
      </c>
      <c r="D163" s="5">
        <v>1</v>
      </c>
      <c r="E163" s="5">
        <v>1</v>
      </c>
      <c r="F163" s="5">
        <v>2</v>
      </c>
      <c r="G163" s="5">
        <v>2</v>
      </c>
      <c r="H163" s="5"/>
      <c r="I163" s="5"/>
      <c r="J163" s="5">
        <v>1</v>
      </c>
      <c r="K163" s="5">
        <v>1</v>
      </c>
      <c r="L163" s="5">
        <v>1</v>
      </c>
      <c r="M163" s="5">
        <v>20250820</v>
      </c>
      <c r="N163" s="514">
        <f>(D163*$R$7)+(E163*$R$8)+(F163*$R$9)+(G163*$R$10)+(H163*$R$11)+(I163*$R$12)+(J163*$R$13)+(K163*$R$14)+(L163*$R$15)</f>
        <v>1210000</v>
      </c>
    </row>
    <row r="164" spans="2:14" ht="13.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14"/>
    </row>
    <row r="165" spans="2:14" ht="13.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14"/>
    </row>
    <row r="166" spans="2:14" ht="13.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14"/>
    </row>
    <row r="167" spans="2:14" ht="13.5" customHeight="1">
      <c r="B167" s="5"/>
      <c r="C167" s="4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2:14" ht="13.5" customHeight="1">
      <c r="B168" s="750" t="s">
        <v>2791</v>
      </c>
      <c r="C168" s="751"/>
      <c r="D168" s="5">
        <f t="shared" ref="D168:L168" si="14">SUM(D161:D167)</f>
        <v>2</v>
      </c>
      <c r="E168" s="5">
        <f t="shared" si="14"/>
        <v>2</v>
      </c>
      <c r="F168" s="5">
        <f t="shared" si="14"/>
        <v>7</v>
      </c>
      <c r="G168" s="5">
        <f t="shared" si="14"/>
        <v>2</v>
      </c>
      <c r="H168" s="5">
        <f t="shared" si="14"/>
        <v>0</v>
      </c>
      <c r="I168" s="5">
        <f t="shared" si="14"/>
        <v>0</v>
      </c>
      <c r="J168" s="5">
        <f t="shared" si="14"/>
        <v>3</v>
      </c>
      <c r="K168" s="5">
        <f t="shared" si="14"/>
        <v>2</v>
      </c>
      <c r="L168" s="5">
        <f t="shared" si="14"/>
        <v>2</v>
      </c>
      <c r="M168" s="5"/>
      <c r="N168" s="5"/>
    </row>
    <row r="169" spans="2:14" ht="13.5" customHeight="1">
      <c r="B169" s="750" t="s">
        <v>2792</v>
      </c>
      <c r="C169" s="751"/>
      <c r="D169" s="284">
        <f>$R$7*D168</f>
        <v>500000</v>
      </c>
      <c r="E169" s="284">
        <f>$R$8*E168</f>
        <v>130000</v>
      </c>
      <c r="F169" s="284">
        <f>$R$9*F168</f>
        <v>455000</v>
      </c>
      <c r="G169" s="284">
        <f>$R$10*G168</f>
        <v>620000</v>
      </c>
      <c r="H169" s="284">
        <f>$R$11*H168</f>
        <v>0</v>
      </c>
      <c r="I169" s="284">
        <f>$R$12*I168</f>
        <v>0</v>
      </c>
      <c r="J169" s="284">
        <f>$R$13*J168</f>
        <v>180000</v>
      </c>
      <c r="K169" s="284">
        <f>$R$14*K168</f>
        <v>60000</v>
      </c>
      <c r="L169" s="284">
        <f>$R$15*L168</f>
        <v>110000</v>
      </c>
      <c r="M169" s="5"/>
      <c r="N169" s="284">
        <f>SUM(D169:L169)</f>
        <v>2055000</v>
      </c>
    </row>
    <row r="170" spans="2:14" ht="13.5" customHeight="1"/>
    <row r="171" spans="2:14" ht="13.5" customHeight="1"/>
    <row r="172" spans="2:14" ht="13.5" customHeight="1"/>
    <row r="173" spans="2:14" ht="13.5" customHeight="1"/>
    <row r="174" spans="2:14" ht="13.5" customHeight="1"/>
    <row r="175" spans="2:14" ht="13.5" customHeight="1"/>
    <row r="176" spans="2:14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047785" spans="1:15">
      <c r="A1047785" s="37"/>
      <c r="B1047785" s="37"/>
      <c r="C1047785" s="37"/>
      <c r="D1047785" s="37"/>
      <c r="E1047785" s="37"/>
      <c r="F1047785" s="37"/>
      <c r="G1047785" s="37"/>
      <c r="H1047785" s="37"/>
      <c r="I1047785" s="37"/>
      <c r="J1047785" s="37"/>
      <c r="K1047785" s="37"/>
      <c r="L1047785" s="37"/>
      <c r="M1047785" s="37"/>
      <c r="N1047785" s="37"/>
      <c r="O1047785" s="37"/>
    </row>
  </sheetData>
  <mergeCells count="165">
    <mergeCell ref="L145:L146"/>
    <mergeCell ref="M145:M146"/>
    <mergeCell ref="N145:N146"/>
    <mergeCell ref="B154:C154"/>
    <mergeCell ref="B155:C155"/>
    <mergeCell ref="B145:C145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17:L118"/>
    <mergeCell ref="M117:M118"/>
    <mergeCell ref="N117:N118"/>
    <mergeCell ref="B126:C126"/>
    <mergeCell ref="B127:C127"/>
    <mergeCell ref="B117:C117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M89:M90"/>
    <mergeCell ref="N89:N90"/>
    <mergeCell ref="B98:C98"/>
    <mergeCell ref="B99:C99"/>
    <mergeCell ref="H89:H90"/>
    <mergeCell ref="I89:I90"/>
    <mergeCell ref="J89:J90"/>
    <mergeCell ref="K89:K90"/>
    <mergeCell ref="L89:L90"/>
    <mergeCell ref="B89:C89"/>
    <mergeCell ref="D89:D90"/>
    <mergeCell ref="E89:E90"/>
    <mergeCell ref="F89:F90"/>
    <mergeCell ref="G89:G90"/>
    <mergeCell ref="N75:N76"/>
    <mergeCell ref="B84:C84"/>
    <mergeCell ref="B85:C85"/>
    <mergeCell ref="H75:H76"/>
    <mergeCell ref="I75:I76"/>
    <mergeCell ref="J75:J76"/>
    <mergeCell ref="K75:K76"/>
    <mergeCell ref="M75:M76"/>
    <mergeCell ref="B75:C75"/>
    <mergeCell ref="D75:D76"/>
    <mergeCell ref="E75:E76"/>
    <mergeCell ref="F75:F76"/>
    <mergeCell ref="G75:G76"/>
    <mergeCell ref="L75:L76"/>
    <mergeCell ref="M19:M20"/>
    <mergeCell ref="N19:N20"/>
    <mergeCell ref="I19:I20"/>
    <mergeCell ref="B19:C19"/>
    <mergeCell ref="D19:D20"/>
    <mergeCell ref="E19:E20"/>
    <mergeCell ref="F19:F20"/>
    <mergeCell ref="G19:G20"/>
    <mergeCell ref="N5:N6"/>
    <mergeCell ref="M5:M6"/>
    <mergeCell ref="B14:C14"/>
    <mergeCell ref="B15:C15"/>
    <mergeCell ref="E5:E6"/>
    <mergeCell ref="F5:F6"/>
    <mergeCell ref="G5:G6"/>
    <mergeCell ref="H5:H6"/>
    <mergeCell ref="J5:J6"/>
    <mergeCell ref="B5:C5"/>
    <mergeCell ref="D5:D6"/>
    <mergeCell ref="K5:K6"/>
    <mergeCell ref="I5:I6"/>
    <mergeCell ref="I50:I51"/>
    <mergeCell ref="B28:C28"/>
    <mergeCell ref="B29:C29"/>
    <mergeCell ref="B33:C33"/>
    <mergeCell ref="D33:D34"/>
    <mergeCell ref="E33:E34"/>
    <mergeCell ref="H19:H20"/>
    <mergeCell ref="J19:J20"/>
    <mergeCell ref="K19:K20"/>
    <mergeCell ref="B59:C59"/>
    <mergeCell ref="B60:C60"/>
    <mergeCell ref="B2:N2"/>
    <mergeCell ref="B3:N3"/>
    <mergeCell ref="M33:M34"/>
    <mergeCell ref="N33:N34"/>
    <mergeCell ref="B45:C45"/>
    <mergeCell ref="B46:C46"/>
    <mergeCell ref="B50:C50"/>
    <mergeCell ref="D50:D51"/>
    <mergeCell ref="E50:E51"/>
    <mergeCell ref="F50:F51"/>
    <mergeCell ref="G50:G51"/>
    <mergeCell ref="H50:H51"/>
    <mergeCell ref="J50:J51"/>
    <mergeCell ref="K50:K51"/>
    <mergeCell ref="M50:M51"/>
    <mergeCell ref="N50:N51"/>
    <mergeCell ref="F33:F34"/>
    <mergeCell ref="G33:G34"/>
    <mergeCell ref="H33:H34"/>
    <mergeCell ref="J33:J34"/>
    <mergeCell ref="K33:K34"/>
    <mergeCell ref="I33:I34"/>
    <mergeCell ref="N64:N65"/>
    <mergeCell ref="B70:C70"/>
    <mergeCell ref="B71:C71"/>
    <mergeCell ref="H64:H65"/>
    <mergeCell ref="I64:I65"/>
    <mergeCell ref="J64:J65"/>
    <mergeCell ref="K64:K65"/>
    <mergeCell ref="M64:M65"/>
    <mergeCell ref="B64:C64"/>
    <mergeCell ref="D64:D65"/>
    <mergeCell ref="E64:E65"/>
    <mergeCell ref="F64:F65"/>
    <mergeCell ref="G64:G65"/>
    <mergeCell ref="M103:M104"/>
    <mergeCell ref="N103:N104"/>
    <mergeCell ref="B112:C112"/>
    <mergeCell ref="B113:C113"/>
    <mergeCell ref="H103:H104"/>
    <mergeCell ref="I103:I104"/>
    <mergeCell ref="J103:J104"/>
    <mergeCell ref="K103:K104"/>
    <mergeCell ref="L103:L104"/>
    <mergeCell ref="B103:C103"/>
    <mergeCell ref="D103:D104"/>
    <mergeCell ref="E103:E104"/>
    <mergeCell ref="F103:F104"/>
    <mergeCell ref="G103:G104"/>
    <mergeCell ref="L131:L132"/>
    <mergeCell ref="M131:M132"/>
    <mergeCell ref="N131:N132"/>
    <mergeCell ref="B140:C140"/>
    <mergeCell ref="B141:C141"/>
    <mergeCell ref="B131:C131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59:L160"/>
    <mergeCell ref="M159:M160"/>
    <mergeCell ref="N159:N160"/>
    <mergeCell ref="B168:C168"/>
    <mergeCell ref="B169:C169"/>
    <mergeCell ref="B159:C159"/>
    <mergeCell ref="D159:D160"/>
    <mergeCell ref="E159:E160"/>
    <mergeCell ref="F159:F160"/>
    <mergeCell ref="G159:G160"/>
    <mergeCell ref="H159:H160"/>
    <mergeCell ref="I159:I160"/>
    <mergeCell ref="J159:J160"/>
    <mergeCell ref="K159:K16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대기</vt:lpstr>
      <vt:lpstr>대기장비</vt:lpstr>
      <vt:lpstr>악취</vt:lpstr>
      <vt:lpstr>악취장비</vt:lpstr>
      <vt:lpstr>해양</vt:lpstr>
      <vt:lpstr>수질</vt:lpstr>
      <vt:lpstr>소음진동</vt:lpstr>
      <vt:lpstr>가스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2025-04-28T07:37:51Z</cp:lastPrinted>
  <dcterms:created xsi:type="dcterms:W3CDTF">2023-06-29T23:57:44Z</dcterms:created>
  <dcterms:modified xsi:type="dcterms:W3CDTF">2025-08-25T05:32:55Z</dcterms:modified>
</cp:coreProperties>
</file>