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95" yWindow="3405" windowWidth="20145" windowHeight="4485" firstSheet="2" activeTab="5"/>
  </bookViews>
  <sheets>
    <sheet name="Summary" sheetId="13" r:id="rId1"/>
    <sheet name="Huawei Hourly Alarm" sheetId="1" r:id="rId2"/>
    <sheet name="Huawei Dashboard hourly Cell" sheetId="14" r:id="rId3"/>
    <sheet name="ALU Hourly Alarm" sheetId="2" r:id="rId4"/>
    <sheet name="ALU Dashboard hourly Cell" sheetId="15" r:id="rId5"/>
    <sheet name="Ericsson Hourly Alarm" sheetId="3" r:id="rId6"/>
    <sheet name="Ericsson Dashboard hourly Cell" sheetId="16" r:id="rId7"/>
    <sheet name="Huawei Cell Daily Alarm" sheetId="4" r:id="rId8"/>
    <sheet name="ALU Cell Daily Alarm" sheetId="7" r:id="rId9"/>
    <sheet name="Ericsson Cell Daily Alarm" sheetId="8" r:id="rId10"/>
    <sheet name="Huawei Cluster Daily Alarm" sheetId="5" r:id="rId11"/>
    <sheet name="ALU Cluster Daily Alarm" sheetId="9" r:id="rId12"/>
    <sheet name="Ericsson Cluster Daily Alarm" sheetId="10" r:id="rId13"/>
    <sheet name="Huawei Network Daily Alarm" sheetId="6" r:id="rId14"/>
    <sheet name="ALU Network Daily Alarm" sheetId="11" r:id="rId15"/>
    <sheet name="Ericsson Network Daily Alarm" sheetId="12" r:id="rId16"/>
  </sheets>
  <definedNames>
    <definedName name="_xlnm._FilterDatabase" localSheetId="8" hidden="1">'ALU Cell Daily Alarm'!$A$1:$P$1</definedName>
    <definedName name="_xlnm._FilterDatabase" localSheetId="11" hidden="1">'ALU Cluster Daily Alarm'!$C$1:$F$1</definedName>
    <definedName name="_xlnm._FilterDatabase" localSheetId="4" hidden="1">'ALU Dashboard hourly Cell'!$A$1:$R$30</definedName>
    <definedName name="_xlnm._FilterDatabase" localSheetId="3" hidden="1">'ALU Hourly Alarm'!$A$1:$P$25</definedName>
    <definedName name="_xlnm._FilterDatabase" localSheetId="9" hidden="1">'Ericsson Cell Daily Alarm'!$B$1:$F$10</definedName>
    <definedName name="_xlnm._FilterDatabase" localSheetId="12" hidden="1">'Ericsson Cluster Daily Alarm'!$C$1:$F$1</definedName>
    <definedName name="_xlnm._FilterDatabase" localSheetId="6" hidden="1">'Ericsson Dashboard hourly Cell'!$A$1:$R$1</definedName>
    <definedName name="_xlnm._FilterDatabase" localSheetId="5" hidden="1">'Ericsson Hourly Alarm'!$A$1:$Q$1</definedName>
    <definedName name="_xlnm._FilterDatabase" localSheetId="7" hidden="1">'Huawei Cell Daily Alarm'!$A$1:$Q$1</definedName>
    <definedName name="_xlnm._FilterDatabase" localSheetId="10" hidden="1">'Huawei Cluster Daily Alarm'!$A$1:$P$1</definedName>
    <definedName name="_xlnm._FilterDatabase" localSheetId="2" hidden="1">'Huawei Dashboard hourly Cell'!$A$1:$S$1</definedName>
    <definedName name="_xlnm._FilterDatabase" localSheetId="1" hidden="1">'Huawei Hourly Alarm'!$A$1:$Q$38</definedName>
  </definedNames>
  <calcPr calcId="145621"/>
</workbook>
</file>

<file path=xl/calcChain.xml><?xml version="1.0" encoding="utf-8"?>
<calcChain xmlns="http://schemas.openxmlformats.org/spreadsheetml/2006/main">
  <c r="J43" i="13" l="1"/>
  <c r="J19" i="13" l="1"/>
  <c r="J15" i="13"/>
  <c r="J11" i="13"/>
  <c r="I39" i="13"/>
  <c r="I40" i="13"/>
  <c r="I41" i="13"/>
  <c r="H36" i="13"/>
  <c r="G36" i="13"/>
  <c r="F36" i="13"/>
  <c r="E36" i="13"/>
  <c r="H31" i="13"/>
  <c r="G31" i="13"/>
  <c r="F31" i="13"/>
  <c r="E31" i="13"/>
  <c r="H26" i="13"/>
  <c r="G26" i="13"/>
  <c r="F26" i="13"/>
  <c r="E26" i="13"/>
  <c r="H35" i="13"/>
  <c r="G35" i="13"/>
  <c r="F35" i="13"/>
  <c r="E35" i="13"/>
  <c r="H30" i="13"/>
  <c r="G30" i="13"/>
  <c r="F30" i="13"/>
  <c r="E30" i="13"/>
  <c r="H25" i="13"/>
  <c r="G25" i="13"/>
  <c r="F25" i="13"/>
  <c r="E25" i="13"/>
  <c r="H34" i="13"/>
  <c r="G34" i="13"/>
  <c r="F34" i="13"/>
  <c r="E34" i="13"/>
  <c r="H29" i="13"/>
  <c r="G29" i="13"/>
  <c r="F29" i="13"/>
  <c r="E29" i="13"/>
  <c r="H24" i="13"/>
  <c r="G24" i="13"/>
  <c r="F24" i="13"/>
  <c r="E24" i="13"/>
  <c r="J8" i="13"/>
  <c r="J4" i="13"/>
  <c r="H20" i="13" l="1"/>
  <c r="G20" i="13"/>
  <c r="F20" i="13"/>
  <c r="E20" i="13"/>
  <c r="H19" i="13"/>
  <c r="G19" i="13"/>
  <c r="F19" i="13"/>
  <c r="E19" i="13"/>
  <c r="H18" i="13"/>
  <c r="G18" i="13"/>
  <c r="F18" i="13"/>
  <c r="E18" i="13"/>
  <c r="H16" i="13"/>
  <c r="G16" i="13"/>
  <c r="F16" i="13"/>
  <c r="E16" i="13"/>
  <c r="H15" i="13"/>
  <c r="G15" i="13"/>
  <c r="F15" i="13"/>
  <c r="E15" i="13"/>
  <c r="H14" i="13"/>
  <c r="G14" i="13"/>
  <c r="F14" i="13"/>
  <c r="E14" i="13"/>
  <c r="H12" i="13"/>
  <c r="G12" i="13"/>
  <c r="F12" i="13"/>
  <c r="E12" i="13"/>
  <c r="H11" i="13"/>
  <c r="G11" i="13"/>
  <c r="F11" i="13"/>
  <c r="E11" i="13"/>
  <c r="H10" i="13"/>
  <c r="G10" i="13"/>
  <c r="F10" i="13"/>
  <c r="E10" i="13"/>
  <c r="H8" i="13"/>
  <c r="G8" i="13"/>
  <c r="F8" i="13"/>
  <c r="E8" i="13"/>
  <c r="H6" i="13"/>
  <c r="G6" i="13"/>
  <c r="F6" i="13"/>
  <c r="E6" i="13"/>
  <c r="H4" i="13"/>
  <c r="G4" i="13"/>
  <c r="F4" i="13"/>
  <c r="E4" i="13"/>
  <c r="H41" i="13" l="1"/>
  <c r="G41" i="13"/>
  <c r="F41" i="13"/>
  <c r="E41" i="13"/>
  <c r="H40" i="13"/>
  <c r="G40" i="13"/>
  <c r="F40" i="13"/>
  <c r="E40" i="13"/>
  <c r="H39" i="13"/>
  <c r="G39" i="13"/>
  <c r="F39" i="13"/>
  <c r="E39" i="13"/>
  <c r="H33" i="13"/>
  <c r="H37" i="13" s="1"/>
  <c r="G33" i="13"/>
  <c r="G37" i="13" s="1"/>
  <c r="F33" i="13"/>
  <c r="F37" i="13" s="1"/>
  <c r="E33" i="13"/>
  <c r="E37" i="13" s="1"/>
  <c r="H28" i="13"/>
  <c r="H32" i="13" s="1"/>
  <c r="G28" i="13"/>
  <c r="G32" i="13" s="1"/>
  <c r="F28" i="13"/>
  <c r="F32" i="13" s="1"/>
  <c r="E42" i="13" l="1"/>
  <c r="F42" i="13"/>
  <c r="G42" i="13"/>
  <c r="H42" i="13"/>
  <c r="E28" i="13"/>
  <c r="E32" i="13" s="1"/>
  <c r="H23" i="13"/>
  <c r="H27" i="13" s="1"/>
  <c r="G23" i="13"/>
  <c r="G27" i="13" s="1"/>
  <c r="F23" i="13"/>
  <c r="F27" i="13" s="1"/>
  <c r="E23" i="13"/>
  <c r="E27" i="13" s="1"/>
  <c r="D20" i="13"/>
  <c r="D19" i="13"/>
  <c r="D16" i="13"/>
  <c r="D15" i="13"/>
  <c r="D14" i="13"/>
  <c r="D12" i="13"/>
  <c r="D11" i="13"/>
  <c r="D10" i="13"/>
  <c r="D8" i="13"/>
  <c r="D6" i="13"/>
  <c r="G43" i="13" l="1"/>
  <c r="F43" i="13"/>
  <c r="H43" i="13"/>
  <c r="E43" i="13"/>
  <c r="D29" i="13"/>
  <c r="I29" i="13" s="1"/>
  <c r="I11" i="13"/>
  <c r="D35" i="13"/>
  <c r="I35" i="13" s="1"/>
  <c r="I16" i="13"/>
  <c r="D28" i="13"/>
  <c r="I6" i="13"/>
  <c r="D34" i="13"/>
  <c r="I34" i="13" s="1"/>
  <c r="I12" i="13"/>
  <c r="D31" i="13"/>
  <c r="I31" i="13" s="1"/>
  <c r="I19" i="13"/>
  <c r="D25" i="13"/>
  <c r="I25" i="13" s="1"/>
  <c r="I14" i="13"/>
  <c r="D36" i="13"/>
  <c r="I36" i="13" s="1"/>
  <c r="I20" i="13"/>
  <c r="D24" i="13"/>
  <c r="I24" i="13" s="1"/>
  <c r="I10" i="13"/>
  <c r="D30" i="13"/>
  <c r="I30" i="13" s="1"/>
  <c r="I15" i="13"/>
  <c r="D33" i="13"/>
  <c r="I8" i="13"/>
  <c r="D18" i="13"/>
  <c r="D4" i="13"/>
  <c r="D26" i="13" l="1"/>
  <c r="I26" i="13" s="1"/>
  <c r="I18" i="13"/>
  <c r="I28" i="13"/>
  <c r="I32" i="13" s="1"/>
  <c r="D32" i="13"/>
  <c r="D37" i="13"/>
  <c r="I33" i="13"/>
  <c r="I37" i="13" s="1"/>
  <c r="D23" i="13"/>
  <c r="I4" i="13"/>
  <c r="D41" i="13"/>
  <c r="D40" i="13"/>
  <c r="D39" i="13"/>
  <c r="I42" i="13"/>
  <c r="D42" i="13" l="1"/>
  <c r="D27" i="13"/>
  <c r="I23" i="13"/>
  <c r="I27" i="13" s="1"/>
  <c r="I43" i="13" s="1"/>
  <c r="D43" i="13" l="1"/>
</calcChain>
</file>

<file path=xl/comments1.xml><?xml version="1.0" encoding="utf-8"?>
<comments xmlns="http://schemas.openxmlformats.org/spreadsheetml/2006/main">
  <authors>
    <author>Aziawati Hamzah</author>
  </authors>
  <commentList>
    <comment ref="H32" authorId="0">
      <text>
        <r>
          <rPr>
            <b/>
            <sz val="9"/>
            <color indexed="81"/>
            <rFont val="Tahoma"/>
            <charset val="1"/>
          </rPr>
          <t>Aziawati Hamzah:</t>
        </r>
        <r>
          <rPr>
            <sz val="9"/>
            <color indexed="81"/>
            <rFont val="Tahoma"/>
            <charset val="1"/>
          </rPr>
          <t xml:space="preserve">
Updated to ERI_AMRInterRATPrepSuccessRate_3G_Cond from ERI_AMRInterRATHOSuccessRate_3G_Cond</t>
        </r>
      </text>
    </comment>
  </commentList>
</comments>
</file>

<file path=xl/sharedStrings.xml><?xml version="1.0" encoding="utf-8"?>
<sst xmlns="http://schemas.openxmlformats.org/spreadsheetml/2006/main" count="3781" uniqueCount="757">
  <si>
    <t>KPI</t>
  </si>
  <si>
    <t>KPI_Name (used in model)</t>
  </si>
  <si>
    <t>Threshold Alias</t>
  </si>
  <si>
    <t>Call Setup Success Rate - 2G</t>
  </si>
  <si>
    <t>CSSR</t>
  </si>
  <si>
    <t xml:space="preserve">SDCCH Drop Rate </t>
  </si>
  <si>
    <t>SDCCH Drop Call Rate(%)</t>
  </si>
  <si>
    <t>TCH Blocking Rate (Congestion) %</t>
  </si>
  <si>
    <t>TCH Blocking Rate (Congestion)</t>
  </si>
  <si>
    <t>TCH Congestion(%); TCH_Blocking(%)</t>
  </si>
  <si>
    <t>SDCCH Blocking Rate (Congestion) %</t>
  </si>
  <si>
    <t>SDCCH Blocking Rate (Congestion)</t>
  </si>
  <si>
    <t>TCH Drop Rate %</t>
  </si>
  <si>
    <t>TCH Drop Rate</t>
  </si>
  <si>
    <t>Handover Success Rate(%)</t>
  </si>
  <si>
    <t>Handover Success Rate</t>
  </si>
  <si>
    <t xml:space="preserve">CS RRC Success Rate </t>
  </si>
  <si>
    <t>PS RRC Success Rate (%)</t>
  </si>
  <si>
    <t>PS RRC Success Rate</t>
  </si>
  <si>
    <t>CS RAB Success Rate (%)</t>
  </si>
  <si>
    <t>CS RAB Success Rate</t>
  </si>
  <si>
    <t>CS Call Seup Success Rate - 3G</t>
  </si>
  <si>
    <r>
      <t>CS Call Se</t>
    </r>
    <r>
      <rPr>
        <sz val="10"/>
        <color rgb="FFFF0000"/>
        <rFont val="Trebuchet MS"/>
        <family val="2"/>
      </rPr>
      <t>t</t>
    </r>
    <r>
      <rPr>
        <sz val="10"/>
        <rFont val="Trebuchet MS"/>
        <family val="2"/>
      </rPr>
      <t>up Success Rate - 3G</t>
    </r>
  </si>
  <si>
    <t>CS_CSSR</t>
  </si>
  <si>
    <t>PS RAB Success Rate (%)</t>
  </si>
  <si>
    <t>PS RAB Success Rate</t>
  </si>
  <si>
    <t>PS Call Drop Rate (%)</t>
  </si>
  <si>
    <t>PS Call Drop Rate</t>
  </si>
  <si>
    <t>Call Setup Success Rate PS R99 (%)</t>
  </si>
  <si>
    <t>Call Setup Success Rate PS R99</t>
  </si>
  <si>
    <t>CSSR PS 99</t>
  </si>
  <si>
    <t>RRC Congestion Rate (%)</t>
  </si>
  <si>
    <t>RRC Congestion Rate</t>
  </si>
  <si>
    <t>RRC_Cong_Rate</t>
  </si>
  <si>
    <t>HSDPA_Drop_Rate</t>
  </si>
  <si>
    <t>HSDPA Drop Rate</t>
  </si>
  <si>
    <t>HSUPA_Drop_Rate</t>
  </si>
  <si>
    <t>HSUPA Drop Rate</t>
  </si>
  <si>
    <t>RRC Setup Success Rate (%)</t>
  </si>
  <si>
    <t>RRC Setup Success Rate</t>
  </si>
  <si>
    <t>RRC SSR, RRC Connection Setup Success Rate</t>
  </si>
  <si>
    <t>ERAB Setup Success Rate (%)</t>
  </si>
  <si>
    <t>ERAB Setup Success Rate</t>
  </si>
  <si>
    <t xml:space="preserve">ERAB SSR, E-RAB Success Rate </t>
  </si>
  <si>
    <t>TCH Availability(%)</t>
  </si>
  <si>
    <t>TCH Drop Call Rate(%)</t>
  </si>
  <si>
    <t>SD_Blocking(%)</t>
  </si>
  <si>
    <t>Att &gt; 50, CSSR&lt;99%</t>
  </si>
  <si>
    <t>HO_Att &gt; 50, HO_SSR &lt; 95</t>
  </si>
  <si>
    <t>SD ATT  &gt; 50, Drop &gt; 2%</t>
  </si>
  <si>
    <t>TCH Availability</t>
  </si>
  <si>
    <t>TCH Availability(%) &lt; 90%</t>
  </si>
  <si>
    <t>TCH_Att &gt; 50, Drop &gt; 2%</t>
  </si>
  <si>
    <t>SD Req &gt; 50, Blocking &gt; 0</t>
  </si>
  <si>
    <t>TCH Req &gt; 50, Blocking &gt; 0</t>
  </si>
  <si>
    <t>TCH Assignment Success Rate</t>
  </si>
  <si>
    <t>TCH Availability %</t>
  </si>
  <si>
    <t>TCH SetupSucc%</t>
  </si>
  <si>
    <t>Tech</t>
  </si>
  <si>
    <t>2G</t>
  </si>
  <si>
    <t>CS Call Drop Rate (%)</t>
  </si>
  <si>
    <t>CS Call Drop Rate</t>
  </si>
  <si>
    <t>Inter-RAT HO PS UTRAN Success Rate (%)</t>
  </si>
  <si>
    <t>Inter-RAT HO PS UTRAN Success Rate</t>
  </si>
  <si>
    <t>IRATHO_PSUTRAN_Success_Rate</t>
  </si>
  <si>
    <t>3G</t>
  </si>
  <si>
    <t>Soft HO Success Rate (%)</t>
  </si>
  <si>
    <t>Soft HO Success Rate</t>
  </si>
  <si>
    <t>Inter-RAT HO Success Rate (%)</t>
  </si>
  <si>
    <t>Inter-RAT HO Success Rate</t>
  </si>
  <si>
    <t>IRAT HO Success Rate %</t>
  </si>
  <si>
    <t xml:space="preserve"> PSRAB Congestion Rate   </t>
  </si>
  <si>
    <t xml:space="preserve">PSRAB Congestion Rate   </t>
  </si>
  <si>
    <t>PSRAB_Cong_Rate</t>
  </si>
  <si>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Critical Threshold </t>
    </r>
    <r>
      <rPr>
        <b/>
        <sz val="11"/>
        <color theme="1"/>
        <rFont val="Calibri"/>
        <family val="2"/>
        <scheme val="minor"/>
      </rPr>
      <t>Huawei</t>
    </r>
    <r>
      <rPr>
        <sz val="11"/>
        <color theme="1"/>
        <rFont val="Calibri"/>
        <family val="2"/>
        <scheme val="minor"/>
      </rPr>
      <t xml:space="preserve"> Cell </t>
    </r>
    <r>
      <rPr>
        <b/>
        <sz val="11"/>
        <color theme="1"/>
        <rFont val="Calibri"/>
        <family val="2"/>
        <scheme val="minor"/>
      </rPr>
      <t>Hourly</t>
    </r>
  </si>
  <si>
    <t>Call Setup Success Rate PS (%)</t>
  </si>
  <si>
    <t>Call Setup Success Rate PS</t>
  </si>
  <si>
    <t>Hard HO Incoming Success Rate (%)</t>
  </si>
  <si>
    <t>Hard HO Incoming Success Rate</t>
  </si>
  <si>
    <t>HHO_IN_Success_Rate</t>
  </si>
  <si>
    <t>Hard HO Outgoing Success Rate (%)</t>
  </si>
  <si>
    <t>Hard HO Outgoing Success Rate</t>
  </si>
  <si>
    <t>HHO_OUT_Success_Rate</t>
  </si>
  <si>
    <t xml:space="preserve"> CSRAB Congestion Rate  </t>
  </si>
  <si>
    <t>CSRAB Congestion Rate</t>
  </si>
  <si>
    <t>CSRAB_Cong_Rate</t>
  </si>
  <si>
    <t>Attempts &gt; 50, SSR &lt; 99</t>
  </si>
  <si>
    <t>Attempts &gt; 50, Drop &gt; 2%</t>
  </si>
  <si>
    <t>Attempts &gt; 50, SSR &lt; 95</t>
  </si>
  <si>
    <t>Attempts &gt; 50, Cong &gt; 0</t>
  </si>
  <si>
    <t>Comments</t>
  </si>
  <si>
    <t>TCH Congestion (%) and TCH_Blocking(%) is duplicated. Threshold following TCH_Blocking(%) condition</t>
  </si>
  <si>
    <t>PS_CSSR , CSSR PS 99?</t>
  </si>
  <si>
    <t>This seems duplicated to Call Setup Success Rate PS R99 (%), but no threshold defined for Huawei</t>
  </si>
  <si>
    <t>PSPCH_Drop_Rate</t>
  </si>
  <si>
    <t>SoftHO_Success_Rate</t>
  </si>
  <si>
    <t>IRATHO_Success_Rate</t>
  </si>
  <si>
    <t>RRCSSR</t>
  </si>
  <si>
    <t>RRC_SSR_CS</t>
  </si>
  <si>
    <t>RRC_SSR_PS</t>
  </si>
  <si>
    <t>CSRAB_SSR</t>
  </si>
  <si>
    <t>PSRAB_SSR</t>
  </si>
  <si>
    <t xml:space="preserve"> CS_Drop_Rate</t>
  </si>
  <si>
    <t>Threshold alias - IRAT HO Success Rate % in the kpi mapping sheet is different.</t>
  </si>
  <si>
    <t>ERAB Drop</t>
  </si>
  <si>
    <t>4G</t>
  </si>
  <si>
    <t>Drop &gt; 10</t>
  </si>
  <si>
    <t>Alarm Name</t>
  </si>
  <si>
    <t>Report Definition Name</t>
  </si>
  <si>
    <t>Alarm evaluation Script</t>
  </si>
  <si>
    <t>report/alarm evaluation script checked?</t>
  </si>
  <si>
    <t>alarm on AEL?</t>
  </si>
  <si>
    <t>AEL launching from Dashboard</t>
  </si>
  <si>
    <t>AEL launching from Report</t>
  </si>
  <si>
    <t>CrossLaunch</t>
  </si>
  <si>
    <t>Call Success Ratio</t>
  </si>
  <si>
    <t>CSR</t>
  </si>
  <si>
    <t>TCH_ASS_FAIL</t>
  </si>
  <si>
    <t>TCH Assignment Failure Rate</t>
  </si>
  <si>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Critical Threshold </t>
    </r>
    <r>
      <rPr>
        <b/>
        <sz val="11"/>
        <color theme="1"/>
        <rFont val="Calibri"/>
        <family val="2"/>
        <scheme val="minor"/>
      </rPr>
      <t>ALU</t>
    </r>
    <r>
      <rPr>
        <sz val="11"/>
        <color theme="1"/>
        <rFont val="Calibri"/>
        <family val="2"/>
        <scheme val="minor"/>
      </rPr>
      <t xml:space="preserve"> Cell </t>
    </r>
    <r>
      <rPr>
        <b/>
        <sz val="11"/>
        <color theme="1"/>
        <rFont val="Calibri"/>
        <family val="2"/>
        <scheme val="minor"/>
      </rPr>
      <t>Hourly</t>
    </r>
  </si>
  <si>
    <t>Attempts &gt; 50, SSR &lt; 99%</t>
  </si>
  <si>
    <t>CS AMR Call Drop Rate (%)</t>
  </si>
  <si>
    <t>CS AMR Call Drop Rate</t>
  </si>
  <si>
    <t>CS AMR CDR</t>
  </si>
  <si>
    <t>CS RRC SR</t>
  </si>
  <si>
    <t>PS RRC SR</t>
  </si>
  <si>
    <t>CS RAB SR</t>
  </si>
  <si>
    <t>PS RAB SR</t>
  </si>
  <si>
    <t>PS CDR</t>
  </si>
  <si>
    <t>ERAB Drop Rate (%)</t>
  </si>
  <si>
    <t>ERAB Drop Rate</t>
  </si>
  <si>
    <t>CSSR (Call Setup Success Rate)</t>
  </si>
  <si>
    <t>Call Setup Success Rate</t>
  </si>
  <si>
    <t>RRC Connection Setup Success Rate</t>
  </si>
  <si>
    <t>Call Drop Rate ERAB DROP</t>
  </si>
  <si>
    <t>TCH Setup + HO Succ%</t>
  </si>
  <si>
    <t>TCH Setup + HO Success Rate</t>
  </si>
  <si>
    <t>SD Drop (SS) %</t>
  </si>
  <si>
    <t>SD Drop (SS)</t>
  </si>
  <si>
    <t>SD Drop (Qual) %</t>
  </si>
  <si>
    <t>SD Drop (Qual)</t>
  </si>
  <si>
    <t>SD Drop (other) %</t>
  </si>
  <si>
    <t>SD Drop (other)</t>
  </si>
  <si>
    <t>GPRS Failure%</t>
  </si>
  <si>
    <t>GPRS Failure Rate</t>
  </si>
  <si>
    <t>TBF_Blocking_DL %</t>
  </si>
  <si>
    <t>TBF Blocking DL</t>
  </si>
  <si>
    <t>TBF_Blocking_DL</t>
  </si>
  <si>
    <t>TBF_Blocking_UL %</t>
  </si>
  <si>
    <t>TBF Blocking UL</t>
  </si>
  <si>
    <t>TBF_Blocking_UL</t>
  </si>
  <si>
    <t>RAACH Failure%</t>
  </si>
  <si>
    <t>RAACH Failure Rate</t>
  </si>
  <si>
    <t>Internal HO Succ%</t>
  </si>
  <si>
    <t>Internal HO Success Rate</t>
  </si>
  <si>
    <t>External HO Succ%</t>
  </si>
  <si>
    <t>External HO Success Rate</t>
  </si>
  <si>
    <t>TCH Drop - Signal Strength</t>
  </si>
  <si>
    <t>TCH Drop Rate - Signal Strength</t>
  </si>
  <si>
    <t>TCH Drop (SS)</t>
  </si>
  <si>
    <t>TCH Drop - Quality</t>
  </si>
  <si>
    <t>TCH Drop Rate - Quality</t>
  </si>
  <si>
    <t>TCH Drop (Qual)</t>
  </si>
  <si>
    <t>TCH drop -other</t>
  </si>
  <si>
    <t>TCH Drop Rate - Others</t>
  </si>
  <si>
    <t>TCH Drop (Other)</t>
  </si>
  <si>
    <t>Total SDCCH Drop</t>
  </si>
  <si>
    <t>Total SDCCH Drop Rate</t>
  </si>
  <si>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Critical Threshold </t>
    </r>
    <r>
      <rPr>
        <b/>
        <sz val="11"/>
        <color theme="1"/>
        <rFont val="Calibri"/>
        <family val="2"/>
        <scheme val="minor"/>
      </rPr>
      <t>Ericsson</t>
    </r>
    <r>
      <rPr>
        <sz val="11"/>
        <color theme="1"/>
        <rFont val="Calibri"/>
        <family val="2"/>
        <scheme val="minor"/>
      </rPr>
      <t xml:space="preserve"> Cell </t>
    </r>
    <r>
      <rPr>
        <b/>
        <sz val="11"/>
        <color theme="1"/>
        <rFont val="Calibri"/>
        <family val="2"/>
        <scheme val="minor"/>
      </rPr>
      <t>Hourly</t>
    </r>
  </si>
  <si>
    <t>Attempts &gt; 50, SSR &lt; 90%</t>
  </si>
  <si>
    <t>Attempts &gt; 100, Failure% &gt; 10</t>
  </si>
  <si>
    <t>Attempts &gt; 50, Blocking &gt; 5%</t>
  </si>
  <si>
    <t>Attempts &gt; 100, Failure &gt; 5%</t>
  </si>
  <si>
    <t>Attempts &gt; 100, SSR &lt; 90%</t>
  </si>
  <si>
    <t>Total TCH Drop</t>
  </si>
  <si>
    <t xml:space="preserve">Call Setup Success Rate HS </t>
  </si>
  <si>
    <t>CSSR_HS</t>
  </si>
  <si>
    <t>Drop Rate Speech (%)</t>
  </si>
  <si>
    <t>Drop Rate Speech</t>
  </si>
  <si>
    <t>Drop Rate HS Data (%)</t>
  </si>
  <si>
    <t>Drop Rate HS Data</t>
  </si>
  <si>
    <t>PS Call Drop Rate R99 (%)</t>
  </si>
  <si>
    <t>PS Call Drop Rate R99</t>
  </si>
  <si>
    <t xml:space="preserve">PS Call Drops (R99) </t>
  </si>
  <si>
    <t>Inter-RAT Cell Change Success Rate (%)</t>
  </si>
  <si>
    <t>Inter-RAT Cell Change Success Rate</t>
  </si>
  <si>
    <t>IRAT Cell Change Success Rate %</t>
  </si>
  <si>
    <t>AMR Inter-RAT Prep Success Rate (%)</t>
  </si>
  <si>
    <t>AMR Inter-RAT Prep Success Rate</t>
  </si>
  <si>
    <t xml:space="preserve">AMR Inter RAT Prep Success </t>
  </si>
  <si>
    <t>AMR Inter-RAT HO Success Rate (%)</t>
  </si>
  <si>
    <t>AMR Inter-RAT HO Success Rate</t>
  </si>
  <si>
    <t xml:space="preserve">AMR Inter RATHO Success </t>
  </si>
  <si>
    <t>Drop Rate PS R99</t>
  </si>
  <si>
    <t>Attempts &gt; 100, SSR &lt; 98%</t>
  </si>
  <si>
    <t>Attempts &gt; 5, SSR &lt; 98%</t>
  </si>
  <si>
    <t xml:space="preserve">RRC Success Rate </t>
  </si>
  <si>
    <t>RRC Success Rate</t>
  </si>
  <si>
    <t>RRC Success Rate CS</t>
  </si>
  <si>
    <t>RRC Success Rate PS</t>
  </si>
  <si>
    <t>CS RAB Setup Success Rate</t>
  </si>
  <si>
    <t>PS RAB Setup Success Rate (R99)</t>
  </si>
  <si>
    <t>CS Call Drops</t>
  </si>
  <si>
    <t>Soft Handover Success Rate % (for Speech)</t>
  </si>
  <si>
    <t>Minutes per Abnormal Release</t>
  </si>
  <si>
    <t>Minutes per abnormal release</t>
  </si>
  <si>
    <t>Session Setup Success Rate (%)</t>
  </si>
  <si>
    <t>Session Setup Success Rate</t>
  </si>
  <si>
    <t>Session Setup SSR</t>
  </si>
  <si>
    <t>HO Preparation Success Rate (%)</t>
  </si>
  <si>
    <t>HO Preparation Success Rate</t>
  </si>
  <si>
    <t xml:space="preserve">HO Preparation Succ Rate </t>
  </si>
  <si>
    <t>HO Execution Success Rate (%)</t>
  </si>
  <si>
    <t>HO Execution Success Rate</t>
  </si>
  <si>
    <t xml:space="preserve">HO Execution Succ Rate </t>
  </si>
  <si>
    <t>HO Success Rate (%)</t>
  </si>
  <si>
    <t>HO Success Rate</t>
  </si>
  <si>
    <t>HO SSR</t>
  </si>
  <si>
    <t>Mobility Success Rate (%)</t>
  </si>
  <si>
    <t>Mobility Success Rate</t>
  </si>
  <si>
    <t>Mobility Succ rate</t>
  </si>
  <si>
    <t>RRC SSR</t>
  </si>
  <si>
    <t>Drop Call Rate
E-RAB drop Rate(%)</t>
  </si>
  <si>
    <t>Drop Call Rate and E-RAB drop Rate(%) are duplicated</t>
  </si>
  <si>
    <t>E-RAB Success Rate</t>
  </si>
  <si>
    <t>Total TCH Drop #</t>
  </si>
  <si>
    <t>Total SD Drop #</t>
  </si>
  <si>
    <t>TCH Congestion #</t>
  </si>
  <si>
    <t>SD Congestion #</t>
  </si>
  <si>
    <t>TCH Drop No</t>
  </si>
  <si>
    <t>Total SD Drop</t>
  </si>
  <si>
    <t>SD drop No</t>
  </si>
  <si>
    <t>TCH Congestion</t>
  </si>
  <si>
    <t>TCh cong no</t>
  </si>
  <si>
    <t>SD Congestion</t>
  </si>
  <si>
    <t>SD cong no</t>
  </si>
  <si>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Critical Threshold Cell </t>
    </r>
    <r>
      <rPr>
        <b/>
        <sz val="11"/>
        <color theme="1"/>
        <rFont val="Calibri"/>
        <family val="2"/>
        <scheme val="minor"/>
      </rPr>
      <t>Daily</t>
    </r>
  </si>
  <si>
    <t>TCH drop rate</t>
  </si>
  <si>
    <t>SD drop rate</t>
  </si>
  <si>
    <t>TCh cong rate</t>
  </si>
  <si>
    <t>SD Cong rate</t>
  </si>
  <si>
    <t xml:space="preserve"> CS RAB Failures  </t>
  </si>
  <si>
    <t xml:space="preserve">CS RAB Failures  </t>
  </si>
  <si>
    <t>CS RAB failure No</t>
  </si>
  <si>
    <t>RAB Drops - Abnormal AMR #</t>
  </si>
  <si>
    <t>RAB Drops - Abnormal AMR</t>
  </si>
  <si>
    <t>AMR RAB failure No</t>
  </si>
  <si>
    <t>AMR Rab SSR</t>
  </si>
  <si>
    <t>CS Rab SSR</t>
  </si>
  <si>
    <t>CS drop</t>
  </si>
  <si>
    <t>PS drop</t>
  </si>
  <si>
    <t>RRC failure no</t>
  </si>
  <si>
    <t>CS abnormal number</t>
  </si>
  <si>
    <t>PS abnormal number</t>
  </si>
  <si>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Critical Threshold </t>
    </r>
    <r>
      <rPr>
        <b/>
        <sz val="11"/>
        <color theme="1"/>
        <rFont val="Calibri"/>
        <family val="2"/>
        <scheme val="minor"/>
      </rPr>
      <t>Cluster</t>
    </r>
    <r>
      <rPr>
        <sz val="11"/>
        <color theme="1"/>
        <rFont val="Calibri"/>
        <family val="2"/>
        <scheme val="minor"/>
      </rPr>
      <t xml:space="preserve"> Daily</t>
    </r>
  </si>
  <si>
    <t>RRC cong rate</t>
  </si>
  <si>
    <t>CS Rab Cong rate</t>
  </si>
  <si>
    <t>Network Daily</t>
  </si>
  <si>
    <t>Vendor</t>
  </si>
  <si>
    <t>Hourly  Cell</t>
  </si>
  <si>
    <t>Daily Cell</t>
  </si>
  <si>
    <t>Daily Network</t>
  </si>
  <si>
    <t>Huawei</t>
  </si>
  <si>
    <t>Daily Cluster</t>
  </si>
  <si>
    <t>Alarm Type</t>
  </si>
  <si>
    <t>ALU</t>
  </si>
  <si>
    <t>Ericsson</t>
  </si>
  <si>
    <t>Total</t>
  </si>
  <si>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Warning Threshold</t>
    </r>
  </si>
  <si>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Critical Threshold Cell Hourly- </t>
    </r>
    <r>
      <rPr>
        <b/>
        <sz val="11"/>
        <color theme="1"/>
        <rFont val="Calibri"/>
        <family val="2"/>
        <scheme val="minor"/>
      </rPr>
      <t>Huawei</t>
    </r>
  </si>
  <si>
    <t>&lt;99.9</t>
  </si>
  <si>
    <t>&lt;99</t>
  </si>
  <si>
    <t>NA</t>
  </si>
  <si>
    <t>&gt;0</t>
  </si>
  <si>
    <t>Outgoing HO Success Rate</t>
  </si>
  <si>
    <t>&lt;97</t>
  </si>
  <si>
    <t>&lt;95</t>
  </si>
  <si>
    <t>Incoming HO Success Rate</t>
  </si>
  <si>
    <t>&lt;92</t>
  </si>
  <si>
    <t>&lt;90</t>
  </si>
  <si>
    <t>Call Drop Rate</t>
  </si>
  <si>
    <t>&gt;1</t>
  </si>
  <si>
    <t>&gt;2</t>
  </si>
  <si>
    <t>Sub Domain</t>
  </si>
  <si>
    <t>CS</t>
  </si>
  <si>
    <t>PDCH Congestion Rate %</t>
  </si>
  <si>
    <t>PDCH Congestion Rate</t>
  </si>
  <si>
    <t>&lt;98</t>
  </si>
  <si>
    <t>PS</t>
  </si>
  <si>
    <t>CSRAB_SSR, CS RAB SR, CS RAB Setup Success Rate, CS Rab SSR</t>
  </si>
  <si>
    <t>CS Call Drops, CS_Drop_Rate</t>
  </si>
  <si>
    <t>Soft Handover Success Rate % (for Speech); SoftHO_Success_Rate</t>
  </si>
  <si>
    <t>RRC_SSR_PS, PS RRC SR, RRC Success Rate PS</t>
  </si>
  <si>
    <t>PSRAB_SSR, PS RAB SR, PS RAB Setup Success Rate (R99),</t>
  </si>
  <si>
    <t>PSPCH_Drop_Rate, PS CDR</t>
  </si>
  <si>
    <t>&lt;2</t>
  </si>
  <si>
    <t>NOTE:</t>
  </si>
  <si>
    <t>Dashboard Thresholds color indicator is following Column D and E on KPI Mapping sheet</t>
  </si>
  <si>
    <t>Dashboard alarm AEL launching is report threhsold if exisits, otherwise, new alarm report definition will be created for alarms for Dashboard KPIs.</t>
  </si>
  <si>
    <t>&lt;99.5</t>
  </si>
  <si>
    <t>Call Drop Rate ERAB DROP, Drop Call Rate, E-RAB drop Rate(%)</t>
  </si>
  <si>
    <t>&gt;0.5</t>
  </si>
  <si>
    <t>Outgoing HO Success Rate (%)</t>
  </si>
  <si>
    <t>Incoming HO Success Rate (%)</t>
  </si>
  <si>
    <t>&lt;9.9</t>
  </si>
  <si>
    <t>why warning and critcal threshold on dashboard is conflict?</t>
  </si>
  <si>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Critical Threshold Cell Hourly- </t>
    </r>
    <r>
      <rPr>
        <b/>
        <sz val="11"/>
        <color theme="1"/>
        <rFont val="Calibri"/>
        <family val="2"/>
        <scheme val="minor"/>
      </rPr>
      <t>ALU</t>
    </r>
  </si>
  <si>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Critical Threshold Cell Hourly- </t>
    </r>
    <r>
      <rPr>
        <b/>
        <sz val="11"/>
        <color theme="1"/>
        <rFont val="Calibri"/>
        <family val="2"/>
        <scheme val="minor"/>
      </rPr>
      <t>Ericsson</t>
    </r>
  </si>
  <si>
    <t>TBF Establishment Success Rate DL</t>
  </si>
  <si>
    <t>Cell Availability (%)</t>
  </si>
  <si>
    <t>Cell Availability</t>
  </si>
  <si>
    <t>&lt;100</t>
  </si>
  <si>
    <t>PS_CallSetup_SuccRate</t>
  </si>
  <si>
    <t>PS CallSetup Success Rate</t>
  </si>
  <si>
    <t>CS_Voice_CallSetup_SuccRate</t>
  </si>
  <si>
    <t>CS Voice CallSetup Success Rate</t>
  </si>
  <si>
    <t>HSDPA_CallSetup_SuccRate</t>
  </si>
  <si>
    <t>HSDPA CallSetup Success Rate</t>
  </si>
  <si>
    <t>Average_CPU_Load_Rate</t>
  </si>
  <si>
    <t>Average CPU Load Rate</t>
  </si>
  <si>
    <t>&gt;70</t>
  </si>
  <si>
    <t>&gt;72</t>
  </si>
  <si>
    <t>Average_Memory_Load_Rate</t>
  </si>
  <si>
    <t>Average Memory Load Rate</t>
  </si>
  <si>
    <t>3GMacroToFemto_CS_HHO_SuccRate</t>
  </si>
  <si>
    <t>3GMacroToFemto CS HHO Success Rate</t>
  </si>
  <si>
    <t>&lt;75</t>
  </si>
  <si>
    <t>&lt;70</t>
  </si>
  <si>
    <t>2GMacroToFemto_CS_HHO_SuccRate</t>
  </si>
  <si>
    <t>2GMacroToFemto CS HHO Success Rate</t>
  </si>
  <si>
    <t>PS_DropCall_Rate</t>
  </si>
  <si>
    <t>PS DropCall Rate</t>
  </si>
  <si>
    <t>CS_Voice_DropCall_Rate</t>
  </si>
  <si>
    <t>CS Voice DropCall Rate</t>
  </si>
  <si>
    <t>X2&amp;S1 Incoming  HO Failures(Prep&amp;Exec)</t>
  </si>
  <si>
    <t>X2&amp;S1 Incoming  HO Failures (Prep&amp;Exec)</t>
  </si>
  <si>
    <t>X2&amp;S1 Incoming  HO Failures Rate (Prep&amp;Exec)</t>
  </si>
  <si>
    <t>3G-Femto</t>
  </si>
  <si>
    <t>&gt;7</t>
  </si>
  <si>
    <t>&gt;10</t>
  </si>
  <si>
    <t>if report alarm is reused, Test coverage on Dashboard for alarm defintiion/alarm appeared on AEL checking/Cross Launch will be skipped , will focus on the AEL launching.</t>
  </si>
  <si>
    <t>To be validated</t>
  </si>
  <si>
    <t>Failed</t>
  </si>
  <si>
    <t>Blocked</t>
  </si>
  <si>
    <t>MBAC Threshold Values - Huawei  Hourly Cell Threshold Alarms</t>
  </si>
  <si>
    <t>Test Cases</t>
  </si>
  <si>
    <t>MBAC Threshold Values - ALU  Hourly Cell Threshold Alarms</t>
  </si>
  <si>
    <t>MBAC Threshold Values - Ericsson Hourly Cell Threshold Alarms</t>
  </si>
  <si>
    <t>MBAC Threshold Values - Daily Cell Threshold Alarms</t>
  </si>
  <si>
    <t>MBAC Threshold Values - Daily Cluster Threshold Alarms</t>
  </si>
  <si>
    <t>MBAC Threshold Values - Daily Network Threshold Alarms</t>
  </si>
  <si>
    <t>Passed</t>
  </si>
  <si>
    <t>In Progress</t>
  </si>
  <si>
    <t>Verify Huawei Alarms on AEL</t>
  </si>
  <si>
    <t>Verify ALU Alarms on AEL</t>
  </si>
  <si>
    <t>Verify Ericsson Alarms on AEL</t>
  </si>
  <si>
    <t>Launching UPM Report from Huawei Alarms</t>
  </si>
  <si>
    <t>Launching UPM Report from ALU Alarms</t>
  </si>
  <si>
    <t>Launching UPM Report from Ericsson Alarms</t>
  </si>
  <si>
    <t>AEL Launching from Mobile Access Huawei CS Dashboard</t>
  </si>
  <si>
    <t>AEL Launching from Mobile Access Huawei PS Dashboard</t>
  </si>
  <si>
    <t>AEL Launching from Mobile Access ALU CS Dashboard</t>
  </si>
  <si>
    <t>AEL Launching from Mobile Access ALU PS Dashboard</t>
  </si>
  <si>
    <t>AEL Launching from Mobile Access Ericsson CS Dashboard</t>
  </si>
  <si>
    <t>AEL Launching from Mobile Access Ericsson PS Dashboard</t>
  </si>
  <si>
    <t>AEL Launching from Huawei, ALU, Ericsson Report 2G, 3G,4G , CS PS (not in the test cases, but embleded in the report test cases</t>
  </si>
  <si>
    <t>Grand TOTAL</t>
  </si>
  <si>
    <t>HUA_CallSetupSuccessRate_cond</t>
  </si>
  <si>
    <t>ALARM_HUA_Cell_Hourly_2G3G_LT99</t>
  </si>
  <si>
    <t>ALARM_HUA_Cell_Hr_2G3G_LT99.sql</t>
  </si>
  <si>
    <t>HUA_TCH_Blocking2G_Cond</t>
  </si>
  <si>
    <t>ALARM_HUA_Cell_Hourly_2G3G_GT0</t>
  </si>
  <si>
    <t>ALARM_HUA_Cell_Hr_2G3G_GT0.sql</t>
  </si>
  <si>
    <t>HUA_OutgoingHOSuccessRate_2G</t>
  </si>
  <si>
    <t>HUA_IncomingHOSuccessRate_2G</t>
  </si>
  <si>
    <t>HUA_TCHAvail2G</t>
  </si>
  <si>
    <t>ALARM_HUA_Cell_Hourly_2G3G_LT90</t>
  </si>
  <si>
    <t>ALARM_HUA_Cell_Hr_2G3G_LT90.sql</t>
  </si>
  <si>
    <t>HUA_PSRRCSuccessRate_3G_Cond</t>
  </si>
  <si>
    <t>HUA_CSRABSuccessRate_3G_Cond</t>
  </si>
  <si>
    <t>HUA_CSCallSetupSuccessRate3G_Cond</t>
  </si>
  <si>
    <t>HUA_PSRABSuccessRate_3G_Cond</t>
  </si>
  <si>
    <t>HUA_PSCallDropRate_3G_Cond</t>
  </si>
  <si>
    <t>ALARM_Hua_Cell_Hourly_2G3G_GT2</t>
  </si>
  <si>
    <t>ALARM_HUA_Cell_Hr_2G3G_GT2.sql</t>
  </si>
  <si>
    <t>HUA_CSCallDropRate_3G_Cond</t>
  </si>
  <si>
    <t>HUA_SoftHOSuccessRate_3G_Cond</t>
  </si>
  <si>
    <t>ALARM_HUA_Cell_Hourly_2G3G_LT95</t>
  </si>
  <si>
    <t>ALARM_HUA_Cell_Hr_2G3G_LT95.sql</t>
  </si>
  <si>
    <t>HUA_InterRATHOSuccessRate_3G_Cond</t>
  </si>
  <si>
    <t>HUA_InterRATHOPSUTRANSuccessRate_3G_Cond</t>
  </si>
  <si>
    <t>HUA_PSRABCongestionRate_3G_Cond</t>
  </si>
  <si>
    <t>HUA_ERABSetupSuccessRate_LTE_Cond</t>
  </si>
  <si>
    <t>ALARM_HUA_Cell_Hourly_LTE_LT99</t>
  </si>
  <si>
    <t>ALARM_HUA_Cell_Hr_LTE_LT99.sql</t>
  </si>
  <si>
    <t>HUA_SDCCHBlockingRate2G_Cond</t>
  </si>
  <si>
    <t>HUA_CSRRCSuccessRate_3G_Cond</t>
  </si>
  <si>
    <t>HUA_RRCCongestionRate_3G_Cond</t>
  </si>
  <si>
    <t>HUA_CallSetupSuccessRatePSR99_3G_Cond</t>
  </si>
  <si>
    <t>HUA_HSDPADropRate_3G_Cond</t>
  </si>
  <si>
    <t>HUA_HSUPADropRate_3G_Cond</t>
  </si>
  <si>
    <t>HUA_HardHOIncomingSuccessRate_3G_Cond</t>
  </si>
  <si>
    <t>HUA_HardHOOutgoingSuccessRate_3G_Cond</t>
  </si>
  <si>
    <t>HUA_RRCSetupSuccessRate_3G_Cond</t>
  </si>
  <si>
    <t>HUA_CSRABCongestionRate_3G_Cond</t>
  </si>
  <si>
    <t>HUA_RRCSetupSuccessRate_LTE_Cond</t>
  </si>
  <si>
    <t>HUA_ERABDrop_LTE</t>
  </si>
  <si>
    <t>ALARM_HUA_Cell_Hourly_LTE_GT10</t>
  </si>
  <si>
    <t>ALARM_HUA_Cell_Hr_LTE_GT10.sql</t>
  </si>
  <si>
    <t>see the alarms, value seems too high. To  check formula.
Incorrect name of the Cognos formula - 13687</t>
  </si>
  <si>
    <t>UDC formula is not matching to the Cognos formula. - 13687</t>
  </si>
  <si>
    <t>ALU_CallSetupSuccessRate_2G_Cond</t>
  </si>
  <si>
    <t>ALARM_ALU_Cell_Hourly_2G3G_LT99</t>
  </si>
  <si>
    <t>ALARM_ALU_Cell_Hr_2G3G_LT99.sql</t>
  </si>
  <si>
    <t>ALU_CallSuccessRatio_2G_Cond</t>
  </si>
  <si>
    <t>ALU_TCHAssignmentFailureRate_2G_Cond</t>
  </si>
  <si>
    <t xml:space="preserve">ALU_CSRRCSuccessRate_3G_Cond </t>
  </si>
  <si>
    <t>ALU_PSRRCSuccessRate_3G_Cond</t>
  </si>
  <si>
    <t>ALU_CSRABSuccessRate_3G_Cond</t>
  </si>
  <si>
    <t xml:space="preserve">ALU_PSRABSuccessRate_3G_Cond </t>
  </si>
  <si>
    <t>ALU_CSAMRCallDropRate_3G_Cond</t>
  </si>
  <si>
    <t>ALARM_ALU_Cell_Hourly_2G3G_GT2</t>
  </si>
  <si>
    <t>ALARM_ALU_Cell_Hr_2G3G_GT2.sql</t>
  </si>
  <si>
    <t>ALU_PSCallDropRate_3G_Cond</t>
  </si>
  <si>
    <t>ALU_RRCSetupSuccessRate_LTE_Cond</t>
  </si>
  <si>
    <t>ALARM_ALU_Cell_Hourly_LTE_LT99</t>
  </si>
  <si>
    <t>ALARM_ALU_Cell_Hr_LTE_LT99.sql</t>
  </si>
  <si>
    <t>ALU_ERABDropRate_LTE_Cond</t>
  </si>
  <si>
    <t>ALARM_ALU_Cell_Hourly_LTE_GT2</t>
  </si>
  <si>
    <t>ALARM_ALU_Cell_Hr_LTE_GT2.sql</t>
  </si>
  <si>
    <t>ALU_CallSetupSuccessRate_LTE_Cond</t>
  </si>
  <si>
    <t>ALU_CD_CallSetupSuccessRate_2G</t>
  </si>
  <si>
    <t>ALARM_Cell_Daily_2G3G_LT95</t>
  </si>
  <si>
    <t>ALU_CD_TCHBlockingRate2G</t>
  </si>
  <si>
    <t>ALARM_Cell_Daily_2G3G_GT1</t>
  </si>
  <si>
    <t>ALU_CD_SDCCH_Blocking_Rate_2G</t>
  </si>
  <si>
    <t xml:space="preserve">  ALARM_Cell_Daily_2G3G_GT200</t>
  </si>
  <si>
    <t>ALU_CD_TCHCongestion_2G</t>
  </si>
  <si>
    <t>ALARM_Cell_Daily_2G3G_GT100</t>
  </si>
  <si>
    <t>ALU_CD_SDCongestion_2G</t>
  </si>
  <si>
    <t>ALU_CD_CS_RAB_Success_Rate_3G</t>
  </si>
  <si>
    <t>ALU_CLD_CallSetupSuccessRate_2G</t>
  </si>
  <si>
    <t>ALARM_CL_Daily_2G3G_LT99.50</t>
  </si>
  <si>
    <t>ALU_CLD_SDCCHDropRate2G</t>
  </si>
  <si>
    <t>ALARM_CL_Daily_2G3G_GT0.30</t>
  </si>
  <si>
    <t>ALU_CLD_TCHBlockingRate2G</t>
  </si>
  <si>
    <t>ALARM_CL_Daily_2G3G_GT0.10</t>
  </si>
  <si>
    <t>ALU_CLD_SDCCH_Blocking_Rate_2G</t>
  </si>
  <si>
    <t xml:space="preserve">  ALARM_CL_Daily_2G3G_GT0.25</t>
  </si>
  <si>
    <t>ALU_CLD_CS_RAB_Success_Rate_3G</t>
  </si>
  <si>
    <t xml:space="preserve">  ALARM_CL_Daily_2G3G_LT99.80</t>
  </si>
  <si>
    <t>ALU_NWD_CallSetupSuccessRate_2G</t>
  </si>
  <si>
    <t>ALARM_NW_Daily_2G3G_LT99.5</t>
  </si>
  <si>
    <t>ALU_NWD_SDCCHDropRate2G</t>
  </si>
  <si>
    <t>ALARM_NW_Daily_2G3G_GT0.30</t>
  </si>
  <si>
    <t>ALU_NWD_TCHBlockingRate2G</t>
  </si>
  <si>
    <t>ALARM_NW_Daily_2G3G_GT0.10</t>
  </si>
  <si>
    <t>ALU_NWD_SDCCH_Blocking_Rate_2G</t>
  </si>
  <si>
    <t>ALARM_NW_Daily_2G3G_GT0.25</t>
  </si>
  <si>
    <t>ALU_NWD_CS_RAB_Success_Rate_3G</t>
  </si>
  <si>
    <t xml:space="preserve">  ALARM_NW_Daily_2G3G_LT99.8</t>
  </si>
  <si>
    <t>ERI_CallSetupSuccessRate_2G_Cond</t>
  </si>
  <si>
    <t>ERI_TCHAssignmentSuccessRate_2G_Cond</t>
  </si>
  <si>
    <t>ERI_TCHSetup_HOSuccessRate_2G_Cond</t>
  </si>
  <si>
    <t>defect - 13688</t>
  </si>
  <si>
    <t>ERI_TCHDropRateQuality_2G</t>
  </si>
  <si>
    <t>ERI_TCHDropRateSignalStrength_2G_Cond</t>
  </si>
  <si>
    <t>ERI_TCHDropRateOthers_2G_Cond</t>
  </si>
  <si>
    <t>ERI_TotalSDCCHDropRate_2G_Cond</t>
  </si>
  <si>
    <t>ERI_SDDropSS_2G_Cond</t>
  </si>
  <si>
    <t>ERI_SDDropQual_2G_Cond</t>
  </si>
  <si>
    <t>ERI_SDDropOther_2G_Cond</t>
  </si>
  <si>
    <t>ERI_GPRSFailureRate_2G_Cond</t>
  </si>
  <si>
    <t>ERI_TBFBlockingDL_2G_Cond</t>
  </si>
  <si>
    <t>ERI_TBFBlockingUL_2G_Cond</t>
  </si>
  <si>
    <t>ERI_RAACHFailureRate_2G_Cond</t>
  </si>
  <si>
    <t>ERI_InternalHOSuccessRate_2G_Cond</t>
  </si>
  <si>
    <t>ERI_ExternalHOSuccessRate_2G_Cond</t>
  </si>
  <si>
    <t>ERI_CallSetupSuccessRatePSR99_3G_Cond</t>
  </si>
  <si>
    <t>ERI_CallSetupSuccessRateHS_3G_Cond</t>
  </si>
  <si>
    <t>ERI_DropRateSpeech_3G_Cond</t>
  </si>
  <si>
    <t>ERI_DropRatePSR99_3G_Cond</t>
  </si>
  <si>
    <t>13688 - UDC condition implementation is not correct.</t>
  </si>
  <si>
    <t>ERI_DropRateHSData_3G_Cond</t>
  </si>
  <si>
    <t>ERI_InterRATHOSuccessRate_3G_Cond</t>
  </si>
  <si>
    <t>ERI_InterRATCellChangeSuccessRate_3G_Cond</t>
  </si>
  <si>
    <t>ERI_RRCSetupSuccessRate_3G_Cond</t>
  </si>
  <si>
    <t>ERI_CSRABSuccessRate_3G_Cond</t>
  </si>
  <si>
    <t>ERI_PSRRCSuccessRate_3G_Cond</t>
  </si>
  <si>
    <t>ERI_PSRABSuccessRate_3G_Cond</t>
  </si>
  <si>
    <t>ERI_AMRInterRATHOSuccessRate_3G_Cond</t>
  </si>
  <si>
    <t>ERI_CSCallDropRate_3G_Cond</t>
  </si>
  <si>
    <t>ERI_PSCallDropsR99_3G_Cond</t>
  </si>
  <si>
    <t>ERI_RRCSetupSuccessRate_4G_Cond</t>
  </si>
  <si>
    <t>ERI_SessionSetupSuccessRate_4G_Cond</t>
  </si>
  <si>
    <t>ERI_CallDropRate_4G_Cond</t>
  </si>
  <si>
    <t>ERI_MinutesPerAbnormalRelease_4G_Cond</t>
  </si>
  <si>
    <t>ERI_HOSuccessRate_4G_Cond</t>
  </si>
  <si>
    <t>ERI_HOPreparationSuccessRate_4G_Cond</t>
  </si>
  <si>
    <t>ERI_MobilitySuccessRate_4G_Cond</t>
  </si>
  <si>
    <t>ERI_HOExecutionSuccessRate_4G_Cond</t>
  </si>
  <si>
    <t>ERI_ERABSetupSuccessRate_4G_Cond</t>
  </si>
  <si>
    <t>Percentage attempted</t>
  </si>
  <si>
    <t>Test cases related to Verification Report Definitions</t>
  </si>
  <si>
    <t>Test cases related to Verification of alarm appeared on AEL</t>
  </si>
  <si>
    <t>Verify Huawei Alarms on AEL (non-requirement) on Dashboard</t>
  </si>
  <si>
    <t>Verify ALU Alarms on AEL (non-requirement) on Dashboard</t>
  </si>
  <si>
    <t>Verify Ericsson Alarms on AEL (non-requirement) on Dashboard</t>
  </si>
  <si>
    <t>seeing the alarm, but with value problem. Checking with Lau. 
13861</t>
  </si>
  <si>
    <t>Seeing the alarm, having problem with 2 threshold condition, &gt; 0 and &gt; 2. To monitor. Suspect &gt;2 was due to testing on modifying threshold.
13861</t>
  </si>
  <si>
    <t>See the alarm, KPI naming , PS is at the back, not following KPI name?
13861</t>
  </si>
  <si>
    <t>See the alarm, KPI name does not include cond? No attempt condition defined.
13861</t>
  </si>
  <si>
    <t>Value is unexpected. 
13861</t>
  </si>
  <si>
    <t>ALU_TCH_Blocking_Rate_Congestion_2G</t>
  </si>
  <si>
    <t>ALARM_ALU_Cell_Hourly_2G3G_GT0</t>
  </si>
  <si>
    <t>ALARM_ALU_Cell_Hr_2G3G_GT0.sql</t>
  </si>
  <si>
    <t>ALU_TBF_Establishment_Success_Rate_DL_2G</t>
  </si>
  <si>
    <t xml:space="preserve">  ALARM_ALU_Cell_Hourly_2G3G_LT95</t>
  </si>
  <si>
    <t>ALARM_ALU_Cell_Hr_2G3G_LT95.sql</t>
  </si>
  <si>
    <t>ALU_Outgoing_HO_Success_Rate_2G</t>
  </si>
  <si>
    <t>ALU_Incoming_HO_Success_Rate_2G</t>
  </si>
  <si>
    <t>ALU_TCH_Availability_2G</t>
  </si>
  <si>
    <t>ALARM_ALU_Cell_Hourly_2G3G_LT90</t>
  </si>
  <si>
    <t>ALU_Call_Drop_Rate_2G</t>
  </si>
  <si>
    <t xml:space="preserve">
ALU_CS_Call_Setup_Success_Rate_3G</t>
  </si>
  <si>
    <t>ALU_Soft_HO_Success_Rate_3G</t>
  </si>
  <si>
    <t>ALARM_ALU_Cell_Hourly_2G3G_LT98</t>
  </si>
  <si>
    <t>ALARM_ALU_Cell_Hr_2G3G_LT98.sql</t>
  </si>
  <si>
    <t>ALU_Inter_RAT_HO_Success_Rate_3G</t>
  </si>
  <si>
    <t>ALU_Cell_Availability_3G</t>
  </si>
  <si>
    <t>ALARM_ALU_Cell_Hourly_2G3G_LT100</t>
  </si>
  <si>
    <t>ALARM_ALU_Cell_Hr_2G3G_LT100.sql</t>
  </si>
  <si>
    <t>ALU_PS_CallSetup_SuccRate_3GFemto</t>
  </si>
  <si>
    <t>ALU_CS_Voice_CallSetup_SuccRate_3GFemto</t>
  </si>
  <si>
    <t>ALARM_ALU_Cell_Hourly_2G3G_LT97</t>
  </si>
  <si>
    <t>ALARM_ALU_Cell_Hr_2G3G_LT97.sql</t>
  </si>
  <si>
    <t>ALU_HSDPA_CallSetup_SuccRate_3GFemto</t>
  </si>
  <si>
    <t>ALU_Average_CPU_Load_Rate_3GFemto</t>
  </si>
  <si>
    <t>ALARM_ALU_Cell_Hourly_2G3G_GT72</t>
  </si>
  <si>
    <t>ALARM_ALU_Cell_Hr_2G3G_GT72.sql</t>
  </si>
  <si>
    <t>ALU_Average_Memory_Load_Rate_3GFemto</t>
  </si>
  <si>
    <t>ALU_3GMacroToFemto_CS_HHO_SuccRate_3GFemto</t>
  </si>
  <si>
    <t>ALARM_ALU_Cell_Hourly_2G3G_LT70</t>
  </si>
  <si>
    <t>ALARM_ALU_Cell_Hr_2G3G_LT70.sql</t>
  </si>
  <si>
    <t>ALU_2GMacroToFemto_CS_HHO_SuccRate_3GFemto</t>
  </si>
  <si>
    <t>ALU_PS_DropCall_Rate_3GFemto</t>
  </si>
  <si>
    <t>ALU_CS_Voice_DropCall_Rate_3GFemto</t>
  </si>
  <si>
    <t>ALARM_ALU_Cell_Hourly_2G3G_GT1</t>
  </si>
  <si>
    <t>ALARM_ALU_Cell_Hr_2G3G_GT1.sql</t>
  </si>
  <si>
    <t>ALU_ERAB_Setup_Success_Rate_4G</t>
  </si>
  <si>
    <t>ALU_Mobility_Success_Rate_4G</t>
  </si>
  <si>
    <t>ALU_X2S1_Incoming_HO_Failures_4G</t>
  </si>
  <si>
    <t>ALARM_ALU_Cell_Hourly_LTE_LT95</t>
  </si>
  <si>
    <t>ALARM_ALU_Cell_Hr_LTE_LT95.sql</t>
  </si>
  <si>
    <t>ALU_X2S1_Incoming_HO_Failures_Rate_4G</t>
  </si>
  <si>
    <t>ALU_IN_HO_SUCCESS_RATE_2G</t>
  </si>
  <si>
    <t>ALU_OUT_HO_SUCCESS_RATE_2G</t>
  </si>
  <si>
    <t>ALU_TBF_EST_SUCCESS_RATE_DL_2G</t>
  </si>
  <si>
    <t>ALU_TCH_BLOCKING_RATE_CONG_2G</t>
  </si>
  <si>
    <t>ALARM_ERI_Cell_Hourly_2G3G_GT5</t>
  </si>
  <si>
    <t>ALARM_ERI_Cell_Hr_2G3G_GT5.sql</t>
  </si>
  <si>
    <t>ALARM_ERI_Cell_Hourly_2G3G_GT10</t>
  </si>
  <si>
    <t>ALARM_ERI_Cell_Hr_2G3G_GT10.sql</t>
  </si>
  <si>
    <t>ALARM_ERI_Cell_Hourly_2G3G_LT90</t>
  </si>
  <si>
    <t>ALARM_ERI_Cell_Hr_2G3G_LT90.sql</t>
  </si>
  <si>
    <t>ERI_SoftHOSuccessRate_3G_Cond</t>
  </si>
  <si>
    <t>ALARM_ERI_Cell_Hourly_2G3G_LT98</t>
  </si>
  <si>
    <t>ALARM_ERI_Cell_Hr_2G3G_LT98.sql</t>
  </si>
  <si>
    <t>ALARM_ERI_EUtranCell_Hourly_LTE_GT2</t>
  </si>
  <si>
    <t>ALARM_ERI_EUtranCell_Hr_LTE_GT2.sql</t>
  </si>
  <si>
    <t>ALARM_ERI_Cell_Hr_2G3G_GT2.sql</t>
  </si>
  <si>
    <t>ALARM_ERI_Cell_Hourly_2G3G_GT2</t>
  </si>
  <si>
    <t>ALARM_ERI_Cell_Hourly_2G3G_LT99</t>
  </si>
  <si>
    <t>ALARM_ERI_Cell_Hr_2G3G_LT99.sql</t>
  </si>
  <si>
    <t>ERI_CSRRCSuccessRate_3G_Cond</t>
  </si>
  <si>
    <t>ALARM_ERI_EUtranCell_Hourly_LTE_LT99</t>
  </si>
  <si>
    <t>ALARM_ERI_EUtranCell_Hr_LTE_LT99.sql</t>
  </si>
  <si>
    <t>HUA_PDCHCongestionRate_2G</t>
  </si>
  <si>
    <t>HUA_ERAB_Drop_Rate_4G</t>
  </si>
  <si>
    <t>HUA_Mobility_SuccessRate_4G</t>
  </si>
  <si>
    <t>HUA_Outgoing_HO_SuccessRate_4G</t>
  </si>
  <si>
    <t>HUA_Incoming_HO_SuccessRate_4G</t>
  </si>
  <si>
    <t>HUA_Call_Setup_Success_Rate_4G</t>
  </si>
  <si>
    <t>ALARM_HUA_Cell_Hourly_LTE_GT1</t>
  </si>
  <si>
    <t>ALARM_HUA_Cell_Hr_LTE_GT1.sql</t>
  </si>
  <si>
    <t>ALARM_HUA_Cell_Hourly_LTE_LT95</t>
  </si>
  <si>
    <t>ALARM_HUA_Cell_Hr_LTE_LT95.sql</t>
  </si>
  <si>
    <t>ALARM_HUA_Cell_Hourly_2G3G_GT2</t>
  </si>
  <si>
    <t>ALARM_HUA_Cell_Hr_2G3G_LT97.sql</t>
  </si>
  <si>
    <t>ERI_PDCHCongestionRate2G</t>
  </si>
  <si>
    <t>ERI_CSCallSeupSuccessRate_3G</t>
  </si>
  <si>
    <t>ALARM_ERI_Cell_Hr_2G3G_GT0.sql</t>
  </si>
  <si>
    <t>ALARM_ERI_Cell_Hourly_2G3G_GT0</t>
  </si>
  <si>
    <t>ALARM_ERI_Cell_Hr_2G3G_LT95.sql</t>
  </si>
  <si>
    <t>ALARM_ERI_Cell_Hourly_2G3G_LT95</t>
  </si>
  <si>
    <t>ERI_TCH_ Availability_2G</t>
  </si>
  <si>
    <t>ERI_TCH_Blocking_Rate_Congestion_2G</t>
  </si>
  <si>
    <t>ERI_Outgoing_HO_Success_Rate_2G</t>
  </si>
  <si>
    <t>ERI_Incoming_HO_Success_Rate_2G</t>
  </si>
  <si>
    <t>s</t>
  </si>
  <si>
    <t>Alarm_CL_Daily_2G3G_GT0.10.sql</t>
  </si>
  <si>
    <t>Alarm_CL_Daily_2G3G_GT0.25.sql</t>
  </si>
  <si>
    <t>Alarm_CL_Daily_2G3G_GT0.30.sql</t>
  </si>
  <si>
    <t>Alarm_CL_Daily_2G3G_LT99.80.sql</t>
  </si>
  <si>
    <t>Alarm_CL_Daily_2G3G_LT99.50.sql</t>
  </si>
  <si>
    <t>Alarm_CL_Daily_2G3G_LT99.70.sql</t>
  </si>
  <si>
    <t>n/a</t>
  </si>
  <si>
    <t>ERI_CLD_CS_RAB_Success_Rate_3G</t>
  </si>
  <si>
    <t>ERI_CLD_CallSetupSuccessRate_2G</t>
  </si>
  <si>
    <t>ERI_CLD_RRCSetupSuccessRate_3G</t>
  </si>
  <si>
    <t>ERI_CLD_SDCCHDropRate2G</t>
  </si>
  <si>
    <t>ERI_CLD_SDCCH_Blocking_Rate_2G</t>
  </si>
  <si>
    <t>ERI_CLD_TCHBlockingRate2G</t>
  </si>
  <si>
    <t xml:space="preserve">  ALARM_CL_Daily_2G3G_LT99.70</t>
  </si>
  <si>
    <t>HUA_CLD_CallSetupSuccessRate_2G</t>
  </si>
  <si>
    <t>HUA_CLD_SDCCHDropRate2G</t>
  </si>
  <si>
    <t>HUA_CLD_TCHBlockingRate2G</t>
  </si>
  <si>
    <t>HUA_CLD_SDCCH_Blocking_Rate_2G</t>
  </si>
  <si>
    <t>HUA_CLD_CS_RAB_Success_Rate_3G</t>
  </si>
  <si>
    <t>HUA_CLD_RRCSetupSuccessRate_3G</t>
  </si>
  <si>
    <t>Defect 13914: due to missing fomula</t>
  </si>
  <si>
    <t>ALARM_NW_Daily_2G3G_GT0.10.sql</t>
  </si>
  <si>
    <t>ALARM_NW_Daily_2G3G_GT0.25.sql</t>
  </si>
  <si>
    <t>ALARM_NW_Daily_2G3G_GT0.30.sql</t>
  </si>
  <si>
    <t>ALARM_NW_Daily_2G3G_LT99.5.sql</t>
  </si>
  <si>
    <t>ALARM_NW_Daily_2G3G_LT99.8.sql</t>
  </si>
  <si>
    <t>ERI_NWD_CS_RAB_Success_Rate_3G</t>
  </si>
  <si>
    <t>ERI_NWD_CallSetupSuccessRate_2G</t>
  </si>
  <si>
    <t>ERI_NWD_RRCSetupSuccessRate_3G</t>
  </si>
  <si>
    <t>ERI_NWD_SDCCHDropRate2G</t>
  </si>
  <si>
    <t>ERI_NWD_SDCCH_Blocking_Rate_2G</t>
  </si>
  <si>
    <t>ERI_NWD_TCHBlockingRate2G</t>
  </si>
  <si>
    <t>ALARM_NW_Daily_2G3G_LT99.8</t>
  </si>
  <si>
    <t>ALARM_NW_Daily_2G3G_LT99.7</t>
  </si>
  <si>
    <t>ALARM_NW_Daily_2G3G_LT99.7.sql</t>
  </si>
  <si>
    <t>HUA_NWD_CallSetupSuccessRate_2G</t>
  </si>
  <si>
    <t>HUA_NWD_SDCCHDropRate2G</t>
  </si>
  <si>
    <t>HUA_NWD_TCHBlockingRate2G</t>
  </si>
  <si>
    <t>HUA_NWD_SDCCH_Blocking_Rate_2G</t>
  </si>
  <si>
    <t>HUA_NWD_CS_RAB_Success_Rate_3G</t>
  </si>
  <si>
    <t>HUA_NWD_RRCSetupSuccessRate_3G</t>
  </si>
  <si>
    <t>ALU_CD_SDCCHDropRate2G</t>
  </si>
  <si>
    <t>ALARM_Cell_Daily_2G3G_GT2</t>
  </si>
  <si>
    <t>Defect 13914: fixed</t>
  </si>
  <si>
    <t>Alarm_Cell_Daily_2G3G_LT95.sql</t>
  </si>
  <si>
    <t>Alarm_Cell_Daily_2G3G_GT2.sql</t>
  </si>
  <si>
    <t>Alarm_Cell_Daily_2G3G_GT1.sql</t>
  </si>
  <si>
    <t>Alarm_Cell_Daily_2G3G_GT200.sql</t>
  </si>
  <si>
    <t>Alarm_Cell_Daily_2G3G_GT100.sql</t>
  </si>
  <si>
    <t xml:space="preserve">Defect 13914: due to missing fomula </t>
  </si>
  <si>
    <t>ALU_CD_SDDrop_2G</t>
  </si>
  <si>
    <t>HUA_CD_CSRABFailures_3G</t>
  </si>
  <si>
    <t>HUA_CD_CS_RAB_Success_Rate_3G</t>
  </si>
  <si>
    <t>HUA_CD_CallSetupSuccessRate_2G</t>
  </si>
  <si>
    <t>HUA_CD_RABDropsAbnormalAMR_3G</t>
  </si>
  <si>
    <t>HUA_CD_RRCSetupSuccessRate_3G</t>
  </si>
  <si>
    <t>HUA_CD_SDCCHDropRate2G</t>
  </si>
  <si>
    <t>HUA_CD_SDCCH_Blocking_Rate_2G</t>
  </si>
  <si>
    <t>HUA_CD_SDCongestion_2G</t>
  </si>
  <si>
    <t>HUA_CD_SDDrop_2G</t>
  </si>
  <si>
    <t>HUA_CD_TCHBlockingRate2G</t>
  </si>
  <si>
    <t>HUA_CD_TCHCongestion_2G</t>
  </si>
  <si>
    <t>HUA_CD_TCHDrop_2G</t>
  </si>
  <si>
    <t>Alarm_Cell_Daily_2G3G_GT50</t>
  </si>
  <si>
    <t>Alarm_Cell_Daily_2G3G_GT50.sql</t>
  </si>
  <si>
    <t>ERI_CD_CallSetupSuccessRate_2G</t>
  </si>
  <si>
    <t>ERI_CD_SDCCHDropRate2G</t>
  </si>
  <si>
    <t>ERI_CD_TCHBlockingRate2G</t>
  </si>
  <si>
    <t>ERI_CD_SDCCH_Blocking_Rate_2G</t>
  </si>
  <si>
    <t>ERI_CD_SDDrop_2G</t>
  </si>
  <si>
    <t>ERI_CD_TCHCongestion_2G</t>
  </si>
  <si>
    <t>ERI_CD_SDCongestion_2G</t>
  </si>
  <si>
    <t>ERI_CD_CS_RAB_Success_Rate_3G</t>
  </si>
  <si>
    <t>ERI_CD_RRCSetupSuccessRate_3G</t>
  </si>
  <si>
    <t>ERI_RRCSuccessRate_4G_Cond</t>
  </si>
  <si>
    <t>passed</t>
  </si>
  <si>
    <t>n\a</t>
  </si>
  <si>
    <t>as per Vachas comments, we can skip this for now</t>
  </si>
  <si>
    <t>mALARM_HUA_Cell_Hourly_LTE_GT1</t>
  </si>
  <si>
    <t>missing data</t>
  </si>
  <si>
    <t>late data</t>
  </si>
  <si>
    <t>UDC data checking</t>
  </si>
  <si>
    <t>Comment</t>
  </si>
  <si>
    <t>No data in last 2 hour, but has data for last 24 hours</t>
  </si>
  <si>
    <t>Data is at 12 AM, null in last 2 hours</t>
  </si>
  <si>
    <t>Data in db at 12 AM cell_id = SRC211/3302_153_42402565F80FD equals to 100 but in report showing 0</t>
  </si>
  <si>
    <t>Data is at 12 AM,  null in last 2 hours</t>
  </si>
  <si>
    <t>Data is at 4 AM,  null in last 2 hours</t>
  </si>
  <si>
    <t>Data is at 9 AM,  null in last 2 hours</t>
  </si>
  <si>
    <t>Data is at 10 AM,  null in last 2 hours</t>
  </si>
  <si>
    <t>Data is at 5 AM,  null in last 2 hours</t>
  </si>
  <si>
    <t>Data at 9 AM, null for the last 2 hours</t>
  </si>
  <si>
    <t>Data at 10 AM, null data at last 2 hours</t>
  </si>
  <si>
    <t>Data at 11am, null at last 2 hours</t>
  </si>
  <si>
    <t>Data at 1:00 am, null data for last 2 hours</t>
  </si>
  <si>
    <t>Due to traffic data are 0 for DEN thus division by 0 causing null UDC results</t>
  </si>
  <si>
    <t>Data at 12 PM, 25 Oct. null data at last 2 hour</t>
  </si>
  <si>
    <t>Data at 12 PM, 19 Oct</t>
  </si>
  <si>
    <t>Values are divided by 4. Example in db showing = 14, in report showing 3.5</t>
  </si>
  <si>
    <t>comments</t>
  </si>
  <si>
    <t>Denominator&gt;50, &lt;95</t>
  </si>
  <si>
    <t>PDCH Allocation Failure Rate (Previously PDCH Congestion Rate %)</t>
  </si>
  <si>
    <t>Availability?</t>
  </si>
  <si>
    <t>Availability</t>
  </si>
  <si>
    <t>ALARM_HUA_Cell_Hourly_2G3G_LT100</t>
  </si>
  <si>
    <t>ALARM_HUA_Cell_Hr_2G3G_LT100.sql</t>
  </si>
  <si>
    <t>ALU_TCH_Blocking_2G</t>
  </si>
  <si>
    <t>HUA_TBFEstablishmentSuccessRateDL_2G_Cond</t>
  </si>
  <si>
    <t>HUA_CellAvailability_3G</t>
  </si>
  <si>
    <t>HUA_ERABDropRate_LTE</t>
  </si>
  <si>
    <t>HUA_Availability_LTE</t>
  </si>
  <si>
    <t>ALU_OutgoingHOSuccessRate_2G</t>
  </si>
  <si>
    <t>ALARM_ALU_Cell_Hourly_2G3G_LT95</t>
  </si>
  <si>
    <t>ALU_IncomingHOSuccessRate_2G</t>
  </si>
  <si>
    <t>ALU_TCHAvail2G</t>
  </si>
  <si>
    <t>ALARM_ALU_Cell_Hr_2G3G_LT90.sql</t>
  </si>
  <si>
    <t>ALU_PDCHCongestionRate_2G</t>
  </si>
  <si>
    <t>HUA_DropRateHSData_3G_Cond</t>
  </si>
  <si>
    <t>ALU_DropRateHSData_3G_Cond</t>
  </si>
  <si>
    <t>ALU_CSCallDropRate_3G_Cond</t>
  </si>
  <si>
    <t>ALU_SoftHOSuccessRate_3G</t>
  </si>
  <si>
    <t>ALU_InterRATHOSuccessRate_3G</t>
  </si>
  <si>
    <t>ALU_CellAvailability_3G</t>
  </si>
  <si>
    <t>ALU_InterRATHOPSUTRANSuccessRate_3G_Cond</t>
  </si>
  <si>
    <t>ALU_ERABSetupSuccessRate_LTE_Cond</t>
  </si>
  <si>
    <t>ERI_TBFEstablishmentSuccessRateDL_2G_Cond</t>
  </si>
  <si>
    <t>ERI_IncomingHOSuccessRate_2G</t>
  </si>
  <si>
    <t>ERI_TCH_Blocking_2G</t>
  </si>
  <si>
    <t>ERI_OutgoingHOSuccessRate_2G</t>
  </si>
  <si>
    <t>ERI_TCHAvail2G</t>
  </si>
  <si>
    <t>ERI_PDCHCongestionRate_2G</t>
  </si>
  <si>
    <t>ERI_PSCallDropRate_3G_Cond</t>
  </si>
  <si>
    <t>ERI_CellAvailability_3G</t>
  </si>
  <si>
    <t>ALARM_ERI_Cell_Hourly_2G3G_LT100</t>
  </si>
  <si>
    <t>ALARM_ERI_Cell_Hr_2G3G_LT100.sql</t>
  </si>
  <si>
    <t>ERI_InterRATHOPSUTRANSuccessRate_3G_Cond</t>
  </si>
  <si>
    <t>ERI_Availability_LTE</t>
  </si>
  <si>
    <t>ALARM_ERI_EutranCell_Hourly_LTE_LT99</t>
  </si>
  <si>
    <t>ALARM_ERI_EutranCell_Hr_LTE_LT99.sql</t>
  </si>
  <si>
    <t>ERI_AMRInterRATPrepSuccessRate_3G_Cond</t>
  </si>
  <si>
    <t>ERI_Call_Drop_Rate_2G</t>
  </si>
  <si>
    <t>HUA_CallSetupSuccessRate_2G_cond</t>
  </si>
  <si>
    <t>HUA_Call_Drop_Rate_2G_Cond</t>
  </si>
  <si>
    <t>HUA_HandoverSuccessRate_2G_Cond</t>
  </si>
  <si>
    <t>HUA_SDCCHDropRate2G_Cond</t>
  </si>
  <si>
    <t>Duplicated with TCH Drop rate</t>
  </si>
  <si>
    <t>ERI_CallDropRate_2G_Cond</t>
  </si>
  <si>
    <t>Duplicatged to TCH Drop Rate</t>
  </si>
  <si>
    <t>HUA_CD_CallDropRate_2G</t>
  </si>
  <si>
    <t>ALU_CD_CallDropRate_2G</t>
  </si>
  <si>
    <t>HUA_CLD_CallDropRate_2G</t>
  </si>
  <si>
    <t>ERI_CLD_CallDropRate_2G</t>
  </si>
  <si>
    <t>ALU_CLD_CallDropRate_2G</t>
  </si>
  <si>
    <t>HUA_NWD_CallDropRate_2G</t>
  </si>
  <si>
    <t>ERI_NWD_CallDropRate_2G</t>
  </si>
  <si>
    <t>ALU_NWD_CallDropRate_2G</t>
  </si>
  <si>
    <r>
      <t xml:space="preserve">TCH Drop Rate % </t>
    </r>
    <r>
      <rPr>
        <sz val="10"/>
        <color theme="1"/>
        <rFont val="Trebuchet MS"/>
        <family val="2"/>
      </rPr>
      <t>Call Drop Rate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</si>
</sst>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9]dd\ mmmm\ yyyy;@"/>
    <numFmt numFmtId="165" formatCode="[$-409]d\-mmm\-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rebuchet MS"/>
      <family val="2"/>
    </font>
    <font>
      <sz val="12"/>
      <name val="宋体"/>
      <charset val="134"/>
    </font>
    <font>
      <sz val="10"/>
      <color rgb="FFFF0000"/>
      <name val="Trebuchet MS"/>
      <family val="2"/>
    </font>
    <font>
      <b/>
      <sz val="9"/>
      <color rgb="FF000000"/>
      <name val="Calibri"/>
      <family val="2"/>
    </font>
    <font>
      <sz val="18"/>
      <color theme="3"/>
      <name val="Cambria"/>
      <family val="2"/>
      <scheme val="major"/>
    </font>
    <font>
      <sz val="10"/>
      <name val="Tahoma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sz val="8"/>
      <name val="Trebuchet MS"/>
      <family val="2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0000"/>
      <name val="Segoe UI"/>
      <family val="2"/>
    </font>
    <font>
      <sz val="11"/>
      <name val="Calibri"/>
      <family val="2"/>
      <scheme val="minor"/>
    </font>
    <font>
      <sz val="10"/>
      <color rgb="FF7030A0"/>
      <name val="Trebuchet MS"/>
      <family val="2"/>
    </font>
    <font>
      <sz val="11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sz val="9"/>
      <color rgb="FF7030A0"/>
      <name val="Trebuchet MS"/>
      <family val="2"/>
    </font>
    <font>
      <sz val="9"/>
      <color rgb="FF7030A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0"/>
      <color rgb="FFFF0000"/>
      <name val="Trebuchet MS"/>
      <family val="2"/>
    </font>
    <font>
      <strike/>
      <sz val="8"/>
      <color rgb="FFFF0000"/>
      <name val="Trebuchet MS"/>
      <family val="2"/>
    </font>
    <font>
      <strike/>
      <sz val="8"/>
      <color rgb="FFFF0000"/>
      <name val="Calibri"/>
      <family val="2"/>
      <scheme val="minor"/>
    </font>
    <font>
      <strike/>
      <sz val="9"/>
      <color rgb="FFFF000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strike/>
      <sz val="9"/>
      <color rgb="FFFF0000"/>
      <name val="Trebuchet MS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trike/>
      <sz val="10"/>
      <name val="Trebuchet MS"/>
      <family val="2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0"/>
      <color theme="1"/>
      <name val="Trebuchet MS"/>
      <family val="2"/>
    </font>
    <font>
      <sz val="10"/>
      <color theme="1"/>
      <name val="Trebuchet MS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>
      <alignment vertical="center"/>
    </xf>
    <xf numFmtId="0" fontId="2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5" fontId="1" fillId="0" borderId="0"/>
    <xf numFmtId="0" fontId="23" fillId="0" borderId="0"/>
    <xf numFmtId="164" fontId="1" fillId="0" borderId="0"/>
    <xf numFmtId="164" fontId="1" fillId="0" borderId="0"/>
  </cellStyleXfs>
  <cellXfs count="284">
    <xf numFmtId="0" fontId="0" fillId="0" borderId="0" xfId="0"/>
    <xf numFmtId="0" fontId="21" fillId="35" borderId="11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9" fontId="21" fillId="0" borderId="10" xfId="0" applyNumberFormat="1" applyFont="1" applyBorder="1" applyAlignment="1">
      <alignment horizontal="center" vertical="center"/>
    </xf>
    <xf numFmtId="0" fontId="18" fillId="0" borderId="12" xfId="0" applyFont="1" applyFill="1" applyBorder="1" applyAlignment="1">
      <alignment wrapText="1"/>
    </xf>
    <xf numFmtId="0" fontId="18" fillId="40" borderId="10" xfId="0" applyFont="1" applyFill="1" applyBorder="1" applyAlignment="1">
      <alignment wrapText="1"/>
    </xf>
    <xf numFmtId="0" fontId="18" fillId="0" borderId="13" xfId="0" applyFont="1" applyFill="1" applyBorder="1" applyAlignment="1">
      <alignment wrapText="1"/>
    </xf>
    <xf numFmtId="0" fontId="21" fillId="0" borderId="10" xfId="0" applyFont="1" applyBorder="1" applyAlignment="1">
      <alignment horizontal="center" vertical="center"/>
    </xf>
    <xf numFmtId="0" fontId="0" fillId="0" borderId="0" xfId="0"/>
    <xf numFmtId="0" fontId="18" fillId="40" borderId="14" xfId="0" applyFont="1" applyFill="1" applyBorder="1" applyAlignment="1">
      <alignment wrapText="1"/>
    </xf>
    <xf numFmtId="0" fontId="0" fillId="40" borderId="10" xfId="0" applyFont="1" applyFill="1" applyBorder="1" applyAlignment="1">
      <alignment horizontal="left" vertical="top" wrapText="1"/>
    </xf>
    <xf numFmtId="0" fontId="0" fillId="0" borderId="0" xfId="0"/>
    <xf numFmtId="0" fontId="0" fillId="33" borderId="10" xfId="0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0" fillId="38" borderId="10" xfId="0" applyFill="1" applyBorder="1" applyAlignment="1">
      <alignment wrapText="1"/>
    </xf>
    <xf numFmtId="0" fontId="0" fillId="0" borderId="0" xfId="0" applyFill="1"/>
    <xf numFmtId="0" fontId="0" fillId="38" borderId="10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18" fillId="37" borderId="10" xfId="0" applyFont="1" applyFill="1" applyBorder="1" applyAlignment="1">
      <alignment wrapText="1"/>
    </xf>
    <xf numFmtId="0" fontId="0" fillId="0" borderId="10" xfId="0" applyBorder="1"/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0" fillId="38" borderId="10" xfId="0" applyFill="1" applyBorder="1" applyAlignment="1">
      <alignment horizontal="left" vertical="top" wrapText="1"/>
    </xf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0" borderId="10" xfId="0" applyFont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0" fillId="38" borderId="10" xfId="0" applyFill="1" applyBorder="1" applyAlignment="1">
      <alignment wrapText="1"/>
    </xf>
    <xf numFmtId="0" fontId="0" fillId="36" borderId="0" xfId="0" applyFill="1" applyAlignment="1">
      <alignment wrapText="1"/>
    </xf>
    <xf numFmtId="0" fontId="0" fillId="0" borderId="0" xfId="0"/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0" fillId="38" borderId="10" xfId="0" applyFill="1" applyBorder="1" applyAlignment="1">
      <alignment horizontal="left" vertical="top" wrapText="1"/>
    </xf>
    <xf numFmtId="0" fontId="0" fillId="0" borderId="10" xfId="0" applyBorder="1"/>
    <xf numFmtId="0" fontId="21" fillId="35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0" fillId="0" borderId="0" xfId="0"/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18" fillId="39" borderId="10" xfId="0" applyFont="1" applyFill="1" applyBorder="1" applyAlignment="1">
      <alignment wrapText="1"/>
    </xf>
    <xf numFmtId="0" fontId="0" fillId="36" borderId="10" xfId="0" applyFill="1" applyBorder="1" applyAlignment="1">
      <alignment wrapText="1"/>
    </xf>
    <xf numFmtId="10" fontId="18" fillId="0" borderId="10" xfId="0" applyNumberFormat="1" applyFont="1" applyFill="1" applyBorder="1" applyAlignment="1">
      <alignment wrapText="1"/>
    </xf>
    <xf numFmtId="0" fontId="18" fillId="0" borderId="10" xfId="0" applyNumberFormat="1" applyFont="1" applyFill="1" applyBorder="1" applyAlignment="1">
      <alignment wrapText="1"/>
    </xf>
    <xf numFmtId="0" fontId="18" fillId="36" borderId="10" xfId="0" applyNumberFormat="1" applyFont="1" applyFill="1" applyBorder="1" applyAlignment="1">
      <alignment wrapText="1"/>
    </xf>
    <xf numFmtId="0" fontId="0" fillId="36" borderId="10" xfId="0" applyNumberFormat="1" applyFill="1" applyBorder="1" applyAlignment="1">
      <alignment wrapText="1"/>
    </xf>
    <xf numFmtId="0" fontId="0" fillId="0" borderId="10" xfId="0" applyBorder="1"/>
    <xf numFmtId="0" fontId="0" fillId="0" borderId="0" xfId="0"/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0" fillId="0" borderId="0" xfId="0"/>
    <xf numFmtId="0" fontId="21" fillId="0" borderId="10" xfId="0" applyFont="1" applyBorder="1" applyAlignment="1">
      <alignment horizontal="center" vertical="center"/>
    </xf>
    <xf numFmtId="0" fontId="0" fillId="0" borderId="0" xfId="0"/>
    <xf numFmtId="10" fontId="18" fillId="0" borderId="10" xfId="0" applyNumberFormat="1" applyFont="1" applyFill="1" applyBorder="1" applyAlignment="1">
      <alignment wrapText="1"/>
    </xf>
    <xf numFmtId="0" fontId="21" fillId="0" borderId="10" xfId="0" applyFont="1" applyFill="1" applyBorder="1" applyAlignment="1">
      <alignment horizontal="left" vertical="top"/>
    </xf>
    <xf numFmtId="0" fontId="18" fillId="0" borderId="10" xfId="0" applyNumberFormat="1" applyFont="1" applyFill="1" applyBorder="1" applyAlignment="1">
      <alignment wrapText="1"/>
    </xf>
    <xf numFmtId="0" fontId="0" fillId="0" borderId="0" xfId="0"/>
    <xf numFmtId="0" fontId="0" fillId="33" borderId="10" xfId="0" applyFill="1" applyBorder="1" applyAlignment="1">
      <alignment wrapText="1"/>
    </xf>
    <xf numFmtId="0" fontId="0" fillId="38" borderId="10" xfId="0" applyFill="1" applyBorder="1" applyAlignment="1">
      <alignment wrapText="1"/>
    </xf>
    <xf numFmtId="0" fontId="0" fillId="38" borderId="10" xfId="0" applyFill="1" applyBorder="1" applyAlignment="1">
      <alignment horizontal="left" vertical="top" wrapText="1"/>
    </xf>
    <xf numFmtId="10" fontId="21" fillId="0" borderId="10" xfId="0" applyNumberFormat="1" applyFont="1" applyBorder="1" applyAlignment="1">
      <alignment horizontal="center" vertical="center"/>
    </xf>
    <xf numFmtId="0" fontId="0" fillId="0" borderId="0" xfId="0"/>
    <xf numFmtId="10" fontId="21" fillId="0" borderId="0" xfId="0" applyNumberFormat="1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18" fillId="39" borderId="10" xfId="0" applyFont="1" applyFill="1" applyBorder="1" applyAlignment="1">
      <alignment wrapText="1"/>
    </xf>
    <xf numFmtId="10" fontId="18" fillId="0" borderId="10" xfId="0" applyNumberFormat="1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0" fillId="33" borderId="10" xfId="0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0" fillId="38" borderId="10" xfId="0" applyFill="1" applyBorder="1" applyAlignment="1">
      <alignment wrapText="1"/>
    </xf>
    <xf numFmtId="0" fontId="18" fillId="39" borderId="10" xfId="0" applyFont="1" applyFill="1" applyBorder="1" applyAlignment="1">
      <alignment wrapText="1"/>
    </xf>
    <xf numFmtId="0" fontId="0" fillId="38" borderId="10" xfId="0" applyFill="1" applyBorder="1" applyAlignment="1">
      <alignment horizontal="left" vertical="top" wrapText="1"/>
    </xf>
    <xf numFmtId="10" fontId="18" fillId="0" borderId="10" xfId="0" applyNumberFormat="1" applyFont="1" applyFill="1" applyBorder="1" applyAlignment="1">
      <alignment wrapText="1"/>
    </xf>
    <xf numFmtId="10" fontId="18" fillId="0" borderId="10" xfId="0" applyNumberFormat="1" applyFont="1" applyFill="1" applyBorder="1" applyAlignment="1">
      <alignment wrapText="1"/>
    </xf>
    <xf numFmtId="0" fontId="0" fillId="0" borderId="0" xfId="0"/>
    <xf numFmtId="0" fontId="18" fillId="0" borderId="10" xfId="0" applyFont="1" applyFill="1" applyBorder="1" applyAlignment="1">
      <alignment wrapText="1"/>
    </xf>
    <xf numFmtId="10" fontId="18" fillId="0" borderId="10" xfId="0" applyNumberFormat="1" applyFont="1" applyFill="1" applyBorder="1" applyAlignment="1">
      <alignment wrapText="1"/>
    </xf>
    <xf numFmtId="0" fontId="16" fillId="0" borderId="10" xfId="0" applyFont="1" applyBorder="1"/>
    <xf numFmtId="0" fontId="0" fillId="33" borderId="11" xfId="0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18" fillId="0" borderId="11" xfId="0" applyFont="1" applyFill="1" applyBorder="1" applyAlignment="1">
      <alignment wrapText="1"/>
    </xf>
    <xf numFmtId="0" fontId="18" fillId="39" borderId="11" xfId="0" applyFont="1" applyFill="1" applyBorder="1" applyAlignment="1">
      <alignment wrapText="1"/>
    </xf>
    <xf numFmtId="0" fontId="18" fillId="36" borderId="11" xfId="0" applyFont="1" applyFill="1" applyBorder="1" applyAlignment="1">
      <alignment wrapText="1"/>
    </xf>
    <xf numFmtId="10" fontId="18" fillId="0" borderId="12" xfId="0" applyNumberFormat="1" applyFont="1" applyFill="1" applyBorder="1" applyAlignment="1">
      <alignment wrapText="1"/>
    </xf>
    <xf numFmtId="0" fontId="0" fillId="33" borderId="10" xfId="0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0" fillId="38" borderId="10" xfId="0" applyFill="1" applyBorder="1" applyAlignment="1">
      <alignment wrapText="1"/>
    </xf>
    <xf numFmtId="0" fontId="18" fillId="39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0" fillId="38" borderId="10" xfId="0" applyFill="1" applyBorder="1" applyAlignment="1">
      <alignment horizontal="left" vertical="top" wrapText="1"/>
    </xf>
    <xf numFmtId="0" fontId="0" fillId="0" borderId="0" xfId="0"/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0" fillId="0" borderId="10" xfId="0" applyBorder="1"/>
    <xf numFmtId="0" fontId="0" fillId="0" borderId="10" xfId="0" applyFill="1" applyBorder="1"/>
    <xf numFmtId="0" fontId="0" fillId="0" borderId="0" xfId="0"/>
    <xf numFmtId="0" fontId="18" fillId="0" borderId="10" xfId="0" applyFont="1" applyBorder="1" applyAlignment="1">
      <alignment wrapText="1"/>
    </xf>
    <xf numFmtId="0" fontId="0" fillId="33" borderId="10" xfId="0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0" fillId="38" borderId="10" xfId="0" applyFill="1" applyBorder="1" applyAlignment="1">
      <alignment wrapText="1"/>
    </xf>
    <xf numFmtId="0" fontId="18" fillId="39" borderId="10" xfId="0" applyFont="1" applyFill="1" applyBorder="1" applyAlignment="1">
      <alignment wrapText="1"/>
    </xf>
    <xf numFmtId="0" fontId="0" fillId="38" borderId="10" xfId="0" applyFill="1" applyBorder="1" applyAlignment="1">
      <alignment horizontal="left" vertical="top"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0" fillId="0" borderId="10" xfId="0" applyBorder="1"/>
    <xf numFmtId="0" fontId="18" fillId="0" borderId="10" xfId="0" applyFont="1" applyBorder="1" applyAlignment="1">
      <alignment wrapText="1"/>
    </xf>
    <xf numFmtId="0" fontId="0" fillId="33" borderId="10" xfId="0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0" fillId="38" borderId="10" xfId="0" applyFill="1" applyBorder="1" applyAlignment="1">
      <alignment wrapText="1"/>
    </xf>
    <xf numFmtId="0" fontId="18" fillId="39" borderId="10" xfId="0" applyFont="1" applyFill="1" applyBorder="1" applyAlignment="1">
      <alignment wrapText="1"/>
    </xf>
    <xf numFmtId="0" fontId="0" fillId="38" borderId="10" xfId="0" applyFill="1" applyBorder="1" applyAlignment="1">
      <alignment horizontal="left" vertical="top" wrapText="1"/>
    </xf>
    <xf numFmtId="0" fontId="18" fillId="41" borderId="10" xfId="0" applyFont="1" applyFill="1" applyBorder="1" applyAlignment="1">
      <alignment wrapText="1"/>
    </xf>
    <xf numFmtId="0" fontId="0" fillId="0" borderId="0" xfId="0"/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0" fillId="0" borderId="10" xfId="0" applyBorder="1"/>
    <xf numFmtId="0" fontId="0" fillId="0" borderId="10" xfId="0" applyFill="1" applyBorder="1"/>
    <xf numFmtId="0" fontId="18" fillId="0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37" borderId="10" xfId="0" applyFont="1" applyFill="1" applyBorder="1" applyAlignment="1">
      <alignment wrapText="1"/>
    </xf>
    <xf numFmtId="0" fontId="0" fillId="0" borderId="0" xfId="0"/>
    <xf numFmtId="0" fontId="0" fillId="0" borderId="10" xfId="0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0" fillId="0" borderId="0" xfId="0"/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0" fillId="36" borderId="10" xfId="0" applyFill="1" applyBorder="1" applyAlignment="1">
      <alignment wrapText="1"/>
    </xf>
    <xf numFmtId="0" fontId="0" fillId="0" borderId="0" xfId="0"/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wrapText="1"/>
    </xf>
    <xf numFmtId="0" fontId="18" fillId="0" borderId="11" xfId="0" applyFont="1" applyBorder="1" applyAlignment="1">
      <alignment wrapText="1"/>
    </xf>
    <xf numFmtId="0" fontId="0" fillId="38" borderId="10" xfId="0" applyFill="1" applyBorder="1" applyAlignment="1">
      <alignment wrapText="1"/>
    </xf>
    <xf numFmtId="0" fontId="0" fillId="38" borderId="10" xfId="0" applyFill="1" applyBorder="1" applyAlignment="1">
      <alignment horizontal="left" vertical="top" wrapText="1"/>
    </xf>
    <xf numFmtId="0" fontId="0" fillId="0" borderId="10" xfId="0" applyBorder="1"/>
    <xf numFmtId="0" fontId="0" fillId="0" borderId="10" xfId="0" applyFill="1" applyBorder="1"/>
    <xf numFmtId="0" fontId="18" fillId="0" borderId="10" xfId="0" applyFont="1" applyFill="1" applyBorder="1" applyAlignment="1">
      <alignment wrapText="1"/>
    </xf>
    <xf numFmtId="0" fontId="0" fillId="36" borderId="10" xfId="0" applyFill="1" applyBorder="1" applyAlignment="1">
      <alignment wrapText="1"/>
    </xf>
    <xf numFmtId="0" fontId="0" fillId="0" borderId="0" xfId="0"/>
    <xf numFmtId="0" fontId="18" fillId="0" borderId="10" xfId="0" applyFont="1" applyFill="1" applyBorder="1" applyAlignment="1">
      <alignment wrapText="1"/>
    </xf>
    <xf numFmtId="0" fontId="0" fillId="36" borderId="10" xfId="0" applyFill="1" applyBorder="1" applyAlignment="1">
      <alignment wrapText="1"/>
    </xf>
    <xf numFmtId="0" fontId="0" fillId="0" borderId="10" xfId="0" applyBorder="1"/>
    <xf numFmtId="0" fontId="0" fillId="33" borderId="10" xfId="0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0" fillId="0" borderId="0" xfId="0"/>
    <xf numFmtId="0" fontId="0" fillId="33" borderId="10" xfId="0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0" fillId="0" borderId="10" xfId="0" applyBorder="1"/>
    <xf numFmtId="0" fontId="0" fillId="0" borderId="10" xfId="0" applyFill="1" applyBorder="1"/>
    <xf numFmtId="0" fontId="0" fillId="34" borderId="0" xfId="0" applyFill="1"/>
    <xf numFmtId="0" fontId="25" fillId="0" borderId="10" xfId="0" applyFont="1" applyBorder="1" applyAlignment="1">
      <alignment horizontal="left" vertical="top"/>
    </xf>
    <xf numFmtId="0" fontId="25" fillId="0" borderId="10" xfId="0" applyFont="1" applyBorder="1" applyAlignment="1">
      <alignment horizontal="left" vertical="top"/>
    </xf>
    <xf numFmtId="0" fontId="25" fillId="0" borderId="10" xfId="0" applyFont="1" applyBorder="1" applyAlignment="1">
      <alignment horizontal="left" vertical="top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9" xfId="0" applyFont="1" applyBorder="1"/>
    <xf numFmtId="0" fontId="0" fillId="0" borderId="21" xfId="0" applyBorder="1"/>
    <xf numFmtId="0" fontId="0" fillId="0" borderId="22" xfId="0" applyBorder="1"/>
    <xf numFmtId="0" fontId="16" fillId="0" borderId="22" xfId="0" applyFont="1" applyBorder="1"/>
    <xf numFmtId="0" fontId="0" fillId="0" borderId="23" xfId="0" applyFill="1" applyBorder="1"/>
    <xf numFmtId="0" fontId="0" fillId="0" borderId="1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2" xfId="0" applyFill="1" applyBorder="1"/>
    <xf numFmtId="0" fontId="0" fillId="0" borderId="27" xfId="0" applyFill="1" applyBorder="1"/>
    <xf numFmtId="0" fontId="0" fillId="0" borderId="23" xfId="0" applyBorder="1"/>
    <xf numFmtId="0" fontId="0" fillId="0" borderId="17" xfId="0" applyFill="1" applyBorder="1"/>
    <xf numFmtId="9" fontId="0" fillId="0" borderId="20" xfId="0" applyNumberFormat="1" applyBorder="1"/>
    <xf numFmtId="0" fontId="0" fillId="0" borderId="19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0" xfId="0" applyBorder="1"/>
    <xf numFmtId="0" fontId="26" fillId="0" borderId="10" xfId="0" applyFont="1" applyFill="1" applyBorder="1" applyAlignment="1">
      <alignment wrapText="1"/>
    </xf>
    <xf numFmtId="0" fontId="26" fillId="0" borderId="0" xfId="0" applyFont="1"/>
    <xf numFmtId="0" fontId="28" fillId="0" borderId="10" xfId="0" applyFont="1" applyFill="1" applyBorder="1" applyAlignment="1">
      <alignment wrapText="1"/>
    </xf>
    <xf numFmtId="0" fontId="26" fillId="0" borderId="0" xfId="0" applyFont="1" applyAlignment="1">
      <alignment horizontal="left" vertical="top"/>
    </xf>
    <xf numFmtId="0" fontId="26" fillId="0" borderId="10" xfId="0" applyNumberFormat="1" applyFont="1" applyFill="1" applyBorder="1" applyAlignment="1">
      <alignment wrapText="1"/>
    </xf>
    <xf numFmtId="0" fontId="26" fillId="0" borderId="10" xfId="0" applyFont="1" applyFill="1" applyBorder="1"/>
    <xf numFmtId="0" fontId="26" fillId="0" borderId="10" xfId="0" applyFont="1" applyBorder="1"/>
    <xf numFmtId="0" fontId="0" fillId="0" borderId="0" xfId="0" applyFill="1" applyBorder="1"/>
    <xf numFmtId="0" fontId="18" fillId="0" borderId="0" xfId="0" applyFont="1" applyFill="1" applyBorder="1" applyAlignment="1">
      <alignment wrapText="1"/>
    </xf>
    <xf numFmtId="0" fontId="27" fillId="0" borderId="15" xfId="0" applyFont="1" applyFill="1" applyBorder="1" applyAlignment="1">
      <alignment horizontal="left" vertical="top" wrapText="1"/>
    </xf>
    <xf numFmtId="0" fontId="0" fillId="0" borderId="0" xfId="0"/>
    <xf numFmtId="0" fontId="18" fillId="0" borderId="13" xfId="0" applyFont="1" applyFill="1" applyBorder="1" applyAlignment="1">
      <alignment wrapText="1"/>
    </xf>
    <xf numFmtId="0" fontId="18" fillId="0" borderId="15" xfId="0" applyFont="1" applyFill="1" applyBorder="1" applyAlignment="1">
      <alignment wrapText="1"/>
    </xf>
    <xf numFmtId="0" fontId="14" fillId="0" borderId="0" xfId="0" applyFont="1"/>
    <xf numFmtId="0" fontId="0" fillId="0" borderId="0" xfId="0"/>
    <xf numFmtId="0" fontId="18" fillId="0" borderId="13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18" fillId="0" borderId="15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18" fillId="36" borderId="13" xfId="0" applyFont="1" applyFill="1" applyBorder="1" applyAlignment="1">
      <alignment wrapText="1"/>
    </xf>
    <xf numFmtId="0" fontId="18" fillId="36" borderId="15" xfId="0" applyFont="1" applyFill="1" applyBorder="1" applyAlignment="1">
      <alignment wrapText="1"/>
    </xf>
    <xf numFmtId="0" fontId="16" fillId="0" borderId="0" xfId="0" applyFont="1"/>
    <xf numFmtId="0" fontId="0" fillId="0" borderId="0" xfId="0" applyBorder="1"/>
    <xf numFmtId="0" fontId="0" fillId="0" borderId="13" xfId="0" applyBorder="1"/>
    <xf numFmtId="9" fontId="0" fillId="0" borderId="28" xfId="0" applyNumberFormat="1" applyBorder="1"/>
    <xf numFmtId="0" fontId="16" fillId="0" borderId="16" xfId="0" applyFont="1" applyBorder="1"/>
    <xf numFmtId="0" fontId="0" fillId="0" borderId="0" xfId="0" applyAlignment="1">
      <alignment wrapText="1"/>
    </xf>
    <xf numFmtId="0" fontId="26" fillId="0" borderId="10" xfId="0" applyFont="1" applyBorder="1" applyAlignment="1">
      <alignment horizontal="left" vertical="top"/>
    </xf>
    <xf numFmtId="0" fontId="26" fillId="0" borderId="10" xfId="0" applyFont="1" applyBorder="1" applyAlignment="1">
      <alignment wrapText="1"/>
    </xf>
    <xf numFmtId="0" fontId="28" fillId="0" borderId="10" xfId="0" applyFont="1" applyFill="1" applyBorder="1" applyAlignment="1">
      <alignment horizontal="left" vertical="top" wrapText="1"/>
    </xf>
    <xf numFmtId="0" fontId="29" fillId="0" borderId="0" xfId="0" applyFont="1"/>
    <xf numFmtId="0" fontId="30" fillId="0" borderId="0" xfId="0" applyFont="1"/>
    <xf numFmtId="0" fontId="0" fillId="40" borderId="0" xfId="0" applyFill="1"/>
    <xf numFmtId="0" fontId="31" fillId="0" borderId="0" xfId="0" applyFont="1" applyAlignment="1">
      <alignment horizontal="left"/>
    </xf>
    <xf numFmtId="0" fontId="32" fillId="0" borderId="0" xfId="0" applyFont="1"/>
    <xf numFmtId="0" fontId="31" fillId="0" borderId="10" xfId="0" applyFont="1" applyBorder="1" applyAlignment="1">
      <alignment horizontal="left"/>
    </xf>
    <xf numFmtId="0" fontId="0" fillId="0" borderId="13" xfId="0" applyFill="1" applyBorder="1"/>
    <xf numFmtId="0" fontId="32" fillId="0" borderId="10" xfId="0" applyFont="1" applyBorder="1"/>
    <xf numFmtId="0" fontId="31" fillId="0" borderId="0" xfId="0" applyFont="1" applyBorder="1" applyAlignment="1">
      <alignment horizontal="left"/>
    </xf>
    <xf numFmtId="0" fontId="0" fillId="0" borderId="15" xfId="0" applyFill="1" applyBorder="1"/>
    <xf numFmtId="0" fontId="33" fillId="0" borderId="10" xfId="0" applyFont="1" applyFill="1" applyBorder="1" applyAlignment="1">
      <alignment wrapText="1"/>
    </xf>
    <xf numFmtId="0" fontId="34" fillId="0" borderId="10" xfId="0" applyFont="1" applyFill="1" applyBorder="1"/>
    <xf numFmtId="0" fontId="34" fillId="0" borderId="0" xfId="0" applyFont="1"/>
    <xf numFmtId="0" fontId="34" fillId="0" borderId="10" xfId="0" applyFont="1" applyBorder="1"/>
    <xf numFmtId="0" fontId="33" fillId="0" borderId="15" xfId="0" applyFont="1" applyFill="1" applyBorder="1" applyAlignment="1">
      <alignment wrapText="1"/>
    </xf>
    <xf numFmtId="0" fontId="36" fillId="0" borderId="15" xfId="0" applyFont="1" applyFill="1" applyBorder="1" applyAlignment="1">
      <alignment wrapText="1"/>
    </xf>
    <xf numFmtId="0" fontId="34" fillId="42" borderId="10" xfId="0" applyFont="1" applyFill="1" applyBorder="1"/>
    <xf numFmtId="0" fontId="35" fillId="0" borderId="0" xfId="0" applyFont="1"/>
    <xf numFmtId="0" fontId="37" fillId="0" borderId="0" xfId="0" applyFont="1"/>
    <xf numFmtId="0" fontId="34" fillId="42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0" fillId="0" borderId="10" xfId="0" applyBorder="1"/>
    <xf numFmtId="0" fontId="38" fillId="0" borderId="10" xfId="0" applyFont="1" applyBorder="1"/>
    <xf numFmtId="0" fontId="38" fillId="0" borderId="10" xfId="0" applyFont="1" applyFill="1" applyBorder="1"/>
    <xf numFmtId="0" fontId="39" fillId="0" borderId="10" xfId="0" applyFont="1" applyFill="1" applyBorder="1" applyAlignment="1">
      <alignment wrapText="1"/>
    </xf>
    <xf numFmtId="0" fontId="38" fillId="0" borderId="0" xfId="0" applyFont="1" applyFill="1"/>
    <xf numFmtId="0" fontId="39" fillId="0" borderId="15" xfId="0" applyFont="1" applyFill="1" applyBorder="1" applyAlignment="1">
      <alignment wrapText="1"/>
    </xf>
    <xf numFmtId="0" fontId="38" fillId="0" borderId="0" xfId="0" applyFont="1"/>
    <xf numFmtId="0" fontId="38" fillId="0" borderId="10" xfId="0" applyFont="1" applyBorder="1" applyAlignment="1">
      <alignment wrapText="1"/>
    </xf>
    <xf numFmtId="0" fontId="39" fillId="0" borderId="13" xfId="0" applyFont="1" applyFill="1" applyBorder="1" applyAlignment="1">
      <alignment wrapText="1"/>
    </xf>
    <xf numFmtId="0" fontId="40" fillId="0" borderId="13" xfId="0" applyFont="1" applyFill="1" applyBorder="1" applyAlignment="1">
      <alignment wrapText="1"/>
    </xf>
    <xf numFmtId="0" fontId="41" fillId="0" borderId="0" xfId="0" applyFont="1"/>
    <xf numFmtId="0" fontId="40" fillId="0" borderId="15" xfId="0" applyFont="1" applyFill="1" applyBorder="1" applyAlignment="1">
      <alignment wrapText="1"/>
    </xf>
    <xf numFmtId="0" fontId="42" fillId="0" borderId="0" xfId="0" applyFont="1"/>
    <xf numFmtId="0" fontId="43" fillId="0" borderId="0" xfId="0" applyFont="1"/>
    <xf numFmtId="0" fontId="44" fillId="0" borderId="15" xfId="0" applyFont="1" applyFill="1" applyBorder="1" applyAlignment="1">
      <alignment wrapText="1"/>
    </xf>
    <xf numFmtId="0" fontId="38" fillId="0" borderId="10" xfId="0" applyFont="1" applyFill="1" applyBorder="1" applyAlignment="1">
      <alignment wrapText="1"/>
    </xf>
    <xf numFmtId="0" fontId="43" fillId="0" borderId="0" xfId="0" applyFont="1" applyAlignment="1">
      <alignment horizontal="left" vertical="top"/>
    </xf>
    <xf numFmtId="0" fontId="34" fillId="34" borderId="0" xfId="0" applyFont="1" applyFill="1"/>
    <xf numFmtId="0" fontId="47" fillId="43" borderId="10" xfId="0" applyFont="1" applyFill="1" applyBorder="1" applyAlignment="1">
      <alignment wrapText="1"/>
    </xf>
    <xf numFmtId="0" fontId="48" fillId="43" borderId="10" xfId="0" applyFont="1" applyFill="1" applyBorder="1"/>
    <xf numFmtId="0" fontId="47" fillId="43" borderId="11" xfId="0" applyFont="1" applyFill="1" applyBorder="1" applyAlignment="1">
      <alignment wrapText="1"/>
    </xf>
    <xf numFmtId="0" fontId="48" fillId="43" borderId="0" xfId="0" applyFont="1" applyFill="1"/>
    <xf numFmtId="0" fontId="49" fillId="0" borderId="0" xfId="0" applyFont="1"/>
    <xf numFmtId="0" fontId="38" fillId="43" borderId="0" xfId="0" applyFont="1" applyFill="1"/>
    <xf numFmtId="0" fontId="50" fillId="0" borderId="0" xfId="0" applyFont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4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0" xfId="45"/>
    <cellStyle name="Normal 2" xfId="46"/>
    <cellStyle name="Normal 3" xfId="42"/>
    <cellStyle name="Normal 5" xfId="47"/>
    <cellStyle name="Normal 6" xfId="48"/>
    <cellStyle name="Note" xfId="15" builtinId="10" customBuiltin="1"/>
    <cellStyle name="Output" xfId="10" builtinId="21" customBuiltin="1"/>
    <cellStyle name="Title" xfId="1" builtinId="15" customBuiltin="1"/>
    <cellStyle name="Title 2" xfId="43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49" workbookViewId="0">
      <selection activeCell="E71" sqref="E71"/>
    </sheetView>
  </sheetViews>
  <sheetFormatPr defaultRowHeight="15" x14ac:dyDescent="0.25"/>
  <cols>
    <col min="1" max="1" width="56" style="173" customWidth="1"/>
    <col min="2" max="2" width="15" customWidth="1"/>
    <col min="3" max="3" width="18" customWidth="1"/>
    <col min="4" max="4" width="7.140625" customWidth="1"/>
    <col min="5" max="5" width="8.28515625" customWidth="1"/>
    <col min="6" max="6" width="7.28515625" customWidth="1"/>
    <col min="7" max="7" width="8.5703125" customWidth="1"/>
    <col min="8" max="8" width="11" customWidth="1"/>
    <col min="9" max="9" width="14.28515625" customWidth="1"/>
    <col min="10" max="10" width="27.42578125" customWidth="1"/>
  </cols>
  <sheetData>
    <row r="1" spans="1:10" s="173" customFormat="1" x14ac:dyDescent="0.25">
      <c r="A1" s="173" t="s">
        <v>345</v>
      </c>
    </row>
    <row r="2" spans="1:10" s="221" customFormat="1" ht="15.75" thickBot="1" x14ac:dyDescent="0.3">
      <c r="A2" s="229" t="s">
        <v>503</v>
      </c>
    </row>
    <row r="3" spans="1:10" x14ac:dyDescent="0.25">
      <c r="A3" s="182"/>
      <c r="B3" s="183" t="s">
        <v>258</v>
      </c>
      <c r="C3" s="183" t="s">
        <v>264</v>
      </c>
      <c r="D3" s="183" t="s">
        <v>267</v>
      </c>
      <c r="E3" s="199" t="s">
        <v>351</v>
      </c>
      <c r="F3" s="199" t="s">
        <v>342</v>
      </c>
      <c r="G3" s="199" t="s">
        <v>343</v>
      </c>
      <c r="H3" s="199" t="s">
        <v>352</v>
      </c>
      <c r="I3" s="199" t="s">
        <v>341</v>
      </c>
      <c r="J3" s="184" t="s">
        <v>502</v>
      </c>
    </row>
    <row r="4" spans="1:10" x14ac:dyDescent="0.25">
      <c r="A4" s="185" t="s">
        <v>344</v>
      </c>
      <c r="B4" s="206" t="s">
        <v>262</v>
      </c>
      <c r="C4" s="206" t="s">
        <v>259</v>
      </c>
      <c r="D4" s="206">
        <f>COUNTA('Huawei Hourly Alarm'!C2:C30)</f>
        <v>29</v>
      </c>
      <c r="E4" s="206">
        <f>COUNTIF('Huawei Hourly Alarm'!K2:K30,"Passed")</f>
        <v>24</v>
      </c>
      <c r="F4" s="206">
        <f>COUNTIF('Huawei Hourly Alarm'!K2:K30,"Failed")</f>
        <v>3</v>
      </c>
      <c r="G4" s="206">
        <f>COUNTIF('Huawei Hourly Alarm'!K2:K30,"Blocked")</f>
        <v>0</v>
      </c>
      <c r="H4" s="206">
        <f>COUNTIF('Huawei Hourly Alarm'!K2:K30,"In Progress")</f>
        <v>0</v>
      </c>
      <c r="I4" s="206">
        <f>D4-E4-F4-G4-H4</f>
        <v>2</v>
      </c>
      <c r="J4" s="186">
        <f>27/29*100</f>
        <v>93.103448275862064</v>
      </c>
    </row>
    <row r="5" spans="1:10" s="173" customFormat="1" x14ac:dyDescent="0.25">
      <c r="A5" s="185"/>
      <c r="B5" s="206"/>
      <c r="C5" s="206"/>
      <c r="D5" s="206"/>
      <c r="E5" s="206"/>
      <c r="F5" s="206"/>
      <c r="G5" s="206"/>
      <c r="H5" s="206"/>
      <c r="I5" s="206"/>
      <c r="J5" s="186"/>
    </row>
    <row r="6" spans="1:10" s="173" customFormat="1" x14ac:dyDescent="0.25">
      <c r="A6" s="185" t="s">
        <v>346</v>
      </c>
      <c r="B6" s="206" t="s">
        <v>265</v>
      </c>
      <c r="C6" s="206" t="s">
        <v>259</v>
      </c>
      <c r="D6" s="206">
        <f>COUNTA('ALU Hourly Alarm'!C2:C13)</f>
        <v>12</v>
      </c>
      <c r="E6" s="206">
        <f>COUNTIF('ALU Hourly Alarm'!K2:K13,"Passed")</f>
        <v>12</v>
      </c>
      <c r="F6" s="206">
        <f>COUNTIF('ALU Hourly Alarm'!K2:K13,"Failed")</f>
        <v>0</v>
      </c>
      <c r="G6" s="206">
        <f>COUNTIF('ALU Hourly Alarm'!K2:K13,"Blocked")</f>
        <v>0</v>
      </c>
      <c r="H6" s="206">
        <f>COUNTIF('ALU Hourly Alarm'!K2:K13,"In Progress")</f>
        <v>0</v>
      </c>
      <c r="I6" s="206">
        <f>D6-E6-F6-G6-H6</f>
        <v>0</v>
      </c>
      <c r="J6" s="200">
        <v>1</v>
      </c>
    </row>
    <row r="7" spans="1:10" s="173" customFormat="1" x14ac:dyDescent="0.25">
      <c r="A7" s="185"/>
      <c r="B7" s="206"/>
      <c r="C7" s="206"/>
      <c r="D7" s="206"/>
      <c r="E7" s="206"/>
      <c r="F7" s="206"/>
      <c r="G7" s="206"/>
      <c r="H7" s="206"/>
      <c r="I7" s="206"/>
      <c r="J7" s="186"/>
    </row>
    <row r="8" spans="1:10" s="173" customFormat="1" x14ac:dyDescent="0.25">
      <c r="A8" s="185" t="s">
        <v>347</v>
      </c>
      <c r="B8" s="206" t="s">
        <v>266</v>
      </c>
      <c r="C8" s="206" t="s">
        <v>259</v>
      </c>
      <c r="D8" s="206">
        <f>COUNTA('Ericsson Hourly Alarm'!C2:C45)</f>
        <v>44</v>
      </c>
      <c r="E8" s="206">
        <f>COUNTIF('Ericsson Hourly Alarm'!K2:K45,"Passed")</f>
        <v>41</v>
      </c>
      <c r="F8" s="206">
        <f>COUNTIF('Ericsson Hourly Alarm'!K2:K45,"Failed")</f>
        <v>1</v>
      </c>
      <c r="G8" s="206">
        <f>COUNTIF('Ericsson Hourly Alarm'!K2:K45,"Blocked")</f>
        <v>0</v>
      </c>
      <c r="H8" s="206">
        <f>COUNTIF('Ericsson Hourly Alarm'!K2:K45,"In Progress")</f>
        <v>0</v>
      </c>
      <c r="I8" s="206">
        <f>D8-E8-F8-G8-H8</f>
        <v>2</v>
      </c>
      <c r="J8" s="186">
        <f>42/44*100</f>
        <v>95.454545454545453</v>
      </c>
    </row>
    <row r="9" spans="1:10" s="173" customFormat="1" x14ac:dyDescent="0.25">
      <c r="A9" s="185"/>
      <c r="B9" s="206"/>
      <c r="C9" s="206"/>
      <c r="D9" s="206"/>
      <c r="E9" s="206"/>
      <c r="F9" s="206"/>
      <c r="G9" s="206"/>
      <c r="H9" s="206"/>
      <c r="I9" s="206"/>
      <c r="J9" s="186"/>
    </row>
    <row r="10" spans="1:10" s="173" customFormat="1" x14ac:dyDescent="0.25">
      <c r="A10" s="185" t="s">
        <v>348</v>
      </c>
      <c r="B10" s="206" t="s">
        <v>262</v>
      </c>
      <c r="C10" s="206" t="s">
        <v>260</v>
      </c>
      <c r="D10" s="206">
        <f>COUNTA('Huawei Cell Daily Alarm'!B2:B20)</f>
        <v>13</v>
      </c>
      <c r="E10" s="206">
        <f>COUNTIF('Huawei Cell Daily Alarm'!K2:K20,"Passed")</f>
        <v>0</v>
      </c>
      <c r="F10" s="206">
        <f>COUNTIF('Huawei Cell Daily Alarm'!K2:K20,"Failed")</f>
        <v>0</v>
      </c>
      <c r="G10" s="206">
        <f>COUNTIF('Huawei Cell Daily Alarm'!K2:K20,"Blocked")</f>
        <v>0</v>
      </c>
      <c r="H10" s="206">
        <f>COUNTIF('Huawei Cell Daily Alarm'!K2:K20,"In Progress")</f>
        <v>0</v>
      </c>
      <c r="I10" s="206">
        <f>D10-E10-F10-G10-H10</f>
        <v>13</v>
      </c>
      <c r="J10" s="200">
        <v>0</v>
      </c>
    </row>
    <row r="11" spans="1:10" s="173" customFormat="1" x14ac:dyDescent="0.25">
      <c r="A11" s="185"/>
      <c r="B11" s="206" t="s">
        <v>265</v>
      </c>
      <c r="C11" s="206" t="s">
        <v>260</v>
      </c>
      <c r="D11" s="206">
        <f>COUNTA('ALU Cell Daily Alarm'!B2:B20)</f>
        <v>10</v>
      </c>
      <c r="E11" s="206">
        <f>COUNTIF('ALU Cell Daily Alarm'!K2:K20,"Passed")</f>
        <v>8</v>
      </c>
      <c r="F11" s="206">
        <f>COUNTIF('ALU Cell Daily Alarm'!K2:K20,"Failed")</f>
        <v>2</v>
      </c>
      <c r="G11" s="206">
        <f>COUNTIF('ALU Cell Daily Alarm'!K2:K20,"Blocked")</f>
        <v>0</v>
      </c>
      <c r="H11" s="206">
        <f>COUNTIF('ALU Cell Daily Alarm'!K2:K20,"In Progress")</f>
        <v>0</v>
      </c>
      <c r="I11" s="206">
        <f>D11-E11-F11-G11-H11</f>
        <v>0</v>
      </c>
      <c r="J11" s="186">
        <f>13/19*100</f>
        <v>68.421052631578945</v>
      </c>
    </row>
    <row r="12" spans="1:10" s="173" customFormat="1" x14ac:dyDescent="0.25">
      <c r="A12" s="185"/>
      <c r="B12" s="206" t="s">
        <v>266</v>
      </c>
      <c r="C12" s="206" t="s">
        <v>260</v>
      </c>
      <c r="D12" s="206">
        <f>COUNTA('Ericsson Cell Daily Alarm'!B2:B20)</f>
        <v>11</v>
      </c>
      <c r="E12" s="206">
        <f>COUNTIF('Ericsson Cell Daily Alarm'!K2:K20,"Passed")</f>
        <v>0</v>
      </c>
      <c r="F12" s="206">
        <f>COUNTIF('Ericsson Cell Daily Alarm'!K2:K20,"Failed")</f>
        <v>0</v>
      </c>
      <c r="G12" s="206">
        <f>COUNTIF('Ericsson Cell Daily Alarm'!K2:K20,"Blocked")</f>
        <v>0</v>
      </c>
      <c r="H12" s="206">
        <f>COUNTIF('Ericsson Cell Daily Alarm'!K2:K20,"In Progress")</f>
        <v>0</v>
      </c>
      <c r="I12" s="206">
        <f>D12-E12-F12-G12-H12</f>
        <v>11</v>
      </c>
      <c r="J12" s="200">
        <v>0</v>
      </c>
    </row>
    <row r="13" spans="1:10" s="173" customFormat="1" x14ac:dyDescent="0.25">
      <c r="A13" s="185"/>
      <c r="B13" s="206"/>
      <c r="C13" s="206"/>
      <c r="D13" s="206"/>
      <c r="E13" s="206"/>
      <c r="F13" s="206"/>
      <c r="G13" s="206"/>
      <c r="H13" s="206"/>
      <c r="I13" s="206"/>
      <c r="J13" s="186"/>
    </row>
    <row r="14" spans="1:10" s="173" customFormat="1" x14ac:dyDescent="0.25">
      <c r="A14" s="201" t="s">
        <v>349</v>
      </c>
      <c r="B14" s="206" t="s">
        <v>262</v>
      </c>
      <c r="C14" s="206" t="s">
        <v>263</v>
      </c>
      <c r="D14" s="206">
        <f>COUNTA('Huawei Cluster Daily Alarm'!B2:B13)</f>
        <v>7</v>
      </c>
      <c r="E14" s="206">
        <f>COUNTIF('Huawei Cluster Daily Alarm'!K2:K13,"Passed")</f>
        <v>0</v>
      </c>
      <c r="F14" s="206">
        <f>COUNTIF('Huawei Cluster Daily Alarm'!K2:K13,"Failed")</f>
        <v>0</v>
      </c>
      <c r="G14" s="206">
        <f>COUNTIF('Huawei Cluster Daily Alarm'!K2:K13,"Blocked")</f>
        <v>0</v>
      </c>
      <c r="H14" s="206">
        <f>COUNTIF('Huawei Cluster Daily Alarm'!K2:K13,"In Progress")</f>
        <v>0</v>
      </c>
      <c r="I14" s="206">
        <f>D14-E14-F14-G14-H14</f>
        <v>7</v>
      </c>
      <c r="J14" s="200">
        <v>0</v>
      </c>
    </row>
    <row r="15" spans="1:10" s="173" customFormat="1" x14ac:dyDescent="0.25">
      <c r="A15" s="201"/>
      <c r="B15" s="206" t="s">
        <v>265</v>
      </c>
      <c r="C15" s="206" t="s">
        <v>263</v>
      </c>
      <c r="D15" s="206">
        <f>COUNTA('ALU Cluster Daily Alarm'!B2:B13)</f>
        <v>6</v>
      </c>
      <c r="E15" s="206">
        <f>COUNTIF('ALU Cluster Daily Alarm'!K2:K13,"Passed")</f>
        <v>6</v>
      </c>
      <c r="F15" s="206">
        <f>COUNTIF('ALU Cluster Daily Alarm'!K2:K13,"Failed")</f>
        <v>0</v>
      </c>
      <c r="G15" s="206">
        <f>COUNTIF('ALU Cluster Daily Alarm'!K2:K13,"Blocked")</f>
        <v>0</v>
      </c>
      <c r="H15" s="206">
        <f>COUNTIF('ALU Cluster Daily Alarm'!K2:K13,"In Progress")</f>
        <v>0</v>
      </c>
      <c r="I15" s="206">
        <f>D15-E15-F15-G15-H15</f>
        <v>0</v>
      </c>
      <c r="J15" s="186">
        <f>7/12*100</f>
        <v>58.333333333333336</v>
      </c>
    </row>
    <row r="16" spans="1:10" s="173" customFormat="1" x14ac:dyDescent="0.25">
      <c r="A16" s="185"/>
      <c r="B16" s="206" t="s">
        <v>266</v>
      </c>
      <c r="C16" s="206" t="s">
        <v>263</v>
      </c>
      <c r="D16" s="206">
        <f>COUNTA('Ericsson Cluster Daily Alarm'!B2:B13)</f>
        <v>7</v>
      </c>
      <c r="E16" s="206">
        <f>COUNTIF('Ericsson Cluster Daily Alarm'!K2:K13,"Passed")</f>
        <v>0</v>
      </c>
      <c r="F16" s="206">
        <f>COUNTIF('Ericsson Cluster Daily Alarm'!K2:K13,"Failed")</f>
        <v>0</v>
      </c>
      <c r="G16" s="206">
        <f>COUNTIF('Ericsson Cluster Daily Alarm'!K2:K13,"Blocked")</f>
        <v>0</v>
      </c>
      <c r="H16" s="206">
        <f>COUNTIF('Ericsson Cluster Daily Alarm'!K2:K13,"In Progress")</f>
        <v>0</v>
      </c>
      <c r="I16" s="206">
        <f>D16-E16-F16-G16-H16</f>
        <v>7</v>
      </c>
      <c r="J16" s="200">
        <v>0</v>
      </c>
    </row>
    <row r="17" spans="1:11" x14ac:dyDescent="0.25">
      <c r="A17" s="185"/>
      <c r="B17" s="206"/>
      <c r="C17" s="206"/>
      <c r="D17" s="206"/>
      <c r="E17" s="206"/>
      <c r="F17" s="206"/>
      <c r="G17" s="206"/>
      <c r="H17" s="206"/>
      <c r="I17" s="206"/>
      <c r="J17" s="186"/>
    </row>
    <row r="18" spans="1:11" x14ac:dyDescent="0.25">
      <c r="A18" s="201" t="s">
        <v>350</v>
      </c>
      <c r="B18" s="206" t="s">
        <v>262</v>
      </c>
      <c r="C18" s="206" t="s">
        <v>261</v>
      </c>
      <c r="D18" s="206">
        <f>COUNTA('Huawei Network Daily Alarm'!B2:B13)</f>
        <v>7</v>
      </c>
      <c r="E18" s="206">
        <f>COUNTIF('Huawei Network Daily Alarm'!K2:K13,"Passed")</f>
        <v>0</v>
      </c>
      <c r="F18" s="206">
        <f>COUNTIF('Huawei Network Daily Alarm'!K2:K13,"Failed")</f>
        <v>0</v>
      </c>
      <c r="G18" s="206">
        <f>COUNTIF('Huawei Network Daily Alarm'!K2:K13,"Blocked")</f>
        <v>0</v>
      </c>
      <c r="H18" s="206">
        <f>COUNTIF('Huawei Network Daily Alarm'!K2:K13,"In Progress")</f>
        <v>0</v>
      </c>
      <c r="I18" s="206">
        <f>D18-E18-F18-G18-H18</f>
        <v>7</v>
      </c>
      <c r="J18" s="200">
        <v>0</v>
      </c>
    </row>
    <row r="19" spans="1:11" s="90" customFormat="1" x14ac:dyDescent="0.25">
      <c r="A19" s="185"/>
      <c r="B19" s="206" t="s">
        <v>265</v>
      </c>
      <c r="C19" s="206" t="s">
        <v>261</v>
      </c>
      <c r="D19" s="206">
        <f>COUNTA('ALU Network Daily Alarm'!B2:B13)</f>
        <v>6</v>
      </c>
      <c r="E19" s="206">
        <f>COUNTIF('ALU Network Daily Alarm'!K2:K13,"Passed")</f>
        <v>6</v>
      </c>
      <c r="F19" s="206">
        <f>COUNTIF('ALU Network Daily Alarm'!K2:K13,"Failed")</f>
        <v>0</v>
      </c>
      <c r="G19" s="206">
        <f>COUNTIF('ALU Network Daily Alarm'!K2:K13,"Blocked")</f>
        <v>0</v>
      </c>
      <c r="H19" s="206">
        <f>COUNTIF('ALU Network Daily Alarm'!K2:K13,"In Progress")</f>
        <v>0</v>
      </c>
      <c r="I19" s="206">
        <f>D19-E19-F19-G19-H19</f>
        <v>0</v>
      </c>
      <c r="J19" s="186">
        <f>7/12*100</f>
        <v>58.333333333333336</v>
      </c>
    </row>
    <row r="20" spans="1:11" x14ac:dyDescent="0.25">
      <c r="A20" s="185"/>
      <c r="B20" s="206" t="s">
        <v>266</v>
      </c>
      <c r="C20" s="206" t="s">
        <v>261</v>
      </c>
      <c r="D20" s="206">
        <f>COUNTA('Ericsson Network Daily Alarm'!B2:B13)</f>
        <v>7</v>
      </c>
      <c r="E20" s="206">
        <f>COUNTIF('Ericsson Network Daily Alarm'!K2:K13,"Passed")</f>
        <v>0</v>
      </c>
      <c r="F20" s="206">
        <f>COUNTIF('Ericsson Network Daily Alarm'!K2:K13,"Failed")</f>
        <v>0</v>
      </c>
      <c r="G20" s="206">
        <f>COUNTIF('Ericsson Network Daily Alarm'!K2:K13,"Blocked")</f>
        <v>0</v>
      </c>
      <c r="H20" s="206">
        <f>COUNTIF('Ericsson Network Daily Alarm'!K2:K13,"In Progress")</f>
        <v>0</v>
      </c>
      <c r="I20" s="206">
        <f>D20-E20-F20-G20-H20</f>
        <v>7</v>
      </c>
      <c r="J20" s="200">
        <v>0</v>
      </c>
    </row>
    <row r="21" spans="1:11" s="221" customFormat="1" ht="15.75" thickBot="1" x14ac:dyDescent="0.3">
      <c r="A21" s="230"/>
      <c r="B21" s="231"/>
      <c r="C21" s="231"/>
      <c r="D21" s="231"/>
      <c r="E21" s="231"/>
      <c r="F21" s="231"/>
      <c r="G21" s="231"/>
      <c r="H21" s="231"/>
      <c r="I21" s="231"/>
      <c r="J21" s="232"/>
    </row>
    <row r="22" spans="1:11" ht="15.75" thickBot="1" x14ac:dyDescent="0.3">
      <c r="A22" s="233" t="s">
        <v>504</v>
      </c>
      <c r="B22" s="183" t="s">
        <v>258</v>
      </c>
      <c r="C22" s="183" t="s">
        <v>264</v>
      </c>
      <c r="D22" s="183" t="s">
        <v>267</v>
      </c>
      <c r="E22" s="199" t="s">
        <v>351</v>
      </c>
      <c r="F22" s="199" t="s">
        <v>342</v>
      </c>
      <c r="G22" s="199" t="s">
        <v>343</v>
      </c>
      <c r="H22" s="199" t="s">
        <v>352</v>
      </c>
      <c r="I22" s="199" t="s">
        <v>341</v>
      </c>
      <c r="J22" s="184" t="s">
        <v>502</v>
      </c>
    </row>
    <row r="23" spans="1:11" x14ac:dyDescent="0.25">
      <c r="A23" s="182" t="s">
        <v>353</v>
      </c>
      <c r="B23" s="183" t="s">
        <v>262</v>
      </c>
      <c r="C23" s="183" t="s">
        <v>259</v>
      </c>
      <c r="D23" s="183">
        <f>D4</f>
        <v>29</v>
      </c>
      <c r="E23" s="183">
        <f>COUNTIF('Huawei Hourly Alarm'!L2:L30,"Passed")</f>
        <v>29</v>
      </c>
      <c r="F23" s="183">
        <f>COUNTIF('Huawei Hourly Alarm'!L2:L30,"Failed")</f>
        <v>0</v>
      </c>
      <c r="G23" s="183">
        <f>COUNTIF('Huawei Hourly Alarm'!L2:L30,"Blocked")</f>
        <v>0</v>
      </c>
      <c r="H23" s="183">
        <f>COUNTIF('Huawei Hourly Alarm'!L2:L30,"In Progress")</f>
        <v>0</v>
      </c>
      <c r="I23" s="206">
        <f t="shared" ref="I23:I26" si="0">D23-E23-F23-G23-H23</f>
        <v>0</v>
      </c>
      <c r="J23" s="184"/>
    </row>
    <row r="24" spans="1:11" s="173" customFormat="1" x14ac:dyDescent="0.25">
      <c r="A24" s="185"/>
      <c r="B24" s="206" t="s">
        <v>262</v>
      </c>
      <c r="C24" s="206" t="s">
        <v>260</v>
      </c>
      <c r="D24" s="206">
        <f>D10</f>
        <v>13</v>
      </c>
      <c r="E24" s="206">
        <f>COUNTIF('Huawei Cell Daily Alarm'!L2:L20,"Passed")</f>
        <v>13</v>
      </c>
      <c r="F24" s="206">
        <f>COUNTIF('Huawei Cell Daily Alarm'!L2:L20,"Failed")</f>
        <v>0</v>
      </c>
      <c r="G24" s="206">
        <f>COUNTIF('Huawei Cell Daily Alarm'!L2:L20,"Blocked")</f>
        <v>0</v>
      </c>
      <c r="H24" s="206">
        <f>COUNTIF('Huawei Cell Daily Alarm'!L2:L20,"In Progress")</f>
        <v>0</v>
      </c>
      <c r="I24" s="206">
        <f>D24-E24-F24-G24-H24</f>
        <v>0</v>
      </c>
      <c r="J24" s="186"/>
    </row>
    <row r="25" spans="1:11" s="173" customFormat="1" x14ac:dyDescent="0.25">
      <c r="A25" s="185"/>
      <c r="B25" s="206" t="s">
        <v>262</v>
      </c>
      <c r="C25" s="206" t="s">
        <v>263</v>
      </c>
      <c r="D25" s="206">
        <f>D14</f>
        <v>7</v>
      </c>
      <c r="E25" s="206">
        <f>COUNTIF('Huawei Cluster Daily Alarm'!L2:L13,"Passed")</f>
        <v>7</v>
      </c>
      <c r="F25" s="206">
        <f>COUNTIF('Huawei Cluster Daily Alarm'!L2:L13,"Failed")</f>
        <v>0</v>
      </c>
      <c r="G25" s="206">
        <f>COUNTIF('Huawei Cluster Daily Alarm'!L2:L13,"Blocked")</f>
        <v>0</v>
      </c>
      <c r="H25" s="206">
        <f>COUNTIF('Huawei Cluster Daily Alarm'!L2:L13,"In Progress")</f>
        <v>0</v>
      </c>
      <c r="I25" s="206">
        <f t="shared" si="0"/>
        <v>0</v>
      </c>
      <c r="J25" s="186"/>
    </row>
    <row r="26" spans="1:11" s="173" customFormat="1" x14ac:dyDescent="0.25">
      <c r="A26" s="185"/>
      <c r="B26" s="206" t="s">
        <v>262</v>
      </c>
      <c r="C26" s="206" t="s">
        <v>261</v>
      </c>
      <c r="D26" s="206">
        <f>D18</f>
        <v>7</v>
      </c>
      <c r="E26" s="206">
        <f>COUNTIF('Huawei Network Daily Alarm'!L2:L13,"Passed")</f>
        <v>7</v>
      </c>
      <c r="F26" s="206">
        <f>COUNTIF('Huawei Network Daily Alarm'!L2:L13,"Failed")</f>
        <v>0</v>
      </c>
      <c r="G26" s="206">
        <f>COUNTIF('Huawei Network Daily Alarm'!L2:L13,"Blocked")</f>
        <v>0</v>
      </c>
      <c r="H26" s="206">
        <f>COUNTIF('Huawei Network Daily Alarm'!L2:L13,"In Progress")</f>
        <v>0</v>
      </c>
      <c r="I26" s="206">
        <f t="shared" si="0"/>
        <v>0</v>
      </c>
      <c r="J26" s="186"/>
    </row>
    <row r="27" spans="1:11" s="173" customFormat="1" ht="15.75" thickBot="1" x14ac:dyDescent="0.3">
      <c r="A27" s="188"/>
      <c r="B27" s="194" t="s">
        <v>267</v>
      </c>
      <c r="C27" s="194"/>
      <c r="D27" s="194">
        <f>SUM(D23:D26)</f>
        <v>56</v>
      </c>
      <c r="E27" s="194">
        <f t="shared" ref="E27:I27" si="1">SUM(E23:E26)</f>
        <v>56</v>
      </c>
      <c r="F27" s="194">
        <f t="shared" si="1"/>
        <v>0</v>
      </c>
      <c r="G27" s="194">
        <f t="shared" si="1"/>
        <v>0</v>
      </c>
      <c r="H27" s="194">
        <f t="shared" si="1"/>
        <v>0</v>
      </c>
      <c r="I27" s="194">
        <f t="shared" si="1"/>
        <v>0</v>
      </c>
      <c r="J27" s="195"/>
    </row>
    <row r="28" spans="1:11" s="90" customFormat="1" x14ac:dyDescent="0.25">
      <c r="A28" s="182" t="s">
        <v>354</v>
      </c>
      <c r="B28" s="183" t="s">
        <v>265</v>
      </c>
      <c r="C28" s="183" t="s">
        <v>259</v>
      </c>
      <c r="D28" s="183">
        <f>D6</f>
        <v>12</v>
      </c>
      <c r="E28" s="183">
        <f>COUNTIF('ALU Hourly Alarm'!L2:L13,"Passed")</f>
        <v>12</v>
      </c>
      <c r="F28" s="183">
        <f>COUNTIF('ALU Hourly Alarm'!L2:L13,"Failed")</f>
        <v>0</v>
      </c>
      <c r="G28" s="183">
        <f>COUNTIF('ALU Hourly Alarm'!L2:L13,"Blocked")</f>
        <v>0</v>
      </c>
      <c r="H28" s="183">
        <f>COUNTIF('ALU Hourly Alarm'!L2:L13,"In Progress")</f>
        <v>0</v>
      </c>
      <c r="I28" s="206">
        <f t="shared" ref="I28:I31" si="2">D28-E28-F28-G28-H28</f>
        <v>0</v>
      </c>
      <c r="J28" s="184"/>
      <c r="K28" s="173"/>
    </row>
    <row r="29" spans="1:11" s="173" customFormat="1" x14ac:dyDescent="0.25">
      <c r="A29" s="185"/>
      <c r="B29" s="206" t="s">
        <v>265</v>
      </c>
      <c r="C29" s="206" t="s">
        <v>260</v>
      </c>
      <c r="D29" s="206">
        <f>D11</f>
        <v>10</v>
      </c>
      <c r="E29" s="206">
        <f>COUNTIF('ALU Cell Daily Alarm'!L2:L19,"Passed")</f>
        <v>9</v>
      </c>
      <c r="F29" s="206">
        <f>COUNTIF('ALU Cell Daily Alarm'!L2:L19,"Failed")</f>
        <v>0</v>
      </c>
      <c r="G29" s="206">
        <f>COUNTIF('ALU Cell Daily Alarm'!L2:L19,"Blocked")</f>
        <v>0</v>
      </c>
      <c r="H29" s="206">
        <f>COUNTIF('ALU Cell Daily Alarm'!L2:L19,"In Progress")</f>
        <v>0</v>
      </c>
      <c r="I29" s="206">
        <f>D29-E29-F29-G29-H29</f>
        <v>1</v>
      </c>
      <c r="J29" s="186"/>
    </row>
    <row r="30" spans="1:11" s="173" customFormat="1" x14ac:dyDescent="0.25">
      <c r="A30" s="185"/>
      <c r="B30" s="206" t="s">
        <v>265</v>
      </c>
      <c r="C30" s="206" t="s">
        <v>263</v>
      </c>
      <c r="D30" s="206">
        <f>D15</f>
        <v>6</v>
      </c>
      <c r="E30" s="206">
        <f>COUNTIF('ALU Cluster Daily Alarm'!L2:L13,"Passed")</f>
        <v>6</v>
      </c>
      <c r="F30" s="206">
        <f>COUNTIF('ALU Cluster Daily Alarm'!L2:L13,"Failed")</f>
        <v>0</v>
      </c>
      <c r="G30" s="206">
        <f>COUNTIF('ALU Cluster Daily Alarm'!L2:L13,"Blocked")</f>
        <v>0</v>
      </c>
      <c r="H30" s="206">
        <f>COUNTIF('ALU Cluster Daily Alarm'!L2:L13,"In Progress")</f>
        <v>0</v>
      </c>
      <c r="I30" s="206">
        <f t="shared" si="2"/>
        <v>0</v>
      </c>
      <c r="J30" s="186"/>
    </row>
    <row r="31" spans="1:11" s="173" customFormat="1" x14ac:dyDescent="0.25">
      <c r="A31" s="185"/>
      <c r="B31" s="206" t="s">
        <v>265</v>
      </c>
      <c r="C31" s="206" t="s">
        <v>261</v>
      </c>
      <c r="D31" s="206">
        <f>D19</f>
        <v>6</v>
      </c>
      <c r="E31" s="206">
        <f>COUNTIF('ALU Network Daily Alarm'!L2:L13,"Passed")</f>
        <v>6</v>
      </c>
      <c r="F31" s="206">
        <f>COUNTIF('ALU Network Daily Alarm'!L2:L13,"Failed")</f>
        <v>0</v>
      </c>
      <c r="G31" s="206">
        <f>COUNTIF('ALU Network Daily Alarm'!L2:L13,"Blocked")</f>
        <v>0</v>
      </c>
      <c r="H31" s="206">
        <f>COUNTIF('ALU Network Daily Alarm'!L2:L13,"In Progress")</f>
        <v>0</v>
      </c>
      <c r="I31" s="206">
        <f t="shared" si="2"/>
        <v>0</v>
      </c>
      <c r="J31" s="186"/>
    </row>
    <row r="32" spans="1:11" s="173" customFormat="1" ht="15.75" thickBot="1" x14ac:dyDescent="0.3">
      <c r="A32" s="188"/>
      <c r="B32" s="194" t="s">
        <v>267</v>
      </c>
      <c r="C32" s="194"/>
      <c r="D32" s="194">
        <f>SUM(D28:D31)</f>
        <v>34</v>
      </c>
      <c r="E32" s="194">
        <f t="shared" ref="E32:I32" si="3">SUM(E28:E31)</f>
        <v>33</v>
      </c>
      <c r="F32" s="194">
        <f t="shared" si="3"/>
        <v>0</v>
      </c>
      <c r="G32" s="194">
        <f t="shared" si="3"/>
        <v>0</v>
      </c>
      <c r="H32" s="194">
        <f t="shared" si="3"/>
        <v>0</v>
      </c>
      <c r="I32" s="194">
        <f t="shared" si="3"/>
        <v>1</v>
      </c>
      <c r="J32" s="195"/>
    </row>
    <row r="33" spans="1:11" x14ac:dyDescent="0.25">
      <c r="A33" s="182" t="s">
        <v>355</v>
      </c>
      <c r="B33" s="183" t="s">
        <v>266</v>
      </c>
      <c r="C33" s="183" t="s">
        <v>259</v>
      </c>
      <c r="D33" s="183">
        <f>D8</f>
        <v>44</v>
      </c>
      <c r="E33" s="183">
        <f>COUNTIF('Ericsson Hourly Alarm'!L2:L45,"Passed")</f>
        <v>44</v>
      </c>
      <c r="F33" s="183">
        <f>COUNTIF('Ericsson Hourly Alarm'!L2:L45,"Failed")</f>
        <v>0</v>
      </c>
      <c r="G33" s="183">
        <f>COUNTIF('Ericsson Hourly Alarm'!L2:L45,"Blocked")</f>
        <v>0</v>
      </c>
      <c r="H33" s="183">
        <f>COUNTIF('Ericsson Hourly Alarm'!L2:L45,"In Progress")</f>
        <v>0</v>
      </c>
      <c r="I33" s="206">
        <f t="shared" ref="I33:I36" si="4">D33-E33-F33-G33-H33</f>
        <v>0</v>
      </c>
      <c r="J33" s="184"/>
      <c r="K33" s="173"/>
    </row>
    <row r="34" spans="1:11" x14ac:dyDescent="0.25">
      <c r="A34" s="185"/>
      <c r="B34" s="206" t="s">
        <v>266</v>
      </c>
      <c r="C34" s="206" t="s">
        <v>260</v>
      </c>
      <c r="D34" s="206">
        <f>D12</f>
        <v>11</v>
      </c>
      <c r="E34" s="206">
        <f>COUNTIF('Ericsson Cell Daily Alarm'!L2:L20,"Passed")</f>
        <v>10</v>
      </c>
      <c r="F34" s="206">
        <f>COUNTIF('Ericsson Cell Daily Alarm'!L2:L20,"Failed")</f>
        <v>0</v>
      </c>
      <c r="G34" s="206">
        <f>COUNTIF('Ericsson Cell Daily Alarm'!L2:L20,"Blocked")</f>
        <v>0</v>
      </c>
      <c r="H34" s="206">
        <f>COUNTIF('Ericsson Cell Daily Alarm'!L2:L20,"In Progress")</f>
        <v>0</v>
      </c>
      <c r="I34" s="206">
        <f t="shared" si="4"/>
        <v>1</v>
      </c>
      <c r="J34" s="186"/>
    </row>
    <row r="35" spans="1:11" x14ac:dyDescent="0.25">
      <c r="A35" s="185"/>
      <c r="B35" s="206" t="s">
        <v>266</v>
      </c>
      <c r="C35" s="206" t="s">
        <v>263</v>
      </c>
      <c r="D35" s="206">
        <f>D16</f>
        <v>7</v>
      </c>
      <c r="E35" s="206">
        <f>COUNTIF('Ericsson Cluster Daily Alarm'!L2:L13,"Passed")</f>
        <v>7</v>
      </c>
      <c r="F35" s="206">
        <f>COUNTIF('Ericsson Cluster Daily Alarm'!L2:L13,"Failed")</f>
        <v>0</v>
      </c>
      <c r="G35" s="206">
        <f>COUNTIF('Ericsson Cluster Daily Alarm'!L2:L13,"Blocked")</f>
        <v>0</v>
      </c>
      <c r="H35" s="206">
        <f>COUNTIF('Ericsson Cluster Daily Alarm'!L2:L13,"In Progress")</f>
        <v>0</v>
      </c>
      <c r="I35" s="206">
        <f t="shared" si="4"/>
        <v>0</v>
      </c>
      <c r="J35" s="186"/>
    </row>
    <row r="36" spans="1:11" x14ac:dyDescent="0.25">
      <c r="A36" s="185"/>
      <c r="B36" s="206" t="s">
        <v>266</v>
      </c>
      <c r="C36" s="206" t="s">
        <v>261</v>
      </c>
      <c r="D36" s="206">
        <f>D20</f>
        <v>7</v>
      </c>
      <c r="E36" s="206">
        <f>COUNTIF('Ericsson Network Daily Alarm'!L2:L13,"Passed")</f>
        <v>7</v>
      </c>
      <c r="F36" s="206">
        <f>COUNTIF('Ericsson Network Daily Alarm'!L2:L13,"Failed")</f>
        <v>0</v>
      </c>
      <c r="G36" s="206">
        <f>COUNTIF('Ericsson Network Daily Alarm'!L2:L13,"Blocked")</f>
        <v>0</v>
      </c>
      <c r="H36" s="206">
        <f>COUNTIF('Ericsson Network Daily Alarm'!L2:L13,"In Progress")</f>
        <v>0</v>
      </c>
      <c r="I36" s="206">
        <f t="shared" si="4"/>
        <v>0</v>
      </c>
      <c r="J36" s="186"/>
    </row>
    <row r="37" spans="1:11" ht="15.75" thickBot="1" x14ac:dyDescent="0.3">
      <c r="A37" s="188"/>
      <c r="B37" s="197" t="s">
        <v>267</v>
      </c>
      <c r="C37" s="189"/>
      <c r="D37" s="189">
        <f>SUM(D33:D36)</f>
        <v>69</v>
      </c>
      <c r="E37" s="189">
        <f t="shared" ref="E37:H37" si="5">SUM(E33:E35)</f>
        <v>61</v>
      </c>
      <c r="F37" s="189">
        <f t="shared" si="5"/>
        <v>0</v>
      </c>
      <c r="G37" s="189">
        <f t="shared" si="5"/>
        <v>0</v>
      </c>
      <c r="H37" s="189">
        <f t="shared" si="5"/>
        <v>0</v>
      </c>
      <c r="I37" s="189">
        <f>SUM(I33:I36)</f>
        <v>1</v>
      </c>
      <c r="J37" s="198"/>
    </row>
    <row r="38" spans="1:11" x14ac:dyDescent="0.25">
      <c r="A38" s="185"/>
      <c r="B38" s="192"/>
      <c r="C38" s="192"/>
      <c r="D38" s="192"/>
      <c r="E38" s="196"/>
      <c r="F38" s="196"/>
      <c r="G38" s="196"/>
      <c r="H38" s="196"/>
      <c r="I38" s="196"/>
      <c r="J38" s="193"/>
    </row>
    <row r="39" spans="1:11" x14ac:dyDescent="0.25">
      <c r="A39" s="185" t="s">
        <v>505</v>
      </c>
      <c r="B39" s="177" t="s">
        <v>262</v>
      </c>
      <c r="C39" s="206" t="s">
        <v>259</v>
      </c>
      <c r="D39" s="206">
        <f>SUM(E39:I39)</f>
        <v>9</v>
      </c>
      <c r="E39" s="206">
        <f>COUNTIF('Huawei Dashboard hourly Cell'!N2:N24,"Passed")</f>
        <v>9</v>
      </c>
      <c r="F39" s="206">
        <f>COUNTIF('Huawei Dashboard hourly Cell'!N2:N24,"Failed")</f>
        <v>0</v>
      </c>
      <c r="G39" s="206">
        <f>COUNTIF('Huawei Dashboard hourly Cell'!N2:N24,"Blocked")</f>
        <v>0</v>
      </c>
      <c r="H39" s="206">
        <f>COUNTIF('Huawei Dashboard hourly Cell'!N2:N24,"In Progress")</f>
        <v>0</v>
      </c>
      <c r="I39" s="206">
        <f>COUNTBLANK('Huawei Dashboard hourly Cell'!N2:N24)</f>
        <v>0</v>
      </c>
      <c r="J39" s="186"/>
      <c r="K39" s="173"/>
    </row>
    <row r="40" spans="1:11" x14ac:dyDescent="0.25">
      <c r="A40" s="187" t="s">
        <v>506</v>
      </c>
      <c r="B40" s="177" t="s">
        <v>265</v>
      </c>
      <c r="C40" s="206" t="s">
        <v>259</v>
      </c>
      <c r="D40" s="206">
        <f t="shared" ref="D40:D41" si="6">SUM(E40:I40)</f>
        <v>23</v>
      </c>
      <c r="E40" s="206">
        <f>COUNTIF('ALU Dashboard hourly Cell'!N2:N30,"Passed")</f>
        <v>23</v>
      </c>
      <c r="F40" s="206">
        <f>COUNTIF('ALU Dashboard hourly Cell'!N2:N30,"Failed")</f>
        <v>0</v>
      </c>
      <c r="G40" s="206">
        <f>COUNTIF('ALU Dashboard hourly Cell'!N2:N30,"Blocked")</f>
        <v>0</v>
      </c>
      <c r="H40" s="206">
        <f>COUNTIF('ALU Dashboard hourly Cell'!N2:N30,"In Progress")</f>
        <v>0</v>
      </c>
      <c r="I40" s="206">
        <f>COUNTBLANK('ALU Dashboard hourly Cell'!N2:N30)</f>
        <v>0</v>
      </c>
      <c r="J40" s="186"/>
      <c r="K40" s="173"/>
    </row>
    <row r="41" spans="1:11" x14ac:dyDescent="0.25">
      <c r="A41" s="185" t="s">
        <v>507</v>
      </c>
      <c r="B41" s="177" t="s">
        <v>266</v>
      </c>
      <c r="C41" s="206" t="s">
        <v>259</v>
      </c>
      <c r="D41" s="206">
        <f t="shared" si="6"/>
        <v>8</v>
      </c>
      <c r="E41" s="206">
        <f>COUNTIF('Ericsson Dashboard hourly Cell'!N2:N24,"Passed")</f>
        <v>8</v>
      </c>
      <c r="F41" s="206">
        <f>COUNTIF('Ericsson Dashboard hourly Cell'!N2:N24,"Failed")</f>
        <v>0</v>
      </c>
      <c r="G41" s="206">
        <f>COUNTIF('Ericsson Dashboard hourly Cell'!N2:N24,"Blocked")</f>
        <v>0</v>
      </c>
      <c r="H41" s="206">
        <f>COUNTIF('Ericsson Dashboard hourly Cell'!N2:N24,"In Progress")</f>
        <v>0</v>
      </c>
      <c r="I41" s="206">
        <f>COUNTBLANK('Ericsson Dashboard hourly Cell'!N2:N24)</f>
        <v>0</v>
      </c>
      <c r="J41" s="186"/>
      <c r="K41" s="173"/>
    </row>
    <row r="42" spans="1:11" x14ac:dyDescent="0.25">
      <c r="A42" s="185"/>
      <c r="B42" s="206"/>
      <c r="C42" s="93" t="s">
        <v>267</v>
      </c>
      <c r="D42" s="206">
        <f>SUM(D39:D41)</f>
        <v>40</v>
      </c>
      <c r="E42" s="206">
        <f t="shared" ref="E42:I42" si="7">SUM(E39:E41)</f>
        <v>40</v>
      </c>
      <c r="F42" s="206">
        <f t="shared" si="7"/>
        <v>0</v>
      </c>
      <c r="G42" s="206">
        <f t="shared" si="7"/>
        <v>0</v>
      </c>
      <c r="H42" s="206">
        <f t="shared" si="7"/>
        <v>0</v>
      </c>
      <c r="I42" s="206">
        <f t="shared" si="7"/>
        <v>0</v>
      </c>
      <c r="J42" s="186"/>
    </row>
    <row r="43" spans="1:11" s="173" customFormat="1" ht="15.75" thickBot="1" x14ac:dyDescent="0.3">
      <c r="A43" s="188"/>
      <c r="B43" s="189"/>
      <c r="C43" s="190" t="s">
        <v>366</v>
      </c>
      <c r="D43" s="189">
        <f t="shared" ref="D43:I43" si="8">D42+D37+D32+D27</f>
        <v>199</v>
      </c>
      <c r="E43" s="189">
        <f>E42+E37+E32+E27</f>
        <v>190</v>
      </c>
      <c r="F43" s="189">
        <f t="shared" si="8"/>
        <v>0</v>
      </c>
      <c r="G43" s="189">
        <f t="shared" si="8"/>
        <v>0</v>
      </c>
      <c r="H43" s="189">
        <f t="shared" si="8"/>
        <v>0</v>
      </c>
      <c r="I43" s="189">
        <f t="shared" si="8"/>
        <v>2</v>
      </c>
      <c r="J43" s="191">
        <f>26/254*100</f>
        <v>10.236220472440944</v>
      </c>
    </row>
    <row r="44" spans="1:11" x14ac:dyDescent="0.25">
      <c r="B44" s="173"/>
      <c r="C44" s="173"/>
      <c r="D44" s="173"/>
      <c r="E44" s="173"/>
      <c r="F44" s="173"/>
      <c r="G44" s="173"/>
      <c r="H44" s="173"/>
      <c r="I44" s="173"/>
    </row>
    <row r="45" spans="1:11" x14ac:dyDescent="0.25">
      <c r="B45" s="173" t="s">
        <v>296</v>
      </c>
    </row>
    <row r="46" spans="1:11" x14ac:dyDescent="0.25">
      <c r="B46" s="173" t="s">
        <v>297</v>
      </c>
    </row>
    <row r="47" spans="1:11" x14ac:dyDescent="0.25">
      <c r="B47" s="173" t="s">
        <v>298</v>
      </c>
    </row>
    <row r="48" spans="1:11" x14ac:dyDescent="0.25">
      <c r="B48" s="173" t="s">
        <v>340</v>
      </c>
    </row>
    <row r="55" spans="1:1" x14ac:dyDescent="0.25">
      <c r="A55" s="179" t="s">
        <v>356</v>
      </c>
    </row>
    <row r="56" spans="1:1" x14ac:dyDescent="0.25">
      <c r="A56" s="173" t="s">
        <v>357</v>
      </c>
    </row>
    <row r="57" spans="1:1" x14ac:dyDescent="0.25">
      <c r="A57" s="173" t="s">
        <v>358</v>
      </c>
    </row>
    <row r="58" spans="1:1" x14ac:dyDescent="0.25">
      <c r="A58" s="181" t="s">
        <v>359</v>
      </c>
    </row>
    <row r="59" spans="1:1" x14ac:dyDescent="0.25">
      <c r="A59" s="180" t="s">
        <v>360</v>
      </c>
    </row>
    <row r="60" spans="1:1" x14ac:dyDescent="0.25">
      <c r="A60" s="180" t="s">
        <v>361</v>
      </c>
    </row>
    <row r="61" spans="1:1" x14ac:dyDescent="0.25">
      <c r="A61" s="180" t="s">
        <v>362</v>
      </c>
    </row>
    <row r="62" spans="1:1" x14ac:dyDescent="0.25">
      <c r="A62" s="180" t="s">
        <v>363</v>
      </c>
    </row>
    <row r="63" spans="1:1" x14ac:dyDescent="0.25">
      <c r="A63" s="180" t="s">
        <v>364</v>
      </c>
    </row>
    <row r="64" spans="1:1" x14ac:dyDescent="0.25">
      <c r="A64" s="178" t="s">
        <v>365</v>
      </c>
    </row>
    <row r="69" spans="2:5" x14ac:dyDescent="0.25">
      <c r="B69" t="s">
        <v>678</v>
      </c>
      <c r="E69" t="s">
        <v>679</v>
      </c>
    </row>
    <row r="70" spans="2:5" x14ac:dyDescent="0.25">
      <c r="B70" t="s">
        <v>547</v>
      </c>
      <c r="E70" t="s">
        <v>680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B1" workbookViewId="0">
      <selection activeCell="C6" sqref="C6"/>
    </sheetView>
  </sheetViews>
  <sheetFormatPr defaultColWidth="13.5703125" defaultRowHeight="15" x14ac:dyDescent="0.25"/>
  <cols>
    <col min="1" max="1" width="13.5703125" style="167"/>
    <col min="2" max="2" width="13.5703125" style="90"/>
    <col min="3" max="3" width="27.140625" style="90" customWidth="1"/>
    <col min="4" max="4" width="25.140625" style="90" customWidth="1"/>
    <col min="5" max="5" width="28.140625" style="90" customWidth="1"/>
    <col min="6" max="6" width="13.5703125" style="90"/>
    <col min="7" max="7" width="37.85546875" style="90" customWidth="1"/>
    <col min="8" max="8" width="35.140625" style="90" customWidth="1"/>
    <col min="9" max="9" width="29" style="90" customWidth="1"/>
    <col min="10" max="10" width="27.85546875" style="90" customWidth="1"/>
    <col min="11" max="15" width="13.5703125" style="90"/>
    <col min="16" max="16" width="19" style="221" customWidth="1"/>
    <col min="17" max="16384" width="13.5703125" style="90"/>
  </cols>
  <sheetData>
    <row r="1" spans="1:16" ht="60" x14ac:dyDescent="0.25">
      <c r="A1" s="170" t="s">
        <v>283</v>
      </c>
      <c r="B1" s="90" t="s">
        <v>58</v>
      </c>
      <c r="C1" s="82" t="s">
        <v>0</v>
      </c>
      <c r="D1" s="85" t="s">
        <v>1</v>
      </c>
      <c r="E1" s="85" t="s">
        <v>2</v>
      </c>
      <c r="F1" s="87" t="s">
        <v>236</v>
      </c>
      <c r="G1" s="58" t="s">
        <v>90</v>
      </c>
      <c r="H1" s="90" t="s">
        <v>107</v>
      </c>
      <c r="I1" s="90" t="s">
        <v>108</v>
      </c>
      <c r="J1" s="90" t="s">
        <v>109</v>
      </c>
      <c r="K1" s="90" t="s">
        <v>110</v>
      </c>
      <c r="L1" s="90" t="s">
        <v>111</v>
      </c>
      <c r="M1" s="90" t="s">
        <v>112</v>
      </c>
      <c r="N1" s="90" t="s">
        <v>113</v>
      </c>
      <c r="O1" s="90" t="s">
        <v>114</v>
      </c>
      <c r="P1" s="246" t="s">
        <v>681</v>
      </c>
    </row>
    <row r="2" spans="1:16" ht="30" x14ac:dyDescent="0.3">
      <c r="A2" s="168" t="s">
        <v>284</v>
      </c>
      <c r="B2" s="90" t="s">
        <v>59</v>
      </c>
      <c r="C2" s="84" t="s">
        <v>3</v>
      </c>
      <c r="D2" s="91" t="s">
        <v>3</v>
      </c>
      <c r="E2" s="91" t="s">
        <v>4</v>
      </c>
      <c r="F2" s="92">
        <v>0.95</v>
      </c>
      <c r="H2" s="212" t="s">
        <v>665</v>
      </c>
      <c r="I2" s="212" t="s">
        <v>432</v>
      </c>
      <c r="J2" s="221" t="s">
        <v>644</v>
      </c>
      <c r="L2" s="214" t="s">
        <v>351</v>
      </c>
      <c r="P2" s="221" t="s">
        <v>351</v>
      </c>
    </row>
    <row r="3" spans="1:16" ht="15.75" x14ac:dyDescent="0.3">
      <c r="A3" s="168" t="s">
        <v>284</v>
      </c>
      <c r="B3" s="90" t="s">
        <v>59</v>
      </c>
      <c r="C3" s="86" t="s">
        <v>5</v>
      </c>
      <c r="D3" s="91" t="s">
        <v>5</v>
      </c>
      <c r="E3" s="91" t="s">
        <v>238</v>
      </c>
      <c r="F3" s="92">
        <v>0.02</v>
      </c>
      <c r="H3" s="212" t="s">
        <v>666</v>
      </c>
      <c r="I3" s="212" t="s">
        <v>642</v>
      </c>
      <c r="J3" s="221" t="s">
        <v>645</v>
      </c>
      <c r="L3" s="214" t="s">
        <v>351</v>
      </c>
      <c r="P3" s="221" t="s">
        <v>351</v>
      </c>
    </row>
    <row r="4" spans="1:16" ht="30" x14ac:dyDescent="0.3">
      <c r="A4" s="168" t="s">
        <v>284</v>
      </c>
      <c r="B4" s="90" t="s">
        <v>59</v>
      </c>
      <c r="C4" s="84" t="s">
        <v>7</v>
      </c>
      <c r="D4" s="91" t="s">
        <v>8</v>
      </c>
      <c r="E4" s="91" t="s">
        <v>239</v>
      </c>
      <c r="F4" s="92">
        <v>0.01</v>
      </c>
      <c r="H4" s="212" t="s">
        <v>667</v>
      </c>
      <c r="I4" s="212" t="s">
        <v>434</v>
      </c>
      <c r="J4" s="221" t="s">
        <v>646</v>
      </c>
      <c r="L4" s="214" t="s">
        <v>351</v>
      </c>
      <c r="P4" s="221" t="s">
        <v>351</v>
      </c>
    </row>
    <row r="5" spans="1:16" ht="30" x14ac:dyDescent="0.3">
      <c r="A5" s="168" t="s">
        <v>284</v>
      </c>
      <c r="B5" s="90" t="s">
        <v>59</v>
      </c>
      <c r="C5" s="91" t="s">
        <v>10</v>
      </c>
      <c r="D5" s="91" t="s">
        <v>11</v>
      </c>
      <c r="E5" s="91" t="s">
        <v>240</v>
      </c>
      <c r="F5" s="92">
        <v>0.01</v>
      </c>
      <c r="H5" s="209" t="s">
        <v>668</v>
      </c>
      <c r="I5" s="212" t="s">
        <v>434</v>
      </c>
      <c r="J5" s="221" t="s">
        <v>646</v>
      </c>
      <c r="L5" s="214" t="s">
        <v>351</v>
      </c>
      <c r="P5" s="221" t="s">
        <v>351</v>
      </c>
    </row>
    <row r="6" spans="1:16" ht="15.75" x14ac:dyDescent="0.3">
      <c r="A6" s="168" t="s">
        <v>284</v>
      </c>
      <c r="B6" s="90" t="s">
        <v>59</v>
      </c>
      <c r="C6" s="283" t="s">
        <v>756</v>
      </c>
      <c r="D6" s="91" t="s">
        <v>13</v>
      </c>
      <c r="E6" s="91" t="s">
        <v>237</v>
      </c>
      <c r="F6" s="92">
        <v>0.01</v>
      </c>
      <c r="H6" s="281" t="s">
        <v>746</v>
      </c>
      <c r="I6" s="212" t="s">
        <v>434</v>
      </c>
      <c r="J6" s="221" t="s">
        <v>646</v>
      </c>
      <c r="L6" s="214" t="s">
        <v>351</v>
      </c>
      <c r="P6" s="221" t="s">
        <v>351</v>
      </c>
    </row>
    <row r="7" spans="1:16" ht="15.75" x14ac:dyDescent="0.3">
      <c r="A7" s="168" t="s">
        <v>284</v>
      </c>
      <c r="B7" s="90" t="s">
        <v>59</v>
      </c>
      <c r="C7" s="91" t="s">
        <v>225</v>
      </c>
      <c r="D7" s="91" t="s">
        <v>174</v>
      </c>
      <c r="E7" s="91" t="s">
        <v>229</v>
      </c>
      <c r="F7" s="67">
        <v>100</v>
      </c>
      <c r="G7" s="220" t="s">
        <v>649</v>
      </c>
      <c r="H7" s="221" t="s">
        <v>606</v>
      </c>
      <c r="I7" s="212" t="s">
        <v>606</v>
      </c>
      <c r="J7" s="221" t="s">
        <v>606</v>
      </c>
      <c r="K7" s="221" t="s">
        <v>606</v>
      </c>
      <c r="L7" s="221" t="s">
        <v>606</v>
      </c>
      <c r="M7" s="221" t="s">
        <v>606</v>
      </c>
      <c r="N7" s="221" t="s">
        <v>606</v>
      </c>
      <c r="O7" s="221" t="s">
        <v>606</v>
      </c>
    </row>
    <row r="8" spans="1:16" ht="15.75" x14ac:dyDescent="0.3">
      <c r="A8" s="169" t="s">
        <v>284</v>
      </c>
      <c r="B8" s="90" t="s">
        <v>59</v>
      </c>
      <c r="C8" s="53" t="s">
        <v>226</v>
      </c>
      <c r="D8" s="53" t="s">
        <v>230</v>
      </c>
      <c r="E8" s="53" t="s">
        <v>231</v>
      </c>
      <c r="F8" s="56">
        <v>200</v>
      </c>
      <c r="H8" s="207" t="s">
        <v>669</v>
      </c>
      <c r="I8" s="207" t="s">
        <v>436</v>
      </c>
      <c r="J8" s="221" t="s">
        <v>647</v>
      </c>
      <c r="L8" s="214" t="s">
        <v>351</v>
      </c>
      <c r="P8" s="221" t="s">
        <v>351</v>
      </c>
    </row>
    <row r="9" spans="1:16" x14ac:dyDescent="0.25">
      <c r="A9" s="169" t="s">
        <v>284</v>
      </c>
      <c r="B9" s="90" t="s">
        <v>59</v>
      </c>
      <c r="C9" s="53" t="s">
        <v>227</v>
      </c>
      <c r="D9" s="53" t="s">
        <v>232</v>
      </c>
      <c r="E9" s="53" t="s">
        <v>233</v>
      </c>
      <c r="F9" s="57">
        <v>100</v>
      </c>
      <c r="H9" s="212" t="s">
        <v>670</v>
      </c>
      <c r="I9" s="212" t="s">
        <v>438</v>
      </c>
      <c r="J9" s="221" t="s">
        <v>648</v>
      </c>
      <c r="L9" s="214" t="s">
        <v>351</v>
      </c>
      <c r="P9" s="221" t="s">
        <v>351</v>
      </c>
    </row>
    <row r="10" spans="1:16" x14ac:dyDescent="0.25">
      <c r="A10" s="169" t="s">
        <v>284</v>
      </c>
      <c r="B10" s="90" t="s">
        <v>59</v>
      </c>
      <c r="C10" s="53" t="s">
        <v>228</v>
      </c>
      <c r="D10" s="53" t="s">
        <v>234</v>
      </c>
      <c r="E10" s="53" t="s">
        <v>235</v>
      </c>
      <c r="F10" s="57">
        <v>100</v>
      </c>
      <c r="H10" s="211" t="s">
        <v>671</v>
      </c>
      <c r="I10" s="212" t="s">
        <v>438</v>
      </c>
      <c r="J10" s="221" t="s">
        <v>648</v>
      </c>
      <c r="L10" s="214" t="s">
        <v>351</v>
      </c>
      <c r="P10" s="221" t="s">
        <v>351</v>
      </c>
    </row>
    <row r="11" spans="1:16" ht="15.75" x14ac:dyDescent="0.3">
      <c r="A11" s="168" t="s">
        <v>284</v>
      </c>
      <c r="B11" s="90" t="s">
        <v>65</v>
      </c>
      <c r="C11" s="84" t="s">
        <v>19</v>
      </c>
      <c r="D11" s="91" t="s">
        <v>20</v>
      </c>
      <c r="E11" s="75" t="s">
        <v>248</v>
      </c>
      <c r="F11" s="92">
        <v>0.95</v>
      </c>
      <c r="H11" s="212" t="s">
        <v>672</v>
      </c>
      <c r="I11" s="212" t="s">
        <v>432</v>
      </c>
      <c r="J11" s="221" t="s">
        <v>644</v>
      </c>
      <c r="L11" s="214" t="s">
        <v>351</v>
      </c>
      <c r="P11" s="221" t="s">
        <v>351</v>
      </c>
    </row>
    <row r="12" spans="1:16" ht="15.75" x14ac:dyDescent="0.3">
      <c r="A12" s="168" t="s">
        <v>284</v>
      </c>
      <c r="B12" s="90" t="s">
        <v>65</v>
      </c>
      <c r="C12" s="91" t="s">
        <v>38</v>
      </c>
      <c r="D12" s="91" t="s">
        <v>39</v>
      </c>
      <c r="E12" s="75" t="s">
        <v>221</v>
      </c>
      <c r="F12" s="92">
        <v>0.95</v>
      </c>
      <c r="H12" s="221" t="s">
        <v>673</v>
      </c>
      <c r="I12" s="212" t="s">
        <v>432</v>
      </c>
      <c r="J12" s="221" t="s">
        <v>644</v>
      </c>
      <c r="L12" s="214" t="s">
        <v>351</v>
      </c>
      <c r="P12" s="221" t="s">
        <v>351</v>
      </c>
    </row>
    <row r="13" spans="1:16" ht="15.75" x14ac:dyDescent="0.3">
      <c r="A13" s="168" t="s">
        <v>284</v>
      </c>
      <c r="C13" s="91" t="s">
        <v>241</v>
      </c>
      <c r="D13" s="91" t="s">
        <v>242</v>
      </c>
      <c r="E13" s="75" t="s">
        <v>243</v>
      </c>
      <c r="F13" s="66">
        <v>50</v>
      </c>
      <c r="G13" s="220" t="s">
        <v>649</v>
      </c>
      <c r="H13" s="221" t="s">
        <v>606</v>
      </c>
      <c r="I13" s="212" t="s">
        <v>606</v>
      </c>
      <c r="J13" s="221" t="s">
        <v>606</v>
      </c>
      <c r="K13" s="221" t="s">
        <v>606</v>
      </c>
      <c r="L13" s="221" t="s">
        <v>606</v>
      </c>
      <c r="M13" s="221" t="s">
        <v>606</v>
      </c>
      <c r="N13" s="221" t="s">
        <v>606</v>
      </c>
      <c r="O13" s="221" t="s">
        <v>606</v>
      </c>
    </row>
    <row r="14" spans="1:16" ht="15.75" x14ac:dyDescent="0.3">
      <c r="A14" s="168" t="s">
        <v>288</v>
      </c>
      <c r="C14" s="91" t="s">
        <v>244</v>
      </c>
      <c r="D14" s="91" t="s">
        <v>245</v>
      </c>
      <c r="E14" s="75" t="s">
        <v>246</v>
      </c>
      <c r="F14" s="67">
        <v>50</v>
      </c>
      <c r="G14" s="220" t="s">
        <v>649</v>
      </c>
      <c r="H14" s="221" t="s">
        <v>606</v>
      </c>
      <c r="I14" s="212" t="s">
        <v>606</v>
      </c>
      <c r="J14" s="221" t="s">
        <v>606</v>
      </c>
      <c r="K14" s="221" t="s">
        <v>606</v>
      </c>
      <c r="L14" s="221" t="s">
        <v>606</v>
      </c>
      <c r="M14" s="221" t="s">
        <v>606</v>
      </c>
      <c r="N14" s="221" t="s">
        <v>606</v>
      </c>
      <c r="O14" s="221" t="s">
        <v>606</v>
      </c>
    </row>
    <row r="15" spans="1:16" x14ac:dyDescent="0.25">
      <c r="E15" s="42" t="s">
        <v>247</v>
      </c>
      <c r="F15" s="5">
        <v>0.95</v>
      </c>
      <c r="G15" s="221" t="s">
        <v>677</v>
      </c>
      <c r="H15" s="221" t="s">
        <v>606</v>
      </c>
      <c r="I15" s="221" t="s">
        <v>606</v>
      </c>
      <c r="J15" s="221" t="s">
        <v>606</v>
      </c>
      <c r="K15" s="221" t="s">
        <v>606</v>
      </c>
      <c r="L15" s="221" t="s">
        <v>606</v>
      </c>
    </row>
    <row r="16" spans="1:16" x14ac:dyDescent="0.25">
      <c r="E16" s="42" t="s">
        <v>249</v>
      </c>
      <c r="F16" s="5">
        <v>0.01</v>
      </c>
      <c r="G16" s="221" t="s">
        <v>677</v>
      </c>
      <c r="H16" s="221" t="s">
        <v>606</v>
      </c>
      <c r="I16" s="221" t="s">
        <v>606</v>
      </c>
      <c r="J16" s="221" t="s">
        <v>606</v>
      </c>
      <c r="K16" s="221" t="s">
        <v>606</v>
      </c>
      <c r="L16" s="221" t="s">
        <v>606</v>
      </c>
    </row>
    <row r="17" spans="3:12" x14ac:dyDescent="0.25">
      <c r="E17" s="42" t="s">
        <v>250</v>
      </c>
      <c r="F17" s="5">
        <v>0.05</v>
      </c>
      <c r="G17" s="221" t="s">
        <v>677</v>
      </c>
      <c r="H17" s="221" t="s">
        <v>606</v>
      </c>
      <c r="I17" s="221" t="s">
        <v>606</v>
      </c>
      <c r="J17" s="221" t="s">
        <v>606</v>
      </c>
      <c r="K17" s="221" t="s">
        <v>606</v>
      </c>
      <c r="L17" s="221" t="s">
        <v>606</v>
      </c>
    </row>
    <row r="18" spans="3:12" x14ac:dyDescent="0.25">
      <c r="C18" s="3"/>
      <c r="D18" s="4"/>
      <c r="E18" s="1" t="s">
        <v>251</v>
      </c>
      <c r="F18" s="75">
        <v>200</v>
      </c>
      <c r="G18" s="221" t="s">
        <v>677</v>
      </c>
      <c r="H18" s="221" t="s">
        <v>606</v>
      </c>
      <c r="I18" s="221" t="s">
        <v>606</v>
      </c>
      <c r="J18" s="221" t="s">
        <v>606</v>
      </c>
      <c r="K18" s="221" t="s">
        <v>606</v>
      </c>
      <c r="L18" s="221" t="s">
        <v>606</v>
      </c>
    </row>
    <row r="19" spans="3:12" x14ac:dyDescent="0.25">
      <c r="C19" s="3"/>
      <c r="D19" s="4"/>
      <c r="E19" s="1" t="s">
        <v>252</v>
      </c>
      <c r="F19" s="75">
        <v>80</v>
      </c>
      <c r="G19" s="221" t="s">
        <v>677</v>
      </c>
      <c r="H19" s="221" t="s">
        <v>606</v>
      </c>
      <c r="I19" s="221" t="s">
        <v>606</v>
      </c>
      <c r="J19" s="221" t="s">
        <v>606</v>
      </c>
      <c r="K19" s="221" t="s">
        <v>606</v>
      </c>
      <c r="L19" s="221" t="s">
        <v>606</v>
      </c>
    </row>
    <row r="20" spans="3:12" x14ac:dyDescent="0.25">
      <c r="C20" s="3"/>
      <c r="D20" s="4"/>
      <c r="E20" s="1" t="s">
        <v>253</v>
      </c>
      <c r="F20" s="75">
        <v>250</v>
      </c>
      <c r="G20" s="221" t="s">
        <v>677</v>
      </c>
      <c r="H20" s="221" t="s">
        <v>606</v>
      </c>
      <c r="I20" s="221" t="s">
        <v>606</v>
      </c>
      <c r="J20" s="221" t="s">
        <v>606</v>
      </c>
      <c r="K20" s="221" t="s">
        <v>606</v>
      </c>
      <c r="L20" s="221" t="s">
        <v>606</v>
      </c>
    </row>
    <row r="21" spans="3:12" x14ac:dyDescent="0.25">
      <c r="C21" s="3"/>
      <c r="D21" s="4"/>
    </row>
    <row r="22" spans="3:12" x14ac:dyDescent="0.25">
      <c r="C22" s="3"/>
      <c r="D22" s="4"/>
    </row>
    <row r="23" spans="3:12" x14ac:dyDescent="0.25">
      <c r="C23" s="3"/>
      <c r="D23" s="3"/>
    </row>
    <row r="24" spans="3:12" x14ac:dyDescent="0.25">
      <c r="C24" s="3"/>
      <c r="D24" s="3"/>
    </row>
    <row r="25" spans="3:12" x14ac:dyDescent="0.25">
      <c r="C25" s="3"/>
      <c r="D25" s="3"/>
    </row>
    <row r="26" spans="3:12" x14ac:dyDescent="0.25">
      <c r="C26" s="3"/>
      <c r="D26" s="3"/>
    </row>
    <row r="27" spans="3:12" x14ac:dyDescent="0.25">
      <c r="C27" s="3"/>
      <c r="D27" s="3"/>
    </row>
  </sheetData>
  <autoFilter ref="B1:F1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C6" sqref="C6"/>
    </sheetView>
  </sheetViews>
  <sheetFormatPr defaultRowHeight="15" x14ac:dyDescent="0.25"/>
  <cols>
    <col min="1" max="1" width="9.140625" style="167"/>
    <col min="2" max="2" width="7.28515625" customWidth="1"/>
    <col min="3" max="3" width="31.7109375" customWidth="1"/>
    <col min="4" max="4" width="33.5703125" customWidth="1"/>
    <col min="5" max="5" width="20.5703125" customWidth="1"/>
    <col min="6" max="6" width="14.42578125" customWidth="1"/>
    <col min="8" max="8" width="32.7109375" customWidth="1"/>
    <col min="9" max="9" width="25.85546875" customWidth="1"/>
    <col min="10" max="10" width="26.7109375" customWidth="1"/>
    <col min="12" max="12" width="12.7109375" customWidth="1"/>
  </cols>
  <sheetData>
    <row r="1" spans="1:16" s="68" customFormat="1" ht="45" x14ac:dyDescent="0.25">
      <c r="A1" s="171" t="s">
        <v>283</v>
      </c>
      <c r="B1" s="68" t="s">
        <v>58</v>
      </c>
      <c r="C1" s="69" t="s">
        <v>0</v>
      </c>
      <c r="D1" s="70" t="s">
        <v>1</v>
      </c>
      <c r="E1" s="70" t="s">
        <v>2</v>
      </c>
      <c r="F1" s="71" t="s">
        <v>254</v>
      </c>
      <c r="G1" s="111" t="s">
        <v>90</v>
      </c>
      <c r="H1" s="107" t="s">
        <v>107</v>
      </c>
      <c r="I1" s="107" t="s">
        <v>108</v>
      </c>
      <c r="J1" s="107" t="s">
        <v>109</v>
      </c>
      <c r="K1" s="107" t="s">
        <v>110</v>
      </c>
      <c r="L1" s="107" t="s">
        <v>111</v>
      </c>
      <c r="M1" s="107" t="s">
        <v>112</v>
      </c>
      <c r="N1" s="107" t="s">
        <v>113</v>
      </c>
      <c r="O1" s="107" t="s">
        <v>114</v>
      </c>
      <c r="P1" s="246" t="s">
        <v>681</v>
      </c>
    </row>
    <row r="2" spans="1:16" ht="15.75" x14ac:dyDescent="0.3">
      <c r="A2" s="172" t="s">
        <v>284</v>
      </c>
      <c r="B2" t="s">
        <v>59</v>
      </c>
      <c r="C2" s="77" t="s">
        <v>3</v>
      </c>
      <c r="D2" s="76" t="s">
        <v>3</v>
      </c>
      <c r="E2" s="63" t="s">
        <v>4</v>
      </c>
      <c r="F2" s="79">
        <v>0.995</v>
      </c>
      <c r="H2" s="221" t="s">
        <v>614</v>
      </c>
      <c r="I2" s="208" t="s">
        <v>442</v>
      </c>
      <c r="J2" s="208" t="s">
        <v>604</v>
      </c>
      <c r="L2" t="s">
        <v>675</v>
      </c>
      <c r="P2" s="221" t="s">
        <v>351</v>
      </c>
    </row>
    <row r="3" spans="1:16" ht="15.75" x14ac:dyDescent="0.3">
      <c r="A3" s="172" t="s">
        <v>284</v>
      </c>
      <c r="B3" s="62" t="s">
        <v>59</v>
      </c>
      <c r="C3" s="78" t="s">
        <v>5</v>
      </c>
      <c r="D3" s="76" t="s">
        <v>5</v>
      </c>
      <c r="E3" s="63" t="s">
        <v>238</v>
      </c>
      <c r="F3" s="79">
        <v>3.0000000000000001E-3</v>
      </c>
      <c r="H3" s="221" t="s">
        <v>615</v>
      </c>
      <c r="I3" s="208" t="s">
        <v>444</v>
      </c>
      <c r="J3" s="208" t="s">
        <v>602</v>
      </c>
      <c r="L3" s="221" t="s">
        <v>675</v>
      </c>
      <c r="P3" s="221" t="s">
        <v>351</v>
      </c>
    </row>
    <row r="4" spans="1:16" ht="15.75" x14ac:dyDescent="0.3">
      <c r="A4" s="172" t="s">
        <v>284</v>
      </c>
      <c r="B4" s="62" t="s">
        <v>59</v>
      </c>
      <c r="C4" s="77" t="s">
        <v>7</v>
      </c>
      <c r="D4" s="76" t="s">
        <v>8</v>
      </c>
      <c r="E4" s="63" t="s">
        <v>239</v>
      </c>
      <c r="F4" s="79">
        <v>1E-3</v>
      </c>
      <c r="H4" s="221" t="s">
        <v>616</v>
      </c>
      <c r="I4" s="208" t="s">
        <v>446</v>
      </c>
      <c r="J4" s="208" t="s">
        <v>600</v>
      </c>
      <c r="L4" s="221" t="s">
        <v>675</v>
      </c>
      <c r="P4" s="221" t="s">
        <v>351</v>
      </c>
    </row>
    <row r="5" spans="1:16" ht="30" x14ac:dyDescent="0.3">
      <c r="A5" s="172" t="s">
        <v>284</v>
      </c>
      <c r="B5" s="62" t="s">
        <v>59</v>
      </c>
      <c r="C5" s="76" t="s">
        <v>10</v>
      </c>
      <c r="D5" s="76" t="s">
        <v>11</v>
      </c>
      <c r="E5" s="63" t="s">
        <v>240</v>
      </c>
      <c r="F5" s="79">
        <v>2.5000000000000001E-3</v>
      </c>
      <c r="H5" s="221" t="s">
        <v>617</v>
      </c>
      <c r="I5" s="208" t="s">
        <v>448</v>
      </c>
      <c r="J5" s="208" t="s">
        <v>601</v>
      </c>
      <c r="L5" s="221" t="s">
        <v>675</v>
      </c>
      <c r="P5" s="221" t="s">
        <v>351</v>
      </c>
    </row>
    <row r="6" spans="1:16" ht="15.75" x14ac:dyDescent="0.3">
      <c r="A6" s="172" t="s">
        <v>284</v>
      </c>
      <c r="B6" s="62" t="s">
        <v>59</v>
      </c>
      <c r="C6" s="283" t="s">
        <v>756</v>
      </c>
      <c r="D6" s="76" t="s">
        <v>13</v>
      </c>
      <c r="E6" s="63" t="s">
        <v>237</v>
      </c>
      <c r="F6" s="79">
        <v>3.0000000000000001E-3</v>
      </c>
      <c r="H6" s="281" t="s">
        <v>750</v>
      </c>
      <c r="I6" s="208" t="s">
        <v>444</v>
      </c>
      <c r="J6" s="208" t="s">
        <v>602</v>
      </c>
      <c r="L6" s="221" t="s">
        <v>675</v>
      </c>
      <c r="P6" s="221" t="s">
        <v>351</v>
      </c>
    </row>
    <row r="7" spans="1:16" ht="15.75" x14ac:dyDescent="0.3">
      <c r="A7" s="175" t="s">
        <v>284</v>
      </c>
      <c r="B7" s="62" t="s">
        <v>65</v>
      </c>
      <c r="C7" s="81" t="s">
        <v>19</v>
      </c>
      <c r="D7" s="80" t="s">
        <v>20</v>
      </c>
      <c r="E7" s="63" t="s">
        <v>248</v>
      </c>
      <c r="F7" s="88">
        <v>0.998</v>
      </c>
      <c r="H7" s="221" t="s">
        <v>618</v>
      </c>
      <c r="I7" s="208" t="s">
        <v>450</v>
      </c>
      <c r="J7" s="208" t="s">
        <v>603</v>
      </c>
      <c r="L7" s="221" t="s">
        <v>675</v>
      </c>
      <c r="P7" s="221" t="s">
        <v>351</v>
      </c>
    </row>
    <row r="8" spans="1:16" ht="15.75" x14ac:dyDescent="0.3">
      <c r="A8" s="175" t="s">
        <v>284</v>
      </c>
      <c r="B8" s="73" t="s">
        <v>65</v>
      </c>
      <c r="C8" s="80" t="s">
        <v>38</v>
      </c>
      <c r="D8" s="80" t="s">
        <v>39</v>
      </c>
      <c r="E8" s="75" t="s">
        <v>221</v>
      </c>
      <c r="F8" s="88">
        <v>0.997</v>
      </c>
      <c r="H8" s="221" t="s">
        <v>619</v>
      </c>
      <c r="I8" s="208" t="s">
        <v>613</v>
      </c>
      <c r="J8" s="208" t="s">
        <v>605</v>
      </c>
      <c r="L8" s="221" t="s">
        <v>675</v>
      </c>
      <c r="P8" s="221" t="s">
        <v>351</v>
      </c>
    </row>
    <row r="9" spans="1:16" x14ac:dyDescent="0.25">
      <c r="B9" s="73"/>
      <c r="E9" s="42" t="s">
        <v>247</v>
      </c>
      <c r="F9" s="72">
        <v>0.998</v>
      </c>
      <c r="G9" s="221" t="s">
        <v>677</v>
      </c>
      <c r="H9" s="173" t="s">
        <v>606</v>
      </c>
      <c r="I9" s="221" t="s">
        <v>606</v>
      </c>
      <c r="J9" s="221" t="s">
        <v>606</v>
      </c>
      <c r="K9" s="221" t="s">
        <v>606</v>
      </c>
      <c r="L9" s="221" t="s">
        <v>606</v>
      </c>
      <c r="P9" s="221"/>
    </row>
    <row r="10" spans="1:16" x14ac:dyDescent="0.25">
      <c r="B10" s="73"/>
      <c r="E10" s="42" t="s">
        <v>249</v>
      </c>
      <c r="F10" s="72">
        <v>2.2000000000000001E-3</v>
      </c>
      <c r="G10" s="221" t="s">
        <v>677</v>
      </c>
      <c r="H10" s="221" t="s">
        <v>606</v>
      </c>
      <c r="I10" s="221" t="s">
        <v>606</v>
      </c>
      <c r="J10" s="221" t="s">
        <v>606</v>
      </c>
      <c r="K10" s="221" t="s">
        <v>606</v>
      </c>
      <c r="L10" s="221" t="s">
        <v>606</v>
      </c>
      <c r="P10" s="221"/>
    </row>
    <row r="11" spans="1:16" x14ac:dyDescent="0.25">
      <c r="B11" s="73"/>
      <c r="E11" s="42" t="s">
        <v>250</v>
      </c>
      <c r="F11" s="72">
        <v>5.0000000000000001E-3</v>
      </c>
      <c r="G11" s="221" t="s">
        <v>677</v>
      </c>
      <c r="H11" s="221" t="s">
        <v>606</v>
      </c>
      <c r="I11" s="221" t="s">
        <v>606</v>
      </c>
      <c r="J11" s="221" t="s">
        <v>606</v>
      </c>
      <c r="K11" s="221" t="s">
        <v>606</v>
      </c>
      <c r="L11" s="221" t="s">
        <v>606</v>
      </c>
      <c r="P11" s="221"/>
    </row>
    <row r="12" spans="1:16" x14ac:dyDescent="0.25">
      <c r="B12" s="73"/>
      <c r="E12" s="42" t="s">
        <v>255</v>
      </c>
      <c r="F12" s="72">
        <v>2.5000000000000001E-3</v>
      </c>
      <c r="G12" s="221" t="s">
        <v>677</v>
      </c>
      <c r="H12" s="221" t="s">
        <v>606</v>
      </c>
      <c r="I12" s="221" t="s">
        <v>606</v>
      </c>
      <c r="J12" s="221" t="s">
        <v>606</v>
      </c>
      <c r="K12" s="221" t="s">
        <v>606</v>
      </c>
      <c r="L12" s="221" t="s">
        <v>606</v>
      </c>
      <c r="P12" s="221"/>
    </row>
    <row r="13" spans="1:16" x14ac:dyDescent="0.25">
      <c r="B13" s="73"/>
      <c r="C13" s="3"/>
      <c r="D13" s="74"/>
      <c r="E13" s="1" t="s">
        <v>256</v>
      </c>
      <c r="F13" s="72">
        <v>1E-3</v>
      </c>
      <c r="G13" s="221" t="s">
        <v>677</v>
      </c>
      <c r="H13" s="221" t="s">
        <v>606</v>
      </c>
      <c r="I13" s="221" t="s">
        <v>606</v>
      </c>
      <c r="J13" s="221" t="s">
        <v>606</v>
      </c>
      <c r="K13" s="221" t="s">
        <v>606</v>
      </c>
      <c r="L13" s="221" t="s">
        <v>606</v>
      </c>
    </row>
    <row r="14" spans="1:16" x14ac:dyDescent="0.25">
      <c r="C14" s="3"/>
      <c r="D14" s="74"/>
    </row>
    <row r="15" spans="1:16" x14ac:dyDescent="0.25">
      <c r="C15" s="3"/>
      <c r="D15" s="74"/>
    </row>
    <row r="16" spans="1:16" x14ac:dyDescent="0.25">
      <c r="C16" s="3"/>
      <c r="D16" s="3"/>
    </row>
    <row r="17" spans="3:4" x14ac:dyDescent="0.25">
      <c r="C17" s="3"/>
      <c r="D17" s="3"/>
    </row>
    <row r="18" spans="3:4" x14ac:dyDescent="0.25">
      <c r="C18" s="3"/>
      <c r="D18" s="3"/>
    </row>
    <row r="19" spans="3:4" x14ac:dyDescent="0.25">
      <c r="C19" s="3"/>
      <c r="D19" s="3"/>
    </row>
    <row r="20" spans="3:4" x14ac:dyDescent="0.25">
      <c r="C20" s="3"/>
      <c r="D20" s="3"/>
    </row>
    <row r="21" spans="3:4" x14ac:dyDescent="0.25">
      <c r="C21" s="3"/>
      <c r="D21" s="74"/>
    </row>
    <row r="22" spans="3:4" x14ac:dyDescent="0.25">
      <c r="C22" s="3"/>
      <c r="D22" s="74"/>
    </row>
    <row r="23" spans="3:4" x14ac:dyDescent="0.25">
      <c r="C23" s="3"/>
      <c r="D23" s="74"/>
    </row>
  </sheetData>
  <autoFilter ref="A1:P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C6" sqref="C6"/>
    </sheetView>
  </sheetViews>
  <sheetFormatPr defaultColWidth="9.140625" defaultRowHeight="15" x14ac:dyDescent="0.25"/>
  <cols>
    <col min="1" max="1" width="9.140625" style="173"/>
    <col min="2" max="2" width="7.28515625" style="90" customWidth="1"/>
    <col min="3" max="3" width="31.7109375" style="90" customWidth="1"/>
    <col min="4" max="4" width="33.5703125" style="90" customWidth="1"/>
    <col min="5" max="5" width="20.5703125" style="90" customWidth="1"/>
    <col min="6" max="6" width="14.42578125" style="90" customWidth="1"/>
    <col min="7" max="7" width="35.42578125" style="90" customWidth="1"/>
    <col min="8" max="8" width="28.42578125" style="90" customWidth="1"/>
    <col min="9" max="9" width="28.7109375" style="90" customWidth="1"/>
    <col min="10" max="10" width="33.5703125" style="90" customWidth="1"/>
    <col min="11" max="11" width="31.28515625" style="90" customWidth="1"/>
    <col min="12" max="16384" width="9.140625" style="90"/>
  </cols>
  <sheetData>
    <row r="1" spans="1:16" ht="45" x14ac:dyDescent="0.25">
      <c r="A1" s="174" t="s">
        <v>283</v>
      </c>
      <c r="B1" s="90" t="s">
        <v>58</v>
      </c>
      <c r="C1" s="82" t="s">
        <v>0</v>
      </c>
      <c r="D1" s="85" t="s">
        <v>1</v>
      </c>
      <c r="E1" s="85" t="s">
        <v>2</v>
      </c>
      <c r="F1" s="87" t="s">
        <v>254</v>
      </c>
      <c r="G1" s="111" t="s">
        <v>90</v>
      </c>
      <c r="H1" s="107" t="s">
        <v>107</v>
      </c>
      <c r="I1" s="107" t="s">
        <v>108</v>
      </c>
      <c r="J1" s="107" t="s">
        <v>109</v>
      </c>
      <c r="K1" s="107" t="s">
        <v>110</v>
      </c>
      <c r="L1" s="107" t="s">
        <v>111</v>
      </c>
      <c r="M1" s="107" t="s">
        <v>112</v>
      </c>
      <c r="N1" s="107" t="s">
        <v>113</v>
      </c>
      <c r="O1" s="107" t="s">
        <v>114</v>
      </c>
      <c r="P1" s="246" t="s">
        <v>681</v>
      </c>
    </row>
    <row r="2" spans="1:16" ht="15.75" x14ac:dyDescent="0.3">
      <c r="A2" s="175" t="s">
        <v>284</v>
      </c>
      <c r="B2" s="90" t="s">
        <v>59</v>
      </c>
      <c r="C2" s="84" t="s">
        <v>3</v>
      </c>
      <c r="D2" s="91" t="s">
        <v>3</v>
      </c>
      <c r="E2" s="75" t="s">
        <v>4</v>
      </c>
      <c r="F2" s="92">
        <v>0.995</v>
      </c>
      <c r="H2" s="208" t="s">
        <v>441</v>
      </c>
      <c r="I2" s="208" t="s">
        <v>442</v>
      </c>
      <c r="J2" s="208" t="s">
        <v>604</v>
      </c>
      <c r="K2" s="204" t="s">
        <v>351</v>
      </c>
      <c r="L2" s="221" t="s">
        <v>351</v>
      </c>
      <c r="P2" s="90" t="s">
        <v>351</v>
      </c>
    </row>
    <row r="3" spans="1:16" ht="15.75" x14ac:dyDescent="0.3">
      <c r="A3" s="175" t="s">
        <v>284</v>
      </c>
      <c r="B3" s="90" t="s">
        <v>59</v>
      </c>
      <c r="C3" s="86" t="s">
        <v>5</v>
      </c>
      <c r="D3" s="91" t="s">
        <v>5</v>
      </c>
      <c r="E3" s="75" t="s">
        <v>238</v>
      </c>
      <c r="F3" s="92">
        <v>3.0000000000000001E-3</v>
      </c>
      <c r="H3" s="208" t="s">
        <v>443</v>
      </c>
      <c r="I3" s="208" t="s">
        <v>444</v>
      </c>
      <c r="J3" s="208" t="s">
        <v>602</v>
      </c>
      <c r="K3" s="204" t="s">
        <v>351</v>
      </c>
      <c r="L3" s="221" t="s">
        <v>351</v>
      </c>
      <c r="P3" s="221" t="s">
        <v>351</v>
      </c>
    </row>
    <row r="4" spans="1:16" ht="15.75" x14ac:dyDescent="0.3">
      <c r="A4" s="175" t="s">
        <v>284</v>
      </c>
      <c r="B4" s="90" t="s">
        <v>59</v>
      </c>
      <c r="C4" s="84" t="s">
        <v>7</v>
      </c>
      <c r="D4" s="91" t="s">
        <v>8</v>
      </c>
      <c r="E4" s="75" t="s">
        <v>239</v>
      </c>
      <c r="F4" s="92">
        <v>1E-3</v>
      </c>
      <c r="H4" s="208" t="s">
        <v>445</v>
      </c>
      <c r="I4" s="208" t="s">
        <v>446</v>
      </c>
      <c r="J4" s="208" t="s">
        <v>600</v>
      </c>
      <c r="K4" s="204" t="s">
        <v>351</v>
      </c>
      <c r="L4" s="221" t="s">
        <v>351</v>
      </c>
      <c r="P4" s="221" t="s">
        <v>351</v>
      </c>
    </row>
    <row r="5" spans="1:16" ht="30" x14ac:dyDescent="0.3">
      <c r="A5" s="175" t="s">
        <v>284</v>
      </c>
      <c r="B5" s="90" t="s">
        <v>59</v>
      </c>
      <c r="C5" s="91" t="s">
        <v>10</v>
      </c>
      <c r="D5" s="91" t="s">
        <v>11</v>
      </c>
      <c r="E5" s="75" t="s">
        <v>240</v>
      </c>
      <c r="F5" s="92">
        <v>2.5000000000000001E-3</v>
      </c>
      <c r="H5" s="208" t="s">
        <v>447</v>
      </c>
      <c r="I5" s="208" t="s">
        <v>448</v>
      </c>
      <c r="J5" s="208" t="s">
        <v>601</v>
      </c>
      <c r="K5" s="204" t="s">
        <v>351</v>
      </c>
      <c r="L5" s="221" t="s">
        <v>351</v>
      </c>
      <c r="P5" s="221" t="s">
        <v>351</v>
      </c>
    </row>
    <row r="6" spans="1:16" ht="15.75" x14ac:dyDescent="0.3">
      <c r="A6" s="175" t="s">
        <v>284</v>
      </c>
      <c r="B6" s="90" t="s">
        <v>59</v>
      </c>
      <c r="C6" s="283" t="s">
        <v>756</v>
      </c>
      <c r="D6" s="91" t="s">
        <v>13</v>
      </c>
      <c r="E6" s="75" t="s">
        <v>237</v>
      </c>
      <c r="F6" s="92">
        <v>3.0000000000000001E-3</v>
      </c>
      <c r="H6" s="281" t="s">
        <v>752</v>
      </c>
      <c r="I6" s="208" t="s">
        <v>444</v>
      </c>
      <c r="J6" s="208" t="s">
        <v>602</v>
      </c>
      <c r="K6" s="204" t="s">
        <v>351</v>
      </c>
      <c r="L6" s="221" t="s">
        <v>351</v>
      </c>
      <c r="P6" s="221" t="s">
        <v>351</v>
      </c>
    </row>
    <row r="7" spans="1:16" ht="15.75" x14ac:dyDescent="0.3">
      <c r="A7" s="175" t="s">
        <v>284</v>
      </c>
      <c r="B7" s="90" t="s">
        <v>65</v>
      </c>
      <c r="C7" s="84" t="s">
        <v>19</v>
      </c>
      <c r="D7" s="91" t="s">
        <v>20</v>
      </c>
      <c r="E7" s="75" t="s">
        <v>248</v>
      </c>
      <c r="F7" s="92">
        <v>0.998</v>
      </c>
      <c r="H7" s="208" t="s">
        <v>449</v>
      </c>
      <c r="I7" s="208" t="s">
        <v>450</v>
      </c>
      <c r="J7" s="208" t="s">
        <v>603</v>
      </c>
      <c r="K7" s="204" t="s">
        <v>351</v>
      </c>
      <c r="L7" s="221" t="s">
        <v>351</v>
      </c>
      <c r="P7" s="221" t="s">
        <v>351</v>
      </c>
    </row>
    <row r="8" spans="1:16" ht="15.75" x14ac:dyDescent="0.3">
      <c r="A8" s="175" t="s">
        <v>284</v>
      </c>
      <c r="C8" s="91" t="s">
        <v>38</v>
      </c>
      <c r="D8" s="91" t="s">
        <v>39</v>
      </c>
      <c r="E8" s="75" t="s">
        <v>221</v>
      </c>
      <c r="F8" s="92">
        <v>0.997</v>
      </c>
      <c r="G8" s="220" t="s">
        <v>620</v>
      </c>
      <c r="H8" s="238" t="s">
        <v>606</v>
      </c>
      <c r="I8" s="238" t="s">
        <v>606</v>
      </c>
      <c r="J8" s="238" t="s">
        <v>606</v>
      </c>
      <c r="K8" s="238" t="s">
        <v>606</v>
      </c>
      <c r="L8" s="238" t="s">
        <v>606</v>
      </c>
      <c r="M8" s="238" t="s">
        <v>606</v>
      </c>
      <c r="N8" s="238" t="s">
        <v>606</v>
      </c>
      <c r="O8" s="238" t="s">
        <v>606</v>
      </c>
    </row>
    <row r="9" spans="1:16" x14ac:dyDescent="0.25">
      <c r="E9" s="42" t="s">
        <v>247</v>
      </c>
      <c r="F9" s="72">
        <v>0.998</v>
      </c>
      <c r="G9" s="221" t="s">
        <v>677</v>
      </c>
      <c r="H9" s="238" t="s">
        <v>606</v>
      </c>
      <c r="I9" s="238" t="s">
        <v>606</v>
      </c>
      <c r="J9" s="238" t="s">
        <v>606</v>
      </c>
      <c r="K9" s="238" t="s">
        <v>606</v>
      </c>
      <c r="L9" s="238" t="s">
        <v>606</v>
      </c>
    </row>
    <row r="10" spans="1:16" x14ac:dyDescent="0.25">
      <c r="E10" s="42" t="s">
        <v>249</v>
      </c>
      <c r="F10" s="72">
        <v>2.2000000000000001E-3</v>
      </c>
      <c r="G10" s="221" t="s">
        <v>677</v>
      </c>
      <c r="H10" s="238" t="s">
        <v>606</v>
      </c>
      <c r="I10" s="238" t="s">
        <v>606</v>
      </c>
      <c r="J10" s="238" t="s">
        <v>606</v>
      </c>
      <c r="K10" s="238" t="s">
        <v>606</v>
      </c>
      <c r="L10" s="238" t="s">
        <v>606</v>
      </c>
    </row>
    <row r="11" spans="1:16" x14ac:dyDescent="0.25">
      <c r="E11" s="42" t="s">
        <v>250</v>
      </c>
      <c r="F11" s="72">
        <v>5.0000000000000001E-3</v>
      </c>
      <c r="G11" s="221" t="s">
        <v>677</v>
      </c>
      <c r="H11" s="238" t="s">
        <v>606</v>
      </c>
      <c r="I11" s="238" t="s">
        <v>606</v>
      </c>
      <c r="J11" s="238" t="s">
        <v>606</v>
      </c>
      <c r="K11" s="238" t="s">
        <v>606</v>
      </c>
      <c r="L11" s="238" t="s">
        <v>606</v>
      </c>
    </row>
    <row r="12" spans="1:16" x14ac:dyDescent="0.25">
      <c r="E12" s="42" t="s">
        <v>255</v>
      </c>
      <c r="F12" s="72">
        <v>2.5000000000000001E-3</v>
      </c>
      <c r="G12" s="221" t="s">
        <v>677</v>
      </c>
      <c r="H12" s="238" t="s">
        <v>606</v>
      </c>
      <c r="I12" s="238" t="s">
        <v>606</v>
      </c>
      <c r="J12" s="238" t="s">
        <v>606</v>
      </c>
      <c r="K12" s="238" t="s">
        <v>606</v>
      </c>
      <c r="L12" s="238" t="s">
        <v>606</v>
      </c>
    </row>
    <row r="13" spans="1:16" x14ac:dyDescent="0.25">
      <c r="C13" s="3"/>
      <c r="D13" s="74"/>
      <c r="E13" s="1" t="s">
        <v>256</v>
      </c>
      <c r="F13" s="72">
        <v>1E-3</v>
      </c>
      <c r="G13" s="221" t="s">
        <v>677</v>
      </c>
      <c r="H13" s="238" t="s">
        <v>606</v>
      </c>
      <c r="I13" s="238" t="s">
        <v>606</v>
      </c>
      <c r="J13" s="238" t="s">
        <v>606</v>
      </c>
      <c r="K13" s="238" t="s">
        <v>606</v>
      </c>
      <c r="L13" s="238" t="s">
        <v>606</v>
      </c>
    </row>
    <row r="14" spans="1:16" x14ac:dyDescent="0.25">
      <c r="C14" s="3"/>
      <c r="D14" s="74"/>
    </row>
    <row r="15" spans="1:16" x14ac:dyDescent="0.25">
      <c r="C15" s="3"/>
      <c r="D15" s="74"/>
    </row>
    <row r="16" spans="1:16" x14ac:dyDescent="0.25">
      <c r="C16" s="3"/>
      <c r="D16" s="3"/>
    </row>
    <row r="17" spans="3:4" x14ac:dyDescent="0.25">
      <c r="C17" s="3"/>
      <c r="D17" s="3"/>
    </row>
    <row r="18" spans="3:4" x14ac:dyDescent="0.25">
      <c r="C18" s="3"/>
      <c r="D18" s="3"/>
    </row>
    <row r="19" spans="3:4" x14ac:dyDescent="0.25">
      <c r="C19" s="3"/>
      <c r="D19" s="3"/>
    </row>
    <row r="20" spans="3:4" x14ac:dyDescent="0.25">
      <c r="C20" s="3"/>
      <c r="D20" s="3"/>
    </row>
    <row r="21" spans="3:4" x14ac:dyDescent="0.25">
      <c r="C21" s="3"/>
      <c r="D21" s="74"/>
    </row>
    <row r="22" spans="3:4" x14ac:dyDescent="0.25">
      <c r="C22" s="3"/>
      <c r="D22" s="74"/>
    </row>
    <row r="23" spans="3:4" x14ac:dyDescent="0.25">
      <c r="C23" s="3"/>
      <c r="D23" s="74"/>
    </row>
  </sheetData>
  <autoFilter ref="C1:F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C1" workbookViewId="0">
      <selection activeCell="C6" sqref="C6"/>
    </sheetView>
  </sheetViews>
  <sheetFormatPr defaultColWidth="9.140625" defaultRowHeight="15" x14ac:dyDescent="0.25"/>
  <cols>
    <col min="1" max="1" width="9.140625" style="173"/>
    <col min="2" max="2" width="7.28515625" style="90" customWidth="1"/>
    <col min="3" max="3" width="31.7109375" style="90" customWidth="1"/>
    <col min="4" max="4" width="33.5703125" style="90" customWidth="1"/>
    <col min="5" max="5" width="20.5703125" style="90" customWidth="1"/>
    <col min="6" max="6" width="14.42578125" style="90" customWidth="1"/>
    <col min="7" max="7" width="9.140625" style="90"/>
    <col min="8" max="8" width="35.85546875" style="90" customWidth="1"/>
    <col min="9" max="9" width="27" style="90" customWidth="1"/>
    <col min="10" max="10" width="25.140625" style="90" customWidth="1"/>
    <col min="11" max="11" width="13.85546875" style="90" customWidth="1"/>
    <col min="12" max="12" width="14.5703125" style="90" customWidth="1"/>
    <col min="13" max="16384" width="9.140625" style="90"/>
  </cols>
  <sheetData>
    <row r="1" spans="1:16" ht="45" x14ac:dyDescent="0.25">
      <c r="A1" s="174" t="s">
        <v>283</v>
      </c>
      <c r="B1" s="90" t="s">
        <v>58</v>
      </c>
      <c r="C1" s="82" t="s">
        <v>0</v>
      </c>
      <c r="D1" s="85" t="s">
        <v>1</v>
      </c>
      <c r="E1" s="85" t="s">
        <v>2</v>
      </c>
      <c r="F1" s="87" t="s">
        <v>254</v>
      </c>
      <c r="G1" s="111" t="s">
        <v>90</v>
      </c>
      <c r="H1" s="107" t="s">
        <v>107</v>
      </c>
      <c r="I1" s="107" t="s">
        <v>108</v>
      </c>
      <c r="J1" s="107" t="s">
        <v>109</v>
      </c>
      <c r="K1" s="107" t="s">
        <v>110</v>
      </c>
      <c r="L1" s="107" t="s">
        <v>111</v>
      </c>
      <c r="M1" s="107" t="s">
        <v>112</v>
      </c>
      <c r="N1" s="107" t="s">
        <v>113</v>
      </c>
      <c r="O1" s="107" t="s">
        <v>114</v>
      </c>
      <c r="P1" s="90" t="s">
        <v>681</v>
      </c>
    </row>
    <row r="2" spans="1:16" ht="15.75" x14ac:dyDescent="0.3">
      <c r="A2" s="175" t="s">
        <v>284</v>
      </c>
      <c r="B2" s="90" t="s">
        <v>59</v>
      </c>
      <c r="C2" s="84" t="s">
        <v>3</v>
      </c>
      <c r="D2" s="91" t="s">
        <v>3</v>
      </c>
      <c r="E2" s="75" t="s">
        <v>4</v>
      </c>
      <c r="F2" s="92">
        <v>0.995</v>
      </c>
      <c r="H2" s="90" t="s">
        <v>608</v>
      </c>
      <c r="I2" s="208" t="s">
        <v>442</v>
      </c>
      <c r="J2" s="208" t="s">
        <v>604</v>
      </c>
      <c r="L2" s="214" t="s">
        <v>351</v>
      </c>
      <c r="P2" s="90" t="s">
        <v>351</v>
      </c>
    </row>
    <row r="3" spans="1:16" ht="15.75" x14ac:dyDescent="0.3">
      <c r="A3" s="175" t="s">
        <v>284</v>
      </c>
      <c r="B3" s="90" t="s">
        <v>59</v>
      </c>
      <c r="C3" s="86" t="s">
        <v>5</v>
      </c>
      <c r="D3" s="91" t="s">
        <v>5</v>
      </c>
      <c r="E3" s="75" t="s">
        <v>238</v>
      </c>
      <c r="F3" s="92">
        <v>3.0000000000000001E-3</v>
      </c>
      <c r="H3" s="90" t="s">
        <v>610</v>
      </c>
      <c r="I3" s="208" t="s">
        <v>444</v>
      </c>
      <c r="J3" s="208" t="s">
        <v>602</v>
      </c>
      <c r="L3" s="214" t="s">
        <v>351</v>
      </c>
      <c r="P3" s="221" t="s">
        <v>351</v>
      </c>
    </row>
    <row r="4" spans="1:16" ht="15.75" x14ac:dyDescent="0.3">
      <c r="A4" s="175" t="s">
        <v>284</v>
      </c>
      <c r="B4" s="90" t="s">
        <v>59</v>
      </c>
      <c r="C4" s="84" t="s">
        <v>7</v>
      </c>
      <c r="D4" s="91" t="s">
        <v>8</v>
      </c>
      <c r="E4" s="75" t="s">
        <v>239</v>
      </c>
      <c r="F4" s="92">
        <v>1E-3</v>
      </c>
      <c r="H4" s="90" t="s">
        <v>612</v>
      </c>
      <c r="I4" s="208" t="s">
        <v>446</v>
      </c>
      <c r="J4" s="208" t="s">
        <v>600</v>
      </c>
      <c r="L4" s="214" t="s">
        <v>351</v>
      </c>
      <c r="P4" s="221" t="s">
        <v>351</v>
      </c>
    </row>
    <row r="5" spans="1:16" ht="30" x14ac:dyDescent="0.3">
      <c r="A5" s="175" t="s">
        <v>284</v>
      </c>
      <c r="B5" s="90" t="s">
        <v>59</v>
      </c>
      <c r="C5" s="91" t="s">
        <v>10</v>
      </c>
      <c r="D5" s="91" t="s">
        <v>11</v>
      </c>
      <c r="E5" s="75" t="s">
        <v>240</v>
      </c>
      <c r="F5" s="92">
        <v>2.5000000000000001E-3</v>
      </c>
      <c r="H5" s="90" t="s">
        <v>611</v>
      </c>
      <c r="I5" s="208" t="s">
        <v>448</v>
      </c>
      <c r="J5" s="208" t="s">
        <v>601</v>
      </c>
      <c r="L5" s="214" t="s">
        <v>351</v>
      </c>
      <c r="P5" s="221" t="s">
        <v>351</v>
      </c>
    </row>
    <row r="6" spans="1:16" ht="15.75" x14ac:dyDescent="0.3">
      <c r="A6" s="175" t="s">
        <v>284</v>
      </c>
      <c r="B6" s="90" t="s">
        <v>59</v>
      </c>
      <c r="C6" s="283" t="s">
        <v>756</v>
      </c>
      <c r="D6" s="91" t="s">
        <v>13</v>
      </c>
      <c r="E6" s="75" t="s">
        <v>237</v>
      </c>
      <c r="F6" s="92">
        <v>3.0000000000000001E-3</v>
      </c>
      <c r="H6" s="281" t="s">
        <v>751</v>
      </c>
      <c r="I6" s="208" t="s">
        <v>444</v>
      </c>
      <c r="J6" s="208" t="s">
        <v>602</v>
      </c>
      <c r="L6" s="214" t="s">
        <v>351</v>
      </c>
      <c r="P6" s="221" t="s">
        <v>351</v>
      </c>
    </row>
    <row r="7" spans="1:16" ht="15.75" x14ac:dyDescent="0.3">
      <c r="A7" s="175" t="s">
        <v>284</v>
      </c>
      <c r="B7" s="90" t="s">
        <v>65</v>
      </c>
      <c r="C7" s="84" t="s">
        <v>19</v>
      </c>
      <c r="D7" s="91" t="s">
        <v>20</v>
      </c>
      <c r="E7" s="75" t="s">
        <v>248</v>
      </c>
      <c r="F7" s="92">
        <v>0.998</v>
      </c>
      <c r="H7" s="90" t="s">
        <v>607</v>
      </c>
      <c r="I7" s="208" t="s">
        <v>450</v>
      </c>
      <c r="J7" s="208" t="s">
        <v>603</v>
      </c>
      <c r="L7" s="214" t="s">
        <v>351</v>
      </c>
      <c r="P7" s="221" t="s">
        <v>351</v>
      </c>
    </row>
    <row r="8" spans="1:16" ht="15.75" x14ac:dyDescent="0.3">
      <c r="A8" s="175" t="s">
        <v>284</v>
      </c>
      <c r="B8" s="90" t="s">
        <v>65</v>
      </c>
      <c r="C8" s="91" t="s">
        <v>38</v>
      </c>
      <c r="D8" s="91" t="s">
        <v>39</v>
      </c>
      <c r="E8" s="75" t="s">
        <v>221</v>
      </c>
      <c r="F8" s="92">
        <v>0.997</v>
      </c>
      <c r="H8" s="90" t="s">
        <v>609</v>
      </c>
      <c r="I8" s="208" t="s">
        <v>613</v>
      </c>
      <c r="J8" s="208" t="s">
        <v>605</v>
      </c>
      <c r="L8" s="214" t="s">
        <v>351</v>
      </c>
      <c r="P8" s="221" t="s">
        <v>351</v>
      </c>
    </row>
    <row r="9" spans="1:16" x14ac:dyDescent="0.25">
      <c r="E9" s="42" t="s">
        <v>247</v>
      </c>
      <c r="F9" s="72">
        <v>0.998</v>
      </c>
      <c r="G9" s="221" t="s">
        <v>677</v>
      </c>
      <c r="H9" s="173" t="s">
        <v>606</v>
      </c>
      <c r="I9" s="221" t="s">
        <v>606</v>
      </c>
      <c r="J9" s="221" t="s">
        <v>606</v>
      </c>
      <c r="K9" s="221" t="s">
        <v>606</v>
      </c>
      <c r="L9" s="221" t="s">
        <v>606</v>
      </c>
    </row>
    <row r="10" spans="1:16" x14ac:dyDescent="0.25">
      <c r="E10" s="42" t="s">
        <v>249</v>
      </c>
      <c r="F10" s="72">
        <v>2.2000000000000001E-3</v>
      </c>
      <c r="G10" s="221" t="s">
        <v>677</v>
      </c>
      <c r="H10" s="221" t="s">
        <v>606</v>
      </c>
      <c r="I10" s="221" t="s">
        <v>606</v>
      </c>
      <c r="J10" s="221" t="s">
        <v>606</v>
      </c>
      <c r="K10" s="221" t="s">
        <v>606</v>
      </c>
      <c r="L10" s="221" t="s">
        <v>606</v>
      </c>
    </row>
    <row r="11" spans="1:16" x14ac:dyDescent="0.25">
      <c r="E11" s="42" t="s">
        <v>250</v>
      </c>
      <c r="F11" s="72">
        <v>5.0000000000000001E-3</v>
      </c>
      <c r="G11" s="221" t="s">
        <v>677</v>
      </c>
      <c r="H11" s="221" t="s">
        <v>606</v>
      </c>
      <c r="I11" s="221" t="s">
        <v>606</v>
      </c>
      <c r="J11" s="221" t="s">
        <v>606</v>
      </c>
      <c r="K11" s="221" t="s">
        <v>606</v>
      </c>
      <c r="L11" s="221" t="s">
        <v>606</v>
      </c>
    </row>
    <row r="12" spans="1:16" x14ac:dyDescent="0.25">
      <c r="E12" s="42" t="s">
        <v>255</v>
      </c>
      <c r="F12" s="72">
        <v>2.5000000000000001E-3</v>
      </c>
      <c r="G12" s="221" t="s">
        <v>677</v>
      </c>
      <c r="H12" s="221" t="s">
        <v>606</v>
      </c>
      <c r="I12" s="221" t="s">
        <v>606</v>
      </c>
      <c r="J12" s="221" t="s">
        <v>606</v>
      </c>
      <c r="K12" s="221" t="s">
        <v>606</v>
      </c>
      <c r="L12" s="221" t="s">
        <v>606</v>
      </c>
    </row>
    <row r="13" spans="1:16" x14ac:dyDescent="0.25">
      <c r="C13" s="3"/>
      <c r="D13" s="74"/>
      <c r="E13" s="1" t="s">
        <v>256</v>
      </c>
      <c r="F13" s="72">
        <v>1E-3</v>
      </c>
      <c r="G13" s="221" t="s">
        <v>677</v>
      </c>
      <c r="H13" s="221" t="s">
        <v>606</v>
      </c>
      <c r="I13" s="221" t="s">
        <v>606</v>
      </c>
      <c r="J13" s="221" t="s">
        <v>606</v>
      </c>
      <c r="K13" s="221" t="s">
        <v>606</v>
      </c>
      <c r="L13" s="221" t="s">
        <v>606</v>
      </c>
    </row>
    <row r="14" spans="1:16" x14ac:dyDescent="0.25">
      <c r="C14" s="3"/>
      <c r="D14" s="74"/>
    </row>
    <row r="15" spans="1:16" x14ac:dyDescent="0.25">
      <c r="C15" s="3"/>
      <c r="D15" s="74"/>
    </row>
    <row r="16" spans="1:16" x14ac:dyDescent="0.25">
      <c r="C16" s="3"/>
      <c r="D16" s="3"/>
    </row>
    <row r="17" spans="3:4" x14ac:dyDescent="0.25">
      <c r="C17" s="3"/>
      <c r="D17" s="3"/>
    </row>
    <row r="18" spans="3:4" x14ac:dyDescent="0.25">
      <c r="C18" s="3"/>
      <c r="D18" s="3"/>
    </row>
    <row r="19" spans="3:4" x14ac:dyDescent="0.25">
      <c r="C19" s="3"/>
      <c r="D19" s="3"/>
    </row>
    <row r="20" spans="3:4" x14ac:dyDescent="0.25">
      <c r="C20" s="3"/>
      <c r="D20" s="3"/>
    </row>
    <row r="21" spans="3:4" x14ac:dyDescent="0.25">
      <c r="C21" s="3"/>
      <c r="D21" s="74"/>
    </row>
    <row r="22" spans="3:4" x14ac:dyDescent="0.25">
      <c r="C22" s="3"/>
      <c r="D22" s="74"/>
    </row>
    <row r="23" spans="3:4" x14ac:dyDescent="0.25">
      <c r="C23" s="3"/>
      <c r="D23" s="74"/>
    </row>
  </sheetData>
  <autoFilter ref="C1:F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C6" sqref="C6"/>
    </sheetView>
  </sheetViews>
  <sheetFormatPr defaultRowHeight="15" x14ac:dyDescent="0.25"/>
  <cols>
    <col min="1" max="1" width="9.140625" style="173"/>
    <col min="2" max="2" width="9.5703125" customWidth="1"/>
    <col min="3" max="3" width="32" customWidth="1"/>
    <col min="4" max="4" width="33.5703125" customWidth="1"/>
    <col min="5" max="5" width="24.85546875" customWidth="1"/>
    <col min="6" max="6" width="33.140625" customWidth="1"/>
    <col min="7" max="7" width="25.42578125" customWidth="1"/>
    <col min="8" max="8" width="31.7109375" customWidth="1"/>
    <col min="9" max="9" width="26" customWidth="1"/>
    <col min="10" max="10" width="34.28515625" customWidth="1"/>
    <col min="12" max="12" width="29.28515625" customWidth="1"/>
  </cols>
  <sheetData>
    <row r="1" spans="1:16" ht="30" x14ac:dyDescent="0.25">
      <c r="A1" s="174" t="s">
        <v>283</v>
      </c>
      <c r="B1" s="73" t="s">
        <v>58</v>
      </c>
      <c r="C1" s="82" t="s">
        <v>0</v>
      </c>
      <c r="D1" s="85" t="s">
        <v>1</v>
      </c>
      <c r="E1" s="85" t="s">
        <v>2</v>
      </c>
      <c r="F1" s="87" t="s">
        <v>257</v>
      </c>
      <c r="G1" s="111" t="s">
        <v>90</v>
      </c>
      <c r="H1" s="107" t="s">
        <v>107</v>
      </c>
      <c r="I1" s="107" t="s">
        <v>108</v>
      </c>
      <c r="J1" s="107" t="s">
        <v>109</v>
      </c>
      <c r="K1" s="107" t="s">
        <v>110</v>
      </c>
      <c r="L1" s="107" t="s">
        <v>111</v>
      </c>
      <c r="M1" s="107" t="s">
        <v>112</v>
      </c>
      <c r="N1" s="107" t="s">
        <v>113</v>
      </c>
      <c r="O1" s="107" t="s">
        <v>114</v>
      </c>
      <c r="P1" s="221" t="s">
        <v>681</v>
      </c>
    </row>
    <row r="2" spans="1:16" ht="15.75" x14ac:dyDescent="0.3">
      <c r="A2" s="175" t="s">
        <v>284</v>
      </c>
      <c r="B2" s="73" t="s">
        <v>59</v>
      </c>
      <c r="C2" s="84" t="s">
        <v>3</v>
      </c>
      <c r="D2" s="83" t="s">
        <v>3</v>
      </c>
      <c r="E2" s="75" t="s">
        <v>4</v>
      </c>
      <c r="F2" s="92">
        <v>0.995</v>
      </c>
      <c r="G2" s="89"/>
      <c r="H2" s="209" t="s">
        <v>635</v>
      </c>
      <c r="I2" s="209" t="s">
        <v>452</v>
      </c>
      <c r="J2" s="221" t="s">
        <v>624</v>
      </c>
      <c r="L2" t="s">
        <v>351</v>
      </c>
      <c r="P2" s="221" t="s">
        <v>351</v>
      </c>
    </row>
    <row r="3" spans="1:16" ht="15.75" x14ac:dyDescent="0.3">
      <c r="A3" s="175" t="s">
        <v>284</v>
      </c>
      <c r="B3" s="73" t="s">
        <v>59</v>
      </c>
      <c r="C3" s="86" t="s">
        <v>5</v>
      </c>
      <c r="D3" s="83" t="s">
        <v>5</v>
      </c>
      <c r="E3" s="75" t="s">
        <v>238</v>
      </c>
      <c r="F3" s="92">
        <v>3.0000000000000001E-3</v>
      </c>
      <c r="G3" s="89"/>
      <c r="H3" s="209" t="s">
        <v>636</v>
      </c>
      <c r="I3" s="209" t="s">
        <v>454</v>
      </c>
      <c r="J3" s="221" t="s">
        <v>623</v>
      </c>
      <c r="L3" s="221" t="s">
        <v>351</v>
      </c>
      <c r="P3" s="221" t="s">
        <v>351</v>
      </c>
    </row>
    <row r="4" spans="1:16" ht="15.75" x14ac:dyDescent="0.3">
      <c r="A4" s="175" t="s">
        <v>284</v>
      </c>
      <c r="B4" s="73" t="s">
        <v>59</v>
      </c>
      <c r="C4" s="84" t="s">
        <v>7</v>
      </c>
      <c r="D4" s="83" t="s">
        <v>8</v>
      </c>
      <c r="E4" s="75" t="s">
        <v>239</v>
      </c>
      <c r="F4" s="92">
        <v>1E-3</v>
      </c>
      <c r="G4" s="89"/>
      <c r="H4" s="209" t="s">
        <v>637</v>
      </c>
      <c r="I4" s="209" t="s">
        <v>456</v>
      </c>
      <c r="J4" s="221" t="s">
        <v>621</v>
      </c>
      <c r="L4" s="221" t="s">
        <v>351</v>
      </c>
      <c r="P4" s="221" t="s">
        <v>351</v>
      </c>
    </row>
    <row r="5" spans="1:16" ht="30" x14ac:dyDescent="0.3">
      <c r="A5" s="175" t="s">
        <v>284</v>
      </c>
      <c r="B5" s="73" t="s">
        <v>59</v>
      </c>
      <c r="C5" s="83" t="s">
        <v>10</v>
      </c>
      <c r="D5" s="83" t="s">
        <v>11</v>
      </c>
      <c r="E5" s="75" t="s">
        <v>240</v>
      </c>
      <c r="F5" s="92">
        <v>2.5000000000000001E-3</v>
      </c>
      <c r="G5" s="89"/>
      <c r="H5" s="209" t="s">
        <v>638</v>
      </c>
      <c r="I5" s="209" t="s">
        <v>458</v>
      </c>
      <c r="J5" s="221" t="s">
        <v>622</v>
      </c>
      <c r="L5" s="221" t="s">
        <v>351</v>
      </c>
      <c r="P5" s="221" t="s">
        <v>351</v>
      </c>
    </row>
    <row r="6" spans="1:16" ht="15.75" x14ac:dyDescent="0.3">
      <c r="A6" s="175" t="s">
        <v>284</v>
      </c>
      <c r="B6" s="73" t="s">
        <v>59</v>
      </c>
      <c r="C6" s="283" t="s">
        <v>756</v>
      </c>
      <c r="D6" s="83" t="s">
        <v>13</v>
      </c>
      <c r="E6" s="75" t="s">
        <v>237</v>
      </c>
      <c r="F6" s="92">
        <v>3.0000000000000001E-3</v>
      </c>
      <c r="G6" s="89"/>
      <c r="H6" s="281" t="s">
        <v>753</v>
      </c>
      <c r="I6" s="209" t="s">
        <v>454</v>
      </c>
      <c r="J6" s="221" t="s">
        <v>623</v>
      </c>
      <c r="L6" s="221" t="s">
        <v>351</v>
      </c>
      <c r="P6" s="221" t="s">
        <v>351</v>
      </c>
    </row>
    <row r="7" spans="1:16" ht="15.75" x14ac:dyDescent="0.3">
      <c r="A7" s="175" t="s">
        <v>284</v>
      </c>
      <c r="B7" s="73" t="s">
        <v>65</v>
      </c>
      <c r="C7" s="84" t="s">
        <v>19</v>
      </c>
      <c r="D7" s="83" t="s">
        <v>20</v>
      </c>
      <c r="E7" s="75" t="s">
        <v>248</v>
      </c>
      <c r="F7" s="88">
        <v>0.998</v>
      </c>
      <c r="G7" s="73"/>
      <c r="H7" s="213" t="s">
        <v>639</v>
      </c>
      <c r="I7" s="213" t="s">
        <v>632</v>
      </c>
      <c r="J7" s="221" t="s">
        <v>625</v>
      </c>
      <c r="L7" s="221" t="s">
        <v>351</v>
      </c>
      <c r="P7" s="221" t="s">
        <v>351</v>
      </c>
    </row>
    <row r="8" spans="1:16" ht="15.75" x14ac:dyDescent="0.3">
      <c r="A8" s="175" t="s">
        <v>284</v>
      </c>
      <c r="B8" s="73" t="s">
        <v>65</v>
      </c>
      <c r="C8" s="83" t="s">
        <v>38</v>
      </c>
      <c r="D8" s="83" t="s">
        <v>39</v>
      </c>
      <c r="E8" s="75" t="s">
        <v>221</v>
      </c>
      <c r="F8" s="88">
        <v>0.997</v>
      </c>
      <c r="G8" s="73"/>
      <c r="H8" s="221" t="s">
        <v>640</v>
      </c>
      <c r="I8" s="213" t="s">
        <v>633</v>
      </c>
      <c r="J8" s="221" t="s">
        <v>634</v>
      </c>
      <c r="L8" s="221" t="s">
        <v>351</v>
      </c>
      <c r="P8" s="221" t="s">
        <v>351</v>
      </c>
    </row>
    <row r="9" spans="1:16" x14ac:dyDescent="0.25">
      <c r="B9" s="73"/>
      <c r="C9" s="73"/>
      <c r="D9" s="73"/>
      <c r="E9" s="42" t="s">
        <v>247</v>
      </c>
      <c r="F9" s="72">
        <v>0.998</v>
      </c>
      <c r="G9" s="221" t="s">
        <v>677</v>
      </c>
      <c r="H9" s="173" t="s">
        <v>606</v>
      </c>
      <c r="I9" s="221" t="s">
        <v>606</v>
      </c>
      <c r="J9" s="221" t="s">
        <v>606</v>
      </c>
      <c r="K9" s="221" t="s">
        <v>606</v>
      </c>
      <c r="L9" s="221" t="s">
        <v>606</v>
      </c>
    </row>
    <row r="10" spans="1:16" x14ac:dyDescent="0.25">
      <c r="B10" s="73"/>
      <c r="C10" s="73"/>
      <c r="D10" s="73"/>
      <c r="E10" s="42" t="s">
        <v>249</v>
      </c>
      <c r="F10" s="72">
        <v>2.2000000000000001E-3</v>
      </c>
      <c r="G10" s="221" t="s">
        <v>677</v>
      </c>
      <c r="H10" s="221" t="s">
        <v>606</v>
      </c>
      <c r="I10" s="221" t="s">
        <v>606</v>
      </c>
      <c r="J10" s="221" t="s">
        <v>606</v>
      </c>
      <c r="K10" s="221" t="s">
        <v>606</v>
      </c>
      <c r="L10" s="221" t="s">
        <v>606</v>
      </c>
    </row>
    <row r="11" spans="1:16" x14ac:dyDescent="0.25">
      <c r="B11" s="73"/>
      <c r="C11" s="73"/>
      <c r="D11" s="73"/>
      <c r="E11" s="42" t="s">
        <v>250</v>
      </c>
      <c r="F11" s="72">
        <v>5.0000000000000001E-3</v>
      </c>
      <c r="G11" s="221" t="s">
        <v>677</v>
      </c>
      <c r="H11" s="221" t="s">
        <v>606</v>
      </c>
      <c r="I11" s="221" t="s">
        <v>606</v>
      </c>
      <c r="J11" s="221" t="s">
        <v>606</v>
      </c>
      <c r="K11" s="221" t="s">
        <v>606</v>
      </c>
      <c r="L11" s="221" t="s">
        <v>606</v>
      </c>
    </row>
    <row r="12" spans="1:16" x14ac:dyDescent="0.25">
      <c r="B12" s="73"/>
      <c r="C12" s="73"/>
      <c r="D12" s="73"/>
      <c r="E12" s="42" t="s">
        <v>255</v>
      </c>
      <c r="F12" s="72">
        <v>2.5000000000000001E-3</v>
      </c>
      <c r="G12" s="221" t="s">
        <v>677</v>
      </c>
      <c r="H12" s="221" t="s">
        <v>606</v>
      </c>
      <c r="I12" s="221" t="s">
        <v>606</v>
      </c>
      <c r="J12" s="221" t="s">
        <v>606</v>
      </c>
      <c r="K12" s="221" t="s">
        <v>606</v>
      </c>
      <c r="L12" s="221" t="s">
        <v>606</v>
      </c>
    </row>
    <row r="13" spans="1:16" x14ac:dyDescent="0.25">
      <c r="B13" s="73"/>
      <c r="C13" s="3"/>
      <c r="D13" s="74"/>
      <c r="E13" s="1" t="s">
        <v>256</v>
      </c>
      <c r="F13" s="72">
        <v>1E-3</v>
      </c>
      <c r="G13" s="221" t="s">
        <v>677</v>
      </c>
      <c r="H13" s="221" t="s">
        <v>606</v>
      </c>
      <c r="I13" s="221" t="s">
        <v>606</v>
      </c>
      <c r="J13" s="221" t="s">
        <v>606</v>
      </c>
      <c r="K13" s="221" t="s">
        <v>606</v>
      </c>
      <c r="L13" s="221" t="s">
        <v>606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C6" sqref="C6"/>
    </sheetView>
  </sheetViews>
  <sheetFormatPr defaultColWidth="9.140625" defaultRowHeight="15" x14ac:dyDescent="0.25"/>
  <cols>
    <col min="1" max="1" width="9.140625" style="173"/>
    <col min="2" max="2" width="9.5703125" style="90" customWidth="1"/>
    <col min="3" max="3" width="32" style="90" customWidth="1"/>
    <col min="4" max="4" width="33.5703125" style="90" customWidth="1"/>
    <col min="5" max="5" width="24.85546875" style="90" customWidth="1"/>
    <col min="6" max="6" width="33.140625" style="90" customWidth="1"/>
    <col min="7" max="7" width="25.42578125" style="90" customWidth="1"/>
    <col min="8" max="8" width="28.140625" style="90" customWidth="1"/>
    <col min="9" max="9" width="26" style="90" customWidth="1"/>
    <col min="10" max="10" width="33.140625" style="90" customWidth="1"/>
    <col min="11" max="11" width="34.28515625" style="90" customWidth="1"/>
    <col min="12" max="12" width="13.42578125" style="90" customWidth="1"/>
    <col min="13" max="15" width="9.140625" style="90"/>
    <col min="16" max="16" width="9.140625" style="221"/>
    <col min="17" max="16384" width="9.140625" style="90"/>
  </cols>
  <sheetData>
    <row r="1" spans="1:16" ht="30" x14ac:dyDescent="0.25">
      <c r="A1" s="174" t="s">
        <v>283</v>
      </c>
      <c r="B1" s="90" t="s">
        <v>58</v>
      </c>
      <c r="C1" s="82" t="s">
        <v>0</v>
      </c>
      <c r="D1" s="85" t="s">
        <v>1</v>
      </c>
      <c r="E1" s="85" t="s">
        <v>2</v>
      </c>
      <c r="F1" s="87" t="s">
        <v>257</v>
      </c>
      <c r="G1" s="111" t="s">
        <v>90</v>
      </c>
      <c r="H1" s="107" t="s">
        <v>107</v>
      </c>
      <c r="I1" s="107" t="s">
        <v>108</v>
      </c>
      <c r="J1" s="107" t="s">
        <v>109</v>
      </c>
      <c r="K1" s="107" t="s">
        <v>110</v>
      </c>
      <c r="L1" s="107" t="s">
        <v>111</v>
      </c>
      <c r="M1" s="107" t="s">
        <v>112</v>
      </c>
      <c r="N1" s="107" t="s">
        <v>113</v>
      </c>
      <c r="O1" s="107" t="s">
        <v>114</v>
      </c>
      <c r="P1" s="221" t="s">
        <v>681</v>
      </c>
    </row>
    <row r="2" spans="1:16" ht="15.75" x14ac:dyDescent="0.3">
      <c r="A2" s="175" t="s">
        <v>284</v>
      </c>
      <c r="B2" s="90" t="s">
        <v>59</v>
      </c>
      <c r="C2" s="84" t="s">
        <v>3</v>
      </c>
      <c r="D2" s="91" t="s">
        <v>3</v>
      </c>
      <c r="E2" s="75" t="s">
        <v>4</v>
      </c>
      <c r="F2" s="92">
        <v>0.995</v>
      </c>
      <c r="G2" s="92"/>
      <c r="H2" s="209" t="s">
        <v>451</v>
      </c>
      <c r="I2" s="209" t="s">
        <v>452</v>
      </c>
      <c r="J2" s="90" t="s">
        <v>624</v>
      </c>
      <c r="K2" s="205" t="s">
        <v>351</v>
      </c>
      <c r="L2" s="90" t="s">
        <v>351</v>
      </c>
      <c r="P2" s="221" t="s">
        <v>351</v>
      </c>
    </row>
    <row r="3" spans="1:16" ht="15.75" x14ac:dyDescent="0.3">
      <c r="A3" s="175" t="s">
        <v>284</v>
      </c>
      <c r="B3" s="90" t="s">
        <v>59</v>
      </c>
      <c r="C3" s="86" t="s">
        <v>5</v>
      </c>
      <c r="D3" s="91" t="s">
        <v>5</v>
      </c>
      <c r="E3" s="75" t="s">
        <v>238</v>
      </c>
      <c r="F3" s="92">
        <v>3.0000000000000001E-3</v>
      </c>
      <c r="G3" s="92"/>
      <c r="H3" s="209" t="s">
        <v>453</v>
      </c>
      <c r="I3" s="209" t="s">
        <v>454</v>
      </c>
      <c r="J3" s="90" t="s">
        <v>623</v>
      </c>
      <c r="K3" s="205" t="s">
        <v>351</v>
      </c>
      <c r="L3" s="221" t="s">
        <v>351</v>
      </c>
      <c r="P3" s="221" t="s">
        <v>351</v>
      </c>
    </row>
    <row r="4" spans="1:16" ht="15.75" x14ac:dyDescent="0.3">
      <c r="A4" s="175" t="s">
        <v>284</v>
      </c>
      <c r="B4" s="90" t="s">
        <v>59</v>
      </c>
      <c r="C4" s="84" t="s">
        <v>7</v>
      </c>
      <c r="D4" s="91" t="s">
        <v>8</v>
      </c>
      <c r="E4" s="75" t="s">
        <v>239</v>
      </c>
      <c r="F4" s="92">
        <v>1E-3</v>
      </c>
      <c r="G4" s="92"/>
      <c r="H4" s="209" t="s">
        <v>455</v>
      </c>
      <c r="I4" s="209" t="s">
        <v>456</v>
      </c>
      <c r="J4" s="90" t="s">
        <v>621</v>
      </c>
      <c r="K4" s="205" t="s">
        <v>351</v>
      </c>
      <c r="L4" s="221" t="s">
        <v>351</v>
      </c>
      <c r="P4" s="221" t="s">
        <v>351</v>
      </c>
    </row>
    <row r="5" spans="1:16" ht="30" x14ac:dyDescent="0.3">
      <c r="A5" s="175" t="s">
        <v>284</v>
      </c>
      <c r="B5" s="90" t="s">
        <v>59</v>
      </c>
      <c r="C5" s="91" t="s">
        <v>10</v>
      </c>
      <c r="D5" s="91" t="s">
        <v>11</v>
      </c>
      <c r="E5" s="75" t="s">
        <v>240</v>
      </c>
      <c r="F5" s="92">
        <v>2.5000000000000001E-3</v>
      </c>
      <c r="G5" s="92"/>
      <c r="H5" s="209" t="s">
        <v>457</v>
      </c>
      <c r="I5" s="209" t="s">
        <v>458</v>
      </c>
      <c r="J5" s="90" t="s">
        <v>622</v>
      </c>
      <c r="K5" s="205" t="s">
        <v>351</v>
      </c>
      <c r="L5" s="221" t="s">
        <v>351</v>
      </c>
      <c r="P5" s="221" t="s">
        <v>351</v>
      </c>
    </row>
    <row r="6" spans="1:16" ht="15.75" x14ac:dyDescent="0.3">
      <c r="A6" s="175" t="s">
        <v>284</v>
      </c>
      <c r="B6" s="90" t="s">
        <v>59</v>
      </c>
      <c r="C6" s="283" t="s">
        <v>756</v>
      </c>
      <c r="D6" s="91" t="s">
        <v>13</v>
      </c>
      <c r="E6" s="75" t="s">
        <v>237</v>
      </c>
      <c r="F6" s="92">
        <v>3.0000000000000001E-3</v>
      </c>
      <c r="G6" s="92"/>
      <c r="H6" s="281" t="s">
        <v>755</v>
      </c>
      <c r="I6" s="209" t="s">
        <v>454</v>
      </c>
      <c r="J6" s="90" t="s">
        <v>623</v>
      </c>
      <c r="K6" s="205" t="s">
        <v>351</v>
      </c>
      <c r="L6" s="221" t="s">
        <v>351</v>
      </c>
      <c r="P6" s="221" t="s">
        <v>351</v>
      </c>
    </row>
    <row r="7" spans="1:16" ht="15.75" x14ac:dyDescent="0.3">
      <c r="A7" s="175" t="s">
        <v>284</v>
      </c>
      <c r="B7" s="90" t="s">
        <v>65</v>
      </c>
      <c r="C7" s="84" t="s">
        <v>19</v>
      </c>
      <c r="D7" s="91" t="s">
        <v>20</v>
      </c>
      <c r="E7" s="75" t="s">
        <v>248</v>
      </c>
      <c r="F7" s="92">
        <v>0.998</v>
      </c>
      <c r="H7" s="213" t="s">
        <v>459</v>
      </c>
      <c r="I7" s="213" t="s">
        <v>460</v>
      </c>
      <c r="J7" s="90" t="s">
        <v>625</v>
      </c>
      <c r="K7" s="205" t="s">
        <v>351</v>
      </c>
      <c r="L7" s="221" t="s">
        <v>351</v>
      </c>
      <c r="P7" s="221" t="s">
        <v>351</v>
      </c>
    </row>
    <row r="8" spans="1:16" ht="15.75" x14ac:dyDescent="0.3">
      <c r="A8" s="175" t="s">
        <v>284</v>
      </c>
      <c r="C8" s="91" t="s">
        <v>38</v>
      </c>
      <c r="D8" s="91" t="s">
        <v>39</v>
      </c>
      <c r="E8" s="75" t="s">
        <v>221</v>
      </c>
      <c r="F8" s="92">
        <v>0.997</v>
      </c>
      <c r="G8" s="220" t="s">
        <v>620</v>
      </c>
      <c r="H8" s="213" t="s">
        <v>606</v>
      </c>
      <c r="I8" s="213" t="s">
        <v>606</v>
      </c>
      <c r="J8" s="90" t="s">
        <v>606</v>
      </c>
      <c r="K8" s="221" t="s">
        <v>606</v>
      </c>
      <c r="L8" s="221" t="s">
        <v>606</v>
      </c>
    </row>
    <row r="9" spans="1:16" x14ac:dyDescent="0.25">
      <c r="E9" s="42" t="s">
        <v>247</v>
      </c>
      <c r="F9" s="72">
        <v>0.998</v>
      </c>
      <c r="G9" s="221" t="s">
        <v>677</v>
      </c>
      <c r="H9" s="213" t="s">
        <v>606</v>
      </c>
      <c r="I9" s="213" t="s">
        <v>606</v>
      </c>
      <c r="J9" s="213" t="s">
        <v>606</v>
      </c>
      <c r="K9" s="213" t="s">
        <v>606</v>
      </c>
      <c r="L9" s="213" t="s">
        <v>606</v>
      </c>
    </row>
    <row r="10" spans="1:16" x14ac:dyDescent="0.25">
      <c r="E10" s="42" t="s">
        <v>249</v>
      </c>
      <c r="F10" s="72">
        <v>2.2000000000000001E-3</v>
      </c>
      <c r="G10" s="221" t="s">
        <v>677</v>
      </c>
      <c r="H10" s="213" t="s">
        <v>606</v>
      </c>
      <c r="I10" s="213" t="s">
        <v>606</v>
      </c>
      <c r="J10" s="213" t="s">
        <v>606</v>
      </c>
      <c r="K10" s="213" t="s">
        <v>606</v>
      </c>
      <c r="L10" s="213" t="s">
        <v>606</v>
      </c>
    </row>
    <row r="11" spans="1:16" x14ac:dyDescent="0.25">
      <c r="E11" s="42" t="s">
        <v>250</v>
      </c>
      <c r="F11" s="72">
        <v>5.0000000000000001E-3</v>
      </c>
      <c r="G11" s="221" t="s">
        <v>677</v>
      </c>
      <c r="H11" s="213" t="s">
        <v>606</v>
      </c>
      <c r="I11" s="213" t="s">
        <v>606</v>
      </c>
      <c r="J11" s="213" t="s">
        <v>606</v>
      </c>
      <c r="K11" s="213" t="s">
        <v>606</v>
      </c>
      <c r="L11" s="213" t="s">
        <v>606</v>
      </c>
    </row>
    <row r="12" spans="1:16" x14ac:dyDescent="0.25">
      <c r="E12" s="42" t="s">
        <v>255</v>
      </c>
      <c r="F12" s="72">
        <v>2.5000000000000001E-3</v>
      </c>
      <c r="G12" s="221" t="s">
        <v>677</v>
      </c>
      <c r="H12" s="213" t="s">
        <v>606</v>
      </c>
      <c r="I12" s="213" t="s">
        <v>606</v>
      </c>
      <c r="J12" s="213" t="s">
        <v>606</v>
      </c>
      <c r="K12" s="213" t="s">
        <v>606</v>
      </c>
      <c r="L12" s="213" t="s">
        <v>606</v>
      </c>
    </row>
    <row r="13" spans="1:16" x14ac:dyDescent="0.25">
      <c r="C13" s="3"/>
      <c r="D13" s="74"/>
      <c r="E13" s="1" t="s">
        <v>256</v>
      </c>
      <c r="F13" s="72">
        <v>1E-3</v>
      </c>
      <c r="G13" s="221" t="s">
        <v>677</v>
      </c>
      <c r="H13" s="213" t="s">
        <v>606</v>
      </c>
      <c r="I13" s="213" t="s">
        <v>606</v>
      </c>
      <c r="J13" s="213" t="s">
        <v>606</v>
      </c>
      <c r="K13" s="213" t="s">
        <v>606</v>
      </c>
      <c r="L13" s="213" t="s">
        <v>606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C1" workbookViewId="0">
      <selection activeCell="D6" sqref="D6"/>
    </sheetView>
  </sheetViews>
  <sheetFormatPr defaultColWidth="9.140625" defaultRowHeight="15" x14ac:dyDescent="0.25"/>
  <cols>
    <col min="1" max="1" width="9.140625" style="173"/>
    <col min="2" max="2" width="9.5703125" style="90" customWidth="1"/>
    <col min="3" max="3" width="32" style="90" customWidth="1"/>
    <col min="4" max="4" width="33.5703125" style="90" customWidth="1"/>
    <col min="5" max="5" width="24.85546875" style="90" customWidth="1"/>
    <col min="6" max="6" width="33.140625" style="90" customWidth="1"/>
    <col min="7" max="7" width="25.42578125" style="90" customWidth="1"/>
    <col min="8" max="8" width="31" style="90" customWidth="1"/>
    <col min="9" max="9" width="26" style="90" customWidth="1"/>
    <col min="10" max="10" width="24.42578125" style="90" customWidth="1"/>
    <col min="11" max="11" width="9.140625" style="90"/>
    <col min="12" max="12" width="16.5703125" style="90" customWidth="1"/>
    <col min="13" max="15" width="9.140625" style="90"/>
    <col min="16" max="16" width="9.140625" style="221"/>
    <col min="17" max="16384" width="9.140625" style="90"/>
  </cols>
  <sheetData>
    <row r="1" spans="1:16" ht="30" x14ac:dyDescent="0.25">
      <c r="A1" s="174" t="s">
        <v>283</v>
      </c>
      <c r="B1" s="90" t="s">
        <v>58</v>
      </c>
      <c r="C1" s="82" t="s">
        <v>0</v>
      </c>
      <c r="D1" s="85" t="s">
        <v>1</v>
      </c>
      <c r="E1" s="85" t="s">
        <v>2</v>
      </c>
      <c r="F1" s="87" t="s">
        <v>257</v>
      </c>
      <c r="G1" s="111" t="s">
        <v>90</v>
      </c>
      <c r="H1" s="107" t="s">
        <v>107</v>
      </c>
      <c r="I1" s="107" t="s">
        <v>108</v>
      </c>
      <c r="J1" s="107" t="s">
        <v>109</v>
      </c>
      <c r="K1" s="107" t="s">
        <v>110</v>
      </c>
      <c r="L1" s="107" t="s">
        <v>111</v>
      </c>
      <c r="M1" s="107" t="s">
        <v>112</v>
      </c>
      <c r="N1" s="107" t="s">
        <v>113</v>
      </c>
      <c r="O1" s="107" t="s">
        <v>114</v>
      </c>
      <c r="P1" s="221" t="s">
        <v>681</v>
      </c>
    </row>
    <row r="2" spans="1:16" ht="15.75" x14ac:dyDescent="0.3">
      <c r="A2" s="175" t="s">
        <v>284</v>
      </c>
      <c r="B2" s="90" t="s">
        <v>59</v>
      </c>
      <c r="C2" s="84" t="s">
        <v>3</v>
      </c>
      <c r="D2" s="91" t="s">
        <v>3</v>
      </c>
      <c r="E2" s="75" t="s">
        <v>4</v>
      </c>
      <c r="F2" s="92">
        <v>0.995</v>
      </c>
      <c r="G2" s="92"/>
      <c r="H2" s="209" t="s">
        <v>627</v>
      </c>
      <c r="I2" s="209" t="s">
        <v>452</v>
      </c>
      <c r="J2" s="221" t="s">
        <v>624</v>
      </c>
      <c r="L2" s="90" t="s">
        <v>351</v>
      </c>
      <c r="P2" s="221" t="s">
        <v>351</v>
      </c>
    </row>
    <row r="3" spans="1:16" ht="15.75" x14ac:dyDescent="0.3">
      <c r="A3" s="175" t="s">
        <v>284</v>
      </c>
      <c r="B3" s="90" t="s">
        <v>59</v>
      </c>
      <c r="C3" s="86" t="s">
        <v>5</v>
      </c>
      <c r="D3" s="91" t="s">
        <v>5</v>
      </c>
      <c r="E3" s="75" t="s">
        <v>238</v>
      </c>
      <c r="F3" s="92">
        <v>3.0000000000000001E-3</v>
      </c>
      <c r="G3" s="92"/>
      <c r="H3" s="209" t="s">
        <v>629</v>
      </c>
      <c r="I3" s="209" t="s">
        <v>454</v>
      </c>
      <c r="J3" s="221" t="s">
        <v>623</v>
      </c>
      <c r="L3" s="221" t="s">
        <v>351</v>
      </c>
      <c r="P3" s="221" t="s">
        <v>351</v>
      </c>
    </row>
    <row r="4" spans="1:16" ht="15.75" x14ac:dyDescent="0.3">
      <c r="A4" s="175" t="s">
        <v>284</v>
      </c>
      <c r="B4" s="90" t="s">
        <v>59</v>
      </c>
      <c r="C4" s="84" t="s">
        <v>7</v>
      </c>
      <c r="D4" s="91" t="s">
        <v>8</v>
      </c>
      <c r="E4" s="75" t="s">
        <v>239</v>
      </c>
      <c r="F4" s="92">
        <v>1E-3</v>
      </c>
      <c r="G4" s="92"/>
      <c r="H4" s="209" t="s">
        <v>631</v>
      </c>
      <c r="I4" s="209" t="s">
        <v>456</v>
      </c>
      <c r="J4" s="221" t="s">
        <v>621</v>
      </c>
      <c r="L4" s="221" t="s">
        <v>351</v>
      </c>
      <c r="P4" s="221" t="s">
        <v>351</v>
      </c>
    </row>
    <row r="5" spans="1:16" ht="30" x14ac:dyDescent="0.3">
      <c r="A5" s="175" t="s">
        <v>284</v>
      </c>
      <c r="B5" s="90" t="s">
        <v>59</v>
      </c>
      <c r="C5" s="91" t="s">
        <v>10</v>
      </c>
      <c r="D5" s="91" t="s">
        <v>11</v>
      </c>
      <c r="E5" s="75" t="s">
        <v>240</v>
      </c>
      <c r="F5" s="92">
        <v>2.5000000000000001E-3</v>
      </c>
      <c r="G5" s="92"/>
      <c r="H5" s="209" t="s">
        <v>630</v>
      </c>
      <c r="I5" s="209" t="s">
        <v>458</v>
      </c>
      <c r="J5" s="221" t="s">
        <v>622</v>
      </c>
      <c r="L5" s="221" t="s">
        <v>351</v>
      </c>
      <c r="P5" s="221" t="s">
        <v>351</v>
      </c>
    </row>
    <row r="6" spans="1:16" ht="15.75" x14ac:dyDescent="0.3">
      <c r="A6" s="175" t="s">
        <v>284</v>
      </c>
      <c r="B6" s="90" t="s">
        <v>59</v>
      </c>
      <c r="C6" s="91" t="s">
        <v>12</v>
      </c>
      <c r="D6" s="283" t="s">
        <v>756</v>
      </c>
      <c r="E6" s="75" t="s">
        <v>237</v>
      </c>
      <c r="F6" s="92">
        <v>3.0000000000000001E-3</v>
      </c>
      <c r="G6" s="92"/>
      <c r="H6" s="281" t="s">
        <v>754</v>
      </c>
      <c r="I6" s="209" t="s">
        <v>454</v>
      </c>
      <c r="J6" s="221" t="s">
        <v>623</v>
      </c>
      <c r="L6" s="221" t="s">
        <v>351</v>
      </c>
      <c r="P6" s="221" t="s">
        <v>351</v>
      </c>
    </row>
    <row r="7" spans="1:16" ht="15.75" x14ac:dyDescent="0.3">
      <c r="A7" s="175" t="s">
        <v>284</v>
      </c>
      <c r="B7" s="90" t="s">
        <v>65</v>
      </c>
      <c r="C7" s="84" t="s">
        <v>19</v>
      </c>
      <c r="D7" s="91" t="s">
        <v>20</v>
      </c>
      <c r="E7" s="75" t="s">
        <v>248</v>
      </c>
      <c r="F7" s="92">
        <v>0.998</v>
      </c>
      <c r="H7" s="213" t="s">
        <v>626</v>
      </c>
      <c r="I7" s="213" t="s">
        <v>632</v>
      </c>
      <c r="J7" s="221" t="s">
        <v>625</v>
      </c>
      <c r="L7" s="221" t="s">
        <v>351</v>
      </c>
      <c r="P7" s="221" t="s">
        <v>351</v>
      </c>
    </row>
    <row r="8" spans="1:16" ht="15.75" x14ac:dyDescent="0.3">
      <c r="A8" s="175" t="s">
        <v>284</v>
      </c>
      <c r="B8" s="90" t="s">
        <v>65</v>
      </c>
      <c r="C8" s="91" t="s">
        <v>38</v>
      </c>
      <c r="D8" s="91" t="s">
        <v>39</v>
      </c>
      <c r="E8" s="75" t="s">
        <v>221</v>
      </c>
      <c r="F8" s="92">
        <v>0.997</v>
      </c>
      <c r="H8" s="221" t="s">
        <v>628</v>
      </c>
      <c r="I8" s="213" t="s">
        <v>633</v>
      </c>
      <c r="J8" s="221" t="s">
        <v>634</v>
      </c>
      <c r="L8" s="221" t="s">
        <v>351</v>
      </c>
      <c r="P8" s="221" t="s">
        <v>351</v>
      </c>
    </row>
    <row r="9" spans="1:16" x14ac:dyDescent="0.25">
      <c r="E9" s="42" t="s">
        <v>247</v>
      </c>
      <c r="F9" s="72">
        <v>0.998</v>
      </c>
      <c r="G9" s="173" t="s">
        <v>677</v>
      </c>
      <c r="H9" s="173" t="s">
        <v>606</v>
      </c>
      <c r="I9" s="221" t="s">
        <v>606</v>
      </c>
      <c r="J9" s="221" t="s">
        <v>606</v>
      </c>
      <c r="K9" s="221" t="s">
        <v>606</v>
      </c>
      <c r="L9" s="221" t="s">
        <v>606</v>
      </c>
    </row>
    <row r="10" spans="1:16" x14ac:dyDescent="0.25">
      <c r="E10" s="42" t="s">
        <v>249</v>
      </c>
      <c r="F10" s="72">
        <v>2.2000000000000001E-3</v>
      </c>
      <c r="G10" s="221" t="s">
        <v>677</v>
      </c>
      <c r="H10" s="221" t="s">
        <v>606</v>
      </c>
      <c r="I10" s="221" t="s">
        <v>606</v>
      </c>
      <c r="J10" s="221" t="s">
        <v>606</v>
      </c>
      <c r="K10" s="221" t="s">
        <v>606</v>
      </c>
      <c r="L10" s="221" t="s">
        <v>606</v>
      </c>
    </row>
    <row r="11" spans="1:16" x14ac:dyDescent="0.25">
      <c r="E11" s="42" t="s">
        <v>250</v>
      </c>
      <c r="F11" s="72">
        <v>5.0000000000000001E-3</v>
      </c>
      <c r="G11" s="221" t="s">
        <v>677</v>
      </c>
      <c r="H11" s="221" t="s">
        <v>606</v>
      </c>
      <c r="I11" s="221" t="s">
        <v>606</v>
      </c>
      <c r="J11" s="221" t="s">
        <v>606</v>
      </c>
      <c r="K11" s="221" t="s">
        <v>606</v>
      </c>
      <c r="L11" s="221" t="s">
        <v>606</v>
      </c>
    </row>
    <row r="12" spans="1:16" x14ac:dyDescent="0.25">
      <c r="E12" s="42" t="s">
        <v>255</v>
      </c>
      <c r="F12" s="72">
        <v>2.5000000000000001E-3</v>
      </c>
      <c r="G12" s="221" t="s">
        <v>677</v>
      </c>
      <c r="H12" s="221" t="s">
        <v>606</v>
      </c>
      <c r="I12" s="221" t="s">
        <v>606</v>
      </c>
      <c r="J12" s="221" t="s">
        <v>606</v>
      </c>
      <c r="K12" s="221" t="s">
        <v>606</v>
      </c>
      <c r="L12" s="221" t="s">
        <v>606</v>
      </c>
    </row>
    <row r="13" spans="1:16" x14ac:dyDescent="0.25">
      <c r="C13" s="3"/>
      <c r="D13" s="74"/>
      <c r="E13" s="1" t="s">
        <v>256</v>
      </c>
      <c r="F13" s="72">
        <v>1E-3</v>
      </c>
      <c r="G13" s="221" t="s">
        <v>677</v>
      </c>
      <c r="H13" s="221" t="s">
        <v>606</v>
      </c>
      <c r="I13" s="221" t="s">
        <v>606</v>
      </c>
      <c r="J13" s="221" t="s">
        <v>606</v>
      </c>
      <c r="K13" s="221" t="s">
        <v>606</v>
      </c>
      <c r="L13" s="221" t="s">
        <v>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Q38"/>
  <sheetViews>
    <sheetView topLeftCell="C1" workbookViewId="0">
      <selection activeCell="C6" sqref="C6"/>
    </sheetView>
  </sheetViews>
  <sheetFormatPr defaultColWidth="32.28515625" defaultRowHeight="15" x14ac:dyDescent="0.25"/>
  <cols>
    <col min="1" max="1" width="13.85546875" style="135" customWidth="1"/>
    <col min="2" max="2" width="9.5703125" style="10" customWidth="1"/>
    <col min="6" max="6" width="29.85546875" customWidth="1"/>
    <col min="7" max="7" width="30" customWidth="1"/>
    <col min="8" max="8" width="39.5703125" customWidth="1"/>
    <col min="9" max="9" width="34.7109375" bestFit="1" customWidth="1"/>
    <col min="10" max="10" width="34" bestFit="1" customWidth="1"/>
    <col min="11" max="11" width="12.140625" customWidth="1"/>
  </cols>
  <sheetData>
    <row r="1" spans="1:17" ht="30" x14ac:dyDescent="0.25">
      <c r="A1" s="135" t="s">
        <v>283</v>
      </c>
      <c r="B1" s="21" t="s">
        <v>58</v>
      </c>
      <c r="C1" s="14" t="s">
        <v>0</v>
      </c>
      <c r="D1" s="16" t="s">
        <v>1</v>
      </c>
      <c r="E1" s="16" t="s">
        <v>2</v>
      </c>
      <c r="F1" s="18" t="s">
        <v>74</v>
      </c>
      <c r="G1" s="21" t="s">
        <v>90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s="13" t="s">
        <v>113</v>
      </c>
      <c r="O1" t="s">
        <v>114</v>
      </c>
      <c r="P1" s="241" t="s">
        <v>681</v>
      </c>
      <c r="Q1" s="221" t="s">
        <v>90</v>
      </c>
    </row>
    <row r="2" spans="1:17" ht="15.75" x14ac:dyDescent="0.3">
      <c r="A2" s="141" t="s">
        <v>284</v>
      </c>
      <c r="B2" s="21" t="s">
        <v>59</v>
      </c>
      <c r="C2" s="91" t="s">
        <v>3</v>
      </c>
      <c r="D2" s="15" t="s">
        <v>3</v>
      </c>
      <c r="E2" s="15" t="s">
        <v>4</v>
      </c>
      <c r="F2" s="15" t="s">
        <v>47</v>
      </c>
      <c r="G2" s="21"/>
      <c r="H2" s="281" t="s">
        <v>741</v>
      </c>
      <c r="I2" s="221" t="s">
        <v>368</v>
      </c>
      <c r="J2" s="221" t="s">
        <v>369</v>
      </c>
      <c r="L2" t="s">
        <v>351</v>
      </c>
      <c r="P2" s="221" t="s">
        <v>351</v>
      </c>
      <c r="Q2" s="221"/>
    </row>
    <row r="3" spans="1:17" ht="60.75" x14ac:dyDescent="0.3">
      <c r="A3" s="141" t="s">
        <v>284</v>
      </c>
      <c r="B3" s="21" t="s">
        <v>59</v>
      </c>
      <c r="C3" s="91" t="s">
        <v>5</v>
      </c>
      <c r="D3" s="15" t="s">
        <v>5</v>
      </c>
      <c r="E3" s="15" t="s">
        <v>6</v>
      </c>
      <c r="F3" s="19" t="s">
        <v>49</v>
      </c>
      <c r="G3" s="226" t="s">
        <v>511</v>
      </c>
      <c r="H3" s="281" t="s">
        <v>744</v>
      </c>
      <c r="I3" s="221" t="s">
        <v>383</v>
      </c>
      <c r="J3" s="221" t="s">
        <v>384</v>
      </c>
      <c r="K3" s="214" t="s">
        <v>351</v>
      </c>
      <c r="L3" s="221" t="s">
        <v>351</v>
      </c>
      <c r="P3" s="221" t="s">
        <v>351</v>
      </c>
      <c r="Q3" s="221"/>
    </row>
    <row r="4" spans="1:17" ht="13.7" customHeight="1" x14ac:dyDescent="0.3">
      <c r="A4" s="141" t="s">
        <v>284</v>
      </c>
      <c r="B4" s="21" t="s">
        <v>59</v>
      </c>
      <c r="C4" s="91" t="s">
        <v>7</v>
      </c>
      <c r="D4" s="15" t="s">
        <v>8</v>
      </c>
      <c r="E4" s="15" t="s">
        <v>9</v>
      </c>
      <c r="F4" s="15" t="s">
        <v>54</v>
      </c>
      <c r="G4" s="15" t="s">
        <v>91</v>
      </c>
      <c r="H4" s="222" t="s">
        <v>370</v>
      </c>
      <c r="I4" s="221" t="s">
        <v>371</v>
      </c>
      <c r="J4" s="221" t="s">
        <v>372</v>
      </c>
      <c r="K4" s="215" t="s">
        <v>351</v>
      </c>
      <c r="L4" s="221" t="s">
        <v>351</v>
      </c>
      <c r="P4" s="221" t="s">
        <v>351</v>
      </c>
      <c r="Q4" s="221"/>
    </row>
    <row r="5" spans="1:17" ht="15.75" x14ac:dyDescent="0.3">
      <c r="A5" s="141" t="s">
        <v>284</v>
      </c>
      <c r="B5" s="21" t="s">
        <v>59</v>
      </c>
      <c r="C5" s="91" t="s">
        <v>10</v>
      </c>
      <c r="D5" s="15" t="s">
        <v>11</v>
      </c>
      <c r="E5" s="15" t="s">
        <v>46</v>
      </c>
      <c r="F5" s="15" t="s">
        <v>53</v>
      </c>
      <c r="G5" s="21"/>
      <c r="H5" s="225" t="s">
        <v>395</v>
      </c>
      <c r="I5" s="221" t="s">
        <v>371</v>
      </c>
      <c r="J5" s="221" t="s">
        <v>372</v>
      </c>
      <c r="K5" s="214" t="s">
        <v>351</v>
      </c>
      <c r="L5" s="221" t="s">
        <v>351</v>
      </c>
      <c r="P5" s="221" t="s">
        <v>351</v>
      </c>
      <c r="Q5" s="221"/>
    </row>
    <row r="6" spans="1:17" ht="60.75" x14ac:dyDescent="0.3">
      <c r="A6" s="141" t="s">
        <v>284</v>
      </c>
      <c r="B6" s="21" t="s">
        <v>59</v>
      </c>
      <c r="C6" s="283" t="s">
        <v>756</v>
      </c>
      <c r="D6" s="15" t="s">
        <v>280</v>
      </c>
      <c r="E6" s="15" t="s">
        <v>45</v>
      </c>
      <c r="F6" s="15" t="s">
        <v>52</v>
      </c>
      <c r="G6" s="226" t="s">
        <v>409</v>
      </c>
      <c r="H6" s="281" t="s">
        <v>742</v>
      </c>
      <c r="I6" s="221" t="s">
        <v>383</v>
      </c>
      <c r="J6" s="221" t="s">
        <v>384</v>
      </c>
      <c r="K6" s="214" t="s">
        <v>342</v>
      </c>
      <c r="L6" s="221" t="s">
        <v>351</v>
      </c>
      <c r="P6" s="221" t="s">
        <v>351</v>
      </c>
      <c r="Q6" s="221"/>
    </row>
    <row r="7" spans="1:17" ht="15.75" x14ac:dyDescent="0.3">
      <c r="A7" s="141" t="s">
        <v>284</v>
      </c>
      <c r="B7" s="21" t="s">
        <v>59</v>
      </c>
      <c r="C7" s="91" t="s">
        <v>56</v>
      </c>
      <c r="D7" s="15" t="s">
        <v>50</v>
      </c>
      <c r="E7" s="15" t="s">
        <v>44</v>
      </c>
      <c r="F7" s="15" t="s">
        <v>51</v>
      </c>
      <c r="G7" s="21"/>
      <c r="H7" s="221" t="s">
        <v>375</v>
      </c>
      <c r="I7" s="221" t="s">
        <v>376</v>
      </c>
      <c r="J7" s="221" t="s">
        <v>377</v>
      </c>
      <c r="K7" s="214" t="s">
        <v>351</v>
      </c>
      <c r="L7" s="221" t="s">
        <v>351</v>
      </c>
      <c r="P7" s="242" t="s">
        <v>351</v>
      </c>
      <c r="Q7" s="221" t="s">
        <v>683</v>
      </c>
    </row>
    <row r="8" spans="1:17" ht="15.75" x14ac:dyDescent="0.3">
      <c r="A8" s="141" t="s">
        <v>284</v>
      </c>
      <c r="B8" s="21" t="s">
        <v>59</v>
      </c>
      <c r="C8" s="91" t="s">
        <v>14</v>
      </c>
      <c r="D8" s="15" t="s">
        <v>15</v>
      </c>
      <c r="E8" s="15" t="s">
        <v>14</v>
      </c>
      <c r="F8" s="15" t="s">
        <v>48</v>
      </c>
      <c r="G8" s="21"/>
      <c r="H8" s="225" t="s">
        <v>743</v>
      </c>
      <c r="I8" s="221" t="s">
        <v>387</v>
      </c>
      <c r="J8" s="221" t="s">
        <v>388</v>
      </c>
      <c r="K8" s="214" t="s">
        <v>351</v>
      </c>
      <c r="L8" s="221" t="s">
        <v>351</v>
      </c>
      <c r="P8" s="221" t="s">
        <v>351</v>
      </c>
      <c r="Q8" s="221"/>
    </row>
    <row r="9" spans="1:17" ht="15.75" x14ac:dyDescent="0.3">
      <c r="A9" s="142" t="s">
        <v>284</v>
      </c>
      <c r="B9" s="21" t="s">
        <v>65</v>
      </c>
      <c r="C9" s="91" t="s">
        <v>16</v>
      </c>
      <c r="D9" s="15" t="s">
        <v>16</v>
      </c>
      <c r="E9" s="7" t="s">
        <v>98</v>
      </c>
      <c r="F9" s="15" t="s">
        <v>86</v>
      </c>
      <c r="G9" s="21"/>
      <c r="H9" s="225" t="s">
        <v>396</v>
      </c>
      <c r="I9" s="221" t="s">
        <v>368</v>
      </c>
      <c r="J9" s="221" t="s">
        <v>369</v>
      </c>
      <c r="K9" s="214" t="s">
        <v>351</v>
      </c>
      <c r="L9" s="221" t="s">
        <v>351</v>
      </c>
      <c r="P9" s="221" t="s">
        <v>351</v>
      </c>
      <c r="Q9" s="221"/>
    </row>
    <row r="10" spans="1:17" ht="15.75" x14ac:dyDescent="0.3">
      <c r="A10" s="142" t="s">
        <v>288</v>
      </c>
      <c r="B10" s="21" t="s">
        <v>65</v>
      </c>
      <c r="C10" s="91" t="s">
        <v>17</v>
      </c>
      <c r="D10" s="15" t="s">
        <v>18</v>
      </c>
      <c r="E10" s="7" t="s">
        <v>99</v>
      </c>
      <c r="F10" s="15" t="s">
        <v>86</v>
      </c>
      <c r="G10" s="21"/>
      <c r="H10" s="225" t="s">
        <v>378</v>
      </c>
      <c r="I10" s="221" t="s">
        <v>368</v>
      </c>
      <c r="J10" s="221" t="s">
        <v>369</v>
      </c>
      <c r="K10" s="214" t="s">
        <v>351</v>
      </c>
      <c r="L10" s="221" t="s">
        <v>351</v>
      </c>
      <c r="P10" s="221" t="s">
        <v>351</v>
      </c>
      <c r="Q10" s="221"/>
    </row>
    <row r="11" spans="1:17" ht="15.75" x14ac:dyDescent="0.3">
      <c r="A11" s="142" t="s">
        <v>284</v>
      </c>
      <c r="B11" s="21" t="s">
        <v>65</v>
      </c>
      <c r="C11" s="91" t="s">
        <v>19</v>
      </c>
      <c r="D11" s="15" t="s">
        <v>20</v>
      </c>
      <c r="E11" s="7" t="s">
        <v>100</v>
      </c>
      <c r="F11" s="15" t="s">
        <v>86</v>
      </c>
      <c r="G11" s="21"/>
      <c r="H11" s="222" t="s">
        <v>379</v>
      </c>
      <c r="I11" s="221" t="s">
        <v>368</v>
      </c>
      <c r="J11" s="221" t="s">
        <v>369</v>
      </c>
      <c r="K11" s="214" t="s">
        <v>351</v>
      </c>
      <c r="L11" s="221" t="s">
        <v>351</v>
      </c>
      <c r="P11" s="221" t="s">
        <v>351</v>
      </c>
      <c r="Q11" s="221"/>
    </row>
    <row r="12" spans="1:17" ht="15.75" x14ac:dyDescent="0.3">
      <c r="A12" s="142" t="s">
        <v>284</v>
      </c>
      <c r="B12" s="21" t="s">
        <v>65</v>
      </c>
      <c r="C12" s="91" t="s">
        <v>21</v>
      </c>
      <c r="D12" s="15" t="s">
        <v>22</v>
      </c>
      <c r="E12" s="7" t="s">
        <v>23</v>
      </c>
      <c r="F12" s="15" t="s">
        <v>86</v>
      </c>
      <c r="G12" s="21"/>
      <c r="H12" s="222" t="s">
        <v>380</v>
      </c>
      <c r="I12" s="221" t="s">
        <v>368</v>
      </c>
      <c r="J12" s="221" t="s">
        <v>369</v>
      </c>
      <c r="K12" s="214" t="s">
        <v>351</v>
      </c>
      <c r="L12" s="221" t="s">
        <v>351</v>
      </c>
      <c r="P12" s="221" t="s">
        <v>351</v>
      </c>
      <c r="Q12" s="221"/>
    </row>
    <row r="13" spans="1:17" ht="15.75" x14ac:dyDescent="0.3">
      <c r="A13" s="142" t="s">
        <v>288</v>
      </c>
      <c r="B13" s="21" t="s">
        <v>65</v>
      </c>
      <c r="C13" s="91" t="s">
        <v>24</v>
      </c>
      <c r="D13" s="15" t="s">
        <v>25</v>
      </c>
      <c r="E13" s="7" t="s">
        <v>101</v>
      </c>
      <c r="F13" s="15" t="s">
        <v>86</v>
      </c>
      <c r="G13" s="21"/>
      <c r="H13" s="225" t="s">
        <v>381</v>
      </c>
      <c r="I13" s="221" t="s">
        <v>368</v>
      </c>
      <c r="J13" s="221" t="s">
        <v>369</v>
      </c>
      <c r="K13" s="214" t="s">
        <v>351</v>
      </c>
      <c r="L13" s="221" t="s">
        <v>351</v>
      </c>
      <c r="P13" s="221" t="s">
        <v>351</v>
      </c>
      <c r="Q13" s="221"/>
    </row>
    <row r="14" spans="1:17" ht="15.75" x14ac:dyDescent="0.3">
      <c r="A14" s="142" t="s">
        <v>288</v>
      </c>
      <c r="B14" s="21" t="s">
        <v>65</v>
      </c>
      <c r="C14" s="91" t="s">
        <v>26</v>
      </c>
      <c r="D14" s="15" t="s">
        <v>27</v>
      </c>
      <c r="E14" s="7" t="s">
        <v>94</v>
      </c>
      <c r="F14" s="15" t="s">
        <v>87</v>
      </c>
      <c r="G14" s="21"/>
      <c r="H14" s="225" t="s">
        <v>382</v>
      </c>
      <c r="I14" s="221" t="s">
        <v>383</v>
      </c>
      <c r="J14" s="221" t="s">
        <v>384</v>
      </c>
      <c r="K14" s="214" t="s">
        <v>351</v>
      </c>
      <c r="L14" s="221" t="s">
        <v>351</v>
      </c>
      <c r="P14" s="221" t="s">
        <v>351</v>
      </c>
      <c r="Q14" s="221"/>
    </row>
    <row r="15" spans="1:17" ht="15.75" x14ac:dyDescent="0.3">
      <c r="A15" s="142" t="s">
        <v>284</v>
      </c>
      <c r="B15" s="21" t="s">
        <v>65</v>
      </c>
      <c r="C15" s="91" t="s">
        <v>60</v>
      </c>
      <c r="D15" s="15" t="s">
        <v>61</v>
      </c>
      <c r="E15" s="7" t="s">
        <v>102</v>
      </c>
      <c r="F15" s="15" t="s">
        <v>87</v>
      </c>
      <c r="G15" s="21"/>
      <c r="H15" s="225" t="s">
        <v>385</v>
      </c>
      <c r="I15" s="221" t="s">
        <v>383</v>
      </c>
      <c r="J15" s="221" t="s">
        <v>384</v>
      </c>
      <c r="K15" s="214" t="s">
        <v>351</v>
      </c>
      <c r="L15" s="221" t="s">
        <v>351</v>
      </c>
      <c r="P15" s="221" t="s">
        <v>351</v>
      </c>
      <c r="Q15" s="221"/>
    </row>
    <row r="16" spans="1:17" ht="15.75" x14ac:dyDescent="0.3">
      <c r="A16" s="142" t="s">
        <v>284</v>
      </c>
      <c r="B16" s="21" t="s">
        <v>65</v>
      </c>
      <c r="C16" s="91" t="s">
        <v>66</v>
      </c>
      <c r="D16" s="15" t="s">
        <v>67</v>
      </c>
      <c r="E16" s="7" t="s">
        <v>95</v>
      </c>
      <c r="F16" s="15" t="s">
        <v>88</v>
      </c>
      <c r="G16" s="21"/>
      <c r="H16" s="225" t="s">
        <v>386</v>
      </c>
      <c r="I16" s="221" t="s">
        <v>387</v>
      </c>
      <c r="J16" s="221" t="s">
        <v>388</v>
      </c>
      <c r="K16" s="214" t="s">
        <v>351</v>
      </c>
      <c r="L16" s="221" t="s">
        <v>351</v>
      </c>
      <c r="P16" s="221" t="s">
        <v>351</v>
      </c>
      <c r="Q16" s="221"/>
    </row>
    <row r="17" spans="1:17" ht="15.75" x14ac:dyDescent="0.3">
      <c r="A17" s="142" t="s">
        <v>284</v>
      </c>
      <c r="B17" s="21" t="s">
        <v>65</v>
      </c>
      <c r="C17" s="91" t="s">
        <v>68</v>
      </c>
      <c r="D17" s="15" t="s">
        <v>69</v>
      </c>
      <c r="E17" s="7" t="s">
        <v>96</v>
      </c>
      <c r="F17" s="15" t="s">
        <v>88</v>
      </c>
      <c r="G17" s="21" t="s">
        <v>103</v>
      </c>
      <c r="H17" s="225" t="s">
        <v>389</v>
      </c>
      <c r="I17" s="221" t="s">
        <v>387</v>
      </c>
      <c r="J17" s="221" t="s">
        <v>388</v>
      </c>
      <c r="K17" s="214" t="s">
        <v>351</v>
      </c>
      <c r="L17" s="221" t="s">
        <v>351</v>
      </c>
      <c r="P17" s="221" t="s">
        <v>351</v>
      </c>
      <c r="Q17" s="221"/>
    </row>
    <row r="18" spans="1:17" ht="15.75" x14ac:dyDescent="0.3">
      <c r="A18" s="142" t="s">
        <v>284</v>
      </c>
      <c r="B18" s="21" t="s">
        <v>65</v>
      </c>
      <c r="C18" s="91" t="s">
        <v>31</v>
      </c>
      <c r="D18" s="15" t="s">
        <v>32</v>
      </c>
      <c r="E18" s="7" t="s">
        <v>33</v>
      </c>
      <c r="F18" s="15" t="s">
        <v>89</v>
      </c>
      <c r="G18" s="21"/>
      <c r="H18" s="225" t="s">
        <v>397</v>
      </c>
      <c r="I18" s="221" t="s">
        <v>371</v>
      </c>
      <c r="J18" s="221" t="s">
        <v>372</v>
      </c>
      <c r="K18" s="214" t="s">
        <v>351</v>
      </c>
      <c r="L18" s="221" t="s">
        <v>351</v>
      </c>
      <c r="P18" s="221" t="s">
        <v>351</v>
      </c>
      <c r="Q18" s="221"/>
    </row>
    <row r="19" spans="1:17" ht="60" x14ac:dyDescent="0.3">
      <c r="A19" s="143" t="s">
        <v>288</v>
      </c>
      <c r="B19" s="21" t="s">
        <v>65</v>
      </c>
      <c r="C19" s="20" t="s">
        <v>75</v>
      </c>
      <c r="D19" s="20" t="s">
        <v>76</v>
      </c>
      <c r="E19" s="7" t="s">
        <v>92</v>
      </c>
      <c r="F19" s="20" t="s">
        <v>86</v>
      </c>
      <c r="G19" s="20" t="s">
        <v>93</v>
      </c>
      <c r="H19" s="222" t="s">
        <v>398</v>
      </c>
      <c r="I19" s="221" t="s">
        <v>368</v>
      </c>
      <c r="J19" s="221" t="s">
        <v>369</v>
      </c>
      <c r="K19" t="s">
        <v>351</v>
      </c>
      <c r="L19" s="221" t="s">
        <v>351</v>
      </c>
      <c r="P19" s="221" t="s">
        <v>351</v>
      </c>
      <c r="Q19" s="221"/>
    </row>
    <row r="20" spans="1:17" ht="15.75" x14ac:dyDescent="0.3">
      <c r="A20" s="142" t="s">
        <v>288</v>
      </c>
      <c r="B20" s="21" t="s">
        <v>65</v>
      </c>
      <c r="C20" s="15" t="s">
        <v>34</v>
      </c>
      <c r="D20" s="15" t="s">
        <v>35</v>
      </c>
      <c r="E20" s="7" t="s">
        <v>34</v>
      </c>
      <c r="F20" s="15" t="s">
        <v>87</v>
      </c>
      <c r="G20" s="21"/>
      <c r="H20" s="225" t="s">
        <v>399</v>
      </c>
      <c r="I20" s="221" t="s">
        <v>383</v>
      </c>
      <c r="J20" s="221" t="s">
        <v>384</v>
      </c>
      <c r="K20" s="214" t="s">
        <v>351</v>
      </c>
      <c r="L20" s="221" t="s">
        <v>351</v>
      </c>
      <c r="P20" s="221" t="s">
        <v>351</v>
      </c>
      <c r="Q20" s="221"/>
    </row>
    <row r="21" spans="1:17" ht="15.75" x14ac:dyDescent="0.3">
      <c r="A21" s="142" t="s">
        <v>288</v>
      </c>
      <c r="B21" s="21" t="s">
        <v>65</v>
      </c>
      <c r="C21" s="15" t="s">
        <v>36</v>
      </c>
      <c r="D21" s="15" t="s">
        <v>37</v>
      </c>
      <c r="E21" s="7" t="s">
        <v>36</v>
      </c>
      <c r="F21" s="15" t="s">
        <v>87</v>
      </c>
      <c r="G21" s="21"/>
      <c r="H21" s="225" t="s">
        <v>400</v>
      </c>
      <c r="I21" s="221" t="s">
        <v>383</v>
      </c>
      <c r="J21" s="221" t="s">
        <v>384</v>
      </c>
      <c r="K21" s="214" t="s">
        <v>351</v>
      </c>
      <c r="L21" s="221" t="s">
        <v>351</v>
      </c>
      <c r="P21" s="221" t="s">
        <v>351</v>
      </c>
      <c r="Q21" s="221"/>
    </row>
    <row r="22" spans="1:17" ht="15.75" x14ac:dyDescent="0.3">
      <c r="A22" s="142" t="s">
        <v>284</v>
      </c>
      <c r="B22" s="21" t="s">
        <v>65</v>
      </c>
      <c r="C22" s="15" t="s">
        <v>77</v>
      </c>
      <c r="D22" s="15" t="s">
        <v>78</v>
      </c>
      <c r="E22" s="7" t="s">
        <v>79</v>
      </c>
      <c r="F22" s="15" t="s">
        <v>88</v>
      </c>
      <c r="G22" s="21"/>
      <c r="H22" s="225" t="s">
        <v>401</v>
      </c>
      <c r="I22" s="221" t="s">
        <v>387</v>
      </c>
      <c r="J22" s="221" t="s">
        <v>388</v>
      </c>
      <c r="K22" s="214" t="s">
        <v>351</v>
      </c>
      <c r="L22" s="221" t="s">
        <v>351</v>
      </c>
      <c r="P22" s="221" t="s">
        <v>351</v>
      </c>
      <c r="Q22" s="221"/>
    </row>
    <row r="23" spans="1:17" ht="15.75" x14ac:dyDescent="0.3">
      <c r="A23" s="142" t="s">
        <v>284</v>
      </c>
      <c r="B23" s="21" t="s">
        <v>65</v>
      </c>
      <c r="C23" s="15" t="s">
        <v>80</v>
      </c>
      <c r="D23" s="15" t="s">
        <v>81</v>
      </c>
      <c r="E23" s="7" t="s">
        <v>82</v>
      </c>
      <c r="F23" s="15" t="s">
        <v>88</v>
      </c>
      <c r="G23" s="21" t="s">
        <v>410</v>
      </c>
      <c r="H23" s="225" t="s">
        <v>402</v>
      </c>
      <c r="I23" s="221" t="s">
        <v>387</v>
      </c>
      <c r="J23" s="221" t="s">
        <v>388</v>
      </c>
      <c r="K23" s="214" t="s">
        <v>342</v>
      </c>
      <c r="L23" s="221" t="s">
        <v>351</v>
      </c>
      <c r="P23" s="221" t="s">
        <v>351</v>
      </c>
      <c r="Q23" s="221"/>
    </row>
    <row r="24" spans="1:17" ht="30" x14ac:dyDescent="0.3">
      <c r="A24" s="142" t="s">
        <v>288</v>
      </c>
      <c r="B24" s="21" t="s">
        <v>65</v>
      </c>
      <c r="C24" s="91" t="s">
        <v>62</v>
      </c>
      <c r="D24" s="91" t="s">
        <v>63</v>
      </c>
      <c r="E24" s="7" t="s">
        <v>64</v>
      </c>
      <c r="F24" s="15" t="s">
        <v>88</v>
      </c>
      <c r="G24" s="21" t="s">
        <v>410</v>
      </c>
      <c r="H24" s="225" t="s">
        <v>390</v>
      </c>
      <c r="I24" s="221" t="s">
        <v>387</v>
      </c>
      <c r="J24" s="221" t="s">
        <v>388</v>
      </c>
      <c r="K24" s="214" t="s">
        <v>342</v>
      </c>
      <c r="L24" s="221" t="s">
        <v>351</v>
      </c>
      <c r="P24" s="221" t="s">
        <v>351</v>
      </c>
      <c r="Q24" s="221"/>
    </row>
    <row r="25" spans="1:17" ht="15.75" x14ac:dyDescent="0.3">
      <c r="A25" s="142" t="s">
        <v>284</v>
      </c>
      <c r="B25" s="21" t="s">
        <v>65</v>
      </c>
      <c r="C25" s="91" t="s">
        <v>38</v>
      </c>
      <c r="D25" s="91" t="s">
        <v>39</v>
      </c>
      <c r="E25" s="7" t="s">
        <v>97</v>
      </c>
      <c r="F25" s="15" t="s">
        <v>86</v>
      </c>
      <c r="G25" s="21"/>
      <c r="H25" s="225" t="s">
        <v>403</v>
      </c>
      <c r="I25" s="221" t="s">
        <v>368</v>
      </c>
      <c r="J25" s="221" t="s">
        <v>369</v>
      </c>
      <c r="K25" s="214" t="s">
        <v>351</v>
      </c>
      <c r="L25" s="221" t="s">
        <v>351</v>
      </c>
      <c r="P25" s="221" t="s">
        <v>351</v>
      </c>
      <c r="Q25" s="221"/>
    </row>
    <row r="26" spans="1:17" ht="15.75" x14ac:dyDescent="0.3">
      <c r="A26" s="142" t="s">
        <v>284</v>
      </c>
      <c r="B26" s="21" t="s">
        <v>65</v>
      </c>
      <c r="C26" s="91" t="s">
        <v>83</v>
      </c>
      <c r="D26" s="91" t="s">
        <v>84</v>
      </c>
      <c r="E26" s="7" t="s">
        <v>85</v>
      </c>
      <c r="F26" s="15" t="s">
        <v>89</v>
      </c>
      <c r="G26" s="21"/>
      <c r="H26" s="225" t="s">
        <v>404</v>
      </c>
      <c r="I26" s="221" t="s">
        <v>371</v>
      </c>
      <c r="J26" s="221" t="s">
        <v>372</v>
      </c>
      <c r="K26" s="214" t="s">
        <v>351</v>
      </c>
      <c r="L26" s="221" t="s">
        <v>351</v>
      </c>
      <c r="P26" s="221" t="s">
        <v>351</v>
      </c>
      <c r="Q26" s="221"/>
    </row>
    <row r="27" spans="1:17" ht="60.75" x14ac:dyDescent="0.3">
      <c r="A27" s="142" t="s">
        <v>288</v>
      </c>
      <c r="B27" s="21" t="s">
        <v>65</v>
      </c>
      <c r="C27" s="91" t="s">
        <v>71</v>
      </c>
      <c r="D27" s="91" t="s">
        <v>72</v>
      </c>
      <c r="E27" s="7" t="s">
        <v>73</v>
      </c>
      <c r="F27" s="15" t="s">
        <v>89</v>
      </c>
      <c r="G27" s="226" t="s">
        <v>510</v>
      </c>
      <c r="H27" s="225" t="s">
        <v>391</v>
      </c>
      <c r="I27" s="221" t="s">
        <v>371</v>
      </c>
      <c r="J27" s="221" t="s">
        <v>372</v>
      </c>
      <c r="K27" s="214" t="s">
        <v>351</v>
      </c>
      <c r="L27" s="221" t="s">
        <v>351</v>
      </c>
      <c r="P27" s="221" t="s">
        <v>351</v>
      </c>
      <c r="Q27" s="221"/>
    </row>
    <row r="28" spans="1:17" ht="30" x14ac:dyDescent="0.3">
      <c r="A28" s="145" t="s">
        <v>288</v>
      </c>
      <c r="B28" s="21" t="s">
        <v>105</v>
      </c>
      <c r="C28" s="91" t="s">
        <v>38</v>
      </c>
      <c r="D28" s="91" t="s">
        <v>39</v>
      </c>
      <c r="E28" s="15" t="s">
        <v>40</v>
      </c>
      <c r="F28" s="15" t="s">
        <v>86</v>
      </c>
      <c r="G28" s="21"/>
      <c r="H28" s="225" t="s">
        <v>405</v>
      </c>
      <c r="I28" s="221" t="s">
        <v>393</v>
      </c>
      <c r="J28" s="221" t="s">
        <v>394</v>
      </c>
      <c r="L28" s="221" t="s">
        <v>351</v>
      </c>
      <c r="P28" s="221" t="s">
        <v>351</v>
      </c>
      <c r="Q28" s="221"/>
    </row>
    <row r="29" spans="1:17" ht="15.75" x14ac:dyDescent="0.3">
      <c r="A29" s="145" t="s">
        <v>288</v>
      </c>
      <c r="B29" s="21" t="s">
        <v>105</v>
      </c>
      <c r="C29" s="91" t="s">
        <v>41</v>
      </c>
      <c r="D29" s="91" t="s">
        <v>42</v>
      </c>
      <c r="E29" s="15" t="s">
        <v>43</v>
      </c>
      <c r="F29" s="15" t="s">
        <v>86</v>
      </c>
      <c r="G29" s="21"/>
      <c r="H29" s="225" t="s">
        <v>392</v>
      </c>
      <c r="I29" s="221" t="s">
        <v>393</v>
      </c>
      <c r="J29" s="221" t="s">
        <v>394</v>
      </c>
      <c r="K29" s="214" t="s">
        <v>351</v>
      </c>
      <c r="L29" s="221" t="s">
        <v>351</v>
      </c>
      <c r="P29" s="221" t="s">
        <v>351</v>
      </c>
      <c r="Q29" s="221"/>
    </row>
    <row r="30" spans="1:17" ht="15.75" x14ac:dyDescent="0.3">
      <c r="A30" s="146" t="s">
        <v>288</v>
      </c>
      <c r="B30" s="21" t="s">
        <v>105</v>
      </c>
      <c r="C30" s="223" t="s">
        <v>104</v>
      </c>
      <c r="D30" s="223" t="s">
        <v>104</v>
      </c>
      <c r="E30" s="224" t="s">
        <v>104</v>
      </c>
      <c r="F30" s="224" t="s">
        <v>106</v>
      </c>
      <c r="G30" s="21"/>
      <c r="H30" s="225" t="s">
        <v>406</v>
      </c>
      <c r="I30" s="221" t="s">
        <v>407</v>
      </c>
      <c r="J30" s="221" t="s">
        <v>408</v>
      </c>
      <c r="K30" s="214" t="s">
        <v>351</v>
      </c>
      <c r="L30" s="221" t="s">
        <v>351</v>
      </c>
      <c r="P30" s="242" t="s">
        <v>351</v>
      </c>
      <c r="Q30" s="221"/>
    </row>
    <row r="31" spans="1:17" ht="30" x14ac:dyDescent="0.3">
      <c r="A31" s="251" t="s">
        <v>288</v>
      </c>
      <c r="B31" s="249" t="s">
        <v>59</v>
      </c>
      <c r="C31" s="248" t="s">
        <v>308</v>
      </c>
      <c r="D31" s="248" t="s">
        <v>308</v>
      </c>
      <c r="E31" s="248"/>
      <c r="F31" s="248" t="s">
        <v>700</v>
      </c>
      <c r="G31" s="17"/>
      <c r="H31" s="252" t="s">
        <v>707</v>
      </c>
      <c r="I31" s="250" t="s">
        <v>387</v>
      </c>
      <c r="J31" s="250" t="s">
        <v>388</v>
      </c>
    </row>
    <row r="32" spans="1:17" s="265" customFormat="1" ht="15.75" x14ac:dyDescent="0.3">
      <c r="A32" s="260" t="s">
        <v>284</v>
      </c>
      <c r="B32" s="261" t="s">
        <v>59</v>
      </c>
      <c r="C32" s="262" t="s">
        <v>274</v>
      </c>
      <c r="D32" s="262" t="s">
        <v>274</v>
      </c>
      <c r="E32" s="262"/>
      <c r="F32" s="262" t="s">
        <v>276</v>
      </c>
      <c r="G32" s="263"/>
      <c r="H32" s="264" t="s">
        <v>373</v>
      </c>
      <c r="I32" s="265" t="s">
        <v>387</v>
      </c>
      <c r="J32" s="265" t="s">
        <v>388</v>
      </c>
    </row>
    <row r="33" spans="1:10" s="265" customFormat="1" ht="15.75" x14ac:dyDescent="0.3">
      <c r="A33" s="260" t="s">
        <v>284</v>
      </c>
      <c r="B33" s="261" t="s">
        <v>59</v>
      </c>
      <c r="C33" s="262" t="s">
        <v>154</v>
      </c>
      <c r="D33" s="262" t="s">
        <v>277</v>
      </c>
      <c r="E33" s="262"/>
      <c r="F33" s="262" t="s">
        <v>276</v>
      </c>
      <c r="G33" s="263"/>
      <c r="H33" s="264" t="s">
        <v>374</v>
      </c>
      <c r="I33" s="265" t="s">
        <v>387</v>
      </c>
      <c r="J33" s="265" t="s">
        <v>388</v>
      </c>
    </row>
    <row r="34" spans="1:10" s="265" customFormat="1" ht="45" x14ac:dyDescent="0.3">
      <c r="A34" s="260" t="s">
        <v>288</v>
      </c>
      <c r="B34" s="261" t="s">
        <v>59</v>
      </c>
      <c r="C34" s="262" t="s">
        <v>701</v>
      </c>
      <c r="D34" s="262" t="s">
        <v>286</v>
      </c>
      <c r="E34" s="262"/>
      <c r="F34" s="262" t="s">
        <v>282</v>
      </c>
      <c r="G34" s="263"/>
      <c r="H34" s="264" t="s">
        <v>577</v>
      </c>
      <c r="I34" s="265" t="s">
        <v>383</v>
      </c>
      <c r="J34" s="265" t="s">
        <v>384</v>
      </c>
    </row>
    <row r="35" spans="1:10" ht="15.75" x14ac:dyDescent="0.3">
      <c r="A35" s="248" t="s">
        <v>288</v>
      </c>
      <c r="B35" s="249" t="s">
        <v>65</v>
      </c>
      <c r="C35" s="248" t="s">
        <v>179</v>
      </c>
      <c r="D35" s="248" t="s">
        <v>180</v>
      </c>
      <c r="E35" s="248" t="s">
        <v>180</v>
      </c>
      <c r="F35" s="248" t="s">
        <v>87</v>
      </c>
      <c r="H35" s="252" t="s">
        <v>717</v>
      </c>
      <c r="I35" s="250" t="s">
        <v>383</v>
      </c>
      <c r="J35" s="250" t="s">
        <v>384</v>
      </c>
    </row>
    <row r="36" spans="1:10" ht="15.75" x14ac:dyDescent="0.3">
      <c r="A36" s="248" t="s">
        <v>284</v>
      </c>
      <c r="B36" s="251" t="s">
        <v>65</v>
      </c>
      <c r="C36" s="248" t="s">
        <v>309</v>
      </c>
      <c r="D36" s="248" t="s">
        <v>310</v>
      </c>
      <c r="E36" s="259"/>
      <c r="F36" s="248" t="s">
        <v>311</v>
      </c>
      <c r="H36" s="252" t="s">
        <v>708</v>
      </c>
      <c r="I36" s="276" t="s">
        <v>704</v>
      </c>
      <c r="J36" s="276" t="s">
        <v>705</v>
      </c>
    </row>
    <row r="37" spans="1:10" s="265" customFormat="1" ht="15.75" x14ac:dyDescent="0.3">
      <c r="A37" s="266" t="s">
        <v>288</v>
      </c>
      <c r="B37" s="260" t="s">
        <v>105</v>
      </c>
      <c r="C37" s="267" t="s">
        <v>129</v>
      </c>
      <c r="D37" s="267" t="s">
        <v>130</v>
      </c>
      <c r="F37" s="267" t="s">
        <v>281</v>
      </c>
      <c r="H37" s="264" t="s">
        <v>709</v>
      </c>
      <c r="I37" s="265" t="s">
        <v>583</v>
      </c>
      <c r="J37" s="265" t="s">
        <v>584</v>
      </c>
    </row>
    <row r="38" spans="1:10" ht="15.75" x14ac:dyDescent="0.3">
      <c r="A38" s="257" t="s">
        <v>288</v>
      </c>
      <c r="B38" s="254" t="s">
        <v>105</v>
      </c>
      <c r="C38" s="248" t="s">
        <v>702</v>
      </c>
      <c r="D38" s="248" t="s">
        <v>703</v>
      </c>
      <c r="E38" s="251"/>
      <c r="F38" s="248" t="s">
        <v>271</v>
      </c>
      <c r="H38" s="252" t="s">
        <v>710</v>
      </c>
      <c r="I38" s="250" t="s">
        <v>393</v>
      </c>
      <c r="J38" s="250" t="s">
        <v>394</v>
      </c>
    </row>
  </sheetData>
  <autoFilter ref="A1:Q3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S24"/>
  <sheetViews>
    <sheetView topLeftCell="A7" zoomScale="80" zoomScaleNormal="80" workbookViewId="0">
      <selection sqref="A1:XFD1"/>
    </sheetView>
  </sheetViews>
  <sheetFormatPr defaultRowHeight="15" x14ac:dyDescent="0.25"/>
  <cols>
    <col min="2" max="2" width="13.7109375" customWidth="1"/>
    <col min="3" max="3" width="29.28515625" customWidth="1"/>
    <col min="4" max="4" width="23.7109375" customWidth="1"/>
    <col min="5" max="5" width="29" customWidth="1"/>
    <col min="6" max="6" width="14" customWidth="1"/>
    <col min="7" max="7" width="10.140625" customWidth="1"/>
    <col min="8" max="8" width="31" customWidth="1"/>
    <col min="9" max="9" width="26.140625" customWidth="1"/>
    <col min="10" max="10" width="38.42578125" bestFit="1" customWidth="1"/>
    <col min="11" max="11" width="37.28515625" bestFit="1" customWidth="1"/>
    <col min="12" max="12" width="36.7109375" bestFit="1" customWidth="1"/>
    <col min="13" max="13" width="20.42578125" customWidth="1"/>
    <col min="14" max="14" width="18.7109375" customWidth="1"/>
    <col min="15" max="15" width="24.7109375" customWidth="1"/>
    <col min="16" max="16" width="9.140625" customWidth="1"/>
  </cols>
  <sheetData>
    <row r="1" spans="1:19" ht="90" x14ac:dyDescent="0.25">
      <c r="A1" s="109" t="s">
        <v>283</v>
      </c>
      <c r="B1" s="109" t="s">
        <v>58</v>
      </c>
      <c r="C1" s="100" t="s">
        <v>0</v>
      </c>
      <c r="D1" s="103" t="s">
        <v>1</v>
      </c>
      <c r="E1" s="103" t="s">
        <v>2</v>
      </c>
      <c r="F1" s="103" t="s">
        <v>268</v>
      </c>
      <c r="G1" s="103" t="s">
        <v>269</v>
      </c>
      <c r="H1" s="106" t="s">
        <v>74</v>
      </c>
      <c r="I1" s="111" t="s">
        <v>90</v>
      </c>
      <c r="J1" s="107" t="s">
        <v>107</v>
      </c>
      <c r="K1" s="107" t="s">
        <v>108</v>
      </c>
      <c r="L1" s="107" t="s">
        <v>109</v>
      </c>
      <c r="M1" s="107" t="s">
        <v>110</v>
      </c>
      <c r="N1" s="107" t="s">
        <v>111</v>
      </c>
      <c r="O1" s="107" t="s">
        <v>112</v>
      </c>
      <c r="P1" s="107" t="s">
        <v>114</v>
      </c>
      <c r="R1" s="241" t="s">
        <v>681</v>
      </c>
      <c r="S1" s="221" t="s">
        <v>682</v>
      </c>
    </row>
    <row r="2" spans="1:19" ht="30" x14ac:dyDescent="0.3">
      <c r="A2" s="110" t="s">
        <v>284</v>
      </c>
      <c r="B2" s="111" t="s">
        <v>59</v>
      </c>
      <c r="C2" s="102" t="s">
        <v>3</v>
      </c>
      <c r="D2" s="101" t="s">
        <v>3</v>
      </c>
      <c r="E2" s="101" t="s">
        <v>4</v>
      </c>
      <c r="F2" s="104" t="s">
        <v>270</v>
      </c>
      <c r="G2" s="101" t="s">
        <v>271</v>
      </c>
      <c r="H2" s="105" t="s">
        <v>47</v>
      </c>
      <c r="J2" s="218" t="s">
        <v>367</v>
      </c>
      <c r="K2" s="217" t="s">
        <v>368</v>
      </c>
      <c r="L2" s="217" t="s">
        <v>369</v>
      </c>
      <c r="M2" t="s">
        <v>272</v>
      </c>
      <c r="N2" s="173" t="s">
        <v>272</v>
      </c>
      <c r="P2" s="173" t="s">
        <v>272</v>
      </c>
      <c r="R2" s="221" t="s">
        <v>351</v>
      </c>
      <c r="S2" s="221"/>
    </row>
    <row r="3" spans="1:19" ht="30" x14ac:dyDescent="0.3">
      <c r="A3" s="110" t="s">
        <v>284</v>
      </c>
      <c r="B3" s="111" t="s">
        <v>59</v>
      </c>
      <c r="C3" s="102" t="s">
        <v>7</v>
      </c>
      <c r="D3" s="101" t="s">
        <v>8</v>
      </c>
      <c r="E3" s="101" t="s">
        <v>9</v>
      </c>
      <c r="F3" s="104" t="s">
        <v>272</v>
      </c>
      <c r="G3" s="101" t="s">
        <v>273</v>
      </c>
      <c r="H3" s="105" t="s">
        <v>54</v>
      </c>
      <c r="J3" s="218" t="s">
        <v>370</v>
      </c>
      <c r="K3" s="217" t="s">
        <v>371</v>
      </c>
      <c r="L3" s="217" t="s">
        <v>372</v>
      </c>
      <c r="M3" s="173" t="s">
        <v>272</v>
      </c>
      <c r="N3" s="173" t="s">
        <v>272</v>
      </c>
      <c r="P3" s="173" t="s">
        <v>272</v>
      </c>
      <c r="R3" s="221" t="s">
        <v>351</v>
      </c>
      <c r="S3" s="221"/>
    </row>
    <row r="4" spans="1:19" ht="15.75" x14ac:dyDescent="0.3">
      <c r="A4" s="110" t="s">
        <v>284</v>
      </c>
      <c r="B4" s="111" t="s">
        <v>59</v>
      </c>
      <c r="C4" s="102" t="s">
        <v>274</v>
      </c>
      <c r="D4" s="101" t="s">
        <v>274</v>
      </c>
      <c r="E4" s="101"/>
      <c r="F4" s="104" t="s">
        <v>275</v>
      </c>
      <c r="G4" s="104" t="s">
        <v>276</v>
      </c>
      <c r="H4" s="105"/>
      <c r="J4" s="220" t="s">
        <v>373</v>
      </c>
      <c r="K4" s="217" t="s">
        <v>387</v>
      </c>
      <c r="L4" s="217" t="s">
        <v>388</v>
      </c>
      <c r="N4" t="s">
        <v>351</v>
      </c>
      <c r="R4" s="221" t="s">
        <v>351</v>
      </c>
      <c r="S4" s="221" t="s">
        <v>684</v>
      </c>
    </row>
    <row r="5" spans="1:19" ht="15.75" x14ac:dyDescent="0.3">
      <c r="A5" s="110" t="s">
        <v>284</v>
      </c>
      <c r="B5" s="111" t="s">
        <v>59</v>
      </c>
      <c r="C5" s="102" t="s">
        <v>277</v>
      </c>
      <c r="D5" s="101" t="s">
        <v>277</v>
      </c>
      <c r="E5" s="101"/>
      <c r="F5" s="104" t="s">
        <v>275</v>
      </c>
      <c r="G5" s="104" t="s">
        <v>276</v>
      </c>
      <c r="H5" s="105"/>
      <c r="J5" s="220" t="s">
        <v>374</v>
      </c>
      <c r="K5" s="221" t="s">
        <v>387</v>
      </c>
      <c r="L5" s="221" t="s">
        <v>388</v>
      </c>
      <c r="N5" s="221" t="s">
        <v>351</v>
      </c>
      <c r="R5" s="221" t="s">
        <v>351</v>
      </c>
      <c r="S5" s="221" t="s">
        <v>684</v>
      </c>
    </row>
    <row r="6" spans="1:19" ht="15.75" x14ac:dyDescent="0.3">
      <c r="A6" s="110" t="s">
        <v>284</v>
      </c>
      <c r="B6" s="111" t="s">
        <v>59</v>
      </c>
      <c r="C6" s="102" t="s">
        <v>56</v>
      </c>
      <c r="D6" s="101" t="s">
        <v>50</v>
      </c>
      <c r="E6" s="101" t="s">
        <v>44</v>
      </c>
      <c r="F6" s="104" t="s">
        <v>278</v>
      </c>
      <c r="G6" s="104" t="s">
        <v>279</v>
      </c>
      <c r="H6" s="105" t="s">
        <v>51</v>
      </c>
      <c r="J6" s="217" t="s">
        <v>375</v>
      </c>
      <c r="K6" s="217" t="s">
        <v>376</v>
      </c>
      <c r="L6" s="217" t="s">
        <v>377</v>
      </c>
      <c r="M6" s="173" t="s">
        <v>272</v>
      </c>
      <c r="N6" s="173" t="s">
        <v>272</v>
      </c>
      <c r="P6" s="173" t="s">
        <v>272</v>
      </c>
      <c r="R6" s="221" t="s">
        <v>351</v>
      </c>
      <c r="S6" s="221" t="s">
        <v>685</v>
      </c>
    </row>
    <row r="7" spans="1:19" s="280" customFormat="1" ht="15.75" x14ac:dyDescent="0.3">
      <c r="A7" s="277" t="s">
        <v>284</v>
      </c>
      <c r="B7" s="278" t="s">
        <v>59</v>
      </c>
      <c r="C7" s="277" t="s">
        <v>280</v>
      </c>
      <c r="D7" s="277" t="s">
        <v>280</v>
      </c>
      <c r="E7" s="277"/>
      <c r="F7" s="277" t="s">
        <v>281</v>
      </c>
      <c r="G7" s="277" t="s">
        <v>282</v>
      </c>
      <c r="H7" s="277"/>
      <c r="I7" s="280" t="s">
        <v>745</v>
      </c>
      <c r="J7" s="282"/>
      <c r="K7" s="280" t="s">
        <v>587</v>
      </c>
      <c r="L7" s="280" t="s">
        <v>384</v>
      </c>
      <c r="N7" s="280" t="s">
        <v>351</v>
      </c>
      <c r="R7" s="280" t="s">
        <v>351</v>
      </c>
      <c r="S7" s="280" t="s">
        <v>686</v>
      </c>
    </row>
    <row r="8" spans="1:19" ht="15.75" x14ac:dyDescent="0.3">
      <c r="A8" s="110" t="s">
        <v>288</v>
      </c>
      <c r="B8" s="112" t="s">
        <v>59</v>
      </c>
      <c r="C8" s="101" t="s">
        <v>285</v>
      </c>
      <c r="D8" s="101" t="s">
        <v>286</v>
      </c>
      <c r="E8" s="101"/>
      <c r="F8" s="7" t="s">
        <v>281</v>
      </c>
      <c r="G8" s="7" t="s">
        <v>282</v>
      </c>
      <c r="H8" s="105"/>
      <c r="J8" s="220" t="s">
        <v>577</v>
      </c>
      <c r="K8" s="240" t="s">
        <v>587</v>
      </c>
      <c r="L8" s="221" t="s">
        <v>588</v>
      </c>
      <c r="N8" s="221" t="s">
        <v>351</v>
      </c>
      <c r="R8" s="221" t="s">
        <v>351</v>
      </c>
      <c r="S8" s="221"/>
    </row>
    <row r="9" spans="1:19" ht="30" x14ac:dyDescent="0.3">
      <c r="A9" s="110" t="s">
        <v>288</v>
      </c>
      <c r="B9" s="111" t="s">
        <v>65</v>
      </c>
      <c r="C9" s="102" t="s">
        <v>17</v>
      </c>
      <c r="D9" s="101" t="s">
        <v>18</v>
      </c>
      <c r="E9" s="101" t="s">
        <v>292</v>
      </c>
      <c r="F9" s="104" t="s">
        <v>272</v>
      </c>
      <c r="G9" s="101" t="s">
        <v>271</v>
      </c>
      <c r="H9" s="105" t="s">
        <v>86</v>
      </c>
      <c r="J9" s="219" t="s">
        <v>378</v>
      </c>
      <c r="K9" s="217" t="s">
        <v>368</v>
      </c>
      <c r="L9" s="217" t="s">
        <v>369</v>
      </c>
      <c r="M9" s="173" t="s">
        <v>272</v>
      </c>
      <c r="N9" s="173" t="s">
        <v>272</v>
      </c>
      <c r="P9" s="173" t="s">
        <v>272</v>
      </c>
      <c r="R9" s="221" t="s">
        <v>351</v>
      </c>
      <c r="S9" s="221"/>
    </row>
    <row r="10" spans="1:19" ht="30" x14ac:dyDescent="0.3">
      <c r="A10" s="110" t="s">
        <v>284</v>
      </c>
      <c r="B10" s="111" t="s">
        <v>65</v>
      </c>
      <c r="C10" s="102" t="s">
        <v>19</v>
      </c>
      <c r="D10" s="101" t="s">
        <v>20</v>
      </c>
      <c r="E10" s="101" t="s">
        <v>289</v>
      </c>
      <c r="F10" s="104" t="s">
        <v>270</v>
      </c>
      <c r="G10" s="101" t="s">
        <v>271</v>
      </c>
      <c r="H10" s="105" t="s">
        <v>86</v>
      </c>
      <c r="J10" s="218" t="s">
        <v>379</v>
      </c>
      <c r="K10" s="217" t="s">
        <v>368</v>
      </c>
      <c r="L10" s="217" t="s">
        <v>369</v>
      </c>
      <c r="M10" s="173" t="s">
        <v>272</v>
      </c>
      <c r="N10" s="173" t="s">
        <v>272</v>
      </c>
      <c r="P10" s="173" t="s">
        <v>272</v>
      </c>
      <c r="R10" s="221" t="s">
        <v>351</v>
      </c>
      <c r="S10" s="221"/>
    </row>
    <row r="11" spans="1:19" ht="30" x14ac:dyDescent="0.3">
      <c r="A11" s="110" t="s">
        <v>284</v>
      </c>
      <c r="B11" s="111" t="s">
        <v>65</v>
      </c>
      <c r="C11" s="102" t="s">
        <v>21</v>
      </c>
      <c r="D11" s="101" t="s">
        <v>22</v>
      </c>
      <c r="E11" s="101" t="s">
        <v>23</v>
      </c>
      <c r="F11" s="104" t="s">
        <v>270</v>
      </c>
      <c r="G11" s="101" t="s">
        <v>271</v>
      </c>
      <c r="H11" s="105" t="s">
        <v>86</v>
      </c>
      <c r="J11" s="218" t="s">
        <v>380</v>
      </c>
      <c r="K11" s="217" t="s">
        <v>368</v>
      </c>
      <c r="L11" s="217" t="s">
        <v>369</v>
      </c>
      <c r="M11" s="173" t="s">
        <v>272</v>
      </c>
      <c r="N11" s="173" t="s">
        <v>272</v>
      </c>
      <c r="P11" s="173" t="s">
        <v>272</v>
      </c>
      <c r="R11" s="221" t="s">
        <v>351</v>
      </c>
      <c r="S11" s="221"/>
    </row>
    <row r="12" spans="1:19" ht="30" x14ac:dyDescent="0.3">
      <c r="A12" s="110" t="s">
        <v>288</v>
      </c>
      <c r="B12" s="111" t="s">
        <v>65</v>
      </c>
      <c r="C12" s="102" t="s">
        <v>24</v>
      </c>
      <c r="D12" s="101" t="s">
        <v>25</v>
      </c>
      <c r="E12" s="101" t="s">
        <v>293</v>
      </c>
      <c r="F12" s="104" t="s">
        <v>272</v>
      </c>
      <c r="G12" s="101" t="s">
        <v>271</v>
      </c>
      <c r="H12" s="105" t="s">
        <v>86</v>
      </c>
      <c r="J12" s="219" t="s">
        <v>381</v>
      </c>
      <c r="K12" s="217" t="s">
        <v>368</v>
      </c>
      <c r="L12" s="217" t="s">
        <v>369</v>
      </c>
      <c r="M12" s="173" t="s">
        <v>272</v>
      </c>
      <c r="N12" s="173" t="s">
        <v>272</v>
      </c>
      <c r="P12" s="173" t="s">
        <v>272</v>
      </c>
      <c r="R12" s="221" t="s">
        <v>351</v>
      </c>
      <c r="S12" s="221"/>
    </row>
    <row r="13" spans="1:19" ht="15.75" x14ac:dyDescent="0.3">
      <c r="A13" s="110" t="s">
        <v>288</v>
      </c>
      <c r="B13" s="111" t="s">
        <v>65</v>
      </c>
      <c r="C13" s="102" t="s">
        <v>26</v>
      </c>
      <c r="D13" s="101" t="s">
        <v>27</v>
      </c>
      <c r="E13" s="101" t="s">
        <v>294</v>
      </c>
      <c r="F13" s="104" t="s">
        <v>281</v>
      </c>
      <c r="G13" s="101" t="s">
        <v>282</v>
      </c>
      <c r="H13" s="105" t="s">
        <v>87</v>
      </c>
      <c r="J13" s="219" t="s">
        <v>382</v>
      </c>
      <c r="K13" s="217" t="s">
        <v>383</v>
      </c>
      <c r="L13" s="217" t="s">
        <v>384</v>
      </c>
      <c r="M13" s="173" t="s">
        <v>272</v>
      </c>
      <c r="N13" s="173" t="s">
        <v>272</v>
      </c>
      <c r="P13" s="173" t="s">
        <v>272</v>
      </c>
      <c r="R13" s="221" t="s">
        <v>351</v>
      </c>
      <c r="S13" s="221"/>
    </row>
    <row r="14" spans="1:19" ht="15.75" x14ac:dyDescent="0.3">
      <c r="A14" s="110" t="s">
        <v>284</v>
      </c>
      <c r="B14" s="111" t="s">
        <v>65</v>
      </c>
      <c r="C14" s="102" t="s">
        <v>60</v>
      </c>
      <c r="D14" s="101" t="s">
        <v>61</v>
      </c>
      <c r="E14" s="101" t="s">
        <v>290</v>
      </c>
      <c r="F14" s="104" t="s">
        <v>281</v>
      </c>
      <c r="G14" s="101" t="s">
        <v>282</v>
      </c>
      <c r="H14" s="105" t="s">
        <v>87</v>
      </c>
      <c r="J14" s="219" t="s">
        <v>385</v>
      </c>
      <c r="K14" s="217" t="s">
        <v>383</v>
      </c>
      <c r="L14" s="217" t="s">
        <v>384</v>
      </c>
      <c r="M14" s="173" t="s">
        <v>272</v>
      </c>
      <c r="N14" s="173" t="s">
        <v>272</v>
      </c>
      <c r="P14" s="173" t="s">
        <v>272</v>
      </c>
      <c r="R14" s="221" t="s">
        <v>351</v>
      </c>
      <c r="S14" s="221"/>
    </row>
    <row r="15" spans="1:19" ht="45" x14ac:dyDescent="0.3">
      <c r="A15" s="110" t="s">
        <v>284</v>
      </c>
      <c r="B15" s="111" t="s">
        <v>65</v>
      </c>
      <c r="C15" s="102" t="s">
        <v>66</v>
      </c>
      <c r="D15" s="101" t="s">
        <v>67</v>
      </c>
      <c r="E15" s="101" t="s">
        <v>291</v>
      </c>
      <c r="F15" s="104" t="s">
        <v>271</v>
      </c>
      <c r="G15" s="104" t="s">
        <v>287</v>
      </c>
      <c r="H15" s="105" t="s">
        <v>88</v>
      </c>
      <c r="J15" s="219" t="s">
        <v>386</v>
      </c>
      <c r="K15" s="217" t="s">
        <v>387</v>
      </c>
      <c r="L15" s="217" t="s">
        <v>388</v>
      </c>
      <c r="M15" s="173" t="s">
        <v>272</v>
      </c>
      <c r="N15" s="173" t="s">
        <v>272</v>
      </c>
      <c r="P15" s="173" t="s">
        <v>272</v>
      </c>
      <c r="R15" s="221" t="s">
        <v>351</v>
      </c>
      <c r="S15" s="221"/>
    </row>
    <row r="16" spans="1:19" ht="30" x14ac:dyDescent="0.3">
      <c r="A16" s="110" t="s">
        <v>284</v>
      </c>
      <c r="B16" s="111" t="s">
        <v>65</v>
      </c>
      <c r="C16" s="102" t="s">
        <v>68</v>
      </c>
      <c r="D16" s="101" t="s">
        <v>69</v>
      </c>
      <c r="E16" s="101" t="s">
        <v>70</v>
      </c>
      <c r="F16" s="104" t="s">
        <v>271</v>
      </c>
      <c r="G16" s="104" t="s">
        <v>287</v>
      </c>
      <c r="H16" s="105" t="s">
        <v>88</v>
      </c>
      <c r="J16" s="219" t="s">
        <v>389</v>
      </c>
      <c r="K16" s="217" t="s">
        <v>387</v>
      </c>
      <c r="L16" s="217" t="s">
        <v>388</v>
      </c>
      <c r="M16" s="173" t="s">
        <v>272</v>
      </c>
      <c r="N16" s="173" t="s">
        <v>272</v>
      </c>
      <c r="P16" s="173" t="s">
        <v>272</v>
      </c>
      <c r="R16" s="221" t="s">
        <v>351</v>
      </c>
      <c r="S16" s="221"/>
    </row>
    <row r="17" spans="1:19" ht="30" x14ac:dyDescent="0.3">
      <c r="A17" s="110" t="s">
        <v>288</v>
      </c>
      <c r="B17" s="111" t="s">
        <v>65</v>
      </c>
      <c r="C17" s="102" t="s">
        <v>62</v>
      </c>
      <c r="D17" s="101" t="s">
        <v>63</v>
      </c>
      <c r="E17" s="101" t="s">
        <v>64</v>
      </c>
      <c r="F17" s="104" t="s">
        <v>275</v>
      </c>
      <c r="G17" s="104" t="s">
        <v>276</v>
      </c>
      <c r="H17" s="105" t="s">
        <v>88</v>
      </c>
      <c r="J17" s="219" t="s">
        <v>390</v>
      </c>
      <c r="K17" s="217" t="s">
        <v>387</v>
      </c>
      <c r="L17" s="217" t="s">
        <v>388</v>
      </c>
      <c r="M17" s="173" t="s">
        <v>272</v>
      </c>
      <c r="N17" s="173" t="s">
        <v>272</v>
      </c>
      <c r="P17" s="173" t="s">
        <v>272</v>
      </c>
      <c r="R17" s="221" t="s">
        <v>351</v>
      </c>
      <c r="S17" s="221"/>
    </row>
    <row r="18" spans="1:19" ht="45" x14ac:dyDescent="0.3">
      <c r="A18" s="110" t="s">
        <v>288</v>
      </c>
      <c r="B18" s="111" t="s">
        <v>65</v>
      </c>
      <c r="C18" s="102" t="s">
        <v>71</v>
      </c>
      <c r="D18" s="101" t="s">
        <v>72</v>
      </c>
      <c r="E18" s="101" t="s">
        <v>73</v>
      </c>
      <c r="F18" s="104" t="s">
        <v>281</v>
      </c>
      <c r="G18" s="104" t="s">
        <v>295</v>
      </c>
      <c r="H18" s="105" t="s">
        <v>89</v>
      </c>
      <c r="I18" s="8" t="s">
        <v>305</v>
      </c>
      <c r="J18" s="219" t="s">
        <v>391</v>
      </c>
      <c r="K18" s="217" t="s">
        <v>371</v>
      </c>
      <c r="L18" s="217" t="s">
        <v>372</v>
      </c>
      <c r="M18" s="173" t="s">
        <v>272</v>
      </c>
      <c r="N18" s="173" t="s">
        <v>272</v>
      </c>
      <c r="P18" s="173" t="s">
        <v>272</v>
      </c>
      <c r="R18" s="221" t="s">
        <v>351</v>
      </c>
      <c r="S18" s="221"/>
    </row>
    <row r="19" spans="1:19" ht="15.75" x14ac:dyDescent="0.3">
      <c r="A19" s="108" t="s">
        <v>288</v>
      </c>
      <c r="B19" s="111" t="s">
        <v>105</v>
      </c>
      <c r="C19" s="101" t="s">
        <v>41</v>
      </c>
      <c r="D19" s="101" t="s">
        <v>42</v>
      </c>
      <c r="E19" s="101" t="s">
        <v>43</v>
      </c>
      <c r="F19" s="104" t="s">
        <v>270</v>
      </c>
      <c r="G19" s="101" t="s">
        <v>271</v>
      </c>
      <c r="H19" s="105" t="s">
        <v>86</v>
      </c>
      <c r="J19" s="219" t="s">
        <v>392</v>
      </c>
      <c r="K19" s="217" t="s">
        <v>393</v>
      </c>
      <c r="L19" s="217" t="s">
        <v>394</v>
      </c>
      <c r="M19" s="173" t="s">
        <v>272</v>
      </c>
      <c r="N19" s="173" t="s">
        <v>272</v>
      </c>
      <c r="P19" s="173" t="s">
        <v>272</v>
      </c>
      <c r="R19" s="221" t="s">
        <v>351</v>
      </c>
      <c r="S19" s="221"/>
    </row>
    <row r="20" spans="1:19" ht="30" x14ac:dyDescent="0.3">
      <c r="A20" s="108" t="s">
        <v>288</v>
      </c>
      <c r="B20" s="111" t="s">
        <v>105</v>
      </c>
      <c r="C20" s="101" t="s">
        <v>129</v>
      </c>
      <c r="D20" s="101" t="s">
        <v>130</v>
      </c>
      <c r="E20" s="101" t="s">
        <v>300</v>
      </c>
      <c r="F20" s="104" t="s">
        <v>301</v>
      </c>
      <c r="G20" s="101" t="s">
        <v>281</v>
      </c>
      <c r="H20" s="105"/>
      <c r="J20" t="s">
        <v>578</v>
      </c>
      <c r="K20" t="s">
        <v>583</v>
      </c>
      <c r="L20" t="s">
        <v>584</v>
      </c>
      <c r="N20" s="221" t="s">
        <v>351</v>
      </c>
      <c r="R20" s="221" t="s">
        <v>351</v>
      </c>
      <c r="S20" s="221" t="s">
        <v>687</v>
      </c>
    </row>
    <row r="21" spans="1:19" ht="15.75" x14ac:dyDescent="0.3">
      <c r="A21" s="108" t="s">
        <v>288</v>
      </c>
      <c r="B21" s="111" t="s">
        <v>105</v>
      </c>
      <c r="C21" s="101" t="s">
        <v>218</v>
      </c>
      <c r="D21" s="101" t="s">
        <v>219</v>
      </c>
      <c r="E21" s="101" t="s">
        <v>220</v>
      </c>
      <c r="F21" s="104" t="s">
        <v>270</v>
      </c>
      <c r="G21" s="104" t="s">
        <v>271</v>
      </c>
      <c r="H21" s="105"/>
      <c r="J21" t="s">
        <v>579</v>
      </c>
      <c r="K21" s="221" t="s">
        <v>393</v>
      </c>
      <c r="L21" s="221" t="s">
        <v>394</v>
      </c>
      <c r="N21" s="221" t="s">
        <v>351</v>
      </c>
      <c r="R21" s="221" t="s">
        <v>351</v>
      </c>
      <c r="S21" s="221" t="s">
        <v>688</v>
      </c>
    </row>
    <row r="22" spans="1:19" ht="15.75" x14ac:dyDescent="0.3">
      <c r="A22" s="108" t="s">
        <v>288</v>
      </c>
      <c r="B22" s="111" t="s">
        <v>105</v>
      </c>
      <c r="C22" s="101" t="s">
        <v>302</v>
      </c>
      <c r="D22" s="101" t="s">
        <v>274</v>
      </c>
      <c r="E22" s="101"/>
      <c r="F22" s="104" t="s">
        <v>275</v>
      </c>
      <c r="G22" s="104" t="s">
        <v>276</v>
      </c>
      <c r="H22" s="105"/>
      <c r="J22" t="s">
        <v>580</v>
      </c>
      <c r="K22" s="221" t="s">
        <v>585</v>
      </c>
      <c r="L22" s="221" t="s">
        <v>586</v>
      </c>
      <c r="N22" s="221" t="s">
        <v>351</v>
      </c>
      <c r="R22" s="221" t="s">
        <v>351</v>
      </c>
      <c r="S22" s="221" t="s">
        <v>689</v>
      </c>
    </row>
    <row r="23" spans="1:19" ht="15.75" x14ac:dyDescent="0.3">
      <c r="A23" s="108" t="s">
        <v>288</v>
      </c>
      <c r="B23" s="111" t="s">
        <v>105</v>
      </c>
      <c r="C23" s="101" t="s">
        <v>303</v>
      </c>
      <c r="D23" s="101" t="s">
        <v>277</v>
      </c>
      <c r="E23" s="101"/>
      <c r="F23" s="104" t="s">
        <v>275</v>
      </c>
      <c r="G23" s="104" t="s">
        <v>276</v>
      </c>
      <c r="H23" s="105"/>
      <c r="J23" t="s">
        <v>581</v>
      </c>
      <c r="K23" s="221" t="s">
        <v>585</v>
      </c>
      <c r="L23" s="221" t="s">
        <v>586</v>
      </c>
      <c r="N23" s="221" t="s">
        <v>351</v>
      </c>
      <c r="R23" s="221" t="s">
        <v>351</v>
      </c>
      <c r="S23" s="221" t="s">
        <v>690</v>
      </c>
    </row>
    <row r="24" spans="1:19" ht="30" x14ac:dyDescent="0.3">
      <c r="A24" s="108" t="s">
        <v>288</v>
      </c>
      <c r="B24" s="111" t="s">
        <v>105</v>
      </c>
      <c r="C24" s="101" t="s">
        <v>131</v>
      </c>
      <c r="D24" s="101" t="s">
        <v>131</v>
      </c>
      <c r="E24" s="101" t="s">
        <v>132</v>
      </c>
      <c r="F24" s="104" t="s">
        <v>304</v>
      </c>
      <c r="G24" s="104" t="s">
        <v>271</v>
      </c>
      <c r="H24" s="105"/>
      <c r="J24" t="s">
        <v>582</v>
      </c>
      <c r="K24" s="221" t="s">
        <v>393</v>
      </c>
      <c r="L24" s="221" t="s">
        <v>394</v>
      </c>
      <c r="N24" s="221" t="s">
        <v>351</v>
      </c>
      <c r="R24" s="221" t="s">
        <v>351</v>
      </c>
      <c r="S24" s="221" t="s">
        <v>688</v>
      </c>
    </row>
  </sheetData>
  <autoFilter ref="A1:S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C4" workbookViewId="0">
      <selection activeCell="E24" sqref="E24"/>
    </sheetView>
  </sheetViews>
  <sheetFormatPr defaultRowHeight="15" x14ac:dyDescent="0.25"/>
  <cols>
    <col min="1" max="1" width="9.140625" style="144"/>
    <col min="2" max="2" width="14.85546875" customWidth="1"/>
    <col min="3" max="3" width="23.28515625" customWidth="1"/>
    <col min="4" max="4" width="28.7109375" customWidth="1"/>
    <col min="5" max="5" width="22.42578125" customWidth="1"/>
    <col min="6" max="6" width="25.5703125" customWidth="1"/>
    <col min="7" max="7" width="19.5703125" customWidth="1"/>
    <col min="8" max="8" width="29" customWidth="1"/>
    <col min="9" max="9" width="28.85546875" customWidth="1"/>
    <col min="10" max="10" width="29.42578125" customWidth="1"/>
    <col min="11" max="11" width="21.7109375" customWidth="1"/>
    <col min="12" max="12" width="14.5703125" customWidth="1"/>
    <col min="16" max="16" width="17.7109375" style="221" customWidth="1"/>
  </cols>
  <sheetData>
    <row r="1" spans="1:16" ht="30" x14ac:dyDescent="0.25">
      <c r="A1" s="144" t="s">
        <v>283</v>
      </c>
      <c r="B1" s="21" t="s">
        <v>58</v>
      </c>
      <c r="C1" s="14" t="s">
        <v>0</v>
      </c>
      <c r="D1" s="16" t="s">
        <v>1</v>
      </c>
      <c r="E1" s="16" t="s">
        <v>2</v>
      </c>
      <c r="F1" s="26" t="s">
        <v>119</v>
      </c>
      <c r="G1" s="21" t="s">
        <v>90</v>
      </c>
      <c r="H1" s="13" t="s">
        <v>107</v>
      </c>
      <c r="I1" s="13" t="s">
        <v>108</v>
      </c>
      <c r="J1" s="13" t="s">
        <v>109</v>
      </c>
      <c r="K1" s="13" t="s">
        <v>110</v>
      </c>
      <c r="L1" s="13" t="s">
        <v>111</v>
      </c>
      <c r="M1" s="13" t="s">
        <v>112</v>
      </c>
      <c r="N1" s="13" t="s">
        <v>113</v>
      </c>
      <c r="O1" s="13" t="s">
        <v>114</v>
      </c>
      <c r="P1" s="241" t="s">
        <v>681</v>
      </c>
    </row>
    <row r="2" spans="1:16" ht="30" x14ac:dyDescent="0.3">
      <c r="A2" s="147" t="s">
        <v>284</v>
      </c>
      <c r="B2" s="163" t="s">
        <v>59</v>
      </c>
      <c r="C2" s="23" t="s">
        <v>3</v>
      </c>
      <c r="D2" s="22" t="s">
        <v>3</v>
      </c>
      <c r="E2" s="7" t="s">
        <v>4</v>
      </c>
      <c r="F2" s="24" t="s">
        <v>120</v>
      </c>
      <c r="H2" s="210" t="s">
        <v>411</v>
      </c>
      <c r="I2" s="208" t="s">
        <v>412</v>
      </c>
      <c r="J2" s="210" t="s">
        <v>413</v>
      </c>
      <c r="K2" s="202" t="s">
        <v>351</v>
      </c>
      <c r="L2" t="s">
        <v>351</v>
      </c>
      <c r="P2" s="221" t="s">
        <v>351</v>
      </c>
    </row>
    <row r="3" spans="1:16" ht="15.75" x14ac:dyDescent="0.3">
      <c r="A3" s="147" t="s">
        <v>284</v>
      </c>
      <c r="B3" s="163" t="s">
        <v>59</v>
      </c>
      <c r="C3" s="22" t="s">
        <v>115</v>
      </c>
      <c r="D3" s="22" t="s">
        <v>115</v>
      </c>
      <c r="E3" s="7" t="s">
        <v>116</v>
      </c>
      <c r="F3" s="24" t="s">
        <v>86</v>
      </c>
      <c r="H3" s="210" t="s">
        <v>414</v>
      </c>
      <c r="I3" s="208" t="s">
        <v>412</v>
      </c>
      <c r="J3" s="210" t="s">
        <v>413</v>
      </c>
      <c r="K3" s="202" t="s">
        <v>351</v>
      </c>
      <c r="L3" s="221" t="s">
        <v>351</v>
      </c>
      <c r="P3" s="221" t="s">
        <v>351</v>
      </c>
    </row>
    <row r="4" spans="1:16" ht="15.75" x14ac:dyDescent="0.3">
      <c r="A4" s="148" t="s">
        <v>284</v>
      </c>
      <c r="B4" s="163" t="s">
        <v>59</v>
      </c>
      <c r="C4" s="23" t="s">
        <v>117</v>
      </c>
      <c r="D4" s="23" t="s">
        <v>118</v>
      </c>
      <c r="E4" s="7" t="s">
        <v>117</v>
      </c>
      <c r="F4" s="25" t="s">
        <v>86</v>
      </c>
      <c r="H4" s="210" t="s">
        <v>415</v>
      </c>
      <c r="I4" s="208" t="s">
        <v>412</v>
      </c>
      <c r="J4" s="210" t="s">
        <v>413</v>
      </c>
      <c r="K4" s="202" t="s">
        <v>351</v>
      </c>
      <c r="L4" s="221" t="s">
        <v>351</v>
      </c>
      <c r="P4" s="221" t="s">
        <v>351</v>
      </c>
    </row>
    <row r="5" spans="1:16" ht="15.75" x14ac:dyDescent="0.3">
      <c r="A5" s="149" t="s">
        <v>284</v>
      </c>
      <c r="B5" s="164" t="s">
        <v>65</v>
      </c>
      <c r="C5" s="27" t="s">
        <v>16</v>
      </c>
      <c r="D5" s="27" t="s">
        <v>16</v>
      </c>
      <c r="E5" s="11" t="s">
        <v>124</v>
      </c>
      <c r="F5" s="29" t="s">
        <v>86</v>
      </c>
      <c r="G5" s="2"/>
      <c r="H5" s="210" t="s">
        <v>416</v>
      </c>
      <c r="I5" s="208" t="s">
        <v>412</v>
      </c>
      <c r="J5" s="210" t="s">
        <v>413</v>
      </c>
      <c r="K5" s="202" t="s">
        <v>351</v>
      </c>
      <c r="L5" s="221" t="s">
        <v>351</v>
      </c>
      <c r="P5" s="221" t="s">
        <v>351</v>
      </c>
    </row>
    <row r="6" spans="1:16" ht="15.75" x14ac:dyDescent="0.3">
      <c r="A6" s="149" t="s">
        <v>288</v>
      </c>
      <c r="B6" s="164" t="s">
        <v>65</v>
      </c>
      <c r="C6" s="28" t="s">
        <v>17</v>
      </c>
      <c r="D6" s="27" t="s">
        <v>18</v>
      </c>
      <c r="E6" s="11" t="s">
        <v>125</v>
      </c>
      <c r="F6" s="29" t="s">
        <v>86</v>
      </c>
      <c r="G6" s="2"/>
      <c r="H6" s="210" t="s">
        <v>417</v>
      </c>
      <c r="I6" s="208" t="s">
        <v>412</v>
      </c>
      <c r="J6" s="210" t="s">
        <v>413</v>
      </c>
      <c r="K6" s="202" t="s">
        <v>351</v>
      </c>
      <c r="L6" s="221" t="s">
        <v>351</v>
      </c>
      <c r="P6" s="221" t="s">
        <v>351</v>
      </c>
    </row>
    <row r="7" spans="1:16" ht="15.75" x14ac:dyDescent="0.3">
      <c r="A7" s="149" t="s">
        <v>284</v>
      </c>
      <c r="B7" s="164" t="s">
        <v>65</v>
      </c>
      <c r="C7" s="28" t="s">
        <v>19</v>
      </c>
      <c r="D7" s="27" t="s">
        <v>20</v>
      </c>
      <c r="E7" s="11" t="s">
        <v>126</v>
      </c>
      <c r="F7" s="29" t="s">
        <v>86</v>
      </c>
      <c r="G7" s="2"/>
      <c r="H7" s="210" t="s">
        <v>418</v>
      </c>
      <c r="I7" s="208" t="s">
        <v>412</v>
      </c>
      <c r="J7" s="210" t="s">
        <v>413</v>
      </c>
      <c r="K7" s="202" t="s">
        <v>351</v>
      </c>
      <c r="L7" s="221" t="s">
        <v>351</v>
      </c>
      <c r="P7" s="221" t="s">
        <v>351</v>
      </c>
    </row>
    <row r="8" spans="1:16" ht="15.75" x14ac:dyDescent="0.3">
      <c r="A8" s="149" t="s">
        <v>288</v>
      </c>
      <c r="B8" s="164" t="s">
        <v>65</v>
      </c>
      <c r="C8" s="28" t="s">
        <v>24</v>
      </c>
      <c r="D8" s="27" t="s">
        <v>25</v>
      </c>
      <c r="E8" s="11" t="s">
        <v>127</v>
      </c>
      <c r="F8" s="29" t="s">
        <v>86</v>
      </c>
      <c r="G8" s="2"/>
      <c r="H8" s="210" t="s">
        <v>419</v>
      </c>
      <c r="I8" s="210" t="s">
        <v>412</v>
      </c>
      <c r="J8" s="210" t="s">
        <v>413</v>
      </c>
      <c r="K8" s="202" t="s">
        <v>351</v>
      </c>
      <c r="L8" s="221" t="s">
        <v>351</v>
      </c>
      <c r="P8" s="221" t="s">
        <v>351</v>
      </c>
    </row>
    <row r="9" spans="1:16" ht="30" x14ac:dyDescent="0.3">
      <c r="A9" s="149" t="s">
        <v>284</v>
      </c>
      <c r="B9" s="164" t="s">
        <v>65</v>
      </c>
      <c r="C9" s="27" t="s">
        <v>121</v>
      </c>
      <c r="D9" s="27" t="s">
        <v>122</v>
      </c>
      <c r="E9" s="7" t="s">
        <v>123</v>
      </c>
      <c r="F9" s="29" t="s">
        <v>87</v>
      </c>
      <c r="H9" s="216" t="s">
        <v>420</v>
      </c>
      <c r="I9" s="210" t="s">
        <v>421</v>
      </c>
      <c r="J9" s="210" t="s">
        <v>422</v>
      </c>
      <c r="K9" s="202" t="s">
        <v>351</v>
      </c>
      <c r="L9" s="221" t="s">
        <v>351</v>
      </c>
      <c r="P9" s="221" t="s">
        <v>351</v>
      </c>
    </row>
    <row r="10" spans="1:16" ht="15.75" x14ac:dyDescent="0.3">
      <c r="A10" s="149" t="s">
        <v>288</v>
      </c>
      <c r="B10" s="164" t="s">
        <v>65</v>
      </c>
      <c r="C10" s="28" t="s">
        <v>26</v>
      </c>
      <c r="D10" s="27" t="s">
        <v>27</v>
      </c>
      <c r="E10" s="11" t="s">
        <v>128</v>
      </c>
      <c r="F10" s="29" t="s">
        <v>87</v>
      </c>
      <c r="G10" s="2"/>
      <c r="H10" s="210" t="s">
        <v>423</v>
      </c>
      <c r="I10" s="210" t="s">
        <v>421</v>
      </c>
      <c r="J10" s="210" t="s">
        <v>422</v>
      </c>
      <c r="K10" s="202" t="s">
        <v>351</v>
      </c>
      <c r="L10" s="221" t="s">
        <v>351</v>
      </c>
      <c r="P10" s="221" t="s">
        <v>351</v>
      </c>
    </row>
    <row r="11" spans="1:16" ht="30" x14ac:dyDescent="0.3">
      <c r="A11" s="151" t="s">
        <v>288</v>
      </c>
      <c r="B11" s="164" t="s">
        <v>105</v>
      </c>
      <c r="C11" s="30" t="s">
        <v>38</v>
      </c>
      <c r="D11" s="31" t="s">
        <v>39</v>
      </c>
      <c r="E11" s="7" t="s">
        <v>133</v>
      </c>
      <c r="F11" s="32" t="s">
        <v>86</v>
      </c>
      <c r="G11" s="2"/>
      <c r="H11" s="210" t="s">
        <v>424</v>
      </c>
      <c r="I11" s="210" t="s">
        <v>425</v>
      </c>
      <c r="J11" s="210" t="s">
        <v>426</v>
      </c>
      <c r="K11" s="202" t="s">
        <v>351</v>
      </c>
      <c r="L11" s="221" t="s">
        <v>351</v>
      </c>
      <c r="P11" s="221" t="s">
        <v>351</v>
      </c>
    </row>
    <row r="12" spans="1:16" ht="30" x14ac:dyDescent="0.3">
      <c r="A12" s="151" t="s">
        <v>288</v>
      </c>
      <c r="B12" s="164" t="s">
        <v>105</v>
      </c>
      <c r="C12" s="31" t="s">
        <v>129</v>
      </c>
      <c r="D12" s="31" t="s">
        <v>130</v>
      </c>
      <c r="E12" s="7" t="s">
        <v>134</v>
      </c>
      <c r="F12" s="32" t="s">
        <v>87</v>
      </c>
      <c r="G12" s="2"/>
      <c r="H12" s="210" t="s">
        <v>427</v>
      </c>
      <c r="I12" s="210" t="s">
        <v>428</v>
      </c>
      <c r="J12" s="210" t="s">
        <v>429</v>
      </c>
      <c r="K12" s="202" t="s">
        <v>351</v>
      </c>
      <c r="L12" s="221" t="s">
        <v>351</v>
      </c>
      <c r="P12" s="221" t="s">
        <v>351</v>
      </c>
    </row>
    <row r="13" spans="1:16" ht="30" x14ac:dyDescent="0.3">
      <c r="A13" s="151" t="s">
        <v>288</v>
      </c>
      <c r="B13" s="164" t="s">
        <v>105</v>
      </c>
      <c r="C13" s="31" t="s">
        <v>131</v>
      </c>
      <c r="D13" s="31" t="s">
        <v>131</v>
      </c>
      <c r="E13" s="7" t="s">
        <v>132</v>
      </c>
      <c r="F13" s="32" t="s">
        <v>86</v>
      </c>
      <c r="G13" s="2" t="s">
        <v>512</v>
      </c>
      <c r="H13" s="210" t="s">
        <v>430</v>
      </c>
      <c r="I13" s="210" t="s">
        <v>425</v>
      </c>
      <c r="J13" s="210" t="s">
        <v>426</v>
      </c>
      <c r="K13" s="202" t="s">
        <v>351</v>
      </c>
      <c r="L13" s="221" t="s">
        <v>351</v>
      </c>
      <c r="P13" s="221" t="s">
        <v>351</v>
      </c>
    </row>
    <row r="14" spans="1:16" s="263" customFormat="1" ht="30" x14ac:dyDescent="0.3">
      <c r="A14" s="262" t="s">
        <v>284</v>
      </c>
      <c r="B14" s="261" t="s">
        <v>59</v>
      </c>
      <c r="C14" s="262" t="s">
        <v>7</v>
      </c>
      <c r="D14" s="262" t="s">
        <v>8</v>
      </c>
      <c r="E14" s="262" t="s">
        <v>9</v>
      </c>
      <c r="F14" s="262" t="s">
        <v>273</v>
      </c>
      <c r="H14" s="268" t="s">
        <v>706</v>
      </c>
      <c r="I14" s="269" t="s">
        <v>514</v>
      </c>
      <c r="J14" s="269" t="s">
        <v>515</v>
      </c>
    </row>
    <row r="15" spans="1:16" s="265" customFormat="1" ht="30" x14ac:dyDescent="0.3">
      <c r="A15" s="260" t="s">
        <v>284</v>
      </c>
      <c r="B15" s="261" t="s">
        <v>59</v>
      </c>
      <c r="C15" s="262" t="s">
        <v>274</v>
      </c>
      <c r="D15" s="262" t="s">
        <v>274</v>
      </c>
      <c r="E15" s="262"/>
      <c r="F15" s="262" t="s">
        <v>276</v>
      </c>
      <c r="H15" s="270" t="s">
        <v>711</v>
      </c>
      <c r="I15" s="269" t="s">
        <v>712</v>
      </c>
      <c r="J15" s="269" t="s">
        <v>518</v>
      </c>
    </row>
    <row r="16" spans="1:16" s="265" customFormat="1" ht="15.75" x14ac:dyDescent="0.3">
      <c r="A16" s="260" t="s">
        <v>284</v>
      </c>
      <c r="B16" s="261" t="s">
        <v>59</v>
      </c>
      <c r="C16" s="262" t="s">
        <v>154</v>
      </c>
      <c r="D16" s="262" t="s">
        <v>277</v>
      </c>
      <c r="E16" s="262"/>
      <c r="F16" s="262" t="s">
        <v>276</v>
      </c>
      <c r="H16" s="270" t="s">
        <v>713</v>
      </c>
      <c r="I16" s="269" t="s">
        <v>712</v>
      </c>
      <c r="J16" s="269" t="s">
        <v>518</v>
      </c>
    </row>
    <row r="17" spans="1:10" s="265" customFormat="1" ht="15.75" x14ac:dyDescent="0.3">
      <c r="A17" s="260" t="s">
        <v>284</v>
      </c>
      <c r="B17" s="261" t="s">
        <v>59</v>
      </c>
      <c r="C17" s="262" t="s">
        <v>56</v>
      </c>
      <c r="D17" s="262" t="s">
        <v>56</v>
      </c>
      <c r="E17" s="260"/>
      <c r="F17" s="262" t="s">
        <v>279</v>
      </c>
      <c r="H17" s="271" t="s">
        <v>714</v>
      </c>
      <c r="I17" s="271" t="s">
        <v>522</v>
      </c>
      <c r="J17" s="271" t="s">
        <v>715</v>
      </c>
    </row>
    <row r="18" spans="1:10" ht="45.75" x14ac:dyDescent="0.35">
      <c r="A18" s="251" t="s">
        <v>288</v>
      </c>
      <c r="B18" s="249" t="s">
        <v>59</v>
      </c>
      <c r="C18" s="248" t="s">
        <v>701</v>
      </c>
      <c r="D18" s="248" t="s">
        <v>286</v>
      </c>
      <c r="E18" s="258"/>
      <c r="F18" s="248" t="s">
        <v>282</v>
      </c>
      <c r="H18" s="253" t="s">
        <v>716</v>
      </c>
      <c r="I18" s="256" t="s">
        <v>421</v>
      </c>
      <c r="J18" s="256" t="s">
        <v>422</v>
      </c>
    </row>
    <row r="19" spans="1:10" ht="16.5" x14ac:dyDescent="0.35">
      <c r="A19" s="248" t="s">
        <v>288</v>
      </c>
      <c r="B19" s="249" t="s">
        <v>65</v>
      </c>
      <c r="C19" s="248" t="s">
        <v>179</v>
      </c>
      <c r="D19" s="248" t="s">
        <v>180</v>
      </c>
      <c r="E19" s="248" t="s">
        <v>180</v>
      </c>
      <c r="F19" s="248" t="s">
        <v>87</v>
      </c>
      <c r="H19" s="253" t="s">
        <v>718</v>
      </c>
      <c r="I19" s="256" t="s">
        <v>421</v>
      </c>
      <c r="J19" s="256" t="s">
        <v>422</v>
      </c>
    </row>
    <row r="20" spans="1:10" ht="16.5" x14ac:dyDescent="0.35">
      <c r="A20" s="248" t="s">
        <v>284</v>
      </c>
      <c r="B20" s="249" t="s">
        <v>65</v>
      </c>
      <c r="C20" s="248" t="s">
        <v>60</v>
      </c>
      <c r="D20" s="248" t="s">
        <v>61</v>
      </c>
      <c r="E20" s="248" t="s">
        <v>102</v>
      </c>
      <c r="F20" s="248" t="s">
        <v>87</v>
      </c>
      <c r="H20" s="253" t="s">
        <v>719</v>
      </c>
      <c r="I20" s="256" t="s">
        <v>421</v>
      </c>
      <c r="J20" s="256" t="s">
        <v>422</v>
      </c>
    </row>
    <row r="21" spans="1:10" s="265" customFormat="1" ht="16.5" x14ac:dyDescent="0.35">
      <c r="A21" s="262" t="s">
        <v>284</v>
      </c>
      <c r="B21" s="261" t="s">
        <v>65</v>
      </c>
      <c r="C21" s="262" t="s">
        <v>66</v>
      </c>
      <c r="D21" s="262" t="s">
        <v>67</v>
      </c>
      <c r="E21" s="262" t="s">
        <v>95</v>
      </c>
      <c r="F21" s="262" t="s">
        <v>287</v>
      </c>
      <c r="H21" s="273" t="s">
        <v>720</v>
      </c>
      <c r="I21" s="271" t="s">
        <v>526</v>
      </c>
      <c r="J21" s="271" t="s">
        <v>527</v>
      </c>
    </row>
    <row r="22" spans="1:10" s="265" customFormat="1" ht="30.75" x14ac:dyDescent="0.35">
      <c r="A22" s="262" t="s">
        <v>284</v>
      </c>
      <c r="B22" s="261" t="s">
        <v>65</v>
      </c>
      <c r="C22" s="262" t="s">
        <v>68</v>
      </c>
      <c r="D22" s="262" t="s">
        <v>69</v>
      </c>
      <c r="E22" s="262" t="s">
        <v>96</v>
      </c>
      <c r="F22" s="262" t="s">
        <v>287</v>
      </c>
      <c r="H22" s="273" t="s">
        <v>721</v>
      </c>
      <c r="I22" s="271" t="s">
        <v>526</v>
      </c>
      <c r="J22" s="271" t="s">
        <v>527</v>
      </c>
    </row>
    <row r="23" spans="1:10" s="265" customFormat="1" ht="16.5" x14ac:dyDescent="0.35">
      <c r="A23" s="262" t="s">
        <v>284</v>
      </c>
      <c r="B23" s="260" t="s">
        <v>65</v>
      </c>
      <c r="C23" s="262" t="s">
        <v>309</v>
      </c>
      <c r="D23" s="262" t="s">
        <v>310</v>
      </c>
      <c r="E23" s="260"/>
      <c r="F23" s="262" t="s">
        <v>311</v>
      </c>
      <c r="H23" s="273" t="s">
        <v>722</v>
      </c>
      <c r="I23" s="271" t="s">
        <v>530</v>
      </c>
      <c r="J23" s="271" t="s">
        <v>531</v>
      </c>
    </row>
    <row r="24" spans="1:10" ht="30.75" x14ac:dyDescent="0.35">
      <c r="A24" s="248" t="s">
        <v>288</v>
      </c>
      <c r="B24" s="249" t="s">
        <v>65</v>
      </c>
      <c r="C24" s="248" t="s">
        <v>62</v>
      </c>
      <c r="D24" s="248" t="s">
        <v>63</v>
      </c>
      <c r="E24" s="248" t="s">
        <v>64</v>
      </c>
      <c r="F24" s="248" t="s">
        <v>88</v>
      </c>
      <c r="H24" s="253" t="s">
        <v>723</v>
      </c>
      <c r="I24" s="256" t="s">
        <v>712</v>
      </c>
      <c r="J24" s="256" t="s">
        <v>518</v>
      </c>
    </row>
    <row r="25" spans="1:10" s="265" customFormat="1" ht="30.75" x14ac:dyDescent="0.35">
      <c r="A25" s="266" t="s">
        <v>288</v>
      </c>
      <c r="B25" s="260" t="s">
        <v>105</v>
      </c>
      <c r="C25" s="262" t="s">
        <v>41</v>
      </c>
      <c r="D25" s="262" t="s">
        <v>42</v>
      </c>
      <c r="E25" s="262" t="s">
        <v>43</v>
      </c>
      <c r="F25" s="262" t="s">
        <v>271</v>
      </c>
      <c r="H25" s="273" t="s">
        <v>724</v>
      </c>
      <c r="I25" s="271" t="s">
        <v>425</v>
      </c>
      <c r="J25" s="271" t="s">
        <v>426</v>
      </c>
    </row>
  </sheetData>
  <autoFilter ref="A1:P25"/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D1" zoomScaleNormal="100" workbookViewId="0">
      <selection activeCell="J8" sqref="J8"/>
    </sheetView>
  </sheetViews>
  <sheetFormatPr defaultRowHeight="15" x14ac:dyDescent="0.25"/>
  <cols>
    <col min="1" max="1" width="9.140625" style="113"/>
    <col min="2" max="2" width="9.140625" style="113" customWidth="1"/>
    <col min="3" max="3" width="34.7109375" customWidth="1"/>
    <col min="4" max="4" width="29" customWidth="1"/>
    <col min="5" max="5" width="38.7109375" customWidth="1"/>
    <col min="6" max="6" width="15.85546875" customWidth="1"/>
    <col min="7" max="7" width="14.85546875" customWidth="1"/>
    <col min="8" max="8" width="22.28515625" customWidth="1"/>
    <col min="9" max="9" width="26" customWidth="1"/>
    <col min="10" max="10" width="28.42578125" customWidth="1"/>
    <col min="11" max="11" width="30.42578125" customWidth="1"/>
    <col min="12" max="12" width="32.28515625" customWidth="1"/>
    <col min="13" max="13" width="17.5703125" customWidth="1"/>
    <col min="14" max="14" width="19" customWidth="1"/>
    <col min="15" max="15" width="22.140625" customWidth="1"/>
    <col min="16" max="16" width="18.5703125" customWidth="1"/>
    <col min="17" max="17" width="19.28515625" customWidth="1"/>
    <col min="18" max="18" width="34.5703125" customWidth="1"/>
  </cols>
  <sheetData>
    <row r="1" spans="1:18" ht="60" x14ac:dyDescent="0.25">
      <c r="A1" s="124" t="s">
        <v>283</v>
      </c>
      <c r="B1" s="124" t="s">
        <v>58</v>
      </c>
      <c r="C1" s="115" t="s">
        <v>0</v>
      </c>
      <c r="D1" s="119" t="s">
        <v>1</v>
      </c>
      <c r="E1" s="119" t="s">
        <v>2</v>
      </c>
      <c r="F1" s="119" t="s">
        <v>268</v>
      </c>
      <c r="G1" s="119" t="s">
        <v>306</v>
      </c>
      <c r="H1" s="121" t="s">
        <v>119</v>
      </c>
      <c r="I1" s="122" t="s">
        <v>90</v>
      </c>
      <c r="J1" s="122" t="s">
        <v>107</v>
      </c>
      <c r="K1" s="122" t="s">
        <v>108</v>
      </c>
      <c r="L1" s="122" t="s">
        <v>109</v>
      </c>
      <c r="M1" s="122" t="s">
        <v>110</v>
      </c>
      <c r="N1" s="122" t="s">
        <v>111</v>
      </c>
      <c r="O1" s="122" t="s">
        <v>112</v>
      </c>
      <c r="P1" s="122" t="s">
        <v>114</v>
      </c>
      <c r="Q1" s="243" t="s">
        <v>681</v>
      </c>
      <c r="R1" s="244" t="s">
        <v>699</v>
      </c>
    </row>
    <row r="2" spans="1:18" ht="30" x14ac:dyDescent="0.3">
      <c r="A2" s="125" t="s">
        <v>284</v>
      </c>
      <c r="B2" s="126" t="s">
        <v>59</v>
      </c>
      <c r="C2" s="118" t="s">
        <v>3</v>
      </c>
      <c r="D2" s="116" t="s">
        <v>3</v>
      </c>
      <c r="E2" s="116" t="s">
        <v>4</v>
      </c>
      <c r="F2" s="120" t="s">
        <v>270</v>
      </c>
      <c r="G2" s="116" t="s">
        <v>271</v>
      </c>
      <c r="H2" s="116" t="s">
        <v>120</v>
      </c>
      <c r="I2" s="122"/>
      <c r="J2" s="209"/>
      <c r="K2" s="209"/>
      <c r="L2" s="209"/>
      <c r="M2" s="213" t="s">
        <v>272</v>
      </c>
      <c r="N2" s="176" t="s">
        <v>272</v>
      </c>
      <c r="O2" s="122"/>
      <c r="P2" s="176" t="s">
        <v>272</v>
      </c>
      <c r="Q2" s="221"/>
      <c r="R2" s="221"/>
    </row>
    <row r="3" spans="1:18" ht="30" x14ac:dyDescent="0.3">
      <c r="A3" s="125" t="s">
        <v>284</v>
      </c>
      <c r="B3" s="126" t="s">
        <v>59</v>
      </c>
      <c r="C3" s="118" t="s">
        <v>7</v>
      </c>
      <c r="D3" s="116" t="s">
        <v>8</v>
      </c>
      <c r="E3" s="116" t="s">
        <v>9</v>
      </c>
      <c r="F3" s="120" t="s">
        <v>272</v>
      </c>
      <c r="G3" s="120" t="s">
        <v>273</v>
      </c>
      <c r="H3" s="206"/>
      <c r="I3" s="116" t="s">
        <v>558</v>
      </c>
      <c r="J3" s="213" t="s">
        <v>513</v>
      </c>
      <c r="K3" s="213" t="s">
        <v>514</v>
      </c>
      <c r="L3" s="213" t="s">
        <v>515</v>
      </c>
      <c r="M3" s="213" t="s">
        <v>351</v>
      </c>
      <c r="N3" s="122" t="s">
        <v>351</v>
      </c>
      <c r="O3" s="122"/>
      <c r="P3" s="122"/>
      <c r="Q3" s="206" t="s">
        <v>351</v>
      </c>
      <c r="R3" s="244" t="s">
        <v>691</v>
      </c>
    </row>
    <row r="4" spans="1:18" ht="30" x14ac:dyDescent="0.3">
      <c r="A4" s="125" t="s">
        <v>288</v>
      </c>
      <c r="B4" s="126" t="s">
        <v>59</v>
      </c>
      <c r="C4" s="116" t="s">
        <v>308</v>
      </c>
      <c r="D4" s="116" t="s">
        <v>308</v>
      </c>
      <c r="E4" s="116"/>
      <c r="F4" s="120" t="s">
        <v>275</v>
      </c>
      <c r="G4" s="120" t="s">
        <v>276</v>
      </c>
      <c r="H4" s="206"/>
      <c r="I4" s="116" t="s">
        <v>557</v>
      </c>
      <c r="J4" s="213" t="s">
        <v>516</v>
      </c>
      <c r="K4" s="213" t="s">
        <v>517</v>
      </c>
      <c r="L4" s="213" t="s">
        <v>518</v>
      </c>
      <c r="M4" s="209" t="s">
        <v>351</v>
      </c>
      <c r="N4" s="206" t="s">
        <v>351</v>
      </c>
      <c r="O4" s="122"/>
      <c r="P4" s="122"/>
      <c r="Q4" s="206" t="s">
        <v>351</v>
      </c>
      <c r="R4" s="221"/>
    </row>
    <row r="5" spans="1:18" ht="30" x14ac:dyDescent="0.3">
      <c r="A5" s="125" t="s">
        <v>284</v>
      </c>
      <c r="B5" s="126" t="s">
        <v>59</v>
      </c>
      <c r="C5" s="118" t="s">
        <v>274</v>
      </c>
      <c r="D5" s="116" t="s">
        <v>274</v>
      </c>
      <c r="E5" s="116"/>
      <c r="F5" s="120" t="s">
        <v>275</v>
      </c>
      <c r="G5" s="120" t="s">
        <v>276</v>
      </c>
      <c r="H5" s="206"/>
      <c r="I5" s="116" t="s">
        <v>556</v>
      </c>
      <c r="J5" s="213" t="s">
        <v>519</v>
      </c>
      <c r="K5" s="213" t="s">
        <v>517</v>
      </c>
      <c r="L5" s="213" t="s">
        <v>518</v>
      </c>
      <c r="M5" s="209" t="s">
        <v>351</v>
      </c>
      <c r="N5" s="206" t="s">
        <v>351</v>
      </c>
      <c r="O5" s="122"/>
      <c r="P5" s="122"/>
      <c r="Q5" s="206" t="s">
        <v>351</v>
      </c>
      <c r="R5" s="221"/>
    </row>
    <row r="6" spans="1:18" ht="30" x14ac:dyDescent="0.3">
      <c r="A6" s="125" t="s">
        <v>284</v>
      </c>
      <c r="B6" s="126" t="s">
        <v>59</v>
      </c>
      <c r="C6" s="118" t="s">
        <v>277</v>
      </c>
      <c r="D6" s="116" t="s">
        <v>277</v>
      </c>
      <c r="E6" s="116"/>
      <c r="F6" s="120" t="s">
        <v>275</v>
      </c>
      <c r="G6" s="120" t="s">
        <v>276</v>
      </c>
      <c r="H6" s="206"/>
      <c r="I6" s="116" t="s">
        <v>555</v>
      </c>
      <c r="J6" s="213" t="s">
        <v>520</v>
      </c>
      <c r="K6" s="213" t="s">
        <v>517</v>
      </c>
      <c r="L6" s="213" t="s">
        <v>518</v>
      </c>
      <c r="M6" s="209" t="s">
        <v>351</v>
      </c>
      <c r="N6" s="206" t="s">
        <v>351</v>
      </c>
      <c r="O6" s="122"/>
      <c r="P6" s="122"/>
      <c r="Q6" s="245" t="s">
        <v>351</v>
      </c>
      <c r="R6" s="242"/>
    </row>
    <row r="7" spans="1:18" ht="15.75" x14ac:dyDescent="0.3">
      <c r="A7" s="125" t="s">
        <v>284</v>
      </c>
      <c r="B7" s="126" t="s">
        <v>59</v>
      </c>
      <c r="C7" s="118" t="s">
        <v>56</v>
      </c>
      <c r="D7" s="116" t="s">
        <v>50</v>
      </c>
      <c r="E7" s="116" t="s">
        <v>44</v>
      </c>
      <c r="F7" s="120" t="s">
        <v>278</v>
      </c>
      <c r="G7" s="120" t="s">
        <v>279</v>
      </c>
      <c r="H7" s="116"/>
      <c r="I7" s="122"/>
      <c r="J7" s="213" t="s">
        <v>521</v>
      </c>
      <c r="K7" s="213" t="s">
        <v>522</v>
      </c>
      <c r="L7" s="213"/>
      <c r="M7" s="209" t="s">
        <v>351</v>
      </c>
      <c r="N7" s="206" t="s">
        <v>351</v>
      </c>
      <c r="O7" s="122"/>
      <c r="P7" s="122"/>
      <c r="Q7" s="206" t="s">
        <v>351</v>
      </c>
      <c r="R7" s="221" t="s">
        <v>692</v>
      </c>
    </row>
    <row r="8" spans="1:18" ht="15.75" x14ac:dyDescent="0.3">
      <c r="A8" s="125" t="s">
        <v>284</v>
      </c>
      <c r="B8" s="126" t="s">
        <v>59</v>
      </c>
      <c r="C8" s="118" t="s">
        <v>280</v>
      </c>
      <c r="D8" s="116" t="s">
        <v>280</v>
      </c>
      <c r="E8" s="116"/>
      <c r="F8" s="120" t="s">
        <v>281</v>
      </c>
      <c r="G8" s="120" t="s">
        <v>282</v>
      </c>
      <c r="H8" s="116"/>
      <c r="I8" s="122"/>
      <c r="J8" s="210" t="s">
        <v>523</v>
      </c>
      <c r="K8" s="235" t="s">
        <v>421</v>
      </c>
      <c r="L8" s="235" t="s">
        <v>422</v>
      </c>
      <c r="M8" s="235" t="s">
        <v>351</v>
      </c>
      <c r="N8" s="206" t="s">
        <v>351</v>
      </c>
      <c r="O8" s="122"/>
      <c r="P8" s="122"/>
      <c r="Q8" s="206" t="s">
        <v>351</v>
      </c>
      <c r="R8" s="244" t="s">
        <v>692</v>
      </c>
    </row>
    <row r="9" spans="1:18" ht="30" x14ac:dyDescent="0.3">
      <c r="A9" s="125" t="s">
        <v>288</v>
      </c>
      <c r="B9" s="126" t="s">
        <v>65</v>
      </c>
      <c r="C9" s="118" t="s">
        <v>17</v>
      </c>
      <c r="D9" s="116" t="s">
        <v>18</v>
      </c>
      <c r="E9" s="116" t="s">
        <v>292</v>
      </c>
      <c r="F9" s="120" t="s">
        <v>272</v>
      </c>
      <c r="G9" s="116" t="s">
        <v>271</v>
      </c>
      <c r="H9" s="116" t="s">
        <v>86</v>
      </c>
      <c r="I9" s="122"/>
      <c r="J9" s="209"/>
      <c r="K9" s="209"/>
      <c r="L9" s="209"/>
      <c r="M9" s="213" t="s">
        <v>272</v>
      </c>
      <c r="N9" s="176" t="s">
        <v>272</v>
      </c>
      <c r="O9" s="122"/>
      <c r="P9" s="176" t="s">
        <v>272</v>
      </c>
      <c r="Q9" s="221"/>
      <c r="R9" s="221"/>
    </row>
    <row r="10" spans="1:18" ht="30" x14ac:dyDescent="0.3">
      <c r="A10" s="125" t="s">
        <v>284</v>
      </c>
      <c r="B10" s="126" t="s">
        <v>65</v>
      </c>
      <c r="C10" s="118" t="s">
        <v>19</v>
      </c>
      <c r="D10" s="116" t="s">
        <v>20</v>
      </c>
      <c r="E10" s="116" t="s">
        <v>289</v>
      </c>
      <c r="F10" s="120" t="s">
        <v>270</v>
      </c>
      <c r="G10" s="116" t="s">
        <v>271</v>
      </c>
      <c r="H10" s="116" t="s">
        <v>86</v>
      </c>
      <c r="I10" s="122"/>
      <c r="J10" s="209"/>
      <c r="K10" s="209"/>
      <c r="L10" s="209"/>
      <c r="M10" s="213" t="s">
        <v>272</v>
      </c>
      <c r="N10" s="176" t="s">
        <v>272</v>
      </c>
      <c r="O10" s="122"/>
      <c r="P10" s="176" t="s">
        <v>272</v>
      </c>
      <c r="Q10" s="221"/>
      <c r="R10" s="221"/>
    </row>
    <row r="11" spans="1:18" ht="24" x14ac:dyDescent="0.3">
      <c r="A11" s="125" t="s">
        <v>284</v>
      </c>
      <c r="B11" s="126" t="s">
        <v>65</v>
      </c>
      <c r="C11" s="118" t="s">
        <v>21</v>
      </c>
      <c r="D11" s="116" t="s">
        <v>22</v>
      </c>
      <c r="E11" s="116" t="s">
        <v>23</v>
      </c>
      <c r="F11" s="120" t="s">
        <v>270</v>
      </c>
      <c r="G11" s="120" t="s">
        <v>271</v>
      </c>
      <c r="H11" s="116"/>
      <c r="I11" s="122"/>
      <c r="J11" s="236" t="s">
        <v>524</v>
      </c>
      <c r="K11" s="213" t="s">
        <v>412</v>
      </c>
      <c r="L11" s="213" t="s">
        <v>413</v>
      </c>
      <c r="M11" s="213" t="s">
        <v>351</v>
      </c>
      <c r="N11" s="206" t="s">
        <v>351</v>
      </c>
      <c r="O11" s="122"/>
      <c r="P11" s="122"/>
      <c r="Q11" s="206" t="s">
        <v>351</v>
      </c>
      <c r="R11" s="221"/>
    </row>
    <row r="12" spans="1:18" ht="30" x14ac:dyDescent="0.3">
      <c r="A12" s="125" t="s">
        <v>288</v>
      </c>
      <c r="B12" s="126" t="s">
        <v>65</v>
      </c>
      <c r="C12" s="118" t="s">
        <v>24</v>
      </c>
      <c r="D12" s="116" t="s">
        <v>25</v>
      </c>
      <c r="E12" s="116" t="s">
        <v>293</v>
      </c>
      <c r="F12" s="120" t="s">
        <v>272</v>
      </c>
      <c r="G12" s="116" t="s">
        <v>271</v>
      </c>
      <c r="H12" s="116" t="s">
        <v>86</v>
      </c>
      <c r="I12" s="122"/>
      <c r="J12" s="209"/>
      <c r="K12" s="209"/>
      <c r="L12" s="209"/>
      <c r="M12" s="213" t="s">
        <v>272</v>
      </c>
      <c r="N12" s="176" t="s">
        <v>272</v>
      </c>
      <c r="O12" s="122"/>
      <c r="P12" s="176" t="s">
        <v>272</v>
      </c>
      <c r="Q12" s="221"/>
      <c r="R12" s="221"/>
    </row>
    <row r="13" spans="1:18" ht="30" x14ac:dyDescent="0.3">
      <c r="A13" s="125" t="s">
        <v>288</v>
      </c>
      <c r="B13" s="126" t="s">
        <v>65</v>
      </c>
      <c r="C13" s="118" t="s">
        <v>26</v>
      </c>
      <c r="D13" s="116" t="s">
        <v>27</v>
      </c>
      <c r="E13" s="116" t="s">
        <v>294</v>
      </c>
      <c r="F13" s="120" t="s">
        <v>281</v>
      </c>
      <c r="G13" s="116" t="s">
        <v>282</v>
      </c>
      <c r="H13" s="116" t="s">
        <v>87</v>
      </c>
      <c r="I13" s="122"/>
      <c r="J13" s="237"/>
      <c r="K13" s="237"/>
      <c r="L13" s="237"/>
      <c r="M13" s="235" t="s">
        <v>272</v>
      </c>
      <c r="N13" s="176" t="s">
        <v>272</v>
      </c>
      <c r="O13" s="122"/>
      <c r="P13" s="176" t="s">
        <v>272</v>
      </c>
      <c r="Q13" s="221"/>
      <c r="R13" s="221"/>
    </row>
    <row r="14" spans="1:18" ht="30" x14ac:dyDescent="0.3">
      <c r="A14" s="125" t="s">
        <v>284</v>
      </c>
      <c r="B14" s="126" t="s">
        <v>65</v>
      </c>
      <c r="C14" s="118" t="s">
        <v>66</v>
      </c>
      <c r="D14" s="116" t="s">
        <v>67</v>
      </c>
      <c r="E14" s="116" t="s">
        <v>291</v>
      </c>
      <c r="F14" s="120" t="s">
        <v>271</v>
      </c>
      <c r="G14" s="120" t="s">
        <v>287</v>
      </c>
      <c r="H14" s="116"/>
      <c r="I14" s="122"/>
      <c r="J14" s="213" t="s">
        <v>525</v>
      </c>
      <c r="K14" s="213" t="s">
        <v>526</v>
      </c>
      <c r="L14" s="213" t="s">
        <v>527</v>
      </c>
      <c r="M14" s="209" t="s">
        <v>351</v>
      </c>
      <c r="N14" s="206" t="s">
        <v>351</v>
      </c>
      <c r="O14" s="122"/>
      <c r="P14" s="122"/>
      <c r="Q14" s="206" t="s">
        <v>351</v>
      </c>
      <c r="R14" s="221"/>
    </row>
    <row r="15" spans="1:18" ht="15.75" x14ac:dyDescent="0.3">
      <c r="A15" s="125" t="s">
        <v>284</v>
      </c>
      <c r="B15" s="126" t="s">
        <v>65</v>
      </c>
      <c r="C15" s="118" t="s">
        <v>68</v>
      </c>
      <c r="D15" s="116" t="s">
        <v>69</v>
      </c>
      <c r="E15" s="116" t="s">
        <v>70</v>
      </c>
      <c r="F15" s="120" t="s">
        <v>271</v>
      </c>
      <c r="G15" s="120" t="s">
        <v>287</v>
      </c>
      <c r="H15" s="116"/>
      <c r="I15" s="122"/>
      <c r="J15" s="213" t="s">
        <v>528</v>
      </c>
      <c r="K15" s="213" t="s">
        <v>526</v>
      </c>
      <c r="L15" s="213" t="s">
        <v>527</v>
      </c>
      <c r="M15" s="209" t="s">
        <v>351</v>
      </c>
      <c r="N15" s="206" t="s">
        <v>351</v>
      </c>
      <c r="O15" s="122"/>
      <c r="P15" s="122"/>
      <c r="Q15" s="206" t="s">
        <v>351</v>
      </c>
      <c r="R15" s="221"/>
    </row>
    <row r="16" spans="1:18" ht="15.75" x14ac:dyDescent="0.3">
      <c r="A16" s="125" t="s">
        <v>284</v>
      </c>
      <c r="B16" s="126" t="s">
        <v>65</v>
      </c>
      <c r="C16" s="117" t="s">
        <v>309</v>
      </c>
      <c r="D16" s="116" t="s">
        <v>310</v>
      </c>
      <c r="E16" s="116"/>
      <c r="F16" s="120" t="s">
        <v>272</v>
      </c>
      <c r="G16" s="120" t="s">
        <v>311</v>
      </c>
      <c r="H16" s="116"/>
      <c r="I16" s="122"/>
      <c r="J16" s="213" t="s">
        <v>529</v>
      </c>
      <c r="K16" s="213" t="s">
        <v>530</v>
      </c>
      <c r="L16" s="213" t="s">
        <v>531</v>
      </c>
      <c r="M16" s="209" t="s">
        <v>351</v>
      </c>
      <c r="N16" s="206" t="s">
        <v>351</v>
      </c>
      <c r="O16" s="122"/>
      <c r="P16" s="122"/>
      <c r="Q16" s="206" t="s">
        <v>351</v>
      </c>
      <c r="R16" s="221" t="s">
        <v>693</v>
      </c>
    </row>
    <row r="17" spans="1:18" ht="15.75" x14ac:dyDescent="0.3">
      <c r="A17" s="125" t="s">
        <v>288</v>
      </c>
      <c r="B17" s="126" t="s">
        <v>337</v>
      </c>
      <c r="C17" s="116" t="s">
        <v>312</v>
      </c>
      <c r="D17" s="116" t="s">
        <v>313</v>
      </c>
      <c r="E17" s="116"/>
      <c r="F17" s="120" t="s">
        <v>275</v>
      </c>
      <c r="G17" s="120" t="s">
        <v>276</v>
      </c>
      <c r="H17" s="116"/>
      <c r="I17" s="122"/>
      <c r="J17" s="213" t="s">
        <v>532</v>
      </c>
      <c r="K17" s="213" t="s">
        <v>517</v>
      </c>
      <c r="L17" s="213" t="s">
        <v>518</v>
      </c>
      <c r="M17" s="209" t="s">
        <v>351</v>
      </c>
      <c r="N17" s="206" t="s">
        <v>351</v>
      </c>
      <c r="O17" s="122"/>
      <c r="P17" s="122"/>
      <c r="Q17" s="245" t="s">
        <v>351</v>
      </c>
      <c r="R17" s="221"/>
    </row>
    <row r="18" spans="1:18" ht="15.75" x14ac:dyDescent="0.3">
      <c r="A18" s="125" t="s">
        <v>284</v>
      </c>
      <c r="B18" s="126" t="s">
        <v>337</v>
      </c>
      <c r="C18" s="116" t="s">
        <v>314</v>
      </c>
      <c r="D18" s="116" t="s">
        <v>315</v>
      </c>
      <c r="E18" s="116"/>
      <c r="F18" s="120" t="s">
        <v>271</v>
      </c>
      <c r="G18" s="120" t="s">
        <v>275</v>
      </c>
      <c r="H18" s="116"/>
      <c r="I18" s="122"/>
      <c r="J18" s="213" t="s">
        <v>533</v>
      </c>
      <c r="K18" s="213" t="s">
        <v>534</v>
      </c>
      <c r="L18" s="213" t="s">
        <v>535</v>
      </c>
      <c r="M18" s="209" t="s">
        <v>351</v>
      </c>
      <c r="N18" s="206" t="s">
        <v>351</v>
      </c>
      <c r="O18" s="122"/>
      <c r="P18" s="122"/>
      <c r="Q18" s="206" t="s">
        <v>351</v>
      </c>
      <c r="R18" s="221"/>
    </row>
    <row r="19" spans="1:18" ht="15.75" x14ac:dyDescent="0.3">
      <c r="A19" s="125" t="s">
        <v>288</v>
      </c>
      <c r="B19" s="126" t="s">
        <v>337</v>
      </c>
      <c r="C19" s="116" t="s">
        <v>316</v>
      </c>
      <c r="D19" s="116" t="s">
        <v>317</v>
      </c>
      <c r="E19" s="116"/>
      <c r="F19" s="120" t="s">
        <v>275</v>
      </c>
      <c r="G19" s="120" t="s">
        <v>276</v>
      </c>
      <c r="H19" s="116"/>
      <c r="I19" s="122"/>
      <c r="J19" s="213" t="s">
        <v>536</v>
      </c>
      <c r="K19" s="213" t="s">
        <v>517</v>
      </c>
      <c r="L19" s="213" t="s">
        <v>518</v>
      </c>
      <c r="M19" s="209" t="s">
        <v>351</v>
      </c>
      <c r="N19" s="206" t="s">
        <v>351</v>
      </c>
      <c r="O19" s="122"/>
      <c r="P19" s="122"/>
      <c r="Q19" s="245" t="s">
        <v>351</v>
      </c>
      <c r="R19" s="221"/>
    </row>
    <row r="20" spans="1:18" ht="15.75" x14ac:dyDescent="0.3">
      <c r="A20" s="125" t="s">
        <v>284</v>
      </c>
      <c r="B20" s="126" t="s">
        <v>337</v>
      </c>
      <c r="C20" s="116" t="s">
        <v>318</v>
      </c>
      <c r="D20" s="116" t="s">
        <v>319</v>
      </c>
      <c r="E20" s="116"/>
      <c r="F20" s="120" t="s">
        <v>320</v>
      </c>
      <c r="G20" s="120" t="s">
        <v>321</v>
      </c>
      <c r="H20" s="116"/>
      <c r="I20" s="122"/>
      <c r="J20" s="213" t="s">
        <v>537</v>
      </c>
      <c r="K20" s="213" t="s">
        <v>538</v>
      </c>
      <c r="L20" s="213" t="s">
        <v>539</v>
      </c>
      <c r="M20" s="209" t="s">
        <v>351</v>
      </c>
      <c r="N20" s="206" t="s">
        <v>351</v>
      </c>
      <c r="O20" s="122"/>
      <c r="P20" s="122"/>
      <c r="Q20" s="206" t="s">
        <v>351</v>
      </c>
      <c r="R20" s="221" t="s">
        <v>694</v>
      </c>
    </row>
    <row r="21" spans="1:18" ht="15.75" x14ac:dyDescent="0.3">
      <c r="A21" s="125" t="s">
        <v>284</v>
      </c>
      <c r="B21" s="126" t="s">
        <v>337</v>
      </c>
      <c r="C21" s="116" t="s">
        <v>322</v>
      </c>
      <c r="D21" s="116" t="s">
        <v>323</v>
      </c>
      <c r="E21" s="116"/>
      <c r="F21" s="120" t="s">
        <v>320</v>
      </c>
      <c r="G21" s="120" t="s">
        <v>321</v>
      </c>
      <c r="H21" s="116"/>
      <c r="I21" s="122"/>
      <c r="J21" s="213" t="s">
        <v>540</v>
      </c>
      <c r="K21" s="213" t="s">
        <v>538</v>
      </c>
      <c r="L21" s="213" t="s">
        <v>539</v>
      </c>
      <c r="M21" s="209" t="s">
        <v>351</v>
      </c>
      <c r="N21" s="206" t="s">
        <v>351</v>
      </c>
      <c r="O21" s="122"/>
      <c r="P21" s="122"/>
      <c r="Q21" s="206" t="s">
        <v>351</v>
      </c>
      <c r="R21" s="221" t="s">
        <v>694</v>
      </c>
    </row>
    <row r="22" spans="1:18" ht="30" x14ac:dyDescent="0.3">
      <c r="A22" s="125" t="s">
        <v>284</v>
      </c>
      <c r="B22" s="126" t="s">
        <v>337</v>
      </c>
      <c r="C22" s="116" t="s">
        <v>324</v>
      </c>
      <c r="D22" s="116" t="s">
        <v>325</v>
      </c>
      <c r="E22" s="116"/>
      <c r="F22" s="120" t="s">
        <v>326</v>
      </c>
      <c r="G22" s="120" t="s">
        <v>327</v>
      </c>
      <c r="H22" s="116"/>
      <c r="I22" s="122"/>
      <c r="J22" s="213" t="s">
        <v>541</v>
      </c>
      <c r="K22" s="213" t="s">
        <v>542</v>
      </c>
      <c r="L22" s="213" t="s">
        <v>543</v>
      </c>
      <c r="M22" s="209" t="s">
        <v>351</v>
      </c>
      <c r="N22" s="206" t="s">
        <v>351</v>
      </c>
      <c r="O22" s="122"/>
      <c r="P22" s="122"/>
      <c r="Q22" s="206" t="s">
        <v>351</v>
      </c>
      <c r="R22" s="221" t="s">
        <v>695</v>
      </c>
    </row>
    <row r="23" spans="1:18" ht="30" x14ac:dyDescent="0.3">
      <c r="A23" s="125" t="s">
        <v>284</v>
      </c>
      <c r="B23" s="126" t="s">
        <v>337</v>
      </c>
      <c r="C23" s="116" t="s">
        <v>328</v>
      </c>
      <c r="D23" s="116" t="s">
        <v>329</v>
      </c>
      <c r="E23" s="116"/>
      <c r="F23" s="120" t="s">
        <v>326</v>
      </c>
      <c r="G23" s="120" t="s">
        <v>327</v>
      </c>
      <c r="H23" s="116"/>
      <c r="I23" s="122"/>
      <c r="J23" s="213" t="s">
        <v>544</v>
      </c>
      <c r="K23" s="213" t="s">
        <v>542</v>
      </c>
      <c r="L23" s="213" t="s">
        <v>543</v>
      </c>
      <c r="M23" s="209" t="s">
        <v>351</v>
      </c>
      <c r="N23" s="206" t="s">
        <v>351</v>
      </c>
      <c r="O23" s="122"/>
      <c r="P23" s="122"/>
      <c r="Q23" s="206" t="s">
        <v>351</v>
      </c>
      <c r="R23" s="221" t="s">
        <v>695</v>
      </c>
    </row>
    <row r="24" spans="1:18" ht="15.75" x14ac:dyDescent="0.3">
      <c r="A24" s="125" t="s">
        <v>288</v>
      </c>
      <c r="B24" s="126" t="s">
        <v>337</v>
      </c>
      <c r="C24" s="116" t="s">
        <v>330</v>
      </c>
      <c r="D24" s="116" t="s">
        <v>331</v>
      </c>
      <c r="E24" s="116"/>
      <c r="F24" s="120" t="s">
        <v>281</v>
      </c>
      <c r="G24" s="120" t="s">
        <v>282</v>
      </c>
      <c r="H24" s="116"/>
      <c r="I24" s="122"/>
      <c r="J24" s="210" t="s">
        <v>545</v>
      </c>
      <c r="K24" s="235" t="s">
        <v>421</v>
      </c>
      <c r="L24" s="235" t="s">
        <v>422</v>
      </c>
      <c r="M24" s="235" t="s">
        <v>351</v>
      </c>
      <c r="N24" s="206" t="s">
        <v>351</v>
      </c>
      <c r="O24" s="122"/>
      <c r="P24" s="122"/>
      <c r="Q24" s="206" t="s">
        <v>351</v>
      </c>
      <c r="R24" s="221" t="s">
        <v>696</v>
      </c>
    </row>
    <row r="25" spans="1:18" ht="15.75" x14ac:dyDescent="0.3">
      <c r="A25" s="125" t="s">
        <v>284</v>
      </c>
      <c r="B25" s="126" t="s">
        <v>337</v>
      </c>
      <c r="C25" s="116" t="s">
        <v>332</v>
      </c>
      <c r="D25" s="116" t="s">
        <v>333</v>
      </c>
      <c r="E25" s="116"/>
      <c r="F25" s="120" t="s">
        <v>301</v>
      </c>
      <c r="G25" s="120" t="s">
        <v>281</v>
      </c>
      <c r="H25" s="116"/>
      <c r="I25" s="122"/>
      <c r="J25" s="213" t="s">
        <v>546</v>
      </c>
      <c r="K25" s="213" t="s">
        <v>547</v>
      </c>
      <c r="L25" s="213" t="s">
        <v>548</v>
      </c>
      <c r="M25" s="209" t="s">
        <v>351</v>
      </c>
      <c r="N25" s="206" t="s">
        <v>351</v>
      </c>
      <c r="O25" s="122"/>
      <c r="P25" s="122"/>
      <c r="Q25" s="206" t="s">
        <v>351</v>
      </c>
      <c r="R25" s="221" t="s">
        <v>697</v>
      </c>
    </row>
    <row r="26" spans="1:18" ht="60.75" x14ac:dyDescent="0.3">
      <c r="A26" s="123" t="s">
        <v>288</v>
      </c>
      <c r="B26" s="126" t="s">
        <v>105</v>
      </c>
      <c r="C26" s="116" t="s">
        <v>41</v>
      </c>
      <c r="D26" s="116" t="s">
        <v>42</v>
      </c>
      <c r="E26" s="116" t="s">
        <v>43</v>
      </c>
      <c r="F26" s="120" t="s">
        <v>270</v>
      </c>
      <c r="G26" s="120" t="s">
        <v>271</v>
      </c>
      <c r="H26" s="116"/>
      <c r="I26" s="226" t="s">
        <v>508</v>
      </c>
      <c r="J26" s="213" t="s">
        <v>549</v>
      </c>
      <c r="K26" s="213" t="s">
        <v>425</v>
      </c>
      <c r="L26" s="213" t="s">
        <v>426</v>
      </c>
      <c r="M26" s="213" t="s">
        <v>351</v>
      </c>
      <c r="N26" s="206" t="s">
        <v>351</v>
      </c>
      <c r="O26" s="122"/>
      <c r="P26" s="122"/>
      <c r="Q26" s="206" t="s">
        <v>351</v>
      </c>
      <c r="R26" s="221"/>
    </row>
    <row r="27" spans="1:18" ht="30" x14ac:dyDescent="0.3">
      <c r="A27" s="123" t="s">
        <v>288</v>
      </c>
      <c r="B27" s="126" t="s">
        <v>105</v>
      </c>
      <c r="C27" s="116" t="s">
        <v>129</v>
      </c>
      <c r="D27" s="116" t="s">
        <v>130</v>
      </c>
      <c r="E27" s="116" t="s">
        <v>300</v>
      </c>
      <c r="F27" s="120" t="s">
        <v>301</v>
      </c>
      <c r="G27" s="116" t="s">
        <v>282</v>
      </c>
      <c r="H27" s="116" t="s">
        <v>87</v>
      </c>
      <c r="I27" s="122"/>
      <c r="J27" s="237"/>
      <c r="K27" s="237"/>
      <c r="L27" s="237"/>
      <c r="M27" s="235" t="s">
        <v>272</v>
      </c>
      <c r="N27" s="176" t="s">
        <v>272</v>
      </c>
      <c r="O27" s="122"/>
      <c r="P27" s="176" t="s">
        <v>272</v>
      </c>
      <c r="Q27" s="221"/>
      <c r="R27" s="221"/>
    </row>
    <row r="28" spans="1:18" ht="60.75" x14ac:dyDescent="0.3">
      <c r="A28" s="123" t="s">
        <v>288</v>
      </c>
      <c r="B28" s="126" t="s">
        <v>105</v>
      </c>
      <c r="C28" s="116" t="s">
        <v>218</v>
      </c>
      <c r="D28" s="116" t="s">
        <v>219</v>
      </c>
      <c r="E28" s="116" t="s">
        <v>220</v>
      </c>
      <c r="F28" s="120" t="s">
        <v>270</v>
      </c>
      <c r="G28" s="120" t="s">
        <v>271</v>
      </c>
      <c r="H28" s="116"/>
      <c r="I28" s="226" t="s">
        <v>508</v>
      </c>
      <c r="J28" s="213" t="s">
        <v>550</v>
      </c>
      <c r="K28" s="213" t="s">
        <v>425</v>
      </c>
      <c r="L28" s="213" t="s">
        <v>426</v>
      </c>
      <c r="M28" s="213" t="s">
        <v>351</v>
      </c>
      <c r="N28" s="206" t="s">
        <v>351</v>
      </c>
      <c r="O28" s="122"/>
      <c r="P28" s="122"/>
      <c r="Q28" s="206" t="s">
        <v>351</v>
      </c>
      <c r="R28" s="221"/>
    </row>
    <row r="29" spans="1:18" ht="60.75" x14ac:dyDescent="0.3">
      <c r="A29" s="123" t="s">
        <v>288</v>
      </c>
      <c r="B29" s="126" t="s">
        <v>105</v>
      </c>
      <c r="C29" s="114" t="s">
        <v>334</v>
      </c>
      <c r="D29" s="116" t="s">
        <v>335</v>
      </c>
      <c r="E29" s="116"/>
      <c r="F29" s="120" t="s">
        <v>275</v>
      </c>
      <c r="G29" s="120" t="s">
        <v>276</v>
      </c>
      <c r="H29" s="116"/>
      <c r="I29" s="226" t="s">
        <v>508</v>
      </c>
      <c r="J29" s="213" t="s">
        <v>551</v>
      </c>
      <c r="K29" s="213" t="s">
        <v>552</v>
      </c>
      <c r="L29" s="213" t="s">
        <v>553</v>
      </c>
      <c r="M29" s="209" t="s">
        <v>351</v>
      </c>
      <c r="N29" s="206" t="s">
        <v>351</v>
      </c>
      <c r="O29" s="122"/>
      <c r="P29" s="122"/>
      <c r="Q29" s="206" t="s">
        <v>351</v>
      </c>
      <c r="R29" s="244" t="s">
        <v>698</v>
      </c>
    </row>
    <row r="30" spans="1:18" ht="60.75" x14ac:dyDescent="0.3">
      <c r="A30" s="123" t="s">
        <v>288</v>
      </c>
      <c r="B30" s="126" t="s">
        <v>105</v>
      </c>
      <c r="C30" s="114" t="s">
        <v>336</v>
      </c>
      <c r="D30" s="116" t="s">
        <v>336</v>
      </c>
      <c r="E30" s="116"/>
      <c r="F30" s="120" t="s">
        <v>275</v>
      </c>
      <c r="G30" s="120" t="s">
        <v>276</v>
      </c>
      <c r="H30" s="116"/>
      <c r="I30" s="226" t="s">
        <v>508</v>
      </c>
      <c r="J30" s="213" t="s">
        <v>554</v>
      </c>
      <c r="K30" s="213" t="s">
        <v>552</v>
      </c>
      <c r="L30" s="213" t="s">
        <v>553</v>
      </c>
      <c r="M30" s="209" t="s">
        <v>351</v>
      </c>
      <c r="N30" s="206" t="s">
        <v>351</v>
      </c>
      <c r="O30" s="122"/>
      <c r="P30" s="122"/>
      <c r="Q30" s="206" t="s">
        <v>351</v>
      </c>
      <c r="R30" s="221"/>
    </row>
  </sheetData>
  <autoFilter ref="A1:R3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5"/>
  <sheetViews>
    <sheetView tabSelected="1" topLeftCell="B1" workbookViewId="0">
      <selection activeCell="E3" sqref="E3"/>
    </sheetView>
  </sheetViews>
  <sheetFormatPr defaultRowHeight="15" x14ac:dyDescent="0.25"/>
  <cols>
    <col min="1" max="1" width="9.140625" style="150"/>
    <col min="2" max="2" width="9.140625" style="37"/>
    <col min="3" max="3" width="26.42578125" customWidth="1"/>
    <col min="4" max="4" width="24.140625" customWidth="1"/>
    <col min="5" max="5" width="26.28515625" customWidth="1"/>
    <col min="6" max="6" width="35" customWidth="1"/>
    <col min="7" max="7" width="19.42578125" customWidth="1"/>
    <col min="8" max="8" width="42.28515625" customWidth="1"/>
    <col min="9" max="9" width="40" customWidth="1"/>
    <col min="10" max="10" width="39.28515625" customWidth="1"/>
    <col min="11" max="11" width="25.42578125" customWidth="1"/>
    <col min="12" max="13" width="23.7109375" customWidth="1"/>
    <col min="14" max="14" width="24" customWidth="1"/>
    <col min="17" max="17" width="39.42578125" customWidth="1"/>
  </cols>
  <sheetData>
    <row r="1" spans="1:17" ht="30" x14ac:dyDescent="0.25">
      <c r="A1" s="152" t="s">
        <v>283</v>
      </c>
      <c r="B1" s="163" t="s">
        <v>58</v>
      </c>
      <c r="C1" s="94" t="s">
        <v>0</v>
      </c>
      <c r="D1" s="35" t="s">
        <v>1</v>
      </c>
      <c r="E1" s="35" t="s">
        <v>2</v>
      </c>
      <c r="F1" s="40" t="s">
        <v>168</v>
      </c>
      <c r="G1" s="41" t="s">
        <v>90</v>
      </c>
      <c r="H1" s="37" t="s">
        <v>107</v>
      </c>
      <c r="I1" s="37" t="s">
        <v>108</v>
      </c>
      <c r="J1" s="37" t="s">
        <v>109</v>
      </c>
      <c r="K1" s="37" t="s">
        <v>110</v>
      </c>
      <c r="L1" s="37" t="s">
        <v>111</v>
      </c>
      <c r="M1" s="37" t="s">
        <v>112</v>
      </c>
      <c r="N1" s="37" t="s">
        <v>113</v>
      </c>
      <c r="O1" s="37" t="s">
        <v>114</v>
      </c>
      <c r="P1" s="246" t="s">
        <v>681</v>
      </c>
      <c r="Q1" t="s">
        <v>90</v>
      </c>
    </row>
    <row r="2" spans="1:17" ht="30" x14ac:dyDescent="0.3">
      <c r="A2" s="153" t="s">
        <v>284</v>
      </c>
      <c r="B2" s="163" t="s">
        <v>59</v>
      </c>
      <c r="C2" s="98" t="s">
        <v>3</v>
      </c>
      <c r="D2" s="33" t="s">
        <v>3</v>
      </c>
      <c r="E2" s="7" t="s">
        <v>4</v>
      </c>
      <c r="F2" s="38" t="s">
        <v>169</v>
      </c>
      <c r="H2" t="s">
        <v>461</v>
      </c>
      <c r="I2" t="s">
        <v>563</v>
      </c>
      <c r="J2" t="s">
        <v>564</v>
      </c>
      <c r="L2" t="s">
        <v>351</v>
      </c>
      <c r="P2" s="221" t="s">
        <v>351</v>
      </c>
    </row>
    <row r="3" spans="1:17" ht="30" x14ac:dyDescent="0.3">
      <c r="A3" s="153" t="s">
        <v>284</v>
      </c>
      <c r="B3" s="163" t="s">
        <v>59</v>
      </c>
      <c r="C3" s="96" t="s">
        <v>55</v>
      </c>
      <c r="D3" s="33" t="s">
        <v>55</v>
      </c>
      <c r="E3" s="12" t="s">
        <v>57</v>
      </c>
      <c r="F3" s="38" t="s">
        <v>169</v>
      </c>
      <c r="H3" s="225" t="s">
        <v>462</v>
      </c>
      <c r="I3" s="221" t="s">
        <v>563</v>
      </c>
      <c r="J3" s="221" t="s">
        <v>564</v>
      </c>
      <c r="K3" t="s">
        <v>351</v>
      </c>
      <c r="L3" s="221" t="s">
        <v>351</v>
      </c>
      <c r="P3" s="221" t="s">
        <v>351</v>
      </c>
    </row>
    <row r="4" spans="1:17" ht="15.75" x14ac:dyDescent="0.3">
      <c r="A4" s="153" t="s">
        <v>284</v>
      </c>
      <c r="B4" s="163" t="s">
        <v>59</v>
      </c>
      <c r="C4" s="283" t="s">
        <v>756</v>
      </c>
      <c r="D4" s="96" t="s">
        <v>280</v>
      </c>
      <c r="E4" s="7" t="s">
        <v>174</v>
      </c>
      <c r="F4" s="38" t="s">
        <v>87</v>
      </c>
      <c r="G4" s="8"/>
      <c r="H4" s="281" t="s">
        <v>746</v>
      </c>
      <c r="I4" t="s">
        <v>571</v>
      </c>
      <c r="J4" t="s">
        <v>570</v>
      </c>
      <c r="K4" t="s">
        <v>351</v>
      </c>
      <c r="L4" s="221" t="s">
        <v>351</v>
      </c>
      <c r="P4" s="221" t="s">
        <v>351</v>
      </c>
    </row>
    <row r="5" spans="1:17" s="280" customFormat="1" ht="30" x14ac:dyDescent="0.3">
      <c r="A5" s="277" t="s">
        <v>284</v>
      </c>
      <c r="B5" s="278" t="s">
        <v>59</v>
      </c>
      <c r="C5" s="279" t="s">
        <v>135</v>
      </c>
      <c r="D5" s="277" t="s">
        <v>136</v>
      </c>
      <c r="E5" s="277" t="s">
        <v>135</v>
      </c>
      <c r="F5" s="277" t="s">
        <v>169</v>
      </c>
      <c r="H5" s="280" t="s">
        <v>463</v>
      </c>
      <c r="I5" s="280" t="s">
        <v>563</v>
      </c>
      <c r="J5" s="280" t="s">
        <v>564</v>
      </c>
      <c r="K5" s="280" t="s">
        <v>351</v>
      </c>
      <c r="L5" s="280" t="s">
        <v>351</v>
      </c>
      <c r="P5" s="280" t="s">
        <v>351</v>
      </c>
    </row>
    <row r="6" spans="1:17" ht="15.75" x14ac:dyDescent="0.3">
      <c r="A6" s="153" t="s">
        <v>284</v>
      </c>
      <c r="B6" s="163" t="s">
        <v>59</v>
      </c>
      <c r="C6" s="96" t="s">
        <v>137</v>
      </c>
      <c r="D6" s="33" t="s">
        <v>138</v>
      </c>
      <c r="E6" s="7" t="s">
        <v>138</v>
      </c>
      <c r="F6" s="38" t="s">
        <v>87</v>
      </c>
      <c r="H6" s="225" t="s">
        <v>469</v>
      </c>
      <c r="I6" s="221" t="s">
        <v>571</v>
      </c>
      <c r="J6" s="221" t="s">
        <v>570</v>
      </c>
      <c r="K6" t="s">
        <v>351</v>
      </c>
      <c r="L6" s="221" t="s">
        <v>351</v>
      </c>
      <c r="P6" s="221" t="s">
        <v>351</v>
      </c>
    </row>
    <row r="7" spans="1:17" ht="15.75" x14ac:dyDescent="0.3">
      <c r="A7" s="153" t="s">
        <v>284</v>
      </c>
      <c r="B7" s="163" t="s">
        <v>59</v>
      </c>
      <c r="C7" s="96" t="s">
        <v>139</v>
      </c>
      <c r="D7" s="33" t="s">
        <v>140</v>
      </c>
      <c r="E7" s="7" t="s">
        <v>140</v>
      </c>
      <c r="F7" s="38" t="s">
        <v>87</v>
      </c>
      <c r="H7" s="225" t="s">
        <v>470</v>
      </c>
      <c r="I7" s="221" t="s">
        <v>571</v>
      </c>
      <c r="J7" s="221" t="s">
        <v>570</v>
      </c>
      <c r="K7" t="s">
        <v>351</v>
      </c>
      <c r="L7" s="221" t="s">
        <v>351</v>
      </c>
      <c r="P7" s="221" t="s">
        <v>351</v>
      </c>
    </row>
    <row r="8" spans="1:17" ht="15.75" x14ac:dyDescent="0.3">
      <c r="A8" s="153" t="s">
        <v>284</v>
      </c>
      <c r="B8" s="163" t="s">
        <v>59</v>
      </c>
      <c r="C8" s="96" t="s">
        <v>141</v>
      </c>
      <c r="D8" s="33" t="s">
        <v>142</v>
      </c>
      <c r="E8" s="7" t="s">
        <v>142</v>
      </c>
      <c r="F8" s="38" t="s">
        <v>87</v>
      </c>
      <c r="H8" s="225" t="s">
        <v>471</v>
      </c>
      <c r="I8" s="221" t="s">
        <v>571</v>
      </c>
      <c r="J8" s="221" t="s">
        <v>570</v>
      </c>
      <c r="K8" t="s">
        <v>351</v>
      </c>
      <c r="L8" s="221" t="s">
        <v>351</v>
      </c>
      <c r="P8" s="221" t="s">
        <v>351</v>
      </c>
    </row>
    <row r="9" spans="1:17" ht="15.75" x14ac:dyDescent="0.3">
      <c r="A9" s="153" t="s">
        <v>288</v>
      </c>
      <c r="B9" s="163" t="s">
        <v>59</v>
      </c>
      <c r="C9" s="96" t="s">
        <v>143</v>
      </c>
      <c r="D9" s="33" t="s">
        <v>144</v>
      </c>
      <c r="E9" s="7" t="s">
        <v>143</v>
      </c>
      <c r="F9" s="38" t="s">
        <v>170</v>
      </c>
      <c r="H9" s="225" t="s">
        <v>472</v>
      </c>
      <c r="I9" t="s">
        <v>561</v>
      </c>
      <c r="J9" t="s">
        <v>562</v>
      </c>
      <c r="K9" t="s">
        <v>351</v>
      </c>
      <c r="L9" s="221" t="s">
        <v>351</v>
      </c>
      <c r="P9" s="221" t="s">
        <v>351</v>
      </c>
    </row>
    <row r="10" spans="1:17" ht="15.75" x14ac:dyDescent="0.3">
      <c r="A10" s="153" t="s">
        <v>288</v>
      </c>
      <c r="B10" s="163" t="s">
        <v>59</v>
      </c>
      <c r="C10" s="96" t="s">
        <v>145</v>
      </c>
      <c r="D10" s="33" t="s">
        <v>146</v>
      </c>
      <c r="E10" s="7" t="s">
        <v>147</v>
      </c>
      <c r="F10" s="38" t="s">
        <v>171</v>
      </c>
      <c r="H10" s="225" t="s">
        <v>473</v>
      </c>
      <c r="I10" s="221" t="s">
        <v>559</v>
      </c>
      <c r="J10" s="221" t="s">
        <v>560</v>
      </c>
      <c r="K10" t="s">
        <v>351</v>
      </c>
      <c r="L10" s="221" t="s">
        <v>351</v>
      </c>
      <c r="P10" s="221" t="s">
        <v>351</v>
      </c>
    </row>
    <row r="11" spans="1:17" ht="15.75" x14ac:dyDescent="0.3">
      <c r="A11" s="153" t="s">
        <v>288</v>
      </c>
      <c r="B11" s="163" t="s">
        <v>59</v>
      </c>
      <c r="C11" s="96" t="s">
        <v>148</v>
      </c>
      <c r="D11" s="33" t="s">
        <v>149</v>
      </c>
      <c r="E11" s="7" t="s">
        <v>150</v>
      </c>
      <c r="F11" s="38" t="s">
        <v>171</v>
      </c>
      <c r="H11" s="225" t="s">
        <v>474</v>
      </c>
      <c r="I11" s="221" t="s">
        <v>559</v>
      </c>
      <c r="J11" s="221" t="s">
        <v>560</v>
      </c>
      <c r="K11" t="s">
        <v>351</v>
      </c>
      <c r="L11" s="221" t="s">
        <v>351</v>
      </c>
      <c r="P11" s="221" t="s">
        <v>351</v>
      </c>
    </row>
    <row r="12" spans="1:17" ht="15.75" x14ac:dyDescent="0.3">
      <c r="A12" s="153" t="s">
        <v>284</v>
      </c>
      <c r="B12" s="163" t="s">
        <v>59</v>
      </c>
      <c r="C12" s="97" t="s">
        <v>151</v>
      </c>
      <c r="D12" s="33" t="s">
        <v>152</v>
      </c>
      <c r="E12" s="7" t="s">
        <v>151</v>
      </c>
      <c r="F12" s="38" t="s">
        <v>172</v>
      </c>
      <c r="H12" t="s">
        <v>475</v>
      </c>
      <c r="I12" t="s">
        <v>559</v>
      </c>
      <c r="J12" t="s">
        <v>560</v>
      </c>
      <c r="K12" t="s">
        <v>351</v>
      </c>
      <c r="L12" s="221" t="s">
        <v>351</v>
      </c>
      <c r="P12" s="221" t="s">
        <v>351</v>
      </c>
    </row>
    <row r="13" spans="1:17" ht="15.75" x14ac:dyDescent="0.3">
      <c r="A13" s="153" t="s">
        <v>284</v>
      </c>
      <c r="B13" s="163" t="s">
        <v>59</v>
      </c>
      <c r="C13" s="96" t="s">
        <v>153</v>
      </c>
      <c r="D13" s="33" t="s">
        <v>154</v>
      </c>
      <c r="E13" s="7" t="s">
        <v>153</v>
      </c>
      <c r="F13" s="38" t="s">
        <v>173</v>
      </c>
      <c r="H13" s="225" t="s">
        <v>476</v>
      </c>
      <c r="I13" s="221" t="s">
        <v>563</v>
      </c>
      <c r="J13" s="221" t="s">
        <v>564</v>
      </c>
      <c r="K13" t="s">
        <v>351</v>
      </c>
      <c r="L13" s="221" t="s">
        <v>351</v>
      </c>
      <c r="P13" s="221" t="s">
        <v>351</v>
      </c>
    </row>
    <row r="14" spans="1:17" ht="15.75" x14ac:dyDescent="0.3">
      <c r="A14" s="153" t="s">
        <v>284</v>
      </c>
      <c r="B14" s="163" t="s">
        <v>59</v>
      </c>
      <c r="C14" s="96" t="s">
        <v>155</v>
      </c>
      <c r="D14" s="33" t="s">
        <v>156</v>
      </c>
      <c r="E14" s="7" t="s">
        <v>155</v>
      </c>
      <c r="F14" s="38" t="s">
        <v>173</v>
      </c>
      <c r="H14" s="225" t="s">
        <v>477</v>
      </c>
      <c r="I14" s="221" t="s">
        <v>563</v>
      </c>
      <c r="J14" s="221" t="s">
        <v>564</v>
      </c>
      <c r="K14" t="s">
        <v>351</v>
      </c>
      <c r="L14" s="221" t="s">
        <v>351</v>
      </c>
      <c r="P14" s="221" t="s">
        <v>351</v>
      </c>
    </row>
    <row r="15" spans="1:17" ht="30" x14ac:dyDescent="0.3">
      <c r="A15" s="154" t="s">
        <v>284</v>
      </c>
      <c r="B15" s="163" t="s">
        <v>59</v>
      </c>
      <c r="C15" s="98" t="s">
        <v>157</v>
      </c>
      <c r="D15" s="34" t="s">
        <v>158</v>
      </c>
      <c r="E15" s="7" t="s">
        <v>159</v>
      </c>
      <c r="F15" s="39" t="s">
        <v>87</v>
      </c>
      <c r="H15" s="228" t="s">
        <v>466</v>
      </c>
      <c r="I15" s="221" t="s">
        <v>571</v>
      </c>
      <c r="J15" s="221" t="s">
        <v>570</v>
      </c>
      <c r="K15" t="s">
        <v>351</v>
      </c>
      <c r="L15" s="221" t="s">
        <v>351</v>
      </c>
      <c r="P15" s="221" t="s">
        <v>351</v>
      </c>
    </row>
    <row r="16" spans="1:17" ht="15.75" x14ac:dyDescent="0.3">
      <c r="A16" s="154" t="s">
        <v>284</v>
      </c>
      <c r="B16" s="163" t="s">
        <v>59</v>
      </c>
      <c r="C16" s="98" t="s">
        <v>160</v>
      </c>
      <c r="D16" s="34" t="s">
        <v>161</v>
      </c>
      <c r="E16" s="7" t="s">
        <v>162</v>
      </c>
      <c r="F16" s="39" t="s">
        <v>87</v>
      </c>
      <c r="G16" s="227" t="s">
        <v>464</v>
      </c>
      <c r="H16" s="227" t="s">
        <v>465</v>
      </c>
      <c r="I16" s="221" t="s">
        <v>571</v>
      </c>
      <c r="J16" s="221" t="s">
        <v>570</v>
      </c>
      <c r="K16" t="s">
        <v>342</v>
      </c>
      <c r="L16" s="221" t="s">
        <v>351</v>
      </c>
      <c r="P16" s="221" t="s">
        <v>351</v>
      </c>
    </row>
    <row r="17" spans="1:16" ht="15.75" x14ac:dyDescent="0.3">
      <c r="A17" s="154" t="s">
        <v>284</v>
      </c>
      <c r="B17" s="163" t="s">
        <v>59</v>
      </c>
      <c r="C17" s="36" t="s">
        <v>163</v>
      </c>
      <c r="D17" s="34" t="s">
        <v>164</v>
      </c>
      <c r="E17" s="7" t="s">
        <v>165</v>
      </c>
      <c r="F17" s="39" t="s">
        <v>87</v>
      </c>
      <c r="H17" t="s">
        <v>467</v>
      </c>
      <c r="I17" s="221" t="s">
        <v>571</v>
      </c>
      <c r="J17" s="221" t="s">
        <v>570</v>
      </c>
      <c r="K17" t="s">
        <v>351</v>
      </c>
      <c r="L17" s="221" t="s">
        <v>351</v>
      </c>
      <c r="P17" s="221" t="s">
        <v>351</v>
      </c>
    </row>
    <row r="18" spans="1:16" ht="15.75" x14ac:dyDescent="0.3">
      <c r="A18" s="154" t="s">
        <v>284</v>
      </c>
      <c r="B18" s="163" t="s">
        <v>59</v>
      </c>
      <c r="C18" s="98" t="s">
        <v>166</v>
      </c>
      <c r="D18" s="34" t="s">
        <v>167</v>
      </c>
      <c r="E18" s="7" t="s">
        <v>166</v>
      </c>
      <c r="F18" s="39" t="s">
        <v>87</v>
      </c>
      <c r="H18" s="228" t="s">
        <v>468</v>
      </c>
      <c r="I18" s="221" t="s">
        <v>571</v>
      </c>
      <c r="J18" s="221" t="s">
        <v>570</v>
      </c>
      <c r="K18" t="s">
        <v>351</v>
      </c>
      <c r="L18" s="221" t="s">
        <v>351</v>
      </c>
      <c r="P18" s="221" t="s">
        <v>351</v>
      </c>
    </row>
    <row r="19" spans="1:16" ht="15.75" x14ac:dyDescent="0.3">
      <c r="A19" s="155" t="s">
        <v>284</v>
      </c>
      <c r="B19" s="164" t="s">
        <v>65</v>
      </c>
      <c r="C19" s="96" t="s">
        <v>16</v>
      </c>
      <c r="D19" s="43" t="s">
        <v>16</v>
      </c>
      <c r="E19" s="7" t="s">
        <v>198</v>
      </c>
      <c r="F19" s="45" t="s">
        <v>120</v>
      </c>
      <c r="G19" s="2"/>
      <c r="H19" s="2" t="s">
        <v>574</v>
      </c>
      <c r="I19" s="221" t="s">
        <v>572</v>
      </c>
      <c r="J19" t="s">
        <v>573</v>
      </c>
      <c r="K19" t="s">
        <v>351</v>
      </c>
      <c r="L19" s="221" t="s">
        <v>351</v>
      </c>
      <c r="P19" s="221" t="s">
        <v>351</v>
      </c>
    </row>
    <row r="20" spans="1:16" ht="15.75" x14ac:dyDescent="0.3">
      <c r="A20" s="155" t="s">
        <v>288</v>
      </c>
      <c r="B20" s="164" t="s">
        <v>65</v>
      </c>
      <c r="C20" s="98" t="s">
        <v>17</v>
      </c>
      <c r="D20" s="43" t="s">
        <v>18</v>
      </c>
      <c r="E20" s="7" t="s">
        <v>199</v>
      </c>
      <c r="F20" s="45" t="s">
        <v>120</v>
      </c>
      <c r="H20" t="s">
        <v>488</v>
      </c>
      <c r="I20" s="221" t="s">
        <v>572</v>
      </c>
      <c r="J20" s="221" t="s">
        <v>573</v>
      </c>
      <c r="K20" t="s">
        <v>351</v>
      </c>
      <c r="L20" s="221" t="s">
        <v>351</v>
      </c>
      <c r="P20" s="221" t="s">
        <v>351</v>
      </c>
    </row>
    <row r="21" spans="1:16" ht="15.75" x14ac:dyDescent="0.3">
      <c r="A21" s="155" t="s">
        <v>284</v>
      </c>
      <c r="B21" s="164" t="s">
        <v>65</v>
      </c>
      <c r="C21" s="98" t="s">
        <v>19</v>
      </c>
      <c r="D21" s="43" t="s">
        <v>20</v>
      </c>
      <c r="E21" s="7" t="s">
        <v>200</v>
      </c>
      <c r="F21" s="45" t="s">
        <v>120</v>
      </c>
      <c r="H21" t="s">
        <v>487</v>
      </c>
      <c r="I21" s="221" t="s">
        <v>572</v>
      </c>
      <c r="J21" s="221" t="s">
        <v>573</v>
      </c>
      <c r="K21" t="s">
        <v>351</v>
      </c>
      <c r="L21" s="221" t="s">
        <v>351</v>
      </c>
      <c r="P21" s="221" t="s">
        <v>351</v>
      </c>
    </row>
    <row r="22" spans="1:16" ht="30" x14ac:dyDescent="0.3">
      <c r="A22" s="155" t="s">
        <v>288</v>
      </c>
      <c r="B22" s="164" t="s">
        <v>65</v>
      </c>
      <c r="C22" s="98" t="s">
        <v>24</v>
      </c>
      <c r="D22" s="43" t="s">
        <v>25</v>
      </c>
      <c r="E22" s="7" t="s">
        <v>201</v>
      </c>
      <c r="F22" s="45" t="s">
        <v>120</v>
      </c>
      <c r="H22" t="s">
        <v>489</v>
      </c>
      <c r="I22" s="221" t="s">
        <v>572</v>
      </c>
      <c r="J22" s="221" t="s">
        <v>573</v>
      </c>
      <c r="K22" t="s">
        <v>351</v>
      </c>
      <c r="L22" s="221" t="s">
        <v>351</v>
      </c>
      <c r="P22" s="221" t="s">
        <v>351</v>
      </c>
    </row>
    <row r="23" spans="1:16" ht="30" x14ac:dyDescent="0.3">
      <c r="A23" s="155" t="s">
        <v>288</v>
      </c>
      <c r="B23" s="164" t="s">
        <v>65</v>
      </c>
      <c r="C23" s="96" t="s">
        <v>28</v>
      </c>
      <c r="D23" s="43" t="s">
        <v>29</v>
      </c>
      <c r="E23" s="7" t="s">
        <v>30</v>
      </c>
      <c r="F23" s="45" t="s">
        <v>120</v>
      </c>
      <c r="H23" s="225" t="s">
        <v>478</v>
      </c>
      <c r="I23" s="221" t="s">
        <v>572</v>
      </c>
      <c r="J23" s="221" t="s">
        <v>573</v>
      </c>
      <c r="L23" s="221" t="s">
        <v>351</v>
      </c>
      <c r="P23" s="221" t="s">
        <v>351</v>
      </c>
    </row>
    <row r="24" spans="1:16" ht="15.75" x14ac:dyDescent="0.3">
      <c r="A24" s="155" t="s">
        <v>288</v>
      </c>
      <c r="B24" s="164" t="s">
        <v>65</v>
      </c>
      <c r="C24" s="96" t="s">
        <v>175</v>
      </c>
      <c r="D24" s="43" t="s">
        <v>175</v>
      </c>
      <c r="E24" s="7" t="s">
        <v>176</v>
      </c>
      <c r="F24" s="45" t="s">
        <v>120</v>
      </c>
      <c r="H24" s="225" t="s">
        <v>479</v>
      </c>
      <c r="I24" s="221" t="s">
        <v>572</v>
      </c>
      <c r="J24" s="221" t="s">
        <v>573</v>
      </c>
      <c r="K24" t="s">
        <v>351</v>
      </c>
      <c r="L24" s="221" t="s">
        <v>351</v>
      </c>
      <c r="P24" s="221" t="s">
        <v>351</v>
      </c>
    </row>
    <row r="25" spans="1:16" ht="15.75" x14ac:dyDescent="0.3">
      <c r="A25" s="155" t="s">
        <v>284</v>
      </c>
      <c r="B25" s="164" t="s">
        <v>65</v>
      </c>
      <c r="C25" s="96" t="s">
        <v>177</v>
      </c>
      <c r="D25" s="43" t="s">
        <v>178</v>
      </c>
      <c r="E25" s="7" t="s">
        <v>178</v>
      </c>
      <c r="F25" s="45" t="s">
        <v>87</v>
      </c>
      <c r="H25" s="225" t="s">
        <v>480</v>
      </c>
      <c r="I25" s="221" t="s">
        <v>571</v>
      </c>
      <c r="J25" s="221" t="s">
        <v>570</v>
      </c>
      <c r="K25" t="s">
        <v>351</v>
      </c>
      <c r="L25" s="221" t="s">
        <v>351</v>
      </c>
      <c r="P25" s="221" t="s">
        <v>351</v>
      </c>
    </row>
    <row r="26" spans="1:16" ht="15.75" x14ac:dyDescent="0.3">
      <c r="A26" s="155" t="s">
        <v>288</v>
      </c>
      <c r="B26" s="164" t="s">
        <v>65</v>
      </c>
      <c r="C26" s="96" t="s">
        <v>179</v>
      </c>
      <c r="D26" s="43" t="s">
        <v>180</v>
      </c>
      <c r="E26" s="7" t="s">
        <v>180</v>
      </c>
      <c r="F26" s="45" t="s">
        <v>87</v>
      </c>
      <c r="H26" s="225" t="s">
        <v>483</v>
      </c>
      <c r="I26" s="221" t="s">
        <v>571</v>
      </c>
      <c r="J26" s="221" t="s">
        <v>570</v>
      </c>
      <c r="K26" t="s">
        <v>351</v>
      </c>
      <c r="L26" s="221" t="s">
        <v>351</v>
      </c>
      <c r="P26" s="221" t="s">
        <v>351</v>
      </c>
    </row>
    <row r="27" spans="1:16" ht="15.75" x14ac:dyDescent="0.3">
      <c r="A27" s="155" t="s">
        <v>284</v>
      </c>
      <c r="B27" s="164" t="s">
        <v>65</v>
      </c>
      <c r="C27" s="98" t="s">
        <v>60</v>
      </c>
      <c r="D27" s="43" t="s">
        <v>61</v>
      </c>
      <c r="E27" s="7" t="s">
        <v>202</v>
      </c>
      <c r="F27" s="45" t="s">
        <v>87</v>
      </c>
      <c r="H27" t="s">
        <v>491</v>
      </c>
      <c r="I27" s="221" t="s">
        <v>571</v>
      </c>
      <c r="J27" s="221" t="s">
        <v>570</v>
      </c>
      <c r="K27" t="s">
        <v>351</v>
      </c>
      <c r="L27" s="221" t="s">
        <v>351</v>
      </c>
      <c r="P27" s="221" t="s">
        <v>351</v>
      </c>
    </row>
    <row r="28" spans="1:16" ht="15.75" x14ac:dyDescent="0.3">
      <c r="A28" s="155" t="s">
        <v>288</v>
      </c>
      <c r="B28" s="164" t="s">
        <v>65</v>
      </c>
      <c r="C28" s="96" t="s">
        <v>181</v>
      </c>
      <c r="D28" s="43" t="s">
        <v>182</v>
      </c>
      <c r="E28" s="7" t="s">
        <v>183</v>
      </c>
      <c r="F28" s="45" t="s">
        <v>87</v>
      </c>
      <c r="H28" s="225" t="s">
        <v>492</v>
      </c>
      <c r="I28" s="221" t="s">
        <v>571</v>
      </c>
      <c r="J28" s="221" t="s">
        <v>570</v>
      </c>
      <c r="K28" t="s">
        <v>351</v>
      </c>
      <c r="L28" s="221" t="s">
        <v>351</v>
      </c>
      <c r="P28" s="221" t="s">
        <v>351</v>
      </c>
    </row>
    <row r="29" spans="1:16" ht="30" x14ac:dyDescent="0.3">
      <c r="A29" s="155" t="s">
        <v>284</v>
      </c>
      <c r="B29" s="164" t="s">
        <v>65</v>
      </c>
      <c r="C29" s="98" t="s">
        <v>66</v>
      </c>
      <c r="D29" s="43" t="s">
        <v>67</v>
      </c>
      <c r="E29" s="7" t="s">
        <v>203</v>
      </c>
      <c r="F29" s="45" t="s">
        <v>194</v>
      </c>
      <c r="H29" t="s">
        <v>565</v>
      </c>
      <c r="I29" t="s">
        <v>566</v>
      </c>
      <c r="J29" t="s">
        <v>567</v>
      </c>
      <c r="K29" t="s">
        <v>351</v>
      </c>
      <c r="L29" s="221" t="s">
        <v>351</v>
      </c>
      <c r="P29" s="221" t="s">
        <v>351</v>
      </c>
    </row>
    <row r="30" spans="1:16" ht="30" x14ac:dyDescent="0.3">
      <c r="A30" s="155" t="s">
        <v>284</v>
      </c>
      <c r="B30" s="164" t="s">
        <v>65</v>
      </c>
      <c r="C30" s="98" t="s">
        <v>68</v>
      </c>
      <c r="D30" s="43" t="s">
        <v>69</v>
      </c>
      <c r="E30" s="7" t="s">
        <v>70</v>
      </c>
      <c r="F30" s="45" t="s">
        <v>195</v>
      </c>
      <c r="H30" t="s">
        <v>484</v>
      </c>
      <c r="I30" s="221" t="s">
        <v>566</v>
      </c>
      <c r="J30" s="221" t="s">
        <v>567</v>
      </c>
      <c r="K30" t="s">
        <v>351</v>
      </c>
      <c r="L30" s="221" t="s">
        <v>351</v>
      </c>
      <c r="P30" s="221" t="s">
        <v>351</v>
      </c>
    </row>
    <row r="31" spans="1:16" ht="30" x14ac:dyDescent="0.3">
      <c r="A31" s="155" t="s">
        <v>284</v>
      </c>
      <c r="B31" s="164" t="s">
        <v>65</v>
      </c>
      <c r="C31" s="96" t="s">
        <v>184</v>
      </c>
      <c r="D31" s="43" t="s">
        <v>185</v>
      </c>
      <c r="E31" s="7" t="s">
        <v>186</v>
      </c>
      <c r="F31" s="45" t="s">
        <v>195</v>
      </c>
      <c r="H31" s="225" t="s">
        <v>485</v>
      </c>
      <c r="I31" s="221" t="s">
        <v>566</v>
      </c>
      <c r="J31" s="221" t="s">
        <v>567</v>
      </c>
      <c r="K31" t="s">
        <v>351</v>
      </c>
      <c r="L31" s="221" t="s">
        <v>351</v>
      </c>
      <c r="P31" s="221" t="s">
        <v>351</v>
      </c>
    </row>
    <row r="32" spans="1:16" ht="30" x14ac:dyDescent="0.3">
      <c r="A32" s="155" t="s">
        <v>284</v>
      </c>
      <c r="B32" s="164" t="s">
        <v>65</v>
      </c>
      <c r="C32" s="96" t="s">
        <v>187</v>
      </c>
      <c r="D32" s="43" t="s">
        <v>188</v>
      </c>
      <c r="E32" s="7" t="s">
        <v>189</v>
      </c>
      <c r="F32" s="45" t="s">
        <v>120</v>
      </c>
      <c r="H32" s="225" t="s">
        <v>739</v>
      </c>
      <c r="I32" s="221" t="s">
        <v>572</v>
      </c>
      <c r="J32" s="221" t="s">
        <v>573</v>
      </c>
      <c r="K32" t="s">
        <v>351</v>
      </c>
      <c r="L32" s="221" t="s">
        <v>351</v>
      </c>
      <c r="P32" s="221" t="s">
        <v>351</v>
      </c>
    </row>
    <row r="33" spans="1:16" ht="30" x14ac:dyDescent="0.3">
      <c r="A33" s="155" t="s">
        <v>284</v>
      </c>
      <c r="B33" s="164" t="s">
        <v>65</v>
      </c>
      <c r="C33" s="96" t="s">
        <v>190</v>
      </c>
      <c r="D33" s="43" t="s">
        <v>191</v>
      </c>
      <c r="E33" s="7" t="s">
        <v>192</v>
      </c>
      <c r="F33" s="45" t="s">
        <v>120</v>
      </c>
      <c r="H33" s="225" t="s">
        <v>490</v>
      </c>
      <c r="I33" s="221" t="s">
        <v>572</v>
      </c>
      <c r="J33" s="221" t="s">
        <v>573</v>
      </c>
      <c r="K33" t="s">
        <v>351</v>
      </c>
      <c r="L33" s="221" t="s">
        <v>351</v>
      </c>
      <c r="P33" s="221" t="s">
        <v>351</v>
      </c>
    </row>
    <row r="34" spans="1:16" ht="15.75" x14ac:dyDescent="0.3">
      <c r="A34" s="155" t="s">
        <v>284</v>
      </c>
      <c r="B34" s="164" t="s">
        <v>65</v>
      </c>
      <c r="C34" s="96" t="s">
        <v>38</v>
      </c>
      <c r="D34" s="43" t="s">
        <v>39</v>
      </c>
      <c r="E34" s="7" t="s">
        <v>197</v>
      </c>
      <c r="F34" s="45" t="s">
        <v>120</v>
      </c>
      <c r="G34" s="2"/>
      <c r="H34" s="2" t="s">
        <v>486</v>
      </c>
      <c r="I34" s="221" t="s">
        <v>572</v>
      </c>
      <c r="J34" s="221" t="s">
        <v>573</v>
      </c>
      <c r="K34" t="s">
        <v>351</v>
      </c>
      <c r="L34" s="221" t="s">
        <v>351</v>
      </c>
      <c r="P34" s="221" t="s">
        <v>351</v>
      </c>
    </row>
    <row r="35" spans="1:16" ht="60" x14ac:dyDescent="0.3">
      <c r="A35" s="156" t="s">
        <v>288</v>
      </c>
      <c r="B35" s="164" t="s">
        <v>65</v>
      </c>
      <c r="C35" s="98" t="s">
        <v>193</v>
      </c>
      <c r="D35" s="44" t="s">
        <v>193</v>
      </c>
      <c r="E35" s="7" t="s">
        <v>193</v>
      </c>
      <c r="F35" s="46" t="s">
        <v>87</v>
      </c>
      <c r="G35" s="222" t="s">
        <v>482</v>
      </c>
      <c r="H35" s="225" t="s">
        <v>481</v>
      </c>
      <c r="I35" s="221" t="s">
        <v>571</v>
      </c>
      <c r="J35" s="221" t="s">
        <v>570</v>
      </c>
      <c r="K35" t="s">
        <v>351</v>
      </c>
      <c r="L35" s="221" t="s">
        <v>351</v>
      </c>
      <c r="P35" s="221" t="s">
        <v>351</v>
      </c>
    </row>
    <row r="36" spans="1:16" ht="15.75" x14ac:dyDescent="0.3">
      <c r="A36" s="158" t="s">
        <v>288</v>
      </c>
      <c r="B36" s="164" t="s">
        <v>105</v>
      </c>
      <c r="C36" s="160" t="s">
        <v>38</v>
      </c>
      <c r="D36" s="47" t="s">
        <v>39</v>
      </c>
      <c r="E36" s="7" t="s">
        <v>221</v>
      </c>
      <c r="F36" s="48" t="s">
        <v>120</v>
      </c>
      <c r="G36" s="2"/>
      <c r="H36" s="2" t="s">
        <v>493</v>
      </c>
      <c r="I36" t="s">
        <v>575</v>
      </c>
      <c r="J36" s="221" t="s">
        <v>576</v>
      </c>
      <c r="K36" t="s">
        <v>351</v>
      </c>
      <c r="L36" s="221" t="s">
        <v>351</v>
      </c>
      <c r="P36" s="221" t="s">
        <v>351</v>
      </c>
    </row>
    <row r="37" spans="1:16" ht="15.75" x14ac:dyDescent="0.3">
      <c r="A37" s="158" t="s">
        <v>288</v>
      </c>
      <c r="B37" s="164" t="s">
        <v>105</v>
      </c>
      <c r="C37" s="96" t="s">
        <v>41</v>
      </c>
      <c r="D37" s="47" t="s">
        <v>42</v>
      </c>
      <c r="E37" s="7" t="s">
        <v>224</v>
      </c>
      <c r="F37" s="48" t="s">
        <v>120</v>
      </c>
      <c r="H37" s="225" t="s">
        <v>501</v>
      </c>
      <c r="I37" s="221" t="s">
        <v>575</v>
      </c>
      <c r="J37" s="221" t="s">
        <v>576</v>
      </c>
      <c r="K37" t="s">
        <v>351</v>
      </c>
      <c r="L37" s="221" t="s">
        <v>351</v>
      </c>
      <c r="P37" s="221" t="s">
        <v>351</v>
      </c>
    </row>
    <row r="38" spans="1:16" ht="45" x14ac:dyDescent="0.3">
      <c r="A38" s="158" t="s">
        <v>288</v>
      </c>
      <c r="B38" s="164" t="s">
        <v>105</v>
      </c>
      <c r="C38" s="96" t="s">
        <v>129</v>
      </c>
      <c r="D38" s="47" t="s">
        <v>130</v>
      </c>
      <c r="E38" s="11" t="s">
        <v>222</v>
      </c>
      <c r="F38" s="48" t="s">
        <v>87</v>
      </c>
      <c r="G38" s="2" t="s">
        <v>223</v>
      </c>
      <c r="H38" s="2" t="s">
        <v>495</v>
      </c>
      <c r="I38" t="s">
        <v>568</v>
      </c>
      <c r="J38" t="s">
        <v>569</v>
      </c>
      <c r="K38" s="215" t="s">
        <v>351</v>
      </c>
      <c r="L38" s="221" t="s">
        <v>351</v>
      </c>
      <c r="P38" s="221" t="s">
        <v>351</v>
      </c>
    </row>
    <row r="39" spans="1:16" ht="30" x14ac:dyDescent="0.3">
      <c r="A39" s="158" t="s">
        <v>288</v>
      </c>
      <c r="B39" s="164" t="s">
        <v>105</v>
      </c>
      <c r="C39" s="160" t="s">
        <v>204</v>
      </c>
      <c r="D39" s="47" t="s">
        <v>204</v>
      </c>
      <c r="E39" s="7" t="s">
        <v>205</v>
      </c>
      <c r="F39" s="48" t="s">
        <v>87</v>
      </c>
      <c r="H39" t="s">
        <v>496</v>
      </c>
      <c r="I39" s="221" t="s">
        <v>568</v>
      </c>
      <c r="J39" s="221" t="s">
        <v>569</v>
      </c>
      <c r="K39" t="s">
        <v>351</v>
      </c>
      <c r="L39" s="221" t="s">
        <v>351</v>
      </c>
      <c r="P39" s="221" t="s">
        <v>351</v>
      </c>
    </row>
    <row r="40" spans="1:16" ht="30" x14ac:dyDescent="0.3">
      <c r="A40" s="158" t="s">
        <v>288</v>
      </c>
      <c r="B40" s="164" t="s">
        <v>105</v>
      </c>
      <c r="C40" s="160" t="s">
        <v>206</v>
      </c>
      <c r="D40" s="47" t="s">
        <v>207</v>
      </c>
      <c r="E40" s="7" t="s">
        <v>208</v>
      </c>
      <c r="F40" s="48" t="s">
        <v>120</v>
      </c>
      <c r="H40" s="225" t="s">
        <v>494</v>
      </c>
      <c r="I40" s="221" t="s">
        <v>575</v>
      </c>
      <c r="J40" s="221" t="s">
        <v>576</v>
      </c>
      <c r="K40" t="s">
        <v>351</v>
      </c>
      <c r="L40" s="221" t="s">
        <v>351</v>
      </c>
      <c r="P40" s="221" t="s">
        <v>351</v>
      </c>
    </row>
    <row r="41" spans="1:16" ht="30" x14ac:dyDescent="0.3">
      <c r="A41" s="158" t="s">
        <v>288</v>
      </c>
      <c r="B41" s="164" t="s">
        <v>105</v>
      </c>
      <c r="C41" s="160" t="s">
        <v>209</v>
      </c>
      <c r="D41" s="47" t="s">
        <v>210</v>
      </c>
      <c r="E41" s="7" t="s">
        <v>211</v>
      </c>
      <c r="F41" s="48" t="s">
        <v>120</v>
      </c>
      <c r="H41" s="225" t="s">
        <v>498</v>
      </c>
      <c r="I41" s="221" t="s">
        <v>575</v>
      </c>
      <c r="J41" s="221" t="s">
        <v>576</v>
      </c>
      <c r="K41" t="s">
        <v>351</v>
      </c>
      <c r="L41" s="221" t="s">
        <v>351</v>
      </c>
      <c r="P41" s="221" t="s">
        <v>351</v>
      </c>
    </row>
    <row r="42" spans="1:16" ht="30" x14ac:dyDescent="0.3">
      <c r="A42" s="158" t="s">
        <v>288</v>
      </c>
      <c r="B42" s="164" t="s">
        <v>105</v>
      </c>
      <c r="C42" s="160" t="s">
        <v>212</v>
      </c>
      <c r="D42" s="47" t="s">
        <v>213</v>
      </c>
      <c r="E42" s="7" t="s">
        <v>214</v>
      </c>
      <c r="F42" s="48" t="s">
        <v>120</v>
      </c>
      <c r="H42" s="225" t="s">
        <v>500</v>
      </c>
      <c r="I42" s="221" t="s">
        <v>575</v>
      </c>
      <c r="J42" s="221" t="s">
        <v>576</v>
      </c>
      <c r="K42" t="s">
        <v>351</v>
      </c>
      <c r="L42" s="221" t="s">
        <v>351</v>
      </c>
      <c r="P42" s="221" t="s">
        <v>351</v>
      </c>
    </row>
    <row r="43" spans="1:16" ht="15.75" x14ac:dyDescent="0.3">
      <c r="A43" s="158" t="s">
        <v>288</v>
      </c>
      <c r="B43" s="164" t="s">
        <v>105</v>
      </c>
      <c r="C43" s="160" t="s">
        <v>215</v>
      </c>
      <c r="D43" s="47" t="s">
        <v>216</v>
      </c>
      <c r="E43" s="7" t="s">
        <v>217</v>
      </c>
      <c r="F43" s="48" t="s">
        <v>120</v>
      </c>
      <c r="H43" s="225" t="s">
        <v>497</v>
      </c>
      <c r="I43" s="221" t="s">
        <v>575</v>
      </c>
      <c r="J43" s="221" t="s">
        <v>576</v>
      </c>
      <c r="K43" t="s">
        <v>351</v>
      </c>
      <c r="L43" s="221" t="s">
        <v>351</v>
      </c>
      <c r="P43" s="221" t="s">
        <v>351</v>
      </c>
    </row>
    <row r="44" spans="1:16" ht="15.75" x14ac:dyDescent="0.3">
      <c r="A44" s="158" t="s">
        <v>288</v>
      </c>
      <c r="B44" s="164" t="s">
        <v>105</v>
      </c>
      <c r="C44" s="96" t="s">
        <v>218</v>
      </c>
      <c r="D44" s="47" t="s">
        <v>219</v>
      </c>
      <c r="E44" s="7" t="s">
        <v>220</v>
      </c>
      <c r="F44" s="48" t="s">
        <v>120</v>
      </c>
      <c r="H44" s="225" t="s">
        <v>499</v>
      </c>
      <c r="I44" s="221" t="s">
        <v>575</v>
      </c>
      <c r="J44" s="221" t="s">
        <v>576</v>
      </c>
      <c r="K44" t="s">
        <v>351</v>
      </c>
      <c r="L44" s="221" t="s">
        <v>351</v>
      </c>
      <c r="P44" s="221" t="s">
        <v>351</v>
      </c>
    </row>
    <row r="45" spans="1:16" ht="15.75" x14ac:dyDescent="0.3">
      <c r="A45" s="158" t="s">
        <v>288</v>
      </c>
      <c r="B45" s="164" t="s">
        <v>105</v>
      </c>
      <c r="C45" s="160" t="s">
        <v>196</v>
      </c>
      <c r="D45" s="47" t="s">
        <v>196</v>
      </c>
      <c r="E45" s="7" t="s">
        <v>196</v>
      </c>
      <c r="F45" s="48" t="s">
        <v>120</v>
      </c>
      <c r="H45" s="225" t="s">
        <v>674</v>
      </c>
      <c r="I45" s="221" t="s">
        <v>575</v>
      </c>
      <c r="J45" s="221" t="s">
        <v>576</v>
      </c>
      <c r="K45" t="s">
        <v>351</v>
      </c>
      <c r="L45" s="221" t="s">
        <v>351</v>
      </c>
      <c r="P45" s="221" t="s">
        <v>351</v>
      </c>
    </row>
    <row r="46" spans="1:16" s="265" customFormat="1" ht="30" x14ac:dyDescent="0.3">
      <c r="A46" s="274" t="s">
        <v>284</v>
      </c>
      <c r="B46" s="261" t="s">
        <v>59</v>
      </c>
      <c r="C46" s="262" t="s">
        <v>7</v>
      </c>
      <c r="D46" s="262" t="s">
        <v>8</v>
      </c>
      <c r="E46" s="262" t="s">
        <v>9</v>
      </c>
      <c r="F46" s="262" t="s">
        <v>273</v>
      </c>
      <c r="H46" s="267" t="s">
        <v>727</v>
      </c>
      <c r="I46" s="272" t="s">
        <v>592</v>
      </c>
      <c r="J46" s="272" t="s">
        <v>591</v>
      </c>
    </row>
    <row r="47" spans="1:16" ht="30" x14ac:dyDescent="0.3">
      <c r="A47" s="251" t="s">
        <v>288</v>
      </c>
      <c r="B47" s="249" t="s">
        <v>59</v>
      </c>
      <c r="C47" s="248" t="s">
        <v>308</v>
      </c>
      <c r="D47" s="248" t="s">
        <v>308</v>
      </c>
      <c r="E47" s="248"/>
      <c r="F47" s="248" t="s">
        <v>700</v>
      </c>
      <c r="H47" s="252" t="s">
        <v>725</v>
      </c>
      <c r="I47" s="255" t="s">
        <v>594</v>
      </c>
      <c r="J47" s="255" t="s">
        <v>593</v>
      </c>
    </row>
    <row r="48" spans="1:16" s="265" customFormat="1" ht="15.75" x14ac:dyDescent="0.3">
      <c r="A48" s="260" t="s">
        <v>284</v>
      </c>
      <c r="B48" s="261" t="s">
        <v>59</v>
      </c>
      <c r="C48" s="262" t="s">
        <v>274</v>
      </c>
      <c r="D48" s="262" t="s">
        <v>274</v>
      </c>
      <c r="E48" s="262"/>
      <c r="F48" s="262" t="s">
        <v>276</v>
      </c>
      <c r="H48" s="264" t="s">
        <v>728</v>
      </c>
      <c r="I48" s="272" t="s">
        <v>594</v>
      </c>
      <c r="J48" s="272" t="s">
        <v>593</v>
      </c>
    </row>
    <row r="49" spans="1:10" s="265" customFormat="1" ht="15.75" x14ac:dyDescent="0.3">
      <c r="A49" s="260" t="s">
        <v>284</v>
      </c>
      <c r="B49" s="261" t="s">
        <v>59</v>
      </c>
      <c r="C49" s="262" t="s">
        <v>154</v>
      </c>
      <c r="D49" s="262" t="s">
        <v>277</v>
      </c>
      <c r="E49" s="262"/>
      <c r="F49" s="262" t="s">
        <v>276</v>
      </c>
      <c r="H49" s="264" t="s">
        <v>726</v>
      </c>
      <c r="I49" s="272" t="s">
        <v>594</v>
      </c>
      <c r="J49" s="272" t="s">
        <v>593</v>
      </c>
    </row>
    <row r="50" spans="1:10" s="265" customFormat="1" ht="15.75" x14ac:dyDescent="0.3">
      <c r="A50" s="260" t="s">
        <v>284</v>
      </c>
      <c r="B50" s="261" t="s">
        <v>59</v>
      </c>
      <c r="C50" s="262" t="s">
        <v>56</v>
      </c>
      <c r="D50" s="262" t="s">
        <v>56</v>
      </c>
      <c r="E50" s="260"/>
      <c r="F50" s="262" t="s">
        <v>279</v>
      </c>
      <c r="H50" s="272" t="s">
        <v>729</v>
      </c>
      <c r="I50" s="272" t="s">
        <v>563</v>
      </c>
      <c r="J50" s="272" t="s">
        <v>564</v>
      </c>
    </row>
    <row r="51" spans="1:10" s="265" customFormat="1" ht="45" x14ac:dyDescent="0.3">
      <c r="A51" s="260" t="s">
        <v>288</v>
      </c>
      <c r="B51" s="261" t="s">
        <v>59</v>
      </c>
      <c r="C51" s="262" t="s">
        <v>701</v>
      </c>
      <c r="D51" s="262" t="s">
        <v>286</v>
      </c>
      <c r="E51" s="262"/>
      <c r="F51" s="262" t="s">
        <v>282</v>
      </c>
      <c r="H51" s="264" t="s">
        <v>730</v>
      </c>
      <c r="I51" s="272" t="s">
        <v>571</v>
      </c>
      <c r="J51" s="272" t="s">
        <v>570</v>
      </c>
    </row>
    <row r="52" spans="1:10" s="265" customFormat="1" ht="15.75" x14ac:dyDescent="0.3">
      <c r="A52" s="262" t="s">
        <v>288</v>
      </c>
      <c r="B52" s="261" t="s">
        <v>65</v>
      </c>
      <c r="C52" s="262" t="s">
        <v>26</v>
      </c>
      <c r="D52" s="262" t="s">
        <v>27</v>
      </c>
      <c r="E52" s="262" t="s">
        <v>128</v>
      </c>
      <c r="F52" s="262" t="s">
        <v>87</v>
      </c>
      <c r="H52" s="275" t="s">
        <v>731</v>
      </c>
      <c r="I52" s="275" t="s">
        <v>571</v>
      </c>
      <c r="J52" s="275" t="s">
        <v>570</v>
      </c>
    </row>
    <row r="53" spans="1:10" ht="15.75" x14ac:dyDescent="0.3">
      <c r="A53" s="248" t="s">
        <v>284</v>
      </c>
      <c r="B53" s="251" t="s">
        <v>65</v>
      </c>
      <c r="C53" s="248" t="s">
        <v>309</v>
      </c>
      <c r="D53" s="248" t="s">
        <v>310</v>
      </c>
      <c r="E53" s="259"/>
      <c r="F53" s="248" t="s">
        <v>311</v>
      </c>
      <c r="H53" s="252" t="s">
        <v>732</v>
      </c>
      <c r="I53" s="276" t="s">
        <v>733</v>
      </c>
      <c r="J53" s="276" t="s">
        <v>734</v>
      </c>
    </row>
    <row r="54" spans="1:10" ht="30.75" x14ac:dyDescent="0.35">
      <c r="A54" s="248" t="s">
        <v>288</v>
      </c>
      <c r="B54" s="249" t="s">
        <v>65</v>
      </c>
      <c r="C54" s="248" t="s">
        <v>62</v>
      </c>
      <c r="D54" s="248" t="s">
        <v>63</v>
      </c>
      <c r="E54" s="248" t="s">
        <v>64</v>
      </c>
      <c r="F54" s="248" t="s">
        <v>88</v>
      </c>
      <c r="H54" s="253" t="s">
        <v>735</v>
      </c>
      <c r="I54" s="256" t="s">
        <v>594</v>
      </c>
      <c r="J54" s="256" t="s">
        <v>593</v>
      </c>
    </row>
    <row r="55" spans="1:10" s="250" customFormat="1" ht="15.75" x14ac:dyDescent="0.3">
      <c r="A55" s="257" t="s">
        <v>288</v>
      </c>
      <c r="B55" s="254" t="s">
        <v>105</v>
      </c>
      <c r="C55" s="248" t="s">
        <v>702</v>
      </c>
      <c r="D55" s="248" t="s">
        <v>703</v>
      </c>
      <c r="E55" s="251"/>
      <c r="F55" s="248" t="s">
        <v>271</v>
      </c>
      <c r="H55" s="252" t="s">
        <v>736</v>
      </c>
      <c r="I55" s="250" t="s">
        <v>737</v>
      </c>
      <c r="J55" s="250" t="s">
        <v>738</v>
      </c>
    </row>
  </sheetData>
  <autoFilter ref="A1:Q1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opLeftCell="B5" workbookViewId="0">
      <selection activeCell="H8" sqref="H8"/>
    </sheetView>
  </sheetViews>
  <sheetFormatPr defaultRowHeight="15" x14ac:dyDescent="0.25"/>
  <cols>
    <col min="2" max="2" width="12.85546875" customWidth="1"/>
    <col min="3" max="3" width="24" customWidth="1"/>
    <col min="4" max="4" width="23" customWidth="1"/>
    <col min="5" max="6" width="24.42578125" customWidth="1"/>
    <col min="7" max="7" width="24.5703125" customWidth="1"/>
    <col min="8" max="8" width="28.140625" customWidth="1"/>
    <col min="9" max="9" width="17.85546875" customWidth="1"/>
    <col min="10" max="10" width="39" customWidth="1"/>
    <col min="11" max="11" width="36.85546875" customWidth="1"/>
    <col min="12" max="12" width="30.85546875" customWidth="1"/>
    <col min="13" max="13" width="28.42578125" customWidth="1"/>
    <col min="14" max="14" width="32.42578125" customWidth="1"/>
    <col min="15" max="15" width="32.140625" customWidth="1"/>
    <col min="16" max="16" width="23.5703125" customWidth="1"/>
    <col min="17" max="17" width="19.28515625" style="221" customWidth="1"/>
    <col min="18" max="18" width="19.42578125" style="221" customWidth="1"/>
  </cols>
  <sheetData>
    <row r="1" spans="1:18" ht="45" x14ac:dyDescent="0.25">
      <c r="A1" s="137" t="s">
        <v>283</v>
      </c>
      <c r="B1" s="137" t="s">
        <v>58</v>
      </c>
      <c r="C1" s="128" t="s">
        <v>0</v>
      </c>
      <c r="D1" s="131" t="s">
        <v>1</v>
      </c>
      <c r="E1" s="131" t="s">
        <v>2</v>
      </c>
      <c r="F1" s="131" t="s">
        <v>268</v>
      </c>
      <c r="G1" s="131" t="s">
        <v>307</v>
      </c>
      <c r="H1" s="133" t="s">
        <v>168</v>
      </c>
      <c r="I1" s="139" t="s">
        <v>90</v>
      </c>
      <c r="J1" s="139" t="s">
        <v>107</v>
      </c>
      <c r="K1" s="139" t="s">
        <v>108</v>
      </c>
      <c r="L1" s="139" t="s">
        <v>109</v>
      </c>
      <c r="M1" s="139" t="s">
        <v>110</v>
      </c>
      <c r="N1" s="139" t="s">
        <v>111</v>
      </c>
      <c r="O1" s="139" t="s">
        <v>112</v>
      </c>
      <c r="P1" s="139" t="s">
        <v>114</v>
      </c>
      <c r="Q1" s="246" t="s">
        <v>681</v>
      </c>
      <c r="R1" s="247" t="s">
        <v>90</v>
      </c>
    </row>
    <row r="2" spans="1:18" ht="30" x14ac:dyDescent="0.3">
      <c r="A2" s="138" t="s">
        <v>284</v>
      </c>
      <c r="B2" s="139" t="s">
        <v>59</v>
      </c>
      <c r="C2" s="130" t="s">
        <v>3</v>
      </c>
      <c r="D2" s="129" t="s">
        <v>3</v>
      </c>
      <c r="E2" s="129" t="s">
        <v>4</v>
      </c>
      <c r="F2" s="132" t="s">
        <v>270</v>
      </c>
      <c r="G2" s="129" t="s">
        <v>279</v>
      </c>
      <c r="H2" s="129" t="s">
        <v>169</v>
      </c>
      <c r="M2" s="173" t="s">
        <v>272</v>
      </c>
      <c r="N2" s="173" t="s">
        <v>272</v>
      </c>
      <c r="P2" t="s">
        <v>272</v>
      </c>
    </row>
    <row r="3" spans="1:18" ht="150.75" x14ac:dyDescent="0.3">
      <c r="A3" s="138" t="s">
        <v>284</v>
      </c>
      <c r="B3" s="139" t="s">
        <v>59</v>
      </c>
      <c r="C3" s="130" t="s">
        <v>7</v>
      </c>
      <c r="D3" s="129" t="s">
        <v>8</v>
      </c>
      <c r="E3" s="129" t="s">
        <v>9</v>
      </c>
      <c r="F3" s="132" t="s">
        <v>272</v>
      </c>
      <c r="G3" s="132" t="s">
        <v>273</v>
      </c>
      <c r="H3" s="129"/>
      <c r="I3" s="234" t="s">
        <v>509</v>
      </c>
      <c r="J3" t="s">
        <v>596</v>
      </c>
      <c r="K3" t="s">
        <v>592</v>
      </c>
      <c r="L3" t="s">
        <v>591</v>
      </c>
      <c r="N3" t="s">
        <v>351</v>
      </c>
      <c r="Q3" s="221" t="s">
        <v>351</v>
      </c>
    </row>
    <row r="4" spans="1:18" ht="30" x14ac:dyDescent="0.3">
      <c r="A4" s="138" t="s">
        <v>284</v>
      </c>
      <c r="B4" s="139" t="s">
        <v>59</v>
      </c>
      <c r="C4" s="130" t="s">
        <v>274</v>
      </c>
      <c r="D4" s="129" t="s">
        <v>274</v>
      </c>
      <c r="E4" s="129"/>
      <c r="F4" s="132" t="s">
        <v>275</v>
      </c>
      <c r="G4" s="132" t="s">
        <v>276</v>
      </c>
      <c r="H4" s="129"/>
      <c r="J4" t="s">
        <v>597</v>
      </c>
      <c r="K4" t="s">
        <v>594</v>
      </c>
      <c r="L4" t="s">
        <v>593</v>
      </c>
      <c r="N4" s="221" t="s">
        <v>351</v>
      </c>
      <c r="Q4" s="221" t="s">
        <v>351</v>
      </c>
    </row>
    <row r="5" spans="1:18" ht="30" x14ac:dyDescent="0.3">
      <c r="A5" s="138" t="s">
        <v>284</v>
      </c>
      <c r="B5" s="139" t="s">
        <v>59</v>
      </c>
      <c r="C5" s="130" t="s">
        <v>277</v>
      </c>
      <c r="D5" s="129" t="s">
        <v>277</v>
      </c>
      <c r="E5" s="129"/>
      <c r="F5" s="132" t="s">
        <v>275</v>
      </c>
      <c r="G5" s="132" t="s">
        <v>276</v>
      </c>
      <c r="H5" s="129"/>
      <c r="J5" t="s">
        <v>598</v>
      </c>
      <c r="K5" s="221" t="s">
        <v>594</v>
      </c>
      <c r="L5" s="221" t="s">
        <v>593</v>
      </c>
      <c r="N5" s="221" t="s">
        <v>351</v>
      </c>
      <c r="Q5" s="221" t="s">
        <v>351</v>
      </c>
    </row>
    <row r="6" spans="1:18" ht="15.75" x14ac:dyDescent="0.3">
      <c r="A6" s="138" t="s">
        <v>284</v>
      </c>
      <c r="B6" s="139" t="s">
        <v>59</v>
      </c>
      <c r="C6" s="130" t="s">
        <v>56</v>
      </c>
      <c r="D6" s="129" t="s">
        <v>50</v>
      </c>
      <c r="E6" s="129" t="s">
        <v>44</v>
      </c>
      <c r="F6" s="132" t="s">
        <v>278</v>
      </c>
      <c r="G6" s="132" t="s">
        <v>279</v>
      </c>
      <c r="H6" s="129"/>
      <c r="J6" t="s">
        <v>595</v>
      </c>
      <c r="K6" t="s">
        <v>563</v>
      </c>
      <c r="L6" t="s">
        <v>564</v>
      </c>
      <c r="N6" s="221" t="s">
        <v>351</v>
      </c>
      <c r="Q6" s="221" t="s">
        <v>351</v>
      </c>
    </row>
    <row r="7" spans="1:18" s="280" customFormat="1" ht="15.75" x14ac:dyDescent="0.3">
      <c r="A7" s="277" t="s">
        <v>284</v>
      </c>
      <c r="B7" s="278" t="s">
        <v>59</v>
      </c>
      <c r="C7" s="277" t="s">
        <v>280</v>
      </c>
      <c r="D7" s="277" t="s">
        <v>280</v>
      </c>
      <c r="E7" s="277"/>
      <c r="F7" s="277" t="s">
        <v>281</v>
      </c>
      <c r="G7" s="277" t="s">
        <v>282</v>
      </c>
      <c r="H7" s="277" t="s">
        <v>747</v>
      </c>
      <c r="J7" s="280" t="s">
        <v>740</v>
      </c>
      <c r="K7" s="280" t="s">
        <v>571</v>
      </c>
      <c r="L7" s="280" t="s">
        <v>570</v>
      </c>
      <c r="N7" s="280" t="s">
        <v>351</v>
      </c>
      <c r="Q7" s="280" t="s">
        <v>351</v>
      </c>
    </row>
    <row r="8" spans="1:18" ht="15.75" x14ac:dyDescent="0.3">
      <c r="A8" s="138" t="s">
        <v>288</v>
      </c>
      <c r="B8" s="139" t="s">
        <v>59</v>
      </c>
      <c r="C8" s="129" t="s">
        <v>143</v>
      </c>
      <c r="D8" s="129" t="s">
        <v>144</v>
      </c>
      <c r="E8" s="129" t="s">
        <v>143</v>
      </c>
      <c r="F8" s="132" t="s">
        <v>338</v>
      </c>
      <c r="G8" s="129" t="s">
        <v>339</v>
      </c>
      <c r="H8" s="129" t="s">
        <v>170</v>
      </c>
      <c r="M8" s="173" t="s">
        <v>272</v>
      </c>
      <c r="N8" s="173" t="s">
        <v>272</v>
      </c>
      <c r="P8" s="173" t="s">
        <v>272</v>
      </c>
    </row>
    <row r="9" spans="1:18" ht="15.75" x14ac:dyDescent="0.3">
      <c r="A9" s="138" t="s">
        <v>288</v>
      </c>
      <c r="B9" s="140" t="s">
        <v>59</v>
      </c>
      <c r="C9" s="129" t="s">
        <v>285</v>
      </c>
      <c r="D9" s="129" t="s">
        <v>286</v>
      </c>
      <c r="E9" s="129"/>
      <c r="F9" s="132" t="s">
        <v>281</v>
      </c>
      <c r="G9" s="132" t="s">
        <v>282</v>
      </c>
      <c r="H9" s="129"/>
      <c r="J9" t="s">
        <v>589</v>
      </c>
      <c r="K9" s="221" t="s">
        <v>571</v>
      </c>
      <c r="L9" s="221" t="s">
        <v>570</v>
      </c>
      <c r="N9" s="221" t="s">
        <v>351</v>
      </c>
      <c r="Q9" s="221" t="s">
        <v>351</v>
      </c>
    </row>
    <row r="10" spans="1:18" ht="30" x14ac:dyDescent="0.3">
      <c r="A10" s="138" t="s">
        <v>288</v>
      </c>
      <c r="B10" s="139" t="s">
        <v>65</v>
      </c>
      <c r="C10" s="130" t="s">
        <v>17</v>
      </c>
      <c r="D10" s="129" t="s">
        <v>18</v>
      </c>
      <c r="E10" s="129" t="s">
        <v>292</v>
      </c>
      <c r="F10" s="132" t="s">
        <v>272</v>
      </c>
      <c r="G10" s="129" t="s">
        <v>271</v>
      </c>
      <c r="H10" s="129" t="s">
        <v>120</v>
      </c>
      <c r="M10" s="173" t="s">
        <v>272</v>
      </c>
      <c r="N10" s="173" t="s">
        <v>272</v>
      </c>
      <c r="P10" s="173" t="s">
        <v>272</v>
      </c>
    </row>
    <row r="11" spans="1:18" ht="45" x14ac:dyDescent="0.3">
      <c r="A11" s="138" t="s">
        <v>284</v>
      </c>
      <c r="B11" s="139" t="s">
        <v>65</v>
      </c>
      <c r="C11" s="130" t="s">
        <v>19</v>
      </c>
      <c r="D11" s="129" t="s">
        <v>20</v>
      </c>
      <c r="E11" s="129" t="s">
        <v>289</v>
      </c>
      <c r="F11" s="132" t="s">
        <v>270</v>
      </c>
      <c r="G11" s="129" t="s">
        <v>271</v>
      </c>
      <c r="H11" s="129" t="s">
        <v>120</v>
      </c>
      <c r="M11" s="173" t="s">
        <v>272</v>
      </c>
      <c r="N11" s="173" t="s">
        <v>272</v>
      </c>
      <c r="P11" s="173" t="s">
        <v>272</v>
      </c>
    </row>
    <row r="12" spans="1:18" ht="30" x14ac:dyDescent="0.3">
      <c r="A12" s="138" t="s">
        <v>284</v>
      </c>
      <c r="B12" s="139" t="s">
        <v>65</v>
      </c>
      <c r="C12" s="130" t="s">
        <v>21</v>
      </c>
      <c r="D12" s="129" t="s">
        <v>22</v>
      </c>
      <c r="E12" s="129" t="s">
        <v>23</v>
      </c>
      <c r="F12" s="132" t="s">
        <v>270</v>
      </c>
      <c r="G12" s="132" t="s">
        <v>271</v>
      </c>
      <c r="H12" s="129"/>
      <c r="J12" t="s">
        <v>590</v>
      </c>
      <c r="K12" t="s">
        <v>572</v>
      </c>
      <c r="L12" t="s">
        <v>573</v>
      </c>
      <c r="N12" s="221" t="s">
        <v>351</v>
      </c>
      <c r="Q12" s="221" t="s">
        <v>351</v>
      </c>
    </row>
    <row r="13" spans="1:18" ht="45" x14ac:dyDescent="0.3">
      <c r="A13" s="138" t="s">
        <v>288</v>
      </c>
      <c r="B13" s="139" t="s">
        <v>65</v>
      </c>
      <c r="C13" s="130" t="s">
        <v>24</v>
      </c>
      <c r="D13" s="129" t="s">
        <v>25</v>
      </c>
      <c r="E13" s="129" t="s">
        <v>293</v>
      </c>
      <c r="F13" s="132" t="s">
        <v>272</v>
      </c>
      <c r="G13" s="129" t="s">
        <v>271</v>
      </c>
      <c r="H13" s="129" t="s">
        <v>120</v>
      </c>
      <c r="M13" s="173" t="s">
        <v>272</v>
      </c>
      <c r="N13" s="173" t="s">
        <v>272</v>
      </c>
      <c r="P13" s="173" t="s">
        <v>272</v>
      </c>
    </row>
    <row r="14" spans="1:18" ht="15.75" x14ac:dyDescent="0.3">
      <c r="A14" s="138" t="s">
        <v>288</v>
      </c>
      <c r="B14" s="139" t="s">
        <v>65</v>
      </c>
      <c r="C14" s="130" t="s">
        <v>26</v>
      </c>
      <c r="D14" s="129" t="s">
        <v>27</v>
      </c>
      <c r="E14" s="129" t="s">
        <v>294</v>
      </c>
      <c r="F14" s="132" t="s">
        <v>281</v>
      </c>
      <c r="G14" s="132" t="s">
        <v>282</v>
      </c>
      <c r="H14" s="129"/>
      <c r="J14" t="s">
        <v>731</v>
      </c>
      <c r="K14" s="221" t="s">
        <v>571</v>
      </c>
      <c r="L14" s="221" t="s">
        <v>570</v>
      </c>
      <c r="N14" s="221" t="s">
        <v>351</v>
      </c>
      <c r="Q14" s="221" t="s">
        <v>351</v>
      </c>
    </row>
    <row r="15" spans="1:18" ht="15.75" x14ac:dyDescent="0.3">
      <c r="A15" s="138" t="s">
        <v>288</v>
      </c>
      <c r="B15" s="139" t="s">
        <v>65</v>
      </c>
      <c r="C15" s="129" t="s">
        <v>179</v>
      </c>
      <c r="D15" s="129" t="s">
        <v>180</v>
      </c>
      <c r="E15" s="129" t="s">
        <v>180</v>
      </c>
      <c r="F15" s="134" t="s">
        <v>281</v>
      </c>
      <c r="G15" s="129" t="s">
        <v>282</v>
      </c>
      <c r="H15" s="129" t="s">
        <v>87</v>
      </c>
      <c r="M15" s="173" t="s">
        <v>272</v>
      </c>
      <c r="N15" s="173" t="s">
        <v>272</v>
      </c>
      <c r="P15" s="173" t="s">
        <v>272</v>
      </c>
    </row>
    <row r="16" spans="1:18" ht="30" x14ac:dyDescent="0.3">
      <c r="A16" s="138" t="s">
        <v>284</v>
      </c>
      <c r="B16" s="139" t="s">
        <v>65</v>
      </c>
      <c r="C16" s="130" t="s">
        <v>60</v>
      </c>
      <c r="D16" s="129" t="s">
        <v>61</v>
      </c>
      <c r="E16" s="129" t="s">
        <v>290</v>
      </c>
      <c r="F16" s="132" t="s">
        <v>281</v>
      </c>
      <c r="G16" s="132" t="s">
        <v>282</v>
      </c>
      <c r="H16" s="129" t="s">
        <v>87</v>
      </c>
      <c r="M16" s="173" t="s">
        <v>272</v>
      </c>
      <c r="N16" s="173" t="s">
        <v>272</v>
      </c>
      <c r="P16" s="173" t="s">
        <v>272</v>
      </c>
    </row>
    <row r="17" spans="1:16" ht="45" x14ac:dyDescent="0.3">
      <c r="A17" s="138" t="s">
        <v>284</v>
      </c>
      <c r="B17" s="139" t="s">
        <v>65</v>
      </c>
      <c r="C17" s="130" t="s">
        <v>66</v>
      </c>
      <c r="D17" s="129" t="s">
        <v>67</v>
      </c>
      <c r="E17" s="129" t="s">
        <v>291</v>
      </c>
      <c r="F17" s="132" t="s">
        <v>271</v>
      </c>
      <c r="G17" s="129" t="s">
        <v>287</v>
      </c>
      <c r="H17" s="129" t="s">
        <v>194</v>
      </c>
      <c r="M17" s="173" t="s">
        <v>272</v>
      </c>
      <c r="N17" s="173" t="s">
        <v>272</v>
      </c>
      <c r="P17" s="173" t="s">
        <v>272</v>
      </c>
    </row>
    <row r="18" spans="1:16" ht="30" x14ac:dyDescent="0.3">
      <c r="A18" s="138" t="s">
        <v>284</v>
      </c>
      <c r="B18" s="139" t="s">
        <v>65</v>
      </c>
      <c r="C18" s="130" t="s">
        <v>68</v>
      </c>
      <c r="D18" s="129" t="s">
        <v>69</v>
      </c>
      <c r="E18" s="129" t="s">
        <v>70</v>
      </c>
      <c r="F18" s="132" t="s">
        <v>271</v>
      </c>
      <c r="G18" s="129" t="s">
        <v>287</v>
      </c>
      <c r="H18" s="129" t="s">
        <v>195</v>
      </c>
      <c r="M18" s="173" t="s">
        <v>272</v>
      </c>
      <c r="N18" s="173" t="s">
        <v>272</v>
      </c>
      <c r="P18" s="173" t="s">
        <v>272</v>
      </c>
    </row>
    <row r="19" spans="1:16" ht="30" x14ac:dyDescent="0.3">
      <c r="A19" s="136" t="s">
        <v>288</v>
      </c>
      <c r="B19" s="139" t="s">
        <v>105</v>
      </c>
      <c r="C19" s="127" t="s">
        <v>38</v>
      </c>
      <c r="D19" s="129" t="s">
        <v>39</v>
      </c>
      <c r="E19" s="129" t="s">
        <v>40</v>
      </c>
      <c r="F19" s="132" t="s">
        <v>299</v>
      </c>
      <c r="G19" s="129" t="s">
        <v>271</v>
      </c>
      <c r="H19" s="129" t="s">
        <v>120</v>
      </c>
      <c r="M19" s="173" t="s">
        <v>272</v>
      </c>
      <c r="N19" s="173" t="s">
        <v>272</v>
      </c>
      <c r="P19" s="173" t="s">
        <v>272</v>
      </c>
    </row>
    <row r="20" spans="1:16" ht="30" x14ac:dyDescent="0.3">
      <c r="A20" s="136" t="s">
        <v>288</v>
      </c>
      <c r="B20" s="139" t="s">
        <v>105</v>
      </c>
      <c r="C20" s="129" t="s">
        <v>41</v>
      </c>
      <c r="D20" s="129" t="s">
        <v>42</v>
      </c>
      <c r="E20" s="129" t="s">
        <v>43</v>
      </c>
      <c r="F20" s="132" t="s">
        <v>270</v>
      </c>
      <c r="G20" s="129" t="s">
        <v>271</v>
      </c>
      <c r="H20" s="129" t="s">
        <v>120</v>
      </c>
      <c r="M20" s="173" t="s">
        <v>272</v>
      </c>
      <c r="N20" s="173" t="s">
        <v>272</v>
      </c>
      <c r="P20" s="173" t="s">
        <v>272</v>
      </c>
    </row>
    <row r="21" spans="1:16" ht="45" x14ac:dyDescent="0.3">
      <c r="A21" s="136" t="s">
        <v>288</v>
      </c>
      <c r="B21" s="139" t="s">
        <v>105</v>
      </c>
      <c r="C21" s="129" t="s">
        <v>129</v>
      </c>
      <c r="D21" s="129" t="s">
        <v>130</v>
      </c>
      <c r="E21" s="129" t="s">
        <v>300</v>
      </c>
      <c r="F21" s="132" t="s">
        <v>301</v>
      </c>
      <c r="G21" s="129" t="s">
        <v>282</v>
      </c>
      <c r="H21" s="129" t="s">
        <v>87</v>
      </c>
      <c r="M21" s="173" t="s">
        <v>272</v>
      </c>
      <c r="N21" s="173" t="s">
        <v>272</v>
      </c>
      <c r="P21" s="173" t="s">
        <v>272</v>
      </c>
    </row>
    <row r="22" spans="1:16" ht="30" x14ac:dyDescent="0.3">
      <c r="A22" s="136" t="s">
        <v>288</v>
      </c>
      <c r="B22" s="139" t="s">
        <v>105</v>
      </c>
      <c r="C22" s="127" t="s">
        <v>206</v>
      </c>
      <c r="D22" s="129" t="s">
        <v>207</v>
      </c>
      <c r="E22" s="129" t="s">
        <v>208</v>
      </c>
      <c r="F22" s="132" t="s">
        <v>270</v>
      </c>
      <c r="G22" s="129" t="s">
        <v>271</v>
      </c>
      <c r="H22" s="129" t="s">
        <v>120</v>
      </c>
      <c r="M22" s="173" t="s">
        <v>272</v>
      </c>
      <c r="N22" s="173" t="s">
        <v>272</v>
      </c>
      <c r="P22" s="173" t="s">
        <v>272</v>
      </c>
    </row>
    <row r="23" spans="1:16" ht="30" x14ac:dyDescent="0.3">
      <c r="A23" s="136" t="s">
        <v>288</v>
      </c>
      <c r="B23" s="139" t="s">
        <v>105</v>
      </c>
      <c r="C23" s="127" t="s">
        <v>212</v>
      </c>
      <c r="D23" s="129" t="s">
        <v>213</v>
      </c>
      <c r="E23" s="129" t="s">
        <v>214</v>
      </c>
      <c r="F23" s="132" t="s">
        <v>270</v>
      </c>
      <c r="G23" s="129" t="s">
        <v>271</v>
      </c>
      <c r="H23" s="129" t="s">
        <v>120</v>
      </c>
      <c r="M23" s="173" t="s">
        <v>272</v>
      </c>
      <c r="N23" s="173" t="s">
        <v>272</v>
      </c>
      <c r="P23" s="173" t="s">
        <v>272</v>
      </c>
    </row>
    <row r="24" spans="1:16" ht="15.75" x14ac:dyDescent="0.3">
      <c r="A24" s="136" t="s">
        <v>288</v>
      </c>
      <c r="B24" s="139" t="s">
        <v>105</v>
      </c>
      <c r="C24" s="129" t="s">
        <v>218</v>
      </c>
      <c r="D24" s="129" t="s">
        <v>219</v>
      </c>
      <c r="E24" s="129" t="s">
        <v>220</v>
      </c>
      <c r="F24" s="132" t="s">
        <v>270</v>
      </c>
      <c r="G24" s="129" t="s">
        <v>271</v>
      </c>
      <c r="H24" s="129" t="s">
        <v>120</v>
      </c>
      <c r="M24" s="173" t="s">
        <v>272</v>
      </c>
      <c r="N24" s="173" t="s">
        <v>272</v>
      </c>
      <c r="P24" s="173" t="s">
        <v>272</v>
      </c>
    </row>
    <row r="25" spans="1:16" x14ac:dyDescent="0.25">
      <c r="J25" t="s">
        <v>599</v>
      </c>
    </row>
  </sheetData>
  <autoFilter ref="A1:R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sqref="A1:XFD1"/>
    </sheetView>
  </sheetViews>
  <sheetFormatPr defaultColWidth="13.5703125" defaultRowHeight="15" x14ac:dyDescent="0.25"/>
  <cols>
    <col min="1" max="1" width="13.5703125" style="157"/>
    <col min="3" max="3" width="27.140625" customWidth="1"/>
    <col min="4" max="4" width="25.140625" customWidth="1"/>
    <col min="5" max="5" width="31.7109375" customWidth="1"/>
    <col min="6" max="6" width="23.140625" customWidth="1"/>
    <col min="8" max="8" width="41.5703125" customWidth="1"/>
    <col min="9" max="9" width="29" customWidth="1"/>
    <col min="10" max="10" width="30.85546875" customWidth="1"/>
    <col min="16" max="17" width="13.5703125" style="221"/>
  </cols>
  <sheetData>
    <row r="1" spans="1:17" s="163" customFormat="1" ht="30" x14ac:dyDescent="0.25">
      <c r="A1" s="163" t="s">
        <v>283</v>
      </c>
      <c r="B1" s="163" t="s">
        <v>58</v>
      </c>
      <c r="C1" s="159" t="s">
        <v>0</v>
      </c>
      <c r="D1" s="161" t="s">
        <v>1</v>
      </c>
      <c r="E1" s="161" t="s">
        <v>2</v>
      </c>
      <c r="F1" s="162" t="s">
        <v>236</v>
      </c>
      <c r="G1" s="163" t="s">
        <v>90</v>
      </c>
      <c r="H1" s="163" t="s">
        <v>107</v>
      </c>
      <c r="I1" s="163" t="s">
        <v>108</v>
      </c>
      <c r="J1" s="163" t="s">
        <v>109</v>
      </c>
      <c r="K1" s="163" t="s">
        <v>110</v>
      </c>
      <c r="L1" s="163" t="s">
        <v>111</v>
      </c>
      <c r="M1" s="163" t="s">
        <v>112</v>
      </c>
      <c r="N1" s="163" t="s">
        <v>113</v>
      </c>
      <c r="O1" s="163" t="s">
        <v>114</v>
      </c>
      <c r="P1" s="246" t="s">
        <v>681</v>
      </c>
      <c r="Q1" s="206"/>
    </row>
    <row r="2" spans="1:17" ht="30" x14ac:dyDescent="0.3">
      <c r="A2" s="165" t="s">
        <v>284</v>
      </c>
      <c r="B2" t="s">
        <v>59</v>
      </c>
      <c r="C2" s="95" t="s">
        <v>3</v>
      </c>
      <c r="D2" s="6" t="s">
        <v>3</v>
      </c>
      <c r="E2" s="6" t="s">
        <v>4</v>
      </c>
      <c r="F2" s="99">
        <v>0.95</v>
      </c>
      <c r="H2" s="212" t="s">
        <v>653</v>
      </c>
      <c r="I2" s="212" t="s">
        <v>432</v>
      </c>
      <c r="J2" s="221" t="s">
        <v>644</v>
      </c>
      <c r="L2" s="214" t="s">
        <v>351</v>
      </c>
      <c r="P2" s="221" t="s">
        <v>351</v>
      </c>
    </row>
    <row r="3" spans="1:17" ht="15.75" x14ac:dyDescent="0.3">
      <c r="A3" s="165" t="s">
        <v>284</v>
      </c>
      <c r="B3" s="49" t="s">
        <v>59</v>
      </c>
      <c r="C3" s="52" t="s">
        <v>5</v>
      </c>
      <c r="D3" s="50" t="s">
        <v>5</v>
      </c>
      <c r="E3" s="50" t="s">
        <v>238</v>
      </c>
      <c r="F3" s="54">
        <v>0.02</v>
      </c>
      <c r="H3" s="212" t="s">
        <v>656</v>
      </c>
      <c r="I3" s="212" t="s">
        <v>642</v>
      </c>
      <c r="J3" s="221" t="s">
        <v>645</v>
      </c>
      <c r="L3" s="214" t="s">
        <v>351</v>
      </c>
      <c r="P3" s="221" t="s">
        <v>351</v>
      </c>
    </row>
    <row r="4" spans="1:17" ht="30" x14ac:dyDescent="0.3">
      <c r="A4" s="165" t="s">
        <v>284</v>
      </c>
      <c r="B4" s="49" t="s">
        <v>59</v>
      </c>
      <c r="C4" s="51" t="s">
        <v>7</v>
      </c>
      <c r="D4" s="50" t="s">
        <v>8</v>
      </c>
      <c r="E4" s="50" t="s">
        <v>239</v>
      </c>
      <c r="F4" s="54">
        <v>0.01</v>
      </c>
      <c r="H4" s="212" t="s">
        <v>660</v>
      </c>
      <c r="I4" s="212" t="s">
        <v>434</v>
      </c>
      <c r="J4" s="221" t="s">
        <v>646</v>
      </c>
      <c r="L4" s="214" t="s">
        <v>351</v>
      </c>
      <c r="P4" s="221" t="s">
        <v>351</v>
      </c>
    </row>
    <row r="5" spans="1:17" ht="30" x14ac:dyDescent="0.3">
      <c r="A5" s="165" t="s">
        <v>284</v>
      </c>
      <c r="B5" s="49" t="s">
        <v>59</v>
      </c>
      <c r="C5" s="50" t="s">
        <v>10</v>
      </c>
      <c r="D5" s="50" t="s">
        <v>11</v>
      </c>
      <c r="E5" s="50" t="s">
        <v>240</v>
      </c>
      <c r="F5" s="54">
        <v>0.01</v>
      </c>
      <c r="H5" s="209" t="s">
        <v>657</v>
      </c>
      <c r="I5" s="212" t="s">
        <v>434</v>
      </c>
      <c r="J5" s="221" t="s">
        <v>646</v>
      </c>
      <c r="L5" s="214" t="s">
        <v>351</v>
      </c>
      <c r="P5" s="221" t="s">
        <v>351</v>
      </c>
    </row>
    <row r="6" spans="1:17" ht="15.75" x14ac:dyDescent="0.3">
      <c r="A6" s="165" t="s">
        <v>284</v>
      </c>
      <c r="B6" s="49" t="s">
        <v>59</v>
      </c>
      <c r="C6" s="283" t="s">
        <v>756</v>
      </c>
      <c r="D6" s="50" t="s">
        <v>13</v>
      </c>
      <c r="E6" s="50" t="s">
        <v>237</v>
      </c>
      <c r="F6" s="54">
        <v>0.01</v>
      </c>
      <c r="H6" s="281" t="s">
        <v>748</v>
      </c>
      <c r="I6" s="212" t="s">
        <v>434</v>
      </c>
      <c r="J6" s="221" t="s">
        <v>646</v>
      </c>
      <c r="L6" s="214" t="s">
        <v>351</v>
      </c>
      <c r="P6" s="221" t="s">
        <v>351</v>
      </c>
    </row>
    <row r="7" spans="1:17" ht="15.75" x14ac:dyDescent="0.3">
      <c r="A7" s="165" t="s">
        <v>284</v>
      </c>
      <c r="B7" s="49" t="s">
        <v>59</v>
      </c>
      <c r="C7" s="50" t="s">
        <v>225</v>
      </c>
      <c r="D7" s="50" t="s">
        <v>174</v>
      </c>
      <c r="E7" s="50" t="s">
        <v>229</v>
      </c>
      <c r="F7" s="55">
        <v>100</v>
      </c>
      <c r="G7" s="220"/>
      <c r="H7" t="s">
        <v>662</v>
      </c>
      <c r="I7" s="212" t="s">
        <v>438</v>
      </c>
      <c r="J7" s="221" t="s">
        <v>648</v>
      </c>
      <c r="L7" s="214" t="s">
        <v>351</v>
      </c>
      <c r="P7" s="221" t="s">
        <v>351</v>
      </c>
    </row>
    <row r="8" spans="1:17" ht="15.75" x14ac:dyDescent="0.3">
      <c r="A8" s="166" t="s">
        <v>284</v>
      </c>
      <c r="B8" s="49" t="s">
        <v>59</v>
      </c>
      <c r="C8" s="53" t="s">
        <v>226</v>
      </c>
      <c r="D8" s="53" t="s">
        <v>230</v>
      </c>
      <c r="E8" s="53" t="s">
        <v>231</v>
      </c>
      <c r="F8" s="56">
        <v>200</v>
      </c>
      <c r="H8" s="207" t="s">
        <v>659</v>
      </c>
      <c r="I8" s="207" t="s">
        <v>436</v>
      </c>
      <c r="J8" s="221" t="s">
        <v>647</v>
      </c>
      <c r="L8" s="214" t="s">
        <v>351</v>
      </c>
      <c r="P8" s="221" t="s">
        <v>351</v>
      </c>
    </row>
    <row r="9" spans="1:17" x14ac:dyDescent="0.25">
      <c r="A9" s="166" t="s">
        <v>284</v>
      </c>
      <c r="B9" s="49" t="s">
        <v>59</v>
      </c>
      <c r="C9" s="53" t="s">
        <v>227</v>
      </c>
      <c r="D9" s="53" t="s">
        <v>232</v>
      </c>
      <c r="E9" s="53" t="s">
        <v>233</v>
      </c>
      <c r="F9" s="57">
        <v>100</v>
      </c>
      <c r="H9" s="212" t="s">
        <v>661</v>
      </c>
      <c r="I9" s="212" t="s">
        <v>438</v>
      </c>
      <c r="J9" s="221" t="s">
        <v>648</v>
      </c>
      <c r="L9" s="214" t="s">
        <v>351</v>
      </c>
      <c r="P9" s="221" t="s">
        <v>351</v>
      </c>
    </row>
    <row r="10" spans="1:17" x14ac:dyDescent="0.25">
      <c r="A10" s="166" t="s">
        <v>284</v>
      </c>
      <c r="B10" s="49" t="s">
        <v>59</v>
      </c>
      <c r="C10" s="53" t="s">
        <v>228</v>
      </c>
      <c r="D10" s="53" t="s">
        <v>234</v>
      </c>
      <c r="E10" s="53" t="s">
        <v>235</v>
      </c>
      <c r="F10" s="57">
        <v>100</v>
      </c>
      <c r="H10" s="211" t="s">
        <v>658</v>
      </c>
      <c r="I10" s="212" t="s">
        <v>438</v>
      </c>
      <c r="J10" s="221" t="s">
        <v>648</v>
      </c>
      <c r="L10" s="214" t="s">
        <v>351</v>
      </c>
      <c r="P10" s="221" t="s">
        <v>351</v>
      </c>
    </row>
    <row r="11" spans="1:17" ht="15.75" x14ac:dyDescent="0.3">
      <c r="A11" s="168" t="s">
        <v>284</v>
      </c>
      <c r="B11" t="s">
        <v>65</v>
      </c>
      <c r="C11" s="61" t="s">
        <v>19</v>
      </c>
      <c r="D11" s="60" t="s">
        <v>20</v>
      </c>
      <c r="E11" s="9" t="s">
        <v>248</v>
      </c>
      <c r="F11" s="65">
        <v>0.95</v>
      </c>
      <c r="H11" s="212" t="s">
        <v>652</v>
      </c>
      <c r="I11" s="212" t="s">
        <v>432</v>
      </c>
      <c r="J11" s="221" t="s">
        <v>644</v>
      </c>
      <c r="L11" s="214" t="s">
        <v>351</v>
      </c>
      <c r="P11" s="221" t="s">
        <v>351</v>
      </c>
    </row>
    <row r="12" spans="1:17" ht="15.75" x14ac:dyDescent="0.3">
      <c r="A12" s="168" t="s">
        <v>284</v>
      </c>
      <c r="B12" s="59" t="s">
        <v>65</v>
      </c>
      <c r="C12" s="60" t="s">
        <v>38</v>
      </c>
      <c r="D12" s="60" t="s">
        <v>39</v>
      </c>
      <c r="E12" s="9" t="s">
        <v>221</v>
      </c>
      <c r="F12" s="65">
        <v>0.95</v>
      </c>
      <c r="H12" t="s">
        <v>655</v>
      </c>
      <c r="I12" s="212" t="s">
        <v>432</v>
      </c>
      <c r="J12" s="221" t="s">
        <v>644</v>
      </c>
      <c r="L12" s="214" t="s">
        <v>351</v>
      </c>
      <c r="P12" s="221" t="s">
        <v>351</v>
      </c>
    </row>
    <row r="13" spans="1:17" ht="15.75" x14ac:dyDescent="0.3">
      <c r="A13" s="168" t="s">
        <v>284</v>
      </c>
      <c r="B13" s="59" t="s">
        <v>65</v>
      </c>
      <c r="C13" s="60" t="s">
        <v>241</v>
      </c>
      <c r="D13" s="60" t="s">
        <v>242</v>
      </c>
      <c r="E13" s="9" t="s">
        <v>243</v>
      </c>
      <c r="F13" s="66">
        <v>50</v>
      </c>
      <c r="H13" s="221" t="s">
        <v>651</v>
      </c>
      <c r="I13" t="s">
        <v>663</v>
      </c>
      <c r="J13" t="s">
        <v>664</v>
      </c>
      <c r="L13" s="214" t="s">
        <v>351</v>
      </c>
      <c r="P13" s="221" t="s">
        <v>351</v>
      </c>
    </row>
    <row r="14" spans="1:17" ht="15.75" x14ac:dyDescent="0.3">
      <c r="A14" s="168" t="s">
        <v>288</v>
      </c>
      <c r="B14" s="59" t="s">
        <v>65</v>
      </c>
      <c r="C14" s="60" t="s">
        <v>244</v>
      </c>
      <c r="D14" s="60" t="s">
        <v>245</v>
      </c>
      <c r="E14" s="9" t="s">
        <v>246</v>
      </c>
      <c r="F14" s="67">
        <v>50</v>
      </c>
      <c r="G14" s="9"/>
      <c r="H14" t="s">
        <v>654</v>
      </c>
      <c r="I14" t="s">
        <v>663</v>
      </c>
      <c r="J14" t="s">
        <v>664</v>
      </c>
      <c r="L14" s="214" t="s">
        <v>351</v>
      </c>
      <c r="P14" s="221" t="s">
        <v>351</v>
      </c>
    </row>
    <row r="15" spans="1:17" x14ac:dyDescent="0.25">
      <c r="E15" s="42" t="s">
        <v>247</v>
      </c>
      <c r="F15" s="5">
        <v>0.95</v>
      </c>
      <c r="G15" s="221" t="s">
        <v>677</v>
      </c>
      <c r="H15" t="s">
        <v>676</v>
      </c>
      <c r="I15" s="221" t="s">
        <v>676</v>
      </c>
      <c r="J15" s="221" t="s">
        <v>676</v>
      </c>
      <c r="K15" s="221" t="s">
        <v>676</v>
      </c>
      <c r="L15" s="221" t="s">
        <v>676</v>
      </c>
      <c r="M15" s="173"/>
      <c r="N15" s="173"/>
      <c r="O15" s="173"/>
    </row>
    <row r="16" spans="1:17" x14ac:dyDescent="0.25">
      <c r="B16" s="64"/>
      <c r="E16" s="42" t="s">
        <v>249</v>
      </c>
      <c r="F16" s="5">
        <v>0.01</v>
      </c>
      <c r="G16" s="221" t="s">
        <v>677</v>
      </c>
      <c r="H16" s="221" t="s">
        <v>676</v>
      </c>
      <c r="I16" s="221" t="s">
        <v>676</v>
      </c>
      <c r="J16" s="221" t="s">
        <v>676</v>
      </c>
      <c r="K16" s="221" t="s">
        <v>676</v>
      </c>
      <c r="L16" s="221" t="s">
        <v>676</v>
      </c>
      <c r="M16" s="173"/>
      <c r="N16" s="173"/>
      <c r="O16" s="173"/>
    </row>
    <row r="17" spans="2:15" x14ac:dyDescent="0.25">
      <c r="B17" s="64"/>
      <c r="E17" s="42" t="s">
        <v>250</v>
      </c>
      <c r="F17" s="5">
        <v>0.05</v>
      </c>
      <c r="G17" s="221" t="s">
        <v>677</v>
      </c>
      <c r="H17" s="221" t="s">
        <v>676</v>
      </c>
      <c r="I17" s="221" t="s">
        <v>676</v>
      </c>
      <c r="J17" s="221" t="s">
        <v>676</v>
      </c>
      <c r="K17" s="221" t="s">
        <v>676</v>
      </c>
      <c r="L17" s="221" t="s">
        <v>676</v>
      </c>
      <c r="M17" s="173"/>
      <c r="N17" s="173"/>
      <c r="O17" s="173"/>
    </row>
    <row r="18" spans="2:15" x14ac:dyDescent="0.25">
      <c r="B18" s="64"/>
      <c r="C18" s="3"/>
      <c r="D18" s="4"/>
      <c r="E18" s="1" t="s">
        <v>251</v>
      </c>
      <c r="F18" s="9">
        <v>200</v>
      </c>
      <c r="G18" s="221" t="s">
        <v>677</v>
      </c>
      <c r="H18" s="221" t="s">
        <v>676</v>
      </c>
      <c r="I18" s="221" t="s">
        <v>676</v>
      </c>
      <c r="J18" s="221" t="s">
        <v>676</v>
      </c>
      <c r="K18" s="221" t="s">
        <v>676</v>
      </c>
      <c r="L18" s="221" t="s">
        <v>676</v>
      </c>
      <c r="M18" s="173"/>
      <c r="N18" s="173"/>
      <c r="O18" s="173"/>
    </row>
    <row r="19" spans="2:15" x14ac:dyDescent="0.25">
      <c r="B19" s="64"/>
      <c r="C19" s="3"/>
      <c r="D19" s="4"/>
      <c r="E19" s="1" t="s">
        <v>252</v>
      </c>
      <c r="F19" s="9">
        <v>80</v>
      </c>
      <c r="G19" s="221" t="s">
        <v>677</v>
      </c>
      <c r="H19" s="221" t="s">
        <v>676</v>
      </c>
      <c r="I19" s="221" t="s">
        <v>676</v>
      </c>
      <c r="J19" s="221" t="s">
        <v>676</v>
      </c>
      <c r="K19" s="221" t="s">
        <v>676</v>
      </c>
      <c r="L19" s="221" t="s">
        <v>676</v>
      </c>
      <c r="M19" s="173"/>
      <c r="N19" s="173"/>
      <c r="O19" s="173"/>
    </row>
    <row r="20" spans="2:15" x14ac:dyDescent="0.25">
      <c r="B20" s="64"/>
      <c r="C20" s="3"/>
      <c r="D20" s="4"/>
      <c r="E20" s="1" t="s">
        <v>253</v>
      </c>
      <c r="F20" s="9">
        <v>250</v>
      </c>
      <c r="G20" s="221" t="s">
        <v>677</v>
      </c>
      <c r="H20" s="221" t="s">
        <v>676</v>
      </c>
      <c r="I20" s="221" t="s">
        <v>676</v>
      </c>
      <c r="J20" s="221" t="s">
        <v>676</v>
      </c>
      <c r="K20" s="221" t="s">
        <v>676</v>
      </c>
      <c r="L20" s="221" t="s">
        <v>676</v>
      </c>
      <c r="M20" s="173"/>
      <c r="N20" s="173"/>
      <c r="O20" s="173"/>
    </row>
    <row r="21" spans="2:15" x14ac:dyDescent="0.25">
      <c r="C21" s="3"/>
      <c r="D21" s="4"/>
    </row>
    <row r="22" spans="2:15" x14ac:dyDescent="0.25">
      <c r="C22" s="3"/>
      <c r="D22" s="4"/>
    </row>
    <row r="23" spans="2:15" x14ac:dyDescent="0.25">
      <c r="C23" s="3"/>
      <c r="D23" s="3"/>
    </row>
    <row r="24" spans="2:15" x14ac:dyDescent="0.25">
      <c r="C24" s="3"/>
      <c r="D24" s="3"/>
    </row>
    <row r="25" spans="2:15" x14ac:dyDescent="0.25">
      <c r="C25" s="3"/>
      <c r="D25" s="3"/>
    </row>
    <row r="26" spans="2:15" x14ac:dyDescent="0.25">
      <c r="C26" s="3"/>
      <c r="D26" s="3"/>
    </row>
    <row r="27" spans="2:15" x14ac:dyDescent="0.25">
      <c r="C27" s="3"/>
      <c r="D27" s="3"/>
    </row>
  </sheetData>
  <autoFilter ref="A1:Q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D1" workbookViewId="0">
      <selection activeCell="D6" sqref="D6"/>
    </sheetView>
  </sheetViews>
  <sheetFormatPr defaultColWidth="13.5703125" defaultRowHeight="15" x14ac:dyDescent="0.25"/>
  <cols>
    <col min="1" max="1" width="13.5703125" style="167"/>
    <col min="2" max="2" width="13.5703125" style="90"/>
    <col min="3" max="3" width="27.140625" style="90" customWidth="1"/>
    <col min="4" max="4" width="25.140625" style="90" customWidth="1"/>
    <col min="5" max="5" width="28.140625" style="90" customWidth="1"/>
    <col min="6" max="6" width="13.5703125" style="90"/>
    <col min="7" max="7" width="33.28515625" style="90" customWidth="1"/>
    <col min="8" max="8" width="28" style="90" customWidth="1"/>
    <col min="9" max="9" width="27.140625" style="90" customWidth="1"/>
    <col min="10" max="10" width="31.42578125" style="90" customWidth="1"/>
    <col min="11" max="11" width="17.42578125" style="90" customWidth="1"/>
    <col min="12" max="15" width="13.5703125" style="90"/>
    <col min="16" max="16" width="16.7109375" style="221" customWidth="1"/>
    <col min="17" max="16384" width="13.5703125" style="90"/>
  </cols>
  <sheetData>
    <row r="1" spans="1:16" ht="60" x14ac:dyDescent="0.25">
      <c r="A1" s="170" t="s">
        <v>283</v>
      </c>
      <c r="B1" s="90" t="s">
        <v>58</v>
      </c>
      <c r="C1" s="82" t="s">
        <v>0</v>
      </c>
      <c r="D1" s="85" t="s">
        <v>1</v>
      </c>
      <c r="E1" s="85" t="s">
        <v>2</v>
      </c>
      <c r="F1" s="87" t="s">
        <v>236</v>
      </c>
      <c r="G1" s="58" t="s">
        <v>90</v>
      </c>
      <c r="H1" s="90" t="s">
        <v>107</v>
      </c>
      <c r="I1" s="90" t="s">
        <v>108</v>
      </c>
      <c r="J1" s="90" t="s">
        <v>109</v>
      </c>
      <c r="K1" s="90" t="s">
        <v>110</v>
      </c>
      <c r="L1" s="90" t="s">
        <v>111</v>
      </c>
      <c r="M1" s="90" t="s">
        <v>112</v>
      </c>
      <c r="N1" s="90" t="s">
        <v>113</v>
      </c>
      <c r="O1" s="90" t="s">
        <v>114</v>
      </c>
      <c r="P1" s="246" t="s">
        <v>681</v>
      </c>
    </row>
    <row r="2" spans="1:16" ht="30" x14ac:dyDescent="0.3">
      <c r="A2" s="168" t="s">
        <v>284</v>
      </c>
      <c r="B2" s="90" t="s">
        <v>59</v>
      </c>
      <c r="C2" s="84" t="s">
        <v>3</v>
      </c>
      <c r="D2" s="91" t="s">
        <v>3</v>
      </c>
      <c r="E2" s="91" t="s">
        <v>4</v>
      </c>
      <c r="F2" s="92">
        <v>0.95</v>
      </c>
      <c r="H2" s="212" t="s">
        <v>431</v>
      </c>
      <c r="I2" s="212" t="s">
        <v>432</v>
      </c>
      <c r="J2" s="90" t="s">
        <v>644</v>
      </c>
      <c r="K2" s="203" t="s">
        <v>351</v>
      </c>
      <c r="L2" s="214" t="s">
        <v>351</v>
      </c>
      <c r="P2" s="221" t="s">
        <v>351</v>
      </c>
    </row>
    <row r="3" spans="1:16" ht="15.75" x14ac:dyDescent="0.3">
      <c r="A3" s="168" t="s">
        <v>284</v>
      </c>
      <c r="B3" s="90" t="s">
        <v>59</v>
      </c>
      <c r="C3" s="86" t="s">
        <v>5</v>
      </c>
      <c r="D3" s="91" t="s">
        <v>5</v>
      </c>
      <c r="E3" s="91" t="s">
        <v>238</v>
      </c>
      <c r="F3" s="92">
        <v>0.02</v>
      </c>
      <c r="G3" s="239" t="s">
        <v>643</v>
      </c>
      <c r="H3" s="212" t="s">
        <v>641</v>
      </c>
      <c r="I3" s="212" t="s">
        <v>642</v>
      </c>
      <c r="J3" s="90" t="s">
        <v>645</v>
      </c>
      <c r="K3" s="203" t="s">
        <v>342</v>
      </c>
      <c r="L3" s="214" t="s">
        <v>351</v>
      </c>
      <c r="P3" s="221" t="s">
        <v>351</v>
      </c>
    </row>
    <row r="4" spans="1:16" ht="30" x14ac:dyDescent="0.3">
      <c r="A4" s="168" t="s">
        <v>284</v>
      </c>
      <c r="B4" s="90" t="s">
        <v>59</v>
      </c>
      <c r="C4" s="84" t="s">
        <v>7</v>
      </c>
      <c r="D4" s="91" t="s">
        <v>8</v>
      </c>
      <c r="E4" s="91" t="s">
        <v>239</v>
      </c>
      <c r="F4" s="92">
        <v>0.01</v>
      </c>
      <c r="H4" s="212" t="s">
        <v>433</v>
      </c>
      <c r="I4" s="212" t="s">
        <v>434</v>
      </c>
      <c r="J4" s="90" t="s">
        <v>646</v>
      </c>
      <c r="K4" s="203" t="s">
        <v>351</v>
      </c>
      <c r="L4" s="214" t="s">
        <v>351</v>
      </c>
      <c r="P4" s="221" t="s">
        <v>351</v>
      </c>
    </row>
    <row r="5" spans="1:16" ht="30" x14ac:dyDescent="0.3">
      <c r="A5" s="168" t="s">
        <v>284</v>
      </c>
      <c r="B5" s="90" t="s">
        <v>59</v>
      </c>
      <c r="C5" s="91" t="s">
        <v>10</v>
      </c>
      <c r="D5" s="91" t="s">
        <v>11</v>
      </c>
      <c r="E5" s="91" t="s">
        <v>240</v>
      </c>
      <c r="F5" s="92">
        <v>0.01</v>
      </c>
      <c r="H5" s="209" t="s">
        <v>435</v>
      </c>
      <c r="I5" s="212" t="s">
        <v>434</v>
      </c>
      <c r="J5" s="221" t="s">
        <v>646</v>
      </c>
      <c r="K5" s="203" t="s">
        <v>351</v>
      </c>
      <c r="L5" s="214" t="s">
        <v>351</v>
      </c>
      <c r="P5" s="221" t="s">
        <v>351</v>
      </c>
    </row>
    <row r="6" spans="1:16" ht="15.75" x14ac:dyDescent="0.3">
      <c r="A6" s="168" t="s">
        <v>284</v>
      </c>
      <c r="B6" s="90" t="s">
        <v>59</v>
      </c>
      <c r="C6" s="91" t="s">
        <v>12</v>
      </c>
      <c r="D6" s="283" t="s">
        <v>756</v>
      </c>
      <c r="E6" s="91" t="s">
        <v>237</v>
      </c>
      <c r="F6" s="92">
        <v>0.01</v>
      </c>
      <c r="H6" s="281" t="s">
        <v>749</v>
      </c>
      <c r="I6" s="212" t="s">
        <v>434</v>
      </c>
      <c r="J6" s="221" t="s">
        <v>646</v>
      </c>
      <c r="K6" s="203" t="s">
        <v>351</v>
      </c>
      <c r="L6" s="214" t="s">
        <v>351</v>
      </c>
      <c r="P6" s="221" t="s">
        <v>351</v>
      </c>
    </row>
    <row r="7" spans="1:16" ht="15.75" x14ac:dyDescent="0.3">
      <c r="A7" s="168" t="s">
        <v>284</v>
      </c>
      <c r="B7" s="90" t="s">
        <v>59</v>
      </c>
      <c r="C7" s="91" t="s">
        <v>225</v>
      </c>
      <c r="D7" s="91" t="s">
        <v>174</v>
      </c>
      <c r="E7" s="91" t="s">
        <v>229</v>
      </c>
      <c r="F7" s="67">
        <v>100</v>
      </c>
      <c r="G7" s="220" t="s">
        <v>649</v>
      </c>
      <c r="H7" s="212" t="s">
        <v>606</v>
      </c>
      <c r="I7" s="212" t="s">
        <v>606</v>
      </c>
      <c r="J7" s="212" t="s">
        <v>606</v>
      </c>
      <c r="K7" s="203" t="s">
        <v>342</v>
      </c>
      <c r="L7" s="212" t="s">
        <v>606</v>
      </c>
      <c r="M7" s="212" t="s">
        <v>606</v>
      </c>
      <c r="N7" s="212" t="s">
        <v>606</v>
      </c>
      <c r="O7" s="212" t="s">
        <v>606</v>
      </c>
    </row>
    <row r="8" spans="1:16" ht="15.75" x14ac:dyDescent="0.3">
      <c r="A8" s="169" t="s">
        <v>284</v>
      </c>
      <c r="B8" s="90" t="s">
        <v>59</v>
      </c>
      <c r="C8" s="53" t="s">
        <v>226</v>
      </c>
      <c r="D8" s="53" t="s">
        <v>230</v>
      </c>
      <c r="E8" s="53" t="s">
        <v>231</v>
      </c>
      <c r="F8" s="56">
        <v>200</v>
      </c>
      <c r="H8" s="207" t="s">
        <v>650</v>
      </c>
      <c r="I8" s="207" t="s">
        <v>436</v>
      </c>
      <c r="J8" s="90" t="s">
        <v>647</v>
      </c>
      <c r="K8" s="203" t="s">
        <v>351</v>
      </c>
      <c r="L8" s="214" t="s">
        <v>351</v>
      </c>
      <c r="P8" s="221" t="s">
        <v>351</v>
      </c>
    </row>
    <row r="9" spans="1:16" x14ac:dyDescent="0.25">
      <c r="A9" s="169" t="s">
        <v>284</v>
      </c>
      <c r="B9" s="90" t="s">
        <v>59</v>
      </c>
      <c r="C9" s="53" t="s">
        <v>227</v>
      </c>
      <c r="D9" s="53" t="s">
        <v>232</v>
      </c>
      <c r="E9" s="53" t="s">
        <v>233</v>
      </c>
      <c r="F9" s="57">
        <v>100</v>
      </c>
      <c r="H9" s="212" t="s">
        <v>437</v>
      </c>
      <c r="I9" s="212" t="s">
        <v>438</v>
      </c>
      <c r="J9" s="90" t="s">
        <v>648</v>
      </c>
      <c r="K9" s="203" t="s">
        <v>351</v>
      </c>
      <c r="L9" s="214" t="s">
        <v>351</v>
      </c>
      <c r="P9" s="221" t="s">
        <v>351</v>
      </c>
    </row>
    <row r="10" spans="1:16" x14ac:dyDescent="0.25">
      <c r="A10" s="169" t="s">
        <v>284</v>
      </c>
      <c r="B10" s="90" t="s">
        <v>59</v>
      </c>
      <c r="C10" s="53" t="s">
        <v>228</v>
      </c>
      <c r="D10" s="53" t="s">
        <v>234</v>
      </c>
      <c r="E10" s="53" t="s">
        <v>235</v>
      </c>
      <c r="F10" s="57">
        <v>100</v>
      </c>
      <c r="H10" s="211" t="s">
        <v>439</v>
      </c>
      <c r="I10" s="212" t="s">
        <v>438</v>
      </c>
      <c r="J10" s="90" t="s">
        <v>648</v>
      </c>
      <c r="K10" s="203" t="s">
        <v>351</v>
      </c>
      <c r="L10" s="214" t="s">
        <v>351</v>
      </c>
      <c r="P10" s="221" t="s">
        <v>351</v>
      </c>
    </row>
    <row r="11" spans="1:16" ht="15.75" x14ac:dyDescent="0.3">
      <c r="A11" s="168" t="s">
        <v>284</v>
      </c>
      <c r="B11" s="90" t="s">
        <v>65</v>
      </c>
      <c r="C11" s="84" t="s">
        <v>19</v>
      </c>
      <c r="D11" s="91" t="s">
        <v>20</v>
      </c>
      <c r="E11" s="75" t="s">
        <v>248</v>
      </c>
      <c r="F11" s="92">
        <v>0.95</v>
      </c>
      <c r="H11" s="212" t="s">
        <v>440</v>
      </c>
      <c r="I11" s="212" t="s">
        <v>432</v>
      </c>
      <c r="J11" s="90" t="s">
        <v>644</v>
      </c>
      <c r="K11" s="203" t="s">
        <v>351</v>
      </c>
      <c r="L11" s="214" t="s">
        <v>351</v>
      </c>
      <c r="P11" s="221" t="s">
        <v>351</v>
      </c>
    </row>
    <row r="12" spans="1:16" ht="15.75" x14ac:dyDescent="0.3">
      <c r="A12" s="168" t="s">
        <v>284</v>
      </c>
      <c r="C12" s="91" t="s">
        <v>38</v>
      </c>
      <c r="D12" s="91" t="s">
        <v>39</v>
      </c>
      <c r="E12" s="75" t="s">
        <v>221</v>
      </c>
      <c r="F12" s="92">
        <v>0.95</v>
      </c>
      <c r="G12" s="220" t="s">
        <v>649</v>
      </c>
      <c r="H12" s="212" t="s">
        <v>606</v>
      </c>
      <c r="I12" s="212" t="s">
        <v>606</v>
      </c>
      <c r="J12" s="214" t="s">
        <v>606</v>
      </c>
      <c r="K12" s="214" t="s">
        <v>606</v>
      </c>
      <c r="L12" s="214" t="s">
        <v>606</v>
      </c>
      <c r="M12" s="214" t="s">
        <v>606</v>
      </c>
      <c r="N12" s="214" t="s">
        <v>606</v>
      </c>
      <c r="O12" s="214" t="s">
        <v>606</v>
      </c>
    </row>
    <row r="13" spans="1:16" ht="15.75" x14ac:dyDescent="0.3">
      <c r="A13" s="168" t="s">
        <v>284</v>
      </c>
      <c r="C13" s="91" t="s">
        <v>241</v>
      </c>
      <c r="D13" s="91" t="s">
        <v>242</v>
      </c>
      <c r="E13" s="75" t="s">
        <v>243</v>
      </c>
      <c r="F13" s="66">
        <v>50</v>
      </c>
      <c r="G13" s="220" t="s">
        <v>649</v>
      </c>
      <c r="H13" s="212" t="s">
        <v>606</v>
      </c>
      <c r="I13" s="212" t="s">
        <v>606</v>
      </c>
      <c r="J13" s="214" t="s">
        <v>606</v>
      </c>
      <c r="K13" s="214" t="s">
        <v>606</v>
      </c>
      <c r="L13" s="214" t="s">
        <v>606</v>
      </c>
      <c r="M13" s="214" t="s">
        <v>606</v>
      </c>
      <c r="N13" s="214" t="s">
        <v>606</v>
      </c>
      <c r="O13" s="214" t="s">
        <v>606</v>
      </c>
    </row>
    <row r="14" spans="1:16" ht="15.75" x14ac:dyDescent="0.3">
      <c r="A14" s="168" t="s">
        <v>288</v>
      </c>
      <c r="C14" s="91" t="s">
        <v>244</v>
      </c>
      <c r="D14" s="91" t="s">
        <v>245</v>
      </c>
      <c r="E14" s="75" t="s">
        <v>246</v>
      </c>
      <c r="F14" s="67">
        <v>50</v>
      </c>
      <c r="G14" s="220" t="s">
        <v>649</v>
      </c>
      <c r="H14" s="212" t="s">
        <v>606</v>
      </c>
      <c r="I14" s="212" t="s">
        <v>606</v>
      </c>
      <c r="J14" s="214" t="s">
        <v>606</v>
      </c>
      <c r="K14" s="214" t="s">
        <v>606</v>
      </c>
      <c r="L14" s="214" t="s">
        <v>606</v>
      </c>
      <c r="M14" s="214" t="s">
        <v>606</v>
      </c>
      <c r="N14" s="214" t="s">
        <v>606</v>
      </c>
      <c r="O14" s="214" t="s">
        <v>606</v>
      </c>
    </row>
    <row r="15" spans="1:16" x14ac:dyDescent="0.25">
      <c r="E15" s="42" t="s">
        <v>247</v>
      </c>
      <c r="F15" s="5">
        <v>0.95</v>
      </c>
      <c r="G15" s="221" t="s">
        <v>677</v>
      </c>
      <c r="H15" s="212" t="s">
        <v>606</v>
      </c>
      <c r="I15" s="212" t="s">
        <v>606</v>
      </c>
      <c r="J15" s="212" t="s">
        <v>606</v>
      </c>
      <c r="K15" s="212" t="s">
        <v>606</v>
      </c>
      <c r="L15" s="212" t="s">
        <v>606</v>
      </c>
    </row>
    <row r="16" spans="1:16" x14ac:dyDescent="0.25">
      <c r="E16" s="42" t="s">
        <v>249</v>
      </c>
      <c r="F16" s="5">
        <v>0.01</v>
      </c>
      <c r="G16" s="221" t="s">
        <v>677</v>
      </c>
      <c r="H16" s="212" t="s">
        <v>606</v>
      </c>
      <c r="I16" s="212" t="s">
        <v>606</v>
      </c>
      <c r="J16" s="212" t="s">
        <v>606</v>
      </c>
      <c r="K16" s="212" t="s">
        <v>606</v>
      </c>
      <c r="L16" s="212" t="s">
        <v>606</v>
      </c>
    </row>
    <row r="17" spans="3:12" x14ac:dyDescent="0.25">
      <c r="E17" s="42" t="s">
        <v>250</v>
      </c>
      <c r="F17" s="5">
        <v>0.05</v>
      </c>
      <c r="G17" s="221" t="s">
        <v>677</v>
      </c>
      <c r="H17" s="212" t="s">
        <v>606</v>
      </c>
      <c r="I17" s="212" t="s">
        <v>606</v>
      </c>
      <c r="J17" s="212" t="s">
        <v>606</v>
      </c>
      <c r="K17" s="212" t="s">
        <v>606</v>
      </c>
      <c r="L17" s="212" t="s">
        <v>606</v>
      </c>
    </row>
    <row r="18" spans="3:12" x14ac:dyDescent="0.25">
      <c r="C18" s="3"/>
      <c r="D18" s="4"/>
      <c r="E18" s="1" t="s">
        <v>251</v>
      </c>
      <c r="F18" s="75">
        <v>200</v>
      </c>
      <c r="G18" s="221" t="s">
        <v>677</v>
      </c>
      <c r="H18" s="212" t="s">
        <v>606</v>
      </c>
      <c r="I18" s="212" t="s">
        <v>606</v>
      </c>
      <c r="J18" s="212" t="s">
        <v>606</v>
      </c>
      <c r="K18" s="212" t="s">
        <v>606</v>
      </c>
      <c r="L18" s="212" t="s">
        <v>606</v>
      </c>
    </row>
    <row r="19" spans="3:12" x14ac:dyDescent="0.25">
      <c r="C19" s="3"/>
      <c r="D19" s="4"/>
      <c r="E19" s="1" t="s">
        <v>252</v>
      </c>
      <c r="F19" s="75">
        <v>80</v>
      </c>
      <c r="G19" s="221" t="s">
        <v>677</v>
      </c>
      <c r="H19" s="212" t="s">
        <v>606</v>
      </c>
      <c r="I19" s="212" t="s">
        <v>606</v>
      </c>
      <c r="J19" s="212" t="s">
        <v>606</v>
      </c>
      <c r="K19" s="212" t="s">
        <v>606</v>
      </c>
      <c r="L19" s="212" t="s">
        <v>606</v>
      </c>
    </row>
    <row r="20" spans="3:12" x14ac:dyDescent="0.25">
      <c r="C20" s="3"/>
      <c r="D20" s="4"/>
      <c r="E20" s="1" t="s">
        <v>253</v>
      </c>
      <c r="F20" s="75">
        <v>250</v>
      </c>
      <c r="G20" s="221" t="s">
        <v>677</v>
      </c>
      <c r="H20" s="212" t="s">
        <v>606</v>
      </c>
      <c r="I20" s="212" t="s">
        <v>606</v>
      </c>
      <c r="J20" s="212" t="s">
        <v>606</v>
      </c>
      <c r="K20" s="212" t="s">
        <v>606</v>
      </c>
      <c r="L20" s="212" t="s">
        <v>606</v>
      </c>
    </row>
    <row r="21" spans="3:12" x14ac:dyDescent="0.25">
      <c r="C21" s="3"/>
      <c r="D21" s="4"/>
    </row>
    <row r="22" spans="3:12" x14ac:dyDescent="0.25">
      <c r="C22" s="3"/>
      <c r="D22" s="4"/>
    </row>
    <row r="23" spans="3:12" x14ac:dyDescent="0.25">
      <c r="C23" s="3"/>
      <c r="D23" s="3"/>
    </row>
    <row r="24" spans="3:12" x14ac:dyDescent="0.25">
      <c r="C24" s="3"/>
      <c r="D24" s="3"/>
    </row>
    <row r="25" spans="3:12" x14ac:dyDescent="0.25">
      <c r="C25" s="3"/>
      <c r="D25" s="3"/>
    </row>
    <row r="26" spans="3:12" x14ac:dyDescent="0.25">
      <c r="C26" s="3"/>
      <c r="D26" s="3"/>
    </row>
    <row r="27" spans="3:12" x14ac:dyDescent="0.25">
      <c r="C27" s="3"/>
      <c r="D27" s="3"/>
    </row>
  </sheetData>
  <autoFilter ref="A1:P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Huawei Hourly Alarm</vt:lpstr>
      <vt:lpstr>Huawei Dashboard hourly Cell</vt:lpstr>
      <vt:lpstr>ALU Hourly Alarm</vt:lpstr>
      <vt:lpstr>ALU Dashboard hourly Cell</vt:lpstr>
      <vt:lpstr>Ericsson Hourly Alarm</vt:lpstr>
      <vt:lpstr>Ericsson Dashboard hourly Cell</vt:lpstr>
      <vt:lpstr>Huawei Cell Daily Alarm</vt:lpstr>
      <vt:lpstr>ALU Cell Daily Alarm</vt:lpstr>
      <vt:lpstr>Ericsson Cell Daily Alarm</vt:lpstr>
      <vt:lpstr>Huawei Cluster Daily Alarm</vt:lpstr>
      <vt:lpstr>ALU Cluster Daily Alarm</vt:lpstr>
      <vt:lpstr>Ericsson Cluster Daily Alarm</vt:lpstr>
      <vt:lpstr>Huawei Network Daily Alarm</vt:lpstr>
      <vt:lpstr>ALU Network Daily Alarm</vt:lpstr>
      <vt:lpstr>Ericsson Network Daily Alarm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Toh</dc:creator>
  <cp:lastModifiedBy>Jacky Toh</cp:lastModifiedBy>
  <dcterms:created xsi:type="dcterms:W3CDTF">2015-10-15T06:27:44Z</dcterms:created>
  <dcterms:modified xsi:type="dcterms:W3CDTF">2015-11-25T20:08:57Z</dcterms:modified>
</cp:coreProperties>
</file>