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rem\Dropbox\My PC (LAPTOP-ILSKLAU3)\Downloads\"/>
    </mc:Choice>
  </mc:AlternateContent>
  <xr:revisionPtr revIDLastSave="0" documentId="13_ncr:1_{D82CF32C-10A7-4DF7-BE20-A81FB9114A7C}" xr6:coauthVersionLast="46" xr6:coauthVersionMax="46" xr10:uidLastSave="{00000000-0000-0000-0000-000000000000}"/>
  <bookViews>
    <workbookView xWindow="-108" yWindow="-108" windowWidth="23256" windowHeight="13176" firstSheet="10" activeTab="13" xr2:uid="{00000000-000D-0000-FFFF-FFFF00000000}"/>
  </bookViews>
  <sheets>
    <sheet name="Matriks Berpasangan kriteria" sheetId="4" r:id="rId1"/>
    <sheet name="Nilai Kriteria" sheetId="5" r:id="rId2"/>
    <sheet name="Penjumlahan Setiap Baris" sheetId="6" r:id="rId3"/>
    <sheet name="Perhitungan Rasio Konsistensi" sheetId="7" r:id="rId4"/>
    <sheet name="Penjumlahan baris Subkriteria" sheetId="11" r:id="rId5"/>
    <sheet name="Menghitung Matriks Normalisasi" sheetId="10" r:id="rId6"/>
    <sheet name="Perhitungan Rasio Konsistensi s" sheetId="14" r:id="rId7"/>
    <sheet name="Perhitungan Semua Subkriteria" sheetId="8" r:id="rId8"/>
    <sheet name="Nilai Prioritas Masing-Masing" sheetId="15" r:id="rId9"/>
    <sheet name="Perhitungan Alternatif K1" sheetId="12" r:id="rId10"/>
    <sheet name="Perhitungan Alternatif K2" sheetId="13" r:id="rId11"/>
    <sheet name="Perhitungan Alternatif K3" sheetId="16" r:id="rId12"/>
    <sheet name="Perhitungan Alternatif K4" sheetId="17" r:id="rId13"/>
    <sheet name="Hasil Akhir" sheetId="18" r:id="rId14"/>
  </sheets>
  <calcPr calcId="191029"/>
</workbook>
</file>

<file path=xl/calcChain.xml><?xml version="1.0" encoding="utf-8"?>
<calcChain xmlns="http://schemas.openxmlformats.org/spreadsheetml/2006/main">
  <c r="E5" i="18" l="1"/>
  <c r="E4" i="18"/>
  <c r="E3" i="18"/>
  <c r="D5" i="18"/>
  <c r="D4" i="18"/>
  <c r="D3" i="18"/>
  <c r="C4" i="18"/>
  <c r="C5" i="18"/>
  <c r="C3" i="18"/>
  <c r="B5" i="18"/>
  <c r="B4" i="18"/>
  <c r="B3" i="18"/>
  <c r="F3" i="18" s="1"/>
  <c r="B17" i="17"/>
  <c r="B16" i="17"/>
  <c r="B15" i="17"/>
  <c r="B17" i="16"/>
  <c r="B16" i="16"/>
  <c r="B15" i="16"/>
  <c r="B16" i="12"/>
  <c r="B15" i="12"/>
  <c r="D17" i="14"/>
  <c r="D16" i="14"/>
  <c r="D15" i="14"/>
  <c r="D14" i="14"/>
  <c r="G13" i="14" l="1"/>
  <c r="G15" i="14" s="1"/>
  <c r="G16" i="14" s="1"/>
  <c r="G17" i="14" s="1"/>
  <c r="F5" i="18"/>
  <c r="F4" i="18"/>
  <c r="B17" i="13"/>
  <c r="B16" i="13"/>
  <c r="B15" i="13"/>
  <c r="B17" i="12"/>
  <c r="E15" i="10"/>
  <c r="E8" i="10"/>
  <c r="D7" i="10"/>
  <c r="C7" i="10"/>
  <c r="B7" i="10"/>
  <c r="C6" i="10"/>
  <c r="B6" i="10"/>
  <c r="B5" i="10"/>
  <c r="E17" i="11"/>
  <c r="E16" i="11"/>
  <c r="E14" i="11"/>
  <c r="E8" i="11"/>
  <c r="E15" i="11" s="1"/>
  <c r="D7" i="11"/>
  <c r="C7" i="11"/>
  <c r="B7" i="11"/>
  <c r="C6" i="11"/>
  <c r="C8" i="11" s="1"/>
  <c r="B6" i="11"/>
  <c r="B5" i="11"/>
  <c r="B8" i="11" s="1"/>
  <c r="B14" i="8" l="1"/>
  <c r="E14" i="10"/>
  <c r="E16" i="8"/>
  <c r="E15" i="8"/>
  <c r="E14" i="8"/>
  <c r="E13" i="8"/>
  <c r="C15" i="8"/>
  <c r="B16" i="8"/>
  <c r="E16" i="10"/>
  <c r="C8" i="10"/>
  <c r="C16" i="8" s="1"/>
  <c r="D8" i="10"/>
  <c r="D16" i="8" s="1"/>
  <c r="B8" i="10"/>
  <c r="B13" i="8" s="1"/>
  <c r="E17" i="10"/>
  <c r="B16" i="11"/>
  <c r="B14" i="11"/>
  <c r="C16" i="11"/>
  <c r="C15" i="11"/>
  <c r="C14" i="11"/>
  <c r="B17" i="11"/>
  <c r="C17" i="11"/>
  <c r="D8" i="11"/>
  <c r="D17" i="11" s="1"/>
  <c r="B15" i="11"/>
  <c r="F16" i="8" l="1"/>
  <c r="G16" i="8" s="1"/>
  <c r="D13" i="8"/>
  <c r="D14" i="8"/>
  <c r="D15" i="8"/>
  <c r="C14" i="8"/>
  <c r="F14" i="8" s="1"/>
  <c r="G14" i="8" s="1"/>
  <c r="I14" i="8" s="1"/>
  <c r="C13" i="8"/>
  <c r="F13" i="8" s="1"/>
  <c r="G13" i="8" s="1"/>
  <c r="I13" i="8" s="1"/>
  <c r="C14" i="10"/>
  <c r="B15" i="8"/>
  <c r="F15" i="8" s="1"/>
  <c r="G15" i="8" s="1"/>
  <c r="B16" i="10"/>
  <c r="F16" i="10" s="1"/>
  <c r="B15" i="10"/>
  <c r="B14" i="10"/>
  <c r="C15" i="10"/>
  <c r="C17" i="10"/>
  <c r="B17" i="10"/>
  <c r="D14" i="10"/>
  <c r="D16" i="10"/>
  <c r="D15" i="10"/>
  <c r="D17" i="10"/>
  <c r="C16" i="10"/>
  <c r="F17" i="11"/>
  <c r="G17" i="11" s="1"/>
  <c r="D15" i="11"/>
  <c r="F15" i="11" s="1"/>
  <c r="G15" i="11" s="1"/>
  <c r="D16" i="11"/>
  <c r="F16" i="11" s="1"/>
  <c r="G16" i="11" s="1"/>
  <c r="D14" i="11"/>
  <c r="F14" i="11" s="1"/>
  <c r="G14" i="11" s="1"/>
  <c r="I15" i="8" l="1"/>
  <c r="I16" i="8"/>
  <c r="F14" i="10"/>
  <c r="G14" i="10" s="1"/>
  <c r="F17" i="10"/>
  <c r="G17" i="10" s="1"/>
  <c r="F15" i="10"/>
  <c r="G15" i="10" s="1"/>
  <c r="G16" i="10"/>
  <c r="B22" i="11"/>
  <c r="I14" i="11"/>
  <c r="B24" i="11"/>
  <c r="B25" i="11"/>
  <c r="B23" i="11"/>
  <c r="C22" i="11"/>
  <c r="C24" i="11"/>
  <c r="I15" i="11"/>
  <c r="C23" i="11"/>
  <c r="C25" i="11"/>
  <c r="D23" i="11"/>
  <c r="D22" i="11"/>
  <c r="D24" i="11"/>
  <c r="I16" i="11"/>
  <c r="D25" i="11"/>
  <c r="E22" i="11"/>
  <c r="E25" i="11"/>
  <c r="E24" i="11"/>
  <c r="I17" i="11"/>
  <c r="E23" i="11"/>
  <c r="I16" i="10" l="1"/>
  <c r="I15" i="10"/>
  <c r="I17" i="10"/>
  <c r="I14" i="10"/>
  <c r="F23" i="11"/>
  <c r="F25" i="11"/>
  <c r="F24" i="11"/>
  <c r="F22" i="11"/>
  <c r="F4" i="8" l="1"/>
  <c r="G4" i="8" s="1"/>
  <c r="F7" i="8"/>
  <c r="G7" i="8" s="1"/>
  <c r="F6" i="8"/>
  <c r="G6" i="8" s="1"/>
  <c r="F5" i="8"/>
  <c r="G5" i="8" s="1"/>
  <c r="D4" i="7"/>
  <c r="B9" i="7" s="1"/>
  <c r="B11" i="7" s="1"/>
  <c r="B12" i="7" s="1"/>
  <c r="B13" i="7" s="1"/>
  <c r="D7" i="7"/>
  <c r="D6" i="7"/>
  <c r="D5" i="7"/>
  <c r="D7" i="4"/>
  <c r="D8" i="4" s="1"/>
  <c r="D6" i="5" s="1"/>
  <c r="C7" i="4"/>
  <c r="B7" i="4"/>
  <c r="C6" i="4"/>
  <c r="B6" i="4"/>
  <c r="B5" i="4"/>
  <c r="E8" i="4"/>
  <c r="E6" i="5" s="1"/>
  <c r="C7" i="5" l="1"/>
  <c r="C8" i="4"/>
  <c r="C5" i="5" s="1"/>
  <c r="D7" i="5"/>
  <c r="E7" i="5"/>
  <c r="C4" i="5"/>
  <c r="C6" i="5"/>
  <c r="D4" i="5"/>
  <c r="E4" i="5"/>
  <c r="D5" i="5"/>
  <c r="E5" i="5"/>
  <c r="B8" i="4"/>
  <c r="B4" i="5" s="1"/>
  <c r="F4" i="5" s="1"/>
  <c r="G4" i="5" l="1"/>
  <c r="B7" i="6" s="1"/>
  <c r="B5" i="5"/>
  <c r="F5" i="5" s="1"/>
  <c r="G5" i="5" s="1"/>
  <c r="B7" i="5"/>
  <c r="F7" i="5" s="1"/>
  <c r="G7" i="5" s="1"/>
  <c r="B6" i="5"/>
  <c r="F6" i="5" s="1"/>
  <c r="G6" i="5" s="1"/>
  <c r="B5" i="6" l="1"/>
  <c r="B6" i="6"/>
  <c r="B4" i="6"/>
  <c r="D7" i="6"/>
  <c r="D6" i="6"/>
  <c r="D4" i="6"/>
  <c r="D5" i="6"/>
  <c r="E4" i="6"/>
  <c r="E6" i="6"/>
  <c r="E5" i="6"/>
  <c r="E7" i="6"/>
  <c r="C7" i="6"/>
  <c r="C5" i="6"/>
  <c r="C4" i="6"/>
  <c r="C6" i="6"/>
  <c r="F4" i="6" l="1"/>
  <c r="F6" i="6"/>
  <c r="F7" i="6"/>
  <c r="F5" i="6"/>
</calcChain>
</file>

<file path=xl/sharedStrings.xml><?xml version="1.0" encoding="utf-8"?>
<sst xmlns="http://schemas.openxmlformats.org/spreadsheetml/2006/main" count="323" uniqueCount="85">
  <si>
    <t>Matriks Berpasangan Studi Kasus Penerimaan Beasiswa</t>
  </si>
  <si>
    <t>Kriteria</t>
  </si>
  <si>
    <t>K1</t>
  </si>
  <si>
    <t>K2</t>
  </si>
  <si>
    <t>K3</t>
  </si>
  <si>
    <t>K4</t>
  </si>
  <si>
    <t>Jumlah</t>
  </si>
  <si>
    <t>Keterangan</t>
  </si>
  <si>
    <t>k1</t>
  </si>
  <si>
    <t>IPK</t>
  </si>
  <si>
    <t>k2</t>
  </si>
  <si>
    <t>Jumlah Penghasilan Orang tua</t>
  </si>
  <si>
    <t>k3</t>
  </si>
  <si>
    <t>Jumlah Tanggungan Orang tua</t>
  </si>
  <si>
    <t>k4</t>
  </si>
  <si>
    <t>Semester</t>
  </si>
  <si>
    <t>Nilai Kriteria</t>
  </si>
  <si>
    <t>Prioritas</t>
  </si>
  <si>
    <t>Matriks Penjumlahan Setiap Baris</t>
  </si>
  <si>
    <t>Perhitungan Rasio Konsistensi</t>
  </si>
  <si>
    <t>Jumlah per baris</t>
  </si>
  <si>
    <t>Hasil</t>
  </si>
  <si>
    <t>n</t>
  </si>
  <si>
    <t>CI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</si>
  <si>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Times New Roman"/>
        <family val="1"/>
      </rPr>
      <t xml:space="preserve"> maks</t>
    </r>
  </si>
  <si>
    <t>CR</t>
  </si>
  <si>
    <t>CR &lt;= 0.1</t>
  </si>
  <si>
    <t>Konsisten</t>
  </si>
  <si>
    <t xml:space="preserve">K2 </t>
  </si>
  <si>
    <t xml:space="preserve">K3 </t>
  </si>
  <si>
    <t>JUMLAH</t>
  </si>
  <si>
    <t>PRIORITAS</t>
  </si>
  <si>
    <t>3.60 - 3.90</t>
  </si>
  <si>
    <t>3.00 - 3.50</t>
  </si>
  <si>
    <t>&lt; 2.90</t>
  </si>
  <si>
    <t>Matriks Nilai SubKriteria (Normalisasi)</t>
  </si>
  <si>
    <t>Prioritas Subkriteria</t>
  </si>
  <si>
    <t>No</t>
  </si>
  <si>
    <t xml:space="preserve">NIM </t>
  </si>
  <si>
    <t xml:space="preserve">Nama </t>
  </si>
  <si>
    <t xml:space="preserve">IPK </t>
  </si>
  <si>
    <t>Jumlah Penghasilan Orang Tua</t>
  </si>
  <si>
    <t>Jumlah Tanggungan Orang Tua</t>
  </si>
  <si>
    <t xml:space="preserve">Aceng </t>
  </si>
  <si>
    <t>Mahmud</t>
  </si>
  <si>
    <t>Jamal</t>
  </si>
  <si>
    <t>&lt; 1.500.000</t>
  </si>
  <si>
    <t>&gt;3.500.000</t>
  </si>
  <si>
    <t>&lt;1.500.000</t>
  </si>
  <si>
    <t>≤ 2</t>
  </si>
  <si>
    <t>K1-IPK</t>
  </si>
  <si>
    <t>Hasil Akhir</t>
  </si>
  <si>
    <t>Aceng</t>
  </si>
  <si>
    <t>Perhitungan Alternatif K1</t>
  </si>
  <si>
    <t>K2 - Jumlah Penghasilan Orang Tua</t>
  </si>
  <si>
    <t>1.500.000 - 2.000.000</t>
  </si>
  <si>
    <t>2.000.000-3.000.000</t>
  </si>
  <si>
    <t>&gt;3.000.000</t>
  </si>
  <si>
    <t>Perhitungan Alternatif K2</t>
  </si>
  <si>
    <t>Matriks Nilai subkriteria (Normalisasi)</t>
  </si>
  <si>
    <t>Perhitungan Rasio Kosistensi</t>
  </si>
  <si>
    <t xml:space="preserve">Jumlah Per Baris </t>
  </si>
  <si>
    <t>jumlah</t>
  </si>
  <si>
    <t xml:space="preserve"> λmaks</t>
  </si>
  <si>
    <t>CR &lt;= 0,1</t>
  </si>
  <si>
    <t>konsistensi</t>
  </si>
  <si>
    <t>Perhitungan Rasio Konsistensi Subkriteria</t>
  </si>
  <si>
    <t>Nilai Prioritas Masing-Masing</t>
  </si>
  <si>
    <t>K1 - IPK</t>
  </si>
  <si>
    <t>2.000.000 - 3.000.000</t>
  </si>
  <si>
    <t>&gt; 3.000.000</t>
  </si>
  <si>
    <t>&gt; 4</t>
  </si>
  <si>
    <t>&lt;= 2</t>
  </si>
  <si>
    <t>K4 - Semester</t>
  </si>
  <si>
    <t>K3 - Jumlah Tanggungan Orang Tua</t>
  </si>
  <si>
    <t>K2 - Jumlah Gaji Orang Tua</t>
  </si>
  <si>
    <t>Perhitungan Alternatif K3</t>
  </si>
  <si>
    <t>&lt;=2</t>
  </si>
  <si>
    <t>0.145</t>
  </si>
  <si>
    <t>Perhitungan Alternatif K4</t>
  </si>
  <si>
    <t xml:space="preserve">K4 - Semester </t>
  </si>
  <si>
    <t>0.052</t>
  </si>
  <si>
    <t>Total</t>
  </si>
  <si>
    <t>Nilai</t>
  </si>
  <si>
    <t>Pemeringkatan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</si>
</sst>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8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39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38" xfId="0" applyFont="1" applyBorder="1"/>
    <xf numFmtId="0" fontId="2" fillId="0" borderId="15" xfId="0" applyFont="1" applyBorder="1"/>
    <xf numFmtId="0" fontId="2" fillId="0" borderId="32" xfId="0" applyFont="1" applyBorder="1"/>
    <xf numFmtId="0" fontId="2" fillId="0" borderId="1" xfId="0" applyFont="1" applyBorder="1"/>
    <xf numFmtId="0" fontId="2" fillId="0" borderId="33" xfId="0" applyFont="1" applyBorder="1"/>
    <xf numFmtId="0" fontId="2" fillId="0" borderId="34" xfId="0" applyFont="1" applyBorder="1"/>
    <xf numFmtId="164" fontId="2" fillId="0" borderId="15" xfId="0" applyNumberFormat="1" applyFont="1" applyBorder="1"/>
    <xf numFmtId="164" fontId="2" fillId="0" borderId="1" xfId="0" applyNumberFormat="1" applyFont="1" applyBorder="1"/>
    <xf numFmtId="164" fontId="2" fillId="0" borderId="34" xfId="0" applyNumberFormat="1" applyFont="1" applyBorder="1"/>
    <xf numFmtId="164" fontId="2" fillId="0" borderId="19" xfId="0" applyNumberFormat="1" applyFont="1" applyBorder="1"/>
    <xf numFmtId="164" fontId="2" fillId="0" borderId="20" xfId="0" applyNumberFormat="1" applyFont="1" applyBorder="1"/>
    <xf numFmtId="164" fontId="2" fillId="0" borderId="35" xfId="0" applyNumberFormat="1" applyFont="1" applyBorder="1"/>
    <xf numFmtId="0" fontId="2" fillId="0" borderId="0" xfId="0" applyFont="1"/>
    <xf numFmtId="165" fontId="2" fillId="0" borderId="20" xfId="0" applyNumberFormat="1" applyFont="1" applyBorder="1"/>
    <xf numFmtId="2" fontId="2" fillId="0" borderId="35" xfId="0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41" xfId="0" applyFont="1" applyBorder="1"/>
    <xf numFmtId="0" fontId="2" fillId="0" borderId="12" xfId="0" applyFont="1" applyBorder="1"/>
    <xf numFmtId="164" fontId="2" fillId="0" borderId="40" xfId="0" applyNumberFormat="1" applyFont="1" applyBorder="1"/>
    <xf numFmtId="164" fontId="2" fillId="0" borderId="41" xfId="0" applyNumberFormat="1" applyFont="1" applyBorder="1"/>
    <xf numFmtId="0" fontId="2" fillId="0" borderId="42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0" fillId="0" borderId="52" xfId="0" applyBorder="1" applyAlignment="1">
      <alignment horizontal="center"/>
    </xf>
    <xf numFmtId="164" fontId="0" fillId="0" borderId="4" xfId="0" applyNumberFormat="1" applyBorder="1"/>
    <xf numFmtId="164" fontId="0" fillId="0" borderId="53" xfId="1" applyNumberFormat="1" applyFont="1" applyBorder="1"/>
    <xf numFmtId="164" fontId="0" fillId="0" borderId="53" xfId="0" applyNumberFormat="1" applyBorder="1"/>
    <xf numFmtId="0" fontId="0" fillId="0" borderId="54" xfId="0" applyBorder="1"/>
    <xf numFmtId="0" fontId="0" fillId="0" borderId="54" xfId="0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/>
    <xf numFmtId="164" fontId="0" fillId="0" borderId="15" xfId="0" applyNumberFormat="1" applyBorder="1"/>
    <xf numFmtId="164" fontId="0" fillId="0" borderId="50" xfId="0" applyNumberFormat="1" applyBorder="1"/>
    <xf numFmtId="164" fontId="0" fillId="0" borderId="7" xfId="0" applyNumberFormat="1" applyBorder="1"/>
    <xf numFmtId="164" fontId="0" fillId="0" borderId="51" xfId="0" applyNumberFormat="1" applyBorder="1"/>
    <xf numFmtId="164" fontId="0" fillId="0" borderId="2" xfId="0" applyNumberFormat="1" applyBorder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2" borderId="54" xfId="0" applyFont="1" applyFill="1" applyBorder="1" applyAlignment="1">
      <alignment horizontal="center"/>
    </xf>
    <xf numFmtId="0" fontId="2" fillId="0" borderId="54" xfId="0" applyFont="1" applyBorder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47" xfId="0" applyFont="1" applyBorder="1" applyAlignment="1">
      <alignment horizontal="right" vertical="center"/>
    </xf>
    <xf numFmtId="0" fontId="6" fillId="0" borderId="44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8" fillId="0" borderId="31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6" fillId="0" borderId="31" xfId="0" applyFont="1" applyBorder="1" applyAlignment="1">
      <alignment horizontal="right" vertical="center"/>
    </xf>
    <xf numFmtId="0" fontId="9" fillId="0" borderId="7" xfId="0" applyFont="1" applyBorder="1" applyAlignment="1">
      <alignment horizontal="center"/>
    </xf>
    <xf numFmtId="0" fontId="7" fillId="0" borderId="47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4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44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0" xfId="0" applyBorder="1"/>
    <xf numFmtId="0" fontId="0" fillId="0" borderId="64" xfId="0" applyBorder="1" applyAlignment="1">
      <alignment horizontal="center" vertical="center"/>
    </xf>
    <xf numFmtId="164" fontId="0" fillId="0" borderId="65" xfId="0" applyNumberForma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64" fontId="0" fillId="0" borderId="66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164" fontId="2" fillId="0" borderId="63" xfId="0" applyNumberFormat="1" applyFont="1" applyBorder="1" applyAlignment="1">
      <alignment horizontal="center"/>
    </xf>
    <xf numFmtId="0" fontId="2" fillId="2" borderId="67" xfId="0" applyFont="1" applyFill="1" applyBorder="1" applyAlignment="1">
      <alignment horizontal="center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/>
    </xf>
    <xf numFmtId="0" fontId="2" fillId="0" borderId="71" xfId="0" applyFont="1" applyBorder="1" applyAlignment="1">
      <alignment horizontal="center" vertical="center"/>
    </xf>
    <xf numFmtId="164" fontId="2" fillId="0" borderId="72" xfId="0" applyNumberFormat="1" applyFont="1" applyBorder="1" applyAlignment="1">
      <alignment horizont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164" fontId="2" fillId="0" borderId="75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48" xfId="0" applyNumberFormat="1" applyFont="1" applyBorder="1" applyAlignment="1">
      <alignment horizontal="center"/>
    </xf>
    <xf numFmtId="164" fontId="2" fillId="0" borderId="40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23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rgb="FF000000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10</xdr:row>
      <xdr:rowOff>2</xdr:rowOff>
    </xdr:from>
    <xdr:to>
      <xdr:col>4</xdr:col>
      <xdr:colOff>52389</xdr:colOff>
      <xdr:row>11</xdr:row>
      <xdr:rowOff>4953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6875" y="1781177"/>
          <a:ext cx="1243014" cy="18116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11</xdr:row>
      <xdr:rowOff>4763</xdr:rowOff>
    </xdr:from>
    <xdr:to>
      <xdr:col>5</xdr:col>
      <xdr:colOff>438150</xdr:colOff>
      <xdr:row>13</xdr:row>
      <xdr:rowOff>108980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67025" y="1962151"/>
          <a:ext cx="1038225" cy="456642"/>
        </a:xfrm>
        <a:prstGeom prst="rect">
          <a:avLst/>
        </a:prstGeom>
      </xdr:spPr>
    </xdr:pic>
    <xdr:clientData/>
  </xdr:twoCellAnchor>
  <xdr:twoCellAnchor editAs="oneCell">
    <xdr:from>
      <xdr:col>2</xdr:col>
      <xdr:colOff>14289</xdr:colOff>
      <xdr:row>11</xdr:row>
      <xdr:rowOff>157162</xdr:rowOff>
    </xdr:from>
    <xdr:to>
      <xdr:col>3</xdr:col>
      <xdr:colOff>109539</xdr:colOff>
      <xdr:row>14</xdr:row>
      <xdr:rowOff>49525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52589" y="2114550"/>
          <a:ext cx="704850" cy="425763"/>
        </a:xfrm>
        <a:prstGeom prst="rect">
          <a:avLst/>
        </a:prstGeom>
      </xdr:spPr>
    </xdr:pic>
    <xdr:clientData/>
  </xdr:twoCellAnchor>
  <xdr:twoCellAnchor editAs="oneCell">
    <xdr:from>
      <xdr:col>6</xdr:col>
      <xdr:colOff>214312</xdr:colOff>
      <xdr:row>6</xdr:row>
      <xdr:rowOff>55604</xdr:rowOff>
    </xdr:from>
    <xdr:to>
      <xdr:col>9</xdr:col>
      <xdr:colOff>52387</xdr:colOff>
      <xdr:row>17</xdr:row>
      <xdr:rowOff>66674</xdr:rowOff>
    </xdr:to>
    <xdr:pic>
      <xdr:nvPicPr>
        <xdr:cNvPr id="5" name="Content Placeholder 7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91012" y="1122404"/>
          <a:ext cx="1666875" cy="19636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533400</xdr:colOff>
      <xdr:row>9</xdr:row>
      <xdr:rowOff>57150</xdr:rowOff>
    </xdr:from>
    <xdr:to>
      <xdr:col>8</xdr:col>
      <xdr:colOff>533400</xdr:colOff>
      <xdr:row>9</xdr:row>
      <xdr:rowOff>161925</xdr:rowOff>
    </xdr:to>
    <xdr:sp macro="" textlink="">
      <xdr:nvSpPr>
        <xdr:cNvPr id="6" name="Rectangles 1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219700" y="1662113"/>
          <a:ext cx="609600" cy="104775"/>
        </a:xfrm>
        <a:prstGeom prst="rect">
          <a:avLst/>
        </a:prstGeom>
        <a:noFill/>
        <a:ln>
          <a:solidFill>
            <a:srgbClr val="C00000"/>
          </a:solidFill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</a:pPr>
          <a:endParaRPr kumimoji="0" lang="zh-CN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anose="020B0604020202020204" pitchFamily="34" charset="0"/>
            <a:ea typeface="SimSun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347086</xdr:colOff>
      <xdr:row>10</xdr:row>
      <xdr:rowOff>145039</xdr:rowOff>
    </xdr:from>
    <xdr:to>
      <xdr:col>11</xdr:col>
      <xdr:colOff>512908</xdr:colOff>
      <xdr:row>20</xdr:row>
      <xdr:rowOff>40857</xdr:rowOff>
    </xdr:to>
    <xdr:pic>
      <xdr:nvPicPr>
        <xdr:cNvPr id="2" name="Content Placeholder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78466" y="2027179"/>
          <a:ext cx="1674582" cy="19836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479136</xdr:colOff>
      <xdr:row>13</xdr:row>
      <xdr:rowOff>109683</xdr:rowOff>
    </xdr:from>
    <xdr:to>
      <xdr:col>11</xdr:col>
      <xdr:colOff>333664</xdr:colOff>
      <xdr:row>14</xdr:row>
      <xdr:rowOff>12412</xdr:rowOff>
    </xdr:to>
    <xdr:sp macro="" textlink="">
      <xdr:nvSpPr>
        <xdr:cNvPr id="3" name="Rectangles 17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464896" y="2578563"/>
          <a:ext cx="608908" cy="108469"/>
        </a:xfrm>
        <a:prstGeom prst="rect">
          <a:avLst/>
        </a:prstGeom>
        <a:noFill/>
        <a:ln>
          <a:solidFill>
            <a:srgbClr val="C00000"/>
          </a:solidFill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="horz" wrap="square" lIns="91440" tIns="45720" rIns="91440" bIns="45720" numCol="1" anchor="ctr" anchorCtr="0" compatLnSpc="1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</a:pPr>
          <a:endParaRPr kumimoji="0" lang="zh-CN" altLang="en-US" sz="18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anose="020B0604020202020204" pitchFamily="34" charset="0"/>
            <a:ea typeface="SimSun" panose="02010600030101010101" pitchFamily="2" charset="-122"/>
          </a:endParaRP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460232</xdr:colOff>
      <xdr:row>12</xdr:row>
      <xdr:rowOff>182751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684520" y="2263140"/>
          <a:ext cx="1252712" cy="18275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1270</xdr:colOff>
      <xdr:row>14</xdr:row>
      <xdr:rowOff>188042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684520" y="2468880"/>
          <a:ext cx="717550" cy="43950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9</xdr:col>
      <xdr:colOff>283152</xdr:colOff>
      <xdr:row>15</xdr:row>
      <xdr:rowOff>10006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77000" y="2468880"/>
          <a:ext cx="1037532" cy="4672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H4:O9" headerRowCount="0" totalsRowShown="0" headerRowDxfId="22" dataDxfId="21" tableBorderDxfId="20">
  <tableColumns count="8">
    <tableColumn id="1" xr3:uid="{00000000-0010-0000-0000-000001000000}" name="Column1" headerRowDxfId="19" dataDxfId="18"/>
    <tableColumn id="2" xr3:uid="{00000000-0010-0000-0000-000002000000}" name="Column2" headerRowDxfId="17" dataDxfId="16"/>
    <tableColumn id="3" xr3:uid="{00000000-0010-0000-0000-000003000000}" name="Column3" headerRowDxfId="15" dataDxfId="14"/>
    <tableColumn id="4" xr3:uid="{00000000-0010-0000-0000-000004000000}" name="Column4" headerRowDxfId="13" dataDxfId="12"/>
    <tableColumn id="5" xr3:uid="{00000000-0010-0000-0000-000005000000}" name="Column5" headerRowDxfId="11" dataDxfId="10"/>
    <tableColumn id="6" xr3:uid="{00000000-0010-0000-0000-000006000000}" name="Column6" headerRowDxfId="9" dataDxfId="8"/>
    <tableColumn id="7" xr3:uid="{00000000-0010-0000-0000-000007000000}" name="Column7" headerRowDxfId="7" dataDxfId="6"/>
    <tableColumn id="8" xr3:uid="{00000000-0010-0000-0000-000008000000}" name="Column8" headerRowDxfId="5" dataDxfId="4"/>
  </tableColumns>
  <tableStyleInfo name="TableStyleLight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F13:G18" headerRowCount="0" totalsRowShown="0" headerRowDxfId="3" dataDxfId="2">
  <tableColumns count="2">
    <tableColumn id="1" xr3:uid="{00000000-0010-0000-0100-000001000000}" name="Column1" dataDxfId="1"/>
    <tableColumn id="2" xr3:uid="{00000000-0010-0000-0100-000002000000}" name="Column2" dataDxfId="0">
      <calculatedColumnFormula xml:space="preserve"> SUM(D14:D17)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zoomScale="155" zoomScaleNormal="155" workbookViewId="0">
      <selection activeCell="B7" sqref="B7"/>
    </sheetView>
  </sheetViews>
  <sheetFormatPr defaultRowHeight="14.4" x14ac:dyDescent="0.3"/>
  <sheetData>
    <row r="1" spans="1:5" x14ac:dyDescent="0.3">
      <c r="A1" s="129" t="s">
        <v>0</v>
      </c>
      <c r="B1" s="130"/>
      <c r="C1" s="130"/>
      <c r="D1" s="130"/>
      <c r="E1" s="131"/>
    </row>
    <row r="2" spans="1:5" ht="15" thickBot="1" x14ac:dyDescent="0.35">
      <c r="A2" s="132"/>
      <c r="B2" s="133"/>
      <c r="C2" s="133"/>
      <c r="D2" s="133"/>
      <c r="E2" s="134"/>
    </row>
    <row r="3" spans="1:5" ht="15" thickBot="1" x14ac:dyDescent="0.35">
      <c r="A3" s="7" t="s">
        <v>1</v>
      </c>
      <c r="B3" s="8" t="s">
        <v>2</v>
      </c>
      <c r="C3" s="9" t="s">
        <v>3</v>
      </c>
      <c r="D3" s="9" t="s">
        <v>4</v>
      </c>
      <c r="E3" s="10" t="s">
        <v>5</v>
      </c>
    </row>
    <row r="4" spans="1:5" x14ac:dyDescent="0.3">
      <c r="A4" s="4" t="s">
        <v>2</v>
      </c>
      <c r="B4" s="5">
        <v>1</v>
      </c>
      <c r="C4" s="6">
        <v>3</v>
      </c>
      <c r="D4" s="6">
        <v>5</v>
      </c>
      <c r="E4" s="6">
        <v>7</v>
      </c>
    </row>
    <row r="5" spans="1:5" x14ac:dyDescent="0.3">
      <c r="A5" s="2" t="s">
        <v>3</v>
      </c>
      <c r="B5" s="11">
        <f>B4/C4</f>
        <v>0.33333333333333331</v>
      </c>
      <c r="C5" s="1">
        <v>1</v>
      </c>
      <c r="D5" s="1">
        <v>3</v>
      </c>
      <c r="E5" s="1">
        <v>5</v>
      </c>
    </row>
    <row r="6" spans="1:5" x14ac:dyDescent="0.3">
      <c r="A6" s="2" t="s">
        <v>4</v>
      </c>
      <c r="B6" s="11">
        <f>B4/D4</f>
        <v>0.2</v>
      </c>
      <c r="C6" s="13">
        <f>C5/D5</f>
        <v>0.33333333333333331</v>
      </c>
      <c r="D6" s="1">
        <v>1</v>
      </c>
      <c r="E6" s="1">
        <v>5</v>
      </c>
    </row>
    <row r="7" spans="1:5" x14ac:dyDescent="0.3">
      <c r="A7" s="2" t="s">
        <v>5</v>
      </c>
      <c r="B7" s="11">
        <f>B4/E4</f>
        <v>0.14285714285714285</v>
      </c>
      <c r="C7" s="12">
        <f>C5/E5</f>
        <v>0.2</v>
      </c>
      <c r="D7" s="13">
        <f>D6/E6</f>
        <v>0.2</v>
      </c>
      <c r="E7" s="1">
        <v>1</v>
      </c>
    </row>
    <row r="8" spans="1:5" ht="15" thickBot="1" x14ac:dyDescent="0.35">
      <c r="A8" s="3" t="s">
        <v>6</v>
      </c>
      <c r="B8" s="11">
        <f>SUM(B4:B7)</f>
        <v>1.676190476190476</v>
      </c>
      <c r="C8" s="13">
        <f>SUM(C4:C7)</f>
        <v>4.5333333333333332</v>
      </c>
      <c r="D8" s="1">
        <f>SUM(D4:D7)</f>
        <v>9.1999999999999993</v>
      </c>
      <c r="E8" s="1">
        <f>SUM(E4:E7)</f>
        <v>18</v>
      </c>
    </row>
    <row r="9" spans="1:5" ht="15" thickBot="1" x14ac:dyDescent="0.35"/>
    <row r="10" spans="1:5" ht="15" thickBot="1" x14ac:dyDescent="0.35">
      <c r="A10" s="135" t="s">
        <v>7</v>
      </c>
      <c r="B10" s="136"/>
      <c r="C10" s="136"/>
      <c r="D10" s="136"/>
      <c r="E10" s="137"/>
    </row>
    <row r="11" spans="1:5" ht="15" thickBot="1" x14ac:dyDescent="0.35">
      <c r="A11" s="14" t="s">
        <v>8</v>
      </c>
      <c r="B11" s="135" t="s">
        <v>9</v>
      </c>
      <c r="C11" s="136"/>
      <c r="D11" s="136"/>
      <c r="E11" s="137"/>
    </row>
    <row r="12" spans="1:5" ht="15" thickBot="1" x14ac:dyDescent="0.35">
      <c r="A12" s="15" t="s">
        <v>10</v>
      </c>
      <c r="B12" s="135" t="s">
        <v>11</v>
      </c>
      <c r="C12" s="136"/>
      <c r="D12" s="136"/>
      <c r="E12" s="137"/>
    </row>
    <row r="13" spans="1:5" ht="15" thickBot="1" x14ac:dyDescent="0.35">
      <c r="A13" s="15" t="s">
        <v>12</v>
      </c>
      <c r="B13" s="135" t="s">
        <v>13</v>
      </c>
      <c r="C13" s="136"/>
      <c r="D13" s="136"/>
      <c r="E13" s="137"/>
    </row>
    <row r="14" spans="1:5" ht="15" thickBot="1" x14ac:dyDescent="0.35">
      <c r="A14" s="16" t="s">
        <v>14</v>
      </c>
      <c r="B14" s="135" t="s">
        <v>15</v>
      </c>
      <c r="C14" s="136"/>
      <c r="D14" s="136"/>
      <c r="E14" s="137"/>
    </row>
  </sheetData>
  <mergeCells count="6">
    <mergeCell ref="A1:E2"/>
    <mergeCell ref="B11:E11"/>
    <mergeCell ref="B12:E12"/>
    <mergeCell ref="B13:E13"/>
    <mergeCell ref="B14:E14"/>
    <mergeCell ref="A10:E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7"/>
  <sheetViews>
    <sheetView workbookViewId="0">
      <selection activeCell="A3" sqref="A3:C6"/>
    </sheetView>
  </sheetViews>
  <sheetFormatPr defaultRowHeight="13.8" x14ac:dyDescent="0.25"/>
  <cols>
    <col min="1" max="2" width="16.109375" style="32" customWidth="1"/>
    <col min="3" max="3" width="12.44140625" style="32" customWidth="1"/>
    <col min="4" max="4" width="13.33203125" style="32" customWidth="1"/>
    <col min="5" max="5" width="27.33203125" style="32" customWidth="1"/>
    <col min="6" max="6" width="26.5546875" style="32" customWidth="1"/>
    <col min="7" max="16384" width="8.88671875" style="32"/>
  </cols>
  <sheetData>
    <row r="1" spans="1:7" x14ac:dyDescent="0.25">
      <c r="A1" s="171" t="s">
        <v>53</v>
      </c>
      <c r="B1" s="171"/>
      <c r="C1" s="171"/>
      <c r="D1" s="171"/>
      <c r="E1" s="171"/>
      <c r="F1" s="171"/>
      <c r="G1" s="171"/>
    </row>
    <row r="2" spans="1:7" ht="14.4" thickBot="1" x14ac:dyDescent="0.3"/>
    <row r="3" spans="1:7" ht="14.4" thickBot="1" x14ac:dyDescent="0.3">
      <c r="A3" s="70" t="s">
        <v>37</v>
      </c>
      <c r="B3" s="70" t="s">
        <v>38</v>
      </c>
      <c r="C3" s="70" t="s">
        <v>39</v>
      </c>
      <c r="D3" s="70" t="s">
        <v>40</v>
      </c>
      <c r="E3" s="70" t="s">
        <v>41</v>
      </c>
      <c r="F3" s="70" t="s">
        <v>42</v>
      </c>
      <c r="G3" s="70" t="s">
        <v>15</v>
      </c>
    </row>
    <row r="4" spans="1:7" ht="14.4" thickBot="1" x14ac:dyDescent="0.3">
      <c r="A4" s="71">
        <v>1</v>
      </c>
      <c r="B4" s="71">
        <v>14001</v>
      </c>
      <c r="C4" s="71" t="s">
        <v>43</v>
      </c>
      <c r="D4" s="71">
        <v>4</v>
      </c>
      <c r="E4" s="71" t="s">
        <v>46</v>
      </c>
      <c r="F4" s="71">
        <v>3</v>
      </c>
      <c r="G4" s="71">
        <v>6</v>
      </c>
    </row>
    <row r="5" spans="1:7" ht="14.4" thickBot="1" x14ac:dyDescent="0.3">
      <c r="A5" s="71">
        <v>2</v>
      </c>
      <c r="B5" s="71">
        <v>14002</v>
      </c>
      <c r="C5" s="71" t="s">
        <v>44</v>
      </c>
      <c r="D5" s="71" t="s">
        <v>33</v>
      </c>
      <c r="E5" s="71" t="s">
        <v>47</v>
      </c>
      <c r="F5" s="71" t="s">
        <v>49</v>
      </c>
      <c r="G5" s="71">
        <v>5</v>
      </c>
    </row>
    <row r="6" spans="1:7" ht="14.4" thickBot="1" x14ac:dyDescent="0.3">
      <c r="A6" s="71">
        <v>3</v>
      </c>
      <c r="B6" s="71">
        <v>14003</v>
      </c>
      <c r="C6" s="71" t="s">
        <v>45</v>
      </c>
      <c r="D6" s="71" t="s">
        <v>33</v>
      </c>
      <c r="E6" s="71" t="s">
        <v>48</v>
      </c>
      <c r="F6" s="71" t="s">
        <v>49</v>
      </c>
      <c r="G6" s="71">
        <v>4</v>
      </c>
    </row>
    <row r="9" spans="1:7" x14ac:dyDescent="0.25">
      <c r="A9" s="68" t="s">
        <v>2</v>
      </c>
      <c r="B9" s="68" t="s">
        <v>17</v>
      </c>
      <c r="C9" s="68">
        <v>4</v>
      </c>
      <c r="D9" s="68" t="s">
        <v>32</v>
      </c>
      <c r="E9" s="68" t="s">
        <v>33</v>
      </c>
      <c r="F9" s="68" t="s">
        <v>34</v>
      </c>
    </row>
    <row r="10" spans="1:7" ht="14.4" x14ac:dyDescent="0.3">
      <c r="A10" s="69" t="s">
        <v>50</v>
      </c>
      <c r="B10" s="69">
        <v>0.54800000000000004</v>
      </c>
      <c r="C10" s="69">
        <v>1</v>
      </c>
      <c r="D10" s="115">
        <v>0.47199999999999998</v>
      </c>
      <c r="E10" s="115">
        <v>0.218</v>
      </c>
      <c r="F10" s="116">
        <v>0.10199999999999999</v>
      </c>
    </row>
    <row r="13" spans="1:7" ht="14.4" thickBot="1" x14ac:dyDescent="0.3">
      <c r="A13" s="171" t="s">
        <v>51</v>
      </c>
      <c r="B13" s="171"/>
    </row>
    <row r="14" spans="1:7" ht="14.4" thickBot="1" x14ac:dyDescent="0.3">
      <c r="A14" s="72" t="s">
        <v>39</v>
      </c>
      <c r="B14" s="72" t="s">
        <v>2</v>
      </c>
    </row>
    <row r="15" spans="1:7" ht="14.4" thickBot="1" x14ac:dyDescent="0.3">
      <c r="A15" s="73" t="s">
        <v>52</v>
      </c>
      <c r="B15" s="73">
        <f>B10*C10</f>
        <v>0.54800000000000004</v>
      </c>
    </row>
    <row r="16" spans="1:7" ht="14.4" thickBot="1" x14ac:dyDescent="0.3">
      <c r="A16" s="73" t="s">
        <v>44</v>
      </c>
      <c r="B16" s="74">
        <f>B10*E10</f>
        <v>0.11946400000000001</v>
      </c>
    </row>
    <row r="17" spans="1:2" ht="14.4" thickBot="1" x14ac:dyDescent="0.3">
      <c r="A17" s="73" t="s">
        <v>45</v>
      </c>
      <c r="B17" s="74">
        <f>B10*E10</f>
        <v>0.11946400000000001</v>
      </c>
    </row>
  </sheetData>
  <mergeCells count="2">
    <mergeCell ref="A1:G1"/>
    <mergeCell ref="A13:B1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workbookViewId="0">
      <selection activeCell="B16" sqref="B16"/>
    </sheetView>
  </sheetViews>
  <sheetFormatPr defaultRowHeight="14.4" x14ac:dyDescent="0.3"/>
  <cols>
    <col min="1" max="1" width="44.21875" customWidth="1"/>
    <col min="3" max="3" width="13.77734375" customWidth="1"/>
    <col min="4" max="4" width="18.33203125" customWidth="1"/>
    <col min="5" max="5" width="29.88671875" customWidth="1"/>
    <col min="6" max="6" width="37" customWidth="1"/>
  </cols>
  <sheetData>
    <row r="1" spans="1:7" x14ac:dyDescent="0.3">
      <c r="A1" s="171" t="s">
        <v>58</v>
      </c>
      <c r="B1" s="171"/>
      <c r="C1" s="171"/>
      <c r="D1" s="171"/>
      <c r="E1" s="171"/>
      <c r="F1" s="171"/>
      <c r="G1" s="171"/>
    </row>
    <row r="2" spans="1:7" ht="15" thickBot="1" x14ac:dyDescent="0.35">
      <c r="A2" s="32"/>
      <c r="B2" s="32"/>
      <c r="C2" s="32"/>
      <c r="D2" s="32"/>
      <c r="E2" s="32"/>
      <c r="F2" s="32"/>
      <c r="G2" s="32"/>
    </row>
    <row r="3" spans="1:7" ht="15" thickBot="1" x14ac:dyDescent="0.35">
      <c r="A3" s="70" t="s">
        <v>37</v>
      </c>
      <c r="B3" s="70" t="s">
        <v>38</v>
      </c>
      <c r="C3" s="70" t="s">
        <v>39</v>
      </c>
      <c r="D3" s="70" t="s">
        <v>40</v>
      </c>
      <c r="E3" s="70" t="s">
        <v>41</v>
      </c>
      <c r="F3" s="70" t="s">
        <v>42</v>
      </c>
      <c r="G3" s="70" t="s">
        <v>15</v>
      </c>
    </row>
    <row r="4" spans="1:7" ht="15" thickBot="1" x14ac:dyDescent="0.35">
      <c r="A4" s="71">
        <v>1</v>
      </c>
      <c r="B4" s="71">
        <v>14001</v>
      </c>
      <c r="C4" s="71" t="s">
        <v>43</v>
      </c>
      <c r="D4" s="71">
        <v>4</v>
      </c>
      <c r="E4" s="71" t="s">
        <v>46</v>
      </c>
      <c r="F4" s="71">
        <v>3</v>
      </c>
      <c r="G4" s="71">
        <v>6</v>
      </c>
    </row>
    <row r="5" spans="1:7" ht="15" thickBot="1" x14ac:dyDescent="0.35">
      <c r="A5" s="71">
        <v>2</v>
      </c>
      <c r="B5" s="71">
        <v>14002</v>
      </c>
      <c r="C5" s="71" t="s">
        <v>44</v>
      </c>
      <c r="D5" s="71" t="s">
        <v>33</v>
      </c>
      <c r="E5" s="71" t="s">
        <v>47</v>
      </c>
      <c r="F5" s="71" t="s">
        <v>49</v>
      </c>
      <c r="G5" s="71">
        <v>5</v>
      </c>
    </row>
    <row r="6" spans="1:7" ht="15" thickBot="1" x14ac:dyDescent="0.35">
      <c r="A6" s="71">
        <v>3</v>
      </c>
      <c r="B6" s="71">
        <v>14003</v>
      </c>
      <c r="C6" s="71" t="s">
        <v>45</v>
      </c>
      <c r="D6" s="71" t="s">
        <v>33</v>
      </c>
      <c r="E6" s="71" t="s">
        <v>48</v>
      </c>
      <c r="F6" s="71" t="s">
        <v>49</v>
      </c>
      <c r="G6" s="71">
        <v>4</v>
      </c>
    </row>
    <row r="7" spans="1:7" x14ac:dyDescent="0.3">
      <c r="A7" s="32"/>
      <c r="B7" s="32"/>
      <c r="C7" s="32"/>
      <c r="D7" s="32"/>
      <c r="E7" s="32"/>
      <c r="F7" s="32"/>
      <c r="G7" s="32"/>
    </row>
    <row r="8" spans="1:7" x14ac:dyDescent="0.3">
      <c r="A8" s="32"/>
      <c r="B8" s="32"/>
      <c r="C8" s="32"/>
      <c r="D8" s="32"/>
      <c r="E8" s="32"/>
      <c r="F8" s="32"/>
      <c r="G8" s="32"/>
    </row>
    <row r="9" spans="1:7" x14ac:dyDescent="0.3">
      <c r="A9" s="68" t="s">
        <v>3</v>
      </c>
      <c r="B9" s="68" t="s">
        <v>17</v>
      </c>
      <c r="C9" s="68" t="s">
        <v>46</v>
      </c>
      <c r="D9" s="68" t="s">
        <v>55</v>
      </c>
      <c r="E9" s="68" t="s">
        <v>56</v>
      </c>
      <c r="F9" s="68" t="s">
        <v>57</v>
      </c>
      <c r="G9" s="32"/>
    </row>
    <row r="10" spans="1:7" x14ac:dyDescent="0.3">
      <c r="A10" s="69" t="s">
        <v>54</v>
      </c>
      <c r="B10" s="69">
        <v>0.25600000000000001</v>
      </c>
      <c r="C10" s="115">
        <v>1</v>
      </c>
      <c r="D10" s="115">
        <v>0.51200000000000001</v>
      </c>
      <c r="E10" s="115">
        <v>0.23699999999999999</v>
      </c>
      <c r="F10" s="116">
        <v>0.125</v>
      </c>
      <c r="G10" s="32"/>
    </row>
    <row r="11" spans="1:7" x14ac:dyDescent="0.3">
      <c r="A11" s="32"/>
      <c r="B11" s="32"/>
      <c r="C11" s="32"/>
      <c r="D11" s="32"/>
      <c r="E11" s="32"/>
      <c r="F11" s="32"/>
      <c r="G11" s="32"/>
    </row>
    <row r="12" spans="1:7" x14ac:dyDescent="0.3">
      <c r="A12" s="32"/>
      <c r="B12" s="32"/>
      <c r="C12" s="32"/>
      <c r="D12" s="32"/>
      <c r="E12" s="32"/>
      <c r="F12" s="32"/>
      <c r="G12" s="32"/>
    </row>
    <row r="13" spans="1:7" ht="15" thickBot="1" x14ac:dyDescent="0.35">
      <c r="A13" s="171" t="s">
        <v>51</v>
      </c>
      <c r="B13" s="171"/>
      <c r="C13" s="32"/>
      <c r="D13" s="32"/>
      <c r="E13" s="32"/>
      <c r="F13" s="32"/>
      <c r="G13" s="32"/>
    </row>
    <row r="14" spans="1:7" ht="15" thickBot="1" x14ac:dyDescent="0.35">
      <c r="A14" s="72" t="s">
        <v>39</v>
      </c>
      <c r="B14" s="72" t="s">
        <v>3</v>
      </c>
      <c r="C14" s="32"/>
      <c r="D14" s="32"/>
      <c r="E14" s="32"/>
      <c r="F14" s="32"/>
      <c r="G14" s="32"/>
    </row>
    <row r="15" spans="1:7" ht="15" thickBot="1" x14ac:dyDescent="0.35">
      <c r="A15" s="73" t="s">
        <v>52</v>
      </c>
      <c r="B15" s="73">
        <f>B10*C10</f>
        <v>0.25600000000000001</v>
      </c>
      <c r="C15" s="32"/>
      <c r="D15" s="32"/>
      <c r="E15" s="32"/>
      <c r="F15" s="32"/>
      <c r="G15" s="32"/>
    </row>
    <row r="16" spans="1:7" ht="15" thickBot="1" x14ac:dyDescent="0.35">
      <c r="A16" s="73" t="s">
        <v>44</v>
      </c>
      <c r="B16" s="74">
        <f>B10*F10</f>
        <v>3.2000000000000001E-2</v>
      </c>
      <c r="C16" s="32"/>
      <c r="D16" s="32"/>
      <c r="E16" s="32"/>
      <c r="F16" s="32"/>
      <c r="G16" s="32"/>
    </row>
    <row r="17" spans="1:7" ht="15" thickBot="1" x14ac:dyDescent="0.35">
      <c r="A17" s="73" t="s">
        <v>45</v>
      </c>
      <c r="B17" s="74">
        <f>B10*C10</f>
        <v>0.25600000000000001</v>
      </c>
      <c r="C17" s="32"/>
      <c r="D17" s="32"/>
      <c r="E17" s="32"/>
      <c r="F17" s="32"/>
      <c r="G17" s="32"/>
    </row>
  </sheetData>
  <mergeCells count="2">
    <mergeCell ref="A1:G1"/>
    <mergeCell ref="A13:B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B14" sqref="B14:B17"/>
    </sheetView>
  </sheetViews>
  <sheetFormatPr defaultRowHeight="14.4" x14ac:dyDescent="0.3"/>
  <cols>
    <col min="1" max="1" width="30.5546875" customWidth="1"/>
    <col min="2" max="7" width="20.5546875" customWidth="1"/>
  </cols>
  <sheetData>
    <row r="1" spans="1:7" x14ac:dyDescent="0.3">
      <c r="A1" s="171" t="s">
        <v>76</v>
      </c>
      <c r="B1" s="171"/>
      <c r="C1" s="171"/>
      <c r="D1" s="171"/>
      <c r="E1" s="171"/>
      <c r="F1" s="171"/>
      <c r="G1" s="171"/>
    </row>
    <row r="2" spans="1:7" ht="15" thickBot="1" x14ac:dyDescent="0.35">
      <c r="A2" s="32"/>
      <c r="B2" s="32"/>
      <c r="C2" s="32"/>
      <c r="D2" s="32"/>
      <c r="E2" s="32"/>
      <c r="F2" s="32"/>
      <c r="G2" s="32"/>
    </row>
    <row r="3" spans="1:7" ht="15" thickBot="1" x14ac:dyDescent="0.35">
      <c r="A3" s="70" t="s">
        <v>37</v>
      </c>
      <c r="B3" s="70" t="s">
        <v>38</v>
      </c>
      <c r="C3" s="70" t="s">
        <v>39</v>
      </c>
      <c r="D3" s="70" t="s">
        <v>40</v>
      </c>
      <c r="E3" s="70" t="s">
        <v>41</v>
      </c>
      <c r="F3" s="70" t="s">
        <v>42</v>
      </c>
      <c r="G3" s="70" t="s">
        <v>15</v>
      </c>
    </row>
    <row r="4" spans="1:7" ht="15" thickBot="1" x14ac:dyDescent="0.35">
      <c r="A4" s="71">
        <v>1</v>
      </c>
      <c r="B4" s="71">
        <v>14001</v>
      </c>
      <c r="C4" s="71" t="s">
        <v>43</v>
      </c>
      <c r="D4" s="71">
        <v>4</v>
      </c>
      <c r="E4" s="71" t="s">
        <v>46</v>
      </c>
      <c r="F4" s="71">
        <v>3</v>
      </c>
      <c r="G4" s="71">
        <v>6</v>
      </c>
    </row>
    <row r="5" spans="1:7" ht="15" thickBot="1" x14ac:dyDescent="0.35">
      <c r="A5" s="71">
        <v>2</v>
      </c>
      <c r="B5" s="71">
        <v>14002</v>
      </c>
      <c r="C5" s="71" t="s">
        <v>44</v>
      </c>
      <c r="D5" s="71" t="s">
        <v>33</v>
      </c>
      <c r="E5" s="71" t="s">
        <v>47</v>
      </c>
      <c r="F5" s="71" t="s">
        <v>49</v>
      </c>
      <c r="G5" s="71">
        <v>5</v>
      </c>
    </row>
    <row r="6" spans="1:7" ht="15" thickBot="1" x14ac:dyDescent="0.35">
      <c r="A6" s="71">
        <v>3</v>
      </c>
      <c r="B6" s="71">
        <v>14003</v>
      </c>
      <c r="C6" s="71" t="s">
        <v>45</v>
      </c>
      <c r="D6" s="71" t="s">
        <v>33</v>
      </c>
      <c r="E6" s="71" t="s">
        <v>48</v>
      </c>
      <c r="F6" s="71" t="s">
        <v>49</v>
      </c>
      <c r="G6" s="71">
        <v>4</v>
      </c>
    </row>
    <row r="7" spans="1:7" x14ac:dyDescent="0.3">
      <c r="A7" s="32"/>
      <c r="B7" s="32"/>
      <c r="C7" s="32"/>
      <c r="D7" s="32"/>
      <c r="E7" s="32"/>
      <c r="F7" s="32"/>
      <c r="G7" s="32"/>
    </row>
    <row r="8" spans="1:7" x14ac:dyDescent="0.3">
      <c r="A8" s="32"/>
      <c r="B8" s="32"/>
      <c r="C8" s="32"/>
      <c r="D8" s="32"/>
      <c r="E8" s="32"/>
      <c r="F8" s="32"/>
      <c r="G8" s="32"/>
    </row>
    <row r="9" spans="1:7" x14ac:dyDescent="0.3">
      <c r="A9" s="68" t="s">
        <v>4</v>
      </c>
      <c r="B9" s="68" t="s">
        <v>17</v>
      </c>
      <c r="C9" s="68" t="s">
        <v>71</v>
      </c>
      <c r="D9" s="68">
        <v>4</v>
      </c>
      <c r="E9" s="68">
        <v>3</v>
      </c>
      <c r="F9" s="68" t="s">
        <v>77</v>
      </c>
      <c r="G9" s="32"/>
    </row>
    <row r="10" spans="1:7" x14ac:dyDescent="0.3">
      <c r="A10" s="69" t="s">
        <v>74</v>
      </c>
      <c r="B10" s="69" t="s">
        <v>78</v>
      </c>
      <c r="C10" s="115">
        <v>1</v>
      </c>
      <c r="D10" s="115">
        <v>0.47199999999999998</v>
      </c>
      <c r="E10" s="115">
        <v>0.218</v>
      </c>
      <c r="F10" s="116">
        <v>0.10199999999999999</v>
      </c>
      <c r="G10" s="32"/>
    </row>
    <row r="11" spans="1:7" x14ac:dyDescent="0.3">
      <c r="A11" s="32"/>
      <c r="B11" s="32"/>
      <c r="C11" s="32"/>
      <c r="D11" s="32"/>
      <c r="E11" s="32"/>
      <c r="F11" s="32"/>
      <c r="G11" s="32"/>
    </row>
    <row r="12" spans="1:7" x14ac:dyDescent="0.3">
      <c r="A12" s="32"/>
      <c r="B12" s="32"/>
      <c r="C12" s="32"/>
      <c r="D12" s="32"/>
      <c r="E12" s="32"/>
      <c r="F12" s="32"/>
      <c r="G12" s="32"/>
    </row>
    <row r="13" spans="1:7" ht="15" thickBot="1" x14ac:dyDescent="0.35">
      <c r="A13" s="171" t="s">
        <v>51</v>
      </c>
      <c r="B13" s="171"/>
      <c r="C13" s="32"/>
      <c r="D13" s="32"/>
      <c r="E13" s="32"/>
      <c r="F13" s="32"/>
      <c r="G13" s="32"/>
    </row>
    <row r="14" spans="1:7" ht="15" thickBot="1" x14ac:dyDescent="0.35">
      <c r="A14" s="72" t="s">
        <v>39</v>
      </c>
      <c r="B14" s="72" t="s">
        <v>4</v>
      </c>
      <c r="C14" s="32"/>
      <c r="D14" s="32"/>
      <c r="E14" s="32"/>
      <c r="F14" s="32"/>
      <c r="G14" s="32"/>
    </row>
    <row r="15" spans="1:7" ht="15" thickBot="1" x14ac:dyDescent="0.35">
      <c r="A15" s="73" t="s">
        <v>52</v>
      </c>
      <c r="B15" s="74">
        <f>B10*E10</f>
        <v>3.1609999999999999E-2</v>
      </c>
      <c r="C15" s="32"/>
      <c r="D15" s="32"/>
      <c r="E15" s="32"/>
      <c r="F15" s="32"/>
      <c r="G15" s="32"/>
    </row>
    <row r="16" spans="1:7" ht="15" thickBot="1" x14ac:dyDescent="0.35">
      <c r="A16" s="73" t="s">
        <v>44</v>
      </c>
      <c r="B16" s="74">
        <f>B10*F10</f>
        <v>1.4789999999999998E-2</v>
      </c>
      <c r="C16" s="32"/>
      <c r="D16" s="32"/>
      <c r="E16" s="32"/>
      <c r="F16" s="32"/>
      <c r="G16" s="32"/>
    </row>
    <row r="17" spans="1:7" ht="15" thickBot="1" x14ac:dyDescent="0.35">
      <c r="A17" s="73" t="s">
        <v>45</v>
      </c>
      <c r="B17" s="74">
        <f>B10*F10</f>
        <v>1.4789999999999998E-2</v>
      </c>
      <c r="C17" s="32"/>
      <c r="D17" s="32"/>
      <c r="E17" s="32"/>
      <c r="F17" s="32"/>
      <c r="G17" s="32"/>
    </row>
  </sheetData>
  <mergeCells count="2">
    <mergeCell ref="A1:G1"/>
    <mergeCell ref="A13:B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7"/>
  <sheetViews>
    <sheetView workbookViewId="0">
      <selection activeCell="B14" sqref="B14:B17"/>
    </sheetView>
  </sheetViews>
  <sheetFormatPr defaultRowHeight="14.4" x14ac:dyDescent="0.3"/>
  <cols>
    <col min="1" max="1" width="24.88671875" customWidth="1"/>
    <col min="2" max="7" width="19.21875" customWidth="1"/>
  </cols>
  <sheetData>
    <row r="1" spans="1:7" x14ac:dyDescent="0.3">
      <c r="A1" s="171" t="s">
        <v>79</v>
      </c>
      <c r="B1" s="171"/>
      <c r="C1" s="171"/>
      <c r="D1" s="171"/>
      <c r="E1" s="171"/>
      <c r="F1" s="171"/>
      <c r="G1" s="171"/>
    </row>
    <row r="2" spans="1:7" ht="15" thickBot="1" x14ac:dyDescent="0.35">
      <c r="A2" s="32"/>
      <c r="B2" s="32"/>
      <c r="C2" s="32"/>
      <c r="D2" s="32"/>
      <c r="E2" s="32"/>
      <c r="F2" s="32"/>
      <c r="G2" s="32"/>
    </row>
    <row r="3" spans="1:7" ht="15" thickBot="1" x14ac:dyDescent="0.35">
      <c r="A3" s="70" t="s">
        <v>37</v>
      </c>
      <c r="B3" s="70" t="s">
        <v>38</v>
      </c>
      <c r="C3" s="70" t="s">
        <v>39</v>
      </c>
      <c r="D3" s="70" t="s">
        <v>40</v>
      </c>
      <c r="E3" s="70" t="s">
        <v>41</v>
      </c>
      <c r="F3" s="70" t="s">
        <v>42</v>
      </c>
      <c r="G3" s="70" t="s">
        <v>15</v>
      </c>
    </row>
    <row r="4" spans="1:7" ht="15" thickBot="1" x14ac:dyDescent="0.35">
      <c r="A4" s="71">
        <v>1</v>
      </c>
      <c r="B4" s="71">
        <v>14001</v>
      </c>
      <c r="C4" s="71" t="s">
        <v>43</v>
      </c>
      <c r="D4" s="71">
        <v>4</v>
      </c>
      <c r="E4" s="71" t="s">
        <v>46</v>
      </c>
      <c r="F4" s="71">
        <v>3</v>
      </c>
      <c r="G4" s="71">
        <v>6</v>
      </c>
    </row>
    <row r="5" spans="1:7" ht="15" thickBot="1" x14ac:dyDescent="0.35">
      <c r="A5" s="71">
        <v>2</v>
      </c>
      <c r="B5" s="71">
        <v>14002</v>
      </c>
      <c r="C5" s="71" t="s">
        <v>44</v>
      </c>
      <c r="D5" s="71" t="s">
        <v>33</v>
      </c>
      <c r="E5" s="71" t="s">
        <v>47</v>
      </c>
      <c r="F5" s="71" t="s">
        <v>49</v>
      </c>
      <c r="G5" s="71">
        <v>5</v>
      </c>
    </row>
    <row r="6" spans="1:7" ht="15" thickBot="1" x14ac:dyDescent="0.35">
      <c r="A6" s="71">
        <v>3</v>
      </c>
      <c r="B6" s="71">
        <v>14003</v>
      </c>
      <c r="C6" s="71" t="s">
        <v>45</v>
      </c>
      <c r="D6" s="71" t="s">
        <v>33</v>
      </c>
      <c r="E6" s="71" t="s">
        <v>48</v>
      </c>
      <c r="F6" s="71" t="s">
        <v>49</v>
      </c>
      <c r="G6" s="71">
        <v>4</v>
      </c>
    </row>
    <row r="7" spans="1:7" x14ac:dyDescent="0.3">
      <c r="A7" s="32"/>
      <c r="B7" s="32"/>
      <c r="C7" s="32"/>
      <c r="D7" s="32"/>
      <c r="E7" s="32"/>
      <c r="F7" s="32"/>
      <c r="G7" s="32"/>
    </row>
    <row r="8" spans="1:7" x14ac:dyDescent="0.3">
      <c r="A8" s="32"/>
      <c r="B8" s="32"/>
      <c r="C8" s="32"/>
      <c r="D8" s="32"/>
      <c r="E8" s="32"/>
      <c r="F8" s="32"/>
      <c r="G8" s="32"/>
    </row>
    <row r="9" spans="1:7" x14ac:dyDescent="0.3">
      <c r="A9" s="68" t="s">
        <v>4</v>
      </c>
      <c r="B9" s="68" t="s">
        <v>17</v>
      </c>
      <c r="C9" s="68">
        <v>3</v>
      </c>
      <c r="D9" s="68">
        <v>4</v>
      </c>
      <c r="E9" s="68">
        <v>5</v>
      </c>
      <c r="F9" s="68">
        <v>6</v>
      </c>
      <c r="G9" s="32"/>
    </row>
    <row r="10" spans="1:7" x14ac:dyDescent="0.3">
      <c r="A10" s="69" t="s">
        <v>80</v>
      </c>
      <c r="B10" s="69" t="s">
        <v>81</v>
      </c>
      <c r="C10" s="115">
        <v>1</v>
      </c>
      <c r="D10" s="115">
        <v>0.47199999999999998</v>
      </c>
      <c r="E10" s="115">
        <v>0.218</v>
      </c>
      <c r="F10" s="116">
        <v>0.10199999999999999</v>
      </c>
      <c r="G10" s="32"/>
    </row>
    <row r="11" spans="1:7" x14ac:dyDescent="0.3">
      <c r="A11" s="32"/>
      <c r="B11" s="32"/>
      <c r="C11" s="32"/>
      <c r="D11" s="32"/>
      <c r="E11" s="32"/>
      <c r="F11" s="32"/>
      <c r="G11" s="32"/>
    </row>
    <row r="12" spans="1:7" x14ac:dyDescent="0.3">
      <c r="A12" s="32"/>
      <c r="B12" s="32"/>
      <c r="C12" s="32"/>
      <c r="D12" s="32"/>
      <c r="E12" s="32"/>
      <c r="F12" s="32"/>
      <c r="G12" s="32"/>
    </row>
    <row r="13" spans="1:7" ht="15" thickBot="1" x14ac:dyDescent="0.35">
      <c r="A13" s="171" t="s">
        <v>51</v>
      </c>
      <c r="B13" s="171"/>
      <c r="C13" s="32"/>
      <c r="D13" s="32"/>
      <c r="E13" s="32"/>
      <c r="F13" s="32"/>
      <c r="G13" s="32"/>
    </row>
    <row r="14" spans="1:7" ht="15" thickBot="1" x14ac:dyDescent="0.35">
      <c r="A14" s="72" t="s">
        <v>39</v>
      </c>
      <c r="B14" s="72" t="s">
        <v>5</v>
      </c>
      <c r="C14" s="32"/>
      <c r="D14" s="32"/>
      <c r="E14" s="32"/>
      <c r="F14" s="32"/>
      <c r="G14" s="32"/>
    </row>
    <row r="15" spans="1:7" ht="15" thickBot="1" x14ac:dyDescent="0.35">
      <c r="A15" s="73" t="s">
        <v>52</v>
      </c>
      <c r="B15" s="74">
        <f>B10*F10</f>
        <v>5.3039999999999997E-3</v>
      </c>
      <c r="C15" s="32"/>
      <c r="D15" s="32"/>
      <c r="E15" s="32"/>
      <c r="F15" s="32"/>
      <c r="G15" s="32"/>
    </row>
    <row r="16" spans="1:7" ht="15" thickBot="1" x14ac:dyDescent="0.35">
      <c r="A16" s="73" t="s">
        <v>44</v>
      </c>
      <c r="B16" s="74">
        <f>B10*E10</f>
        <v>1.1335999999999999E-2</v>
      </c>
      <c r="C16" s="32"/>
      <c r="D16" s="32"/>
      <c r="E16" s="32"/>
      <c r="F16" s="32"/>
      <c r="G16" s="32"/>
    </row>
    <row r="17" spans="1:7" ht="15" thickBot="1" x14ac:dyDescent="0.35">
      <c r="A17" s="73" t="s">
        <v>45</v>
      </c>
      <c r="B17" s="74">
        <f>B10*D10</f>
        <v>2.4543999999999996E-2</v>
      </c>
      <c r="C17" s="32"/>
      <c r="D17" s="32"/>
      <c r="E17" s="32"/>
      <c r="F17" s="32"/>
      <c r="G17" s="32"/>
    </row>
  </sheetData>
  <mergeCells count="2">
    <mergeCell ref="A1:G1"/>
    <mergeCell ref="A13:B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tabSelected="1" workbookViewId="0">
      <selection activeCell="K3" sqref="K3"/>
    </sheetView>
  </sheetViews>
  <sheetFormatPr defaultRowHeight="14.4" x14ac:dyDescent="0.3"/>
  <cols>
    <col min="1" max="1" width="16.5546875" customWidth="1"/>
    <col min="2" max="2" width="14.33203125" customWidth="1"/>
    <col min="3" max="3" width="10.21875" customWidth="1"/>
    <col min="4" max="4" width="11.88671875" customWidth="1"/>
    <col min="5" max="5" width="10.88671875" customWidth="1"/>
    <col min="6" max="6" width="10.77734375" customWidth="1"/>
  </cols>
  <sheetData>
    <row r="1" spans="1:7" ht="15" thickBot="1" x14ac:dyDescent="0.35">
      <c r="A1" s="171" t="s">
        <v>51</v>
      </c>
      <c r="B1" s="171"/>
    </row>
    <row r="2" spans="1:7" ht="15" thickBot="1" x14ac:dyDescent="0.35">
      <c r="A2" s="72" t="s">
        <v>39</v>
      </c>
      <c r="B2" s="72" t="s">
        <v>2</v>
      </c>
      <c r="C2" s="72" t="s">
        <v>3</v>
      </c>
      <c r="D2" s="72" t="s">
        <v>4</v>
      </c>
      <c r="E2" s="72" t="s">
        <v>5</v>
      </c>
      <c r="F2" s="120" t="s">
        <v>82</v>
      </c>
    </row>
    <row r="3" spans="1:7" ht="15" thickBot="1" x14ac:dyDescent="0.35">
      <c r="A3" s="73" t="s">
        <v>52</v>
      </c>
      <c r="B3" s="73">
        <f>'Perhitungan Alternatif K1'!B10*'Perhitungan Alternatif K1'!C10</f>
        <v>0.54800000000000004</v>
      </c>
      <c r="C3" s="73">
        <f>'Perhitungan Alternatif K2'!B10*'Perhitungan Alternatif K2'!C10</f>
        <v>0.25600000000000001</v>
      </c>
      <c r="D3" s="74">
        <f>'Perhitungan Alternatif K3'!B10*'Perhitungan Alternatif K3'!E10</f>
        <v>3.1609999999999999E-2</v>
      </c>
      <c r="E3" s="119">
        <f>'Perhitungan Alternatif K4'!B10*'Perhitungan Alternatif K4'!F10</f>
        <v>5.3039999999999997E-3</v>
      </c>
      <c r="F3" s="119">
        <f>SUM(B3:E3)</f>
        <v>0.84091400000000005</v>
      </c>
    </row>
    <row r="4" spans="1:7" ht="15" thickBot="1" x14ac:dyDescent="0.35">
      <c r="A4" s="73" t="s">
        <v>44</v>
      </c>
      <c r="B4" s="74">
        <f>'Perhitungan Alternatif K1'!B10*'Perhitungan Alternatif K1'!E10</f>
        <v>0.11946400000000001</v>
      </c>
      <c r="C4" s="74">
        <f>'Perhitungan Alternatif K2'!B10*'Perhitungan Alternatif K2'!F10</f>
        <v>3.2000000000000001E-2</v>
      </c>
      <c r="D4" s="74">
        <f>'Perhitungan Alternatif K3'!B10*'Perhitungan Alternatif K3'!F10</f>
        <v>1.4789999999999998E-2</v>
      </c>
      <c r="E4" s="119">
        <f>'Perhitungan Alternatif K4'!B10*'Perhitungan Alternatif K4'!E10</f>
        <v>1.1335999999999999E-2</v>
      </c>
      <c r="F4" s="119">
        <f>SUM(B4:E4)</f>
        <v>0.17759000000000003</v>
      </c>
    </row>
    <row r="5" spans="1:7" ht="15" thickBot="1" x14ac:dyDescent="0.35">
      <c r="A5" s="73" t="s">
        <v>45</v>
      </c>
      <c r="B5" s="74">
        <f>'Perhitungan Alternatif K1'!B10*'Perhitungan Alternatif K1'!E10</f>
        <v>0.11946400000000001</v>
      </c>
      <c r="C5" s="74">
        <f>'Perhitungan Alternatif K2'!B10*'Perhitungan Alternatif K2'!C10</f>
        <v>0.25600000000000001</v>
      </c>
      <c r="D5" s="74">
        <f>'Perhitungan Alternatif K3'!B10*'Perhitungan Alternatif K3'!F10</f>
        <v>1.4789999999999998E-2</v>
      </c>
      <c r="E5" s="119">
        <f>'Perhitungan Alternatif K4'!B10*'Perhitungan Alternatif K4'!D10</f>
        <v>2.4543999999999996E-2</v>
      </c>
      <c r="F5" s="119">
        <f>SUM(B5:E5)</f>
        <v>0.414798</v>
      </c>
    </row>
    <row r="7" spans="1:7" ht="15" thickBot="1" x14ac:dyDescent="0.35">
      <c r="A7" s="170" t="s">
        <v>84</v>
      </c>
      <c r="B7" s="170"/>
      <c r="C7" s="170"/>
      <c r="D7" s="170"/>
    </row>
    <row r="8" spans="1:7" ht="15" thickBot="1" x14ac:dyDescent="0.35">
      <c r="A8" s="121" t="s">
        <v>37</v>
      </c>
      <c r="B8" s="122" t="s">
        <v>38</v>
      </c>
      <c r="C8" s="122" t="s">
        <v>39</v>
      </c>
      <c r="D8" s="123" t="s">
        <v>83</v>
      </c>
      <c r="E8" s="107"/>
    </row>
    <row r="9" spans="1:7" ht="15" thickBot="1" x14ac:dyDescent="0.35">
      <c r="A9" s="124">
        <v>1</v>
      </c>
      <c r="B9" s="71">
        <v>14001</v>
      </c>
      <c r="C9" s="71" t="s">
        <v>43</v>
      </c>
      <c r="D9" s="125">
        <v>0.84099999999999997</v>
      </c>
      <c r="E9" s="107"/>
      <c r="G9" s="107"/>
    </row>
    <row r="10" spans="1:7" ht="15" thickBot="1" x14ac:dyDescent="0.35">
      <c r="A10" s="124">
        <v>2</v>
      </c>
      <c r="B10" s="71">
        <v>14003</v>
      </c>
      <c r="C10" s="71" t="s">
        <v>45</v>
      </c>
      <c r="D10" s="125">
        <v>0.41499999999999998</v>
      </c>
      <c r="E10" s="107"/>
    </row>
    <row r="11" spans="1:7" ht="15" thickBot="1" x14ac:dyDescent="0.35">
      <c r="A11" s="126">
        <v>3</v>
      </c>
      <c r="B11" s="127">
        <v>14002</v>
      </c>
      <c r="C11" s="127" t="s">
        <v>44</v>
      </c>
      <c r="D11" s="128">
        <v>0.17799999999999999</v>
      </c>
      <c r="E11" s="107"/>
    </row>
  </sheetData>
  <sortState xmlns:xlrd2="http://schemas.microsoft.com/office/spreadsheetml/2017/richdata2" ref="A15:D17">
    <sortCondition descending="1" ref="D15"/>
  </sortState>
  <mergeCells count="2">
    <mergeCell ref="A1:B1"/>
    <mergeCell ref="A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zoomScale="150" zoomScaleNormal="150" workbookViewId="0">
      <selection sqref="A1:G7"/>
    </sheetView>
  </sheetViews>
  <sheetFormatPr defaultRowHeight="14.4" x14ac:dyDescent="0.3"/>
  <sheetData>
    <row r="1" spans="1:7" x14ac:dyDescent="0.3">
      <c r="A1" s="138" t="s">
        <v>16</v>
      </c>
      <c r="B1" s="139"/>
      <c r="C1" s="139"/>
      <c r="D1" s="139"/>
      <c r="E1" s="139"/>
      <c r="F1" s="139"/>
      <c r="G1" s="140"/>
    </row>
    <row r="2" spans="1:7" ht="15" thickBot="1" x14ac:dyDescent="0.35">
      <c r="A2" s="141"/>
      <c r="B2" s="133"/>
      <c r="C2" s="133"/>
      <c r="D2" s="133"/>
      <c r="E2" s="133"/>
      <c r="F2" s="133"/>
      <c r="G2" s="142"/>
    </row>
    <row r="3" spans="1:7" ht="15" thickBot="1" x14ac:dyDescent="0.35">
      <c r="A3" s="17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9" t="s">
        <v>17</v>
      </c>
    </row>
    <row r="4" spans="1:7" x14ac:dyDescent="0.3">
      <c r="A4" s="20" t="s">
        <v>2</v>
      </c>
      <c r="B4" s="26">
        <f>'Matriks Berpasangan kriteria'!B4/'Matriks Berpasangan kriteria'!B8</f>
        <v>0.59659090909090917</v>
      </c>
      <c r="C4" s="26">
        <f>'Matriks Berpasangan kriteria'!C4/'Matriks Berpasangan kriteria'!C8</f>
        <v>0.66176470588235292</v>
      </c>
      <c r="D4" s="26">
        <f>'Matriks Berpasangan kriteria'!D4/'Matriks Berpasangan kriteria'!D8</f>
        <v>0.5434782608695653</v>
      </c>
      <c r="E4" s="26">
        <f>'Matriks Berpasangan kriteria'!E4/'Matriks Berpasangan kriteria'!E8</f>
        <v>0.3888888888888889</v>
      </c>
      <c r="F4" s="26">
        <f>SUM(B4:E4)</f>
        <v>2.1907227647317162</v>
      </c>
      <c r="G4" s="29">
        <f>F4/4</f>
        <v>0.54768069118292906</v>
      </c>
    </row>
    <row r="5" spans="1:7" x14ac:dyDescent="0.3">
      <c r="A5" s="22" t="s">
        <v>3</v>
      </c>
      <c r="B5" s="27">
        <f>'Matriks Berpasangan kriteria'!B5/'Matriks Berpasangan kriteria'!B8</f>
        <v>0.19886363636363638</v>
      </c>
      <c r="C5" s="27">
        <f>'Matriks Berpasangan kriteria'!C5/'Matriks Berpasangan kriteria'!C8</f>
        <v>0.22058823529411764</v>
      </c>
      <c r="D5" s="27">
        <f>'Matriks Berpasangan kriteria'!D5/'Matriks Berpasangan kriteria'!D8</f>
        <v>0.32608695652173914</v>
      </c>
      <c r="E5" s="27">
        <f>'Matriks Berpasangan kriteria'!E5/'Matriks Berpasangan kriteria'!E8</f>
        <v>0.27777777777777779</v>
      </c>
      <c r="F5" s="27">
        <f>SUM(B5:E5)</f>
        <v>1.0233166059572709</v>
      </c>
      <c r="G5" s="30">
        <f>F5/4</f>
        <v>0.25582915148931773</v>
      </c>
    </row>
    <row r="6" spans="1:7" x14ac:dyDescent="0.3">
      <c r="A6" s="22" t="s">
        <v>4</v>
      </c>
      <c r="B6" s="27">
        <f>'Matriks Berpasangan kriteria'!B6/'Matriks Berpasangan kriteria'!B8</f>
        <v>0.11931818181818184</v>
      </c>
      <c r="C6" s="27">
        <f>'Matriks Berpasangan kriteria'!C6/'Matriks Berpasangan kriteria'!C8</f>
        <v>7.3529411764705885E-2</v>
      </c>
      <c r="D6" s="27">
        <f>'Matriks Berpasangan kriteria'!D6/'Matriks Berpasangan kriteria'!D8</f>
        <v>0.10869565217391305</v>
      </c>
      <c r="E6" s="27">
        <f>'Matriks Berpasangan kriteria'!E6/'Matriks Berpasangan kriteria'!E8</f>
        <v>0.27777777777777779</v>
      </c>
      <c r="F6" s="27">
        <f>SUM(B6:E6)</f>
        <v>0.57932102353457859</v>
      </c>
      <c r="G6" s="29">
        <f>F6/4</f>
        <v>0.14483025588364465</v>
      </c>
    </row>
    <row r="7" spans="1:7" ht="15" thickBot="1" x14ac:dyDescent="0.35">
      <c r="A7" s="24" t="s">
        <v>5</v>
      </c>
      <c r="B7" s="28">
        <f>'Matriks Berpasangan kriteria'!B7/'Matriks Berpasangan kriteria'!B8</f>
        <v>8.5227272727272735E-2</v>
      </c>
      <c r="C7" s="28">
        <f>'Matriks Berpasangan kriteria'!C7/'Matriks Berpasangan kriteria'!C8</f>
        <v>4.4117647058823532E-2</v>
      </c>
      <c r="D7" s="28">
        <f>'Matriks Berpasangan kriteria'!D7/'Matriks Berpasangan kriteria'!D8</f>
        <v>2.1739130434782612E-2</v>
      </c>
      <c r="E7" s="28">
        <f>'Matriks Berpasangan kriteria'!E7/'Matriks Berpasangan kriteria'!E8</f>
        <v>5.5555555555555552E-2</v>
      </c>
      <c r="F7" s="28">
        <f>SUM(B7:E7)</f>
        <v>0.20663960577643445</v>
      </c>
      <c r="G7" s="28">
        <f>F7/4</f>
        <v>5.1659901444108612E-2</v>
      </c>
    </row>
  </sheetData>
  <mergeCells count="1">
    <mergeCell ref="A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zoomScale="140" zoomScaleNormal="140" workbookViewId="0">
      <selection activeCell="G13" sqref="G13"/>
    </sheetView>
  </sheetViews>
  <sheetFormatPr defaultRowHeight="14.4" x14ac:dyDescent="0.3"/>
  <sheetData>
    <row r="1" spans="1:6" x14ac:dyDescent="0.3">
      <c r="A1" s="138" t="s">
        <v>18</v>
      </c>
      <c r="B1" s="139"/>
      <c r="C1" s="139"/>
      <c r="D1" s="139"/>
      <c r="E1" s="139"/>
      <c r="F1" s="140"/>
    </row>
    <row r="2" spans="1:6" ht="15" thickBot="1" x14ac:dyDescent="0.35">
      <c r="A2" s="143"/>
      <c r="B2" s="144"/>
      <c r="C2" s="144"/>
      <c r="D2" s="144"/>
      <c r="E2" s="144"/>
      <c r="F2" s="145"/>
    </row>
    <row r="3" spans="1:6" ht="15" thickBot="1" x14ac:dyDescent="0.35">
      <c r="A3" s="17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</row>
    <row r="4" spans="1:6" x14ac:dyDescent="0.3">
      <c r="A4" s="20" t="s">
        <v>2</v>
      </c>
      <c r="B4" s="27">
        <f>'Matriks Berpasangan kriteria'!B4*'Nilai Kriteria'!G4</f>
        <v>0.54768069118292906</v>
      </c>
      <c r="C4" s="27">
        <f>'Matriks Berpasangan kriteria'!C4*'Nilai Kriteria'!G5</f>
        <v>0.76748745446795319</v>
      </c>
      <c r="D4" s="27">
        <f>'Matriks Berpasangan kriteria'!D4*'Nilai Kriteria'!G6</f>
        <v>0.72415127941822321</v>
      </c>
      <c r="E4" s="27">
        <f>'Matriks Berpasangan kriteria'!E4*'Nilai Kriteria'!G7</f>
        <v>0.36161931010876031</v>
      </c>
      <c r="F4" s="30">
        <f>SUM(B4:E4)</f>
        <v>2.4009387351778657</v>
      </c>
    </row>
    <row r="5" spans="1:6" x14ac:dyDescent="0.3">
      <c r="A5" s="22" t="s">
        <v>3</v>
      </c>
      <c r="B5" s="27">
        <f>'Matriks Berpasangan kriteria'!B5*'Nilai Kriteria'!G4</f>
        <v>0.18256023039430969</v>
      </c>
      <c r="C5" s="27">
        <f>'Matriks Berpasangan kriteria'!C5*'Nilai Kriteria'!G5</f>
        <v>0.25582915148931773</v>
      </c>
      <c r="D5" s="27">
        <f>'Matriks Berpasangan kriteria'!D5*'Nilai Kriteria'!G6</f>
        <v>0.43449076765093397</v>
      </c>
      <c r="E5" s="27">
        <f>'Matriks Berpasangan kriteria'!E5*'Nilai Kriteria'!G7</f>
        <v>0.25829950722054307</v>
      </c>
      <c r="F5" s="30">
        <f>SUM(B5:E5)</f>
        <v>1.1311796567551045</v>
      </c>
    </row>
    <row r="6" spans="1:6" x14ac:dyDescent="0.3">
      <c r="A6" s="22" t="s">
        <v>4</v>
      </c>
      <c r="B6" s="27">
        <f>'Matriks Berpasangan kriteria'!B6*'Nilai Kriteria'!G4</f>
        <v>0.10953613823658581</v>
      </c>
      <c r="C6" s="27">
        <f>'Matriks Berpasangan kriteria'!C6*'Nilai Kriteria'!G5</f>
        <v>8.5276383829772567E-2</v>
      </c>
      <c r="D6" s="27">
        <f>'Matriks Berpasangan kriteria'!D6*'Nilai Kriteria'!G6</f>
        <v>0.14483025588364465</v>
      </c>
      <c r="E6" s="27">
        <f>'Matriks Berpasangan kriteria'!E6*'Nilai Kriteria'!G7</f>
        <v>0.25829950722054307</v>
      </c>
      <c r="F6" s="33">
        <f>SUM(B6:E6)</f>
        <v>0.59794228517054604</v>
      </c>
    </row>
    <row r="7" spans="1:6" ht="15" thickBot="1" x14ac:dyDescent="0.35">
      <c r="A7" s="24" t="s">
        <v>5</v>
      </c>
      <c r="B7" s="27">
        <f>'Matriks Berpasangan kriteria'!B7*'Nilai Kriteria'!G4</f>
        <v>7.8240098740418429E-2</v>
      </c>
      <c r="C7" s="27">
        <f>'Matriks Berpasangan kriteria'!C7*'Nilai Kriteria'!G5</f>
        <v>5.1165830297863549E-2</v>
      </c>
      <c r="D7" s="27">
        <f>'Matriks Berpasangan kriteria'!D7*'Nilai Kriteria'!G6</f>
        <v>2.896605117672893E-2</v>
      </c>
      <c r="E7" s="27">
        <f>'Matriks Berpasangan kriteria'!E7*'Nilai Kriteria'!G7</f>
        <v>5.1659901444108612E-2</v>
      </c>
      <c r="F7" s="34">
        <f>SUM(B7:E7)</f>
        <v>0.21003188165911951</v>
      </c>
    </row>
    <row r="8" spans="1:6" x14ac:dyDescent="0.3">
      <c r="A8" s="32"/>
      <c r="B8" s="32"/>
      <c r="C8" s="32"/>
      <c r="D8" s="32"/>
      <c r="E8" s="32"/>
      <c r="F8" s="32"/>
    </row>
  </sheetData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zoomScale="81" zoomScaleNormal="81" workbookViewId="0">
      <selection sqref="A1:K19"/>
    </sheetView>
  </sheetViews>
  <sheetFormatPr defaultRowHeight="13.8" x14ac:dyDescent="0.25"/>
  <cols>
    <col min="1" max="1" width="8.88671875" style="32"/>
    <col min="2" max="2" width="15" style="32" customWidth="1"/>
    <col min="3" max="16384" width="8.88671875" style="32"/>
  </cols>
  <sheetData>
    <row r="1" spans="1:4" x14ac:dyDescent="0.25">
      <c r="A1" s="138" t="s">
        <v>19</v>
      </c>
      <c r="B1" s="139"/>
      <c r="C1" s="139"/>
      <c r="D1" s="140"/>
    </row>
    <row r="2" spans="1:4" ht="14.4" thickBot="1" x14ac:dyDescent="0.3">
      <c r="A2" s="141"/>
      <c r="B2" s="133"/>
      <c r="C2" s="133"/>
      <c r="D2" s="142"/>
    </row>
    <row r="3" spans="1:4" ht="14.4" thickBot="1" x14ac:dyDescent="0.3">
      <c r="A3" s="17" t="s">
        <v>1</v>
      </c>
      <c r="B3" s="18" t="s">
        <v>20</v>
      </c>
      <c r="C3" s="18" t="s">
        <v>17</v>
      </c>
      <c r="D3" s="19" t="s">
        <v>21</v>
      </c>
    </row>
    <row r="4" spans="1:4" x14ac:dyDescent="0.25">
      <c r="A4" s="20" t="s">
        <v>2</v>
      </c>
      <c r="B4" s="30">
        <v>2.4009999999999998</v>
      </c>
      <c r="C4" s="21">
        <v>0.54800000000000004</v>
      </c>
      <c r="D4" s="29">
        <f>SUM(B4:C4)</f>
        <v>2.9489999999999998</v>
      </c>
    </row>
    <row r="5" spans="1:4" x14ac:dyDescent="0.25">
      <c r="A5" s="22" t="s">
        <v>3</v>
      </c>
      <c r="B5" s="30">
        <v>1.131</v>
      </c>
      <c r="C5" s="23">
        <v>0.25600000000000001</v>
      </c>
      <c r="D5" s="30">
        <f>SUM(B5:C5)</f>
        <v>1.387</v>
      </c>
    </row>
    <row r="6" spans="1:4" x14ac:dyDescent="0.25">
      <c r="A6" s="22" t="s">
        <v>4</v>
      </c>
      <c r="B6" s="33">
        <v>0.6</v>
      </c>
      <c r="C6" s="23">
        <v>0.14499999999999999</v>
      </c>
      <c r="D6" s="30">
        <f>SUM(B6:C6)</f>
        <v>0.745</v>
      </c>
    </row>
    <row r="7" spans="1:4" ht="14.4" thickBot="1" x14ac:dyDescent="0.3">
      <c r="A7" s="24" t="s">
        <v>5</v>
      </c>
      <c r="B7" s="34">
        <v>0.21</v>
      </c>
      <c r="C7" s="25">
        <v>5.1999999999999998E-2</v>
      </c>
      <c r="D7" s="31">
        <f>SUM(B7:C7)</f>
        <v>0.26200000000000001</v>
      </c>
    </row>
    <row r="8" spans="1:4" ht="14.4" thickBot="1" x14ac:dyDescent="0.3"/>
    <row r="9" spans="1:4" x14ac:dyDescent="0.25">
      <c r="A9" s="35" t="s">
        <v>6</v>
      </c>
      <c r="B9" s="39">
        <f>SUM(D4:D7)</f>
        <v>5.343</v>
      </c>
    </row>
    <row r="10" spans="1:4" x14ac:dyDescent="0.25">
      <c r="A10" s="36" t="s">
        <v>22</v>
      </c>
      <c r="B10" s="37">
        <v>4</v>
      </c>
    </row>
    <row r="11" spans="1:4" x14ac:dyDescent="0.25">
      <c r="A11" s="36" t="s">
        <v>24</v>
      </c>
      <c r="B11" s="40">
        <f>B9/B10</f>
        <v>1.33575</v>
      </c>
    </row>
    <row r="12" spans="1:4" x14ac:dyDescent="0.25">
      <c r="A12" s="36" t="s">
        <v>23</v>
      </c>
      <c r="B12" s="40">
        <f>(B11-B10)/(B10-1)</f>
        <v>-0.88808333333333334</v>
      </c>
    </row>
    <row r="13" spans="1:4" x14ac:dyDescent="0.25">
      <c r="A13" s="36" t="s">
        <v>25</v>
      </c>
      <c r="B13" s="40">
        <f>B12/0.9</f>
        <v>-0.98675925925925922</v>
      </c>
    </row>
    <row r="14" spans="1:4" ht="14.4" thickBot="1" x14ac:dyDescent="0.3">
      <c r="A14" s="38" t="s">
        <v>26</v>
      </c>
      <c r="B14" s="41" t="s">
        <v>27</v>
      </c>
    </row>
  </sheetData>
  <mergeCells count="1">
    <mergeCell ref="A1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selection sqref="A1:I25"/>
    </sheetView>
  </sheetViews>
  <sheetFormatPr defaultRowHeight="14.4" x14ac:dyDescent="0.3"/>
  <sheetData>
    <row r="1" spans="1:9" x14ac:dyDescent="0.3">
      <c r="A1" s="156" t="s">
        <v>0</v>
      </c>
      <c r="B1" s="157"/>
      <c r="C1" s="157"/>
      <c r="D1" s="157"/>
      <c r="E1" s="158"/>
    </row>
    <row r="2" spans="1:9" ht="15" thickBot="1" x14ac:dyDescent="0.35">
      <c r="A2" s="159"/>
      <c r="B2" s="154"/>
      <c r="C2" s="154"/>
      <c r="D2" s="154"/>
      <c r="E2" s="160"/>
    </row>
    <row r="3" spans="1:9" ht="15" thickBot="1" x14ac:dyDescent="0.35">
      <c r="A3" s="44" t="s">
        <v>1</v>
      </c>
      <c r="B3" s="45">
        <v>4</v>
      </c>
      <c r="C3" s="46" t="s">
        <v>32</v>
      </c>
      <c r="D3" s="46" t="s">
        <v>33</v>
      </c>
      <c r="E3" s="47" t="s">
        <v>34</v>
      </c>
    </row>
    <row r="4" spans="1:9" ht="15" thickBot="1" x14ac:dyDescent="0.35">
      <c r="A4" s="44">
        <v>4</v>
      </c>
      <c r="B4" s="5">
        <v>1</v>
      </c>
      <c r="C4" s="6">
        <v>3</v>
      </c>
      <c r="D4" s="6">
        <v>5</v>
      </c>
      <c r="E4" s="6">
        <v>7</v>
      </c>
    </row>
    <row r="5" spans="1:9" ht="15" thickBot="1" x14ac:dyDescent="0.35">
      <c r="A5" s="44" t="s">
        <v>32</v>
      </c>
      <c r="B5" s="11">
        <f>B4/C4</f>
        <v>0.33333333333333331</v>
      </c>
      <c r="C5" s="1">
        <v>1</v>
      </c>
      <c r="D5" s="1">
        <v>3</v>
      </c>
      <c r="E5" s="1">
        <v>5</v>
      </c>
    </row>
    <row r="6" spans="1:9" ht="15" thickBot="1" x14ac:dyDescent="0.35">
      <c r="A6" s="44" t="s">
        <v>33</v>
      </c>
      <c r="B6" s="11">
        <f>B4/D4</f>
        <v>0.2</v>
      </c>
      <c r="C6" s="13">
        <f>C5/D5</f>
        <v>0.33333333333333331</v>
      </c>
      <c r="D6" s="1">
        <v>1</v>
      </c>
      <c r="E6" s="1">
        <v>3</v>
      </c>
    </row>
    <row r="7" spans="1:9" ht="15" thickBot="1" x14ac:dyDescent="0.35">
      <c r="A7" s="47" t="s">
        <v>34</v>
      </c>
      <c r="B7" s="11">
        <f>B4/E4</f>
        <v>0.14285714285714285</v>
      </c>
      <c r="C7" s="12">
        <f>C5/E5</f>
        <v>0.2</v>
      </c>
      <c r="D7" s="13">
        <f>D6/E6</f>
        <v>0.33333333333333331</v>
      </c>
      <c r="E7" s="1">
        <v>1</v>
      </c>
    </row>
    <row r="8" spans="1:9" ht="15" thickBot="1" x14ac:dyDescent="0.35">
      <c r="A8" s="48" t="s">
        <v>6</v>
      </c>
      <c r="B8" s="11">
        <f>SUM(B4:B7)</f>
        <v>1.676190476190476</v>
      </c>
      <c r="C8" s="13">
        <f>SUM(C4:C7)</f>
        <v>4.5333333333333332</v>
      </c>
      <c r="D8" s="13">
        <f>SUM(D4:D7)</f>
        <v>9.3333333333333339</v>
      </c>
      <c r="E8" s="1">
        <f>SUM(E4:E7)</f>
        <v>16</v>
      </c>
    </row>
    <row r="9" spans="1:9" ht="15" thickBot="1" x14ac:dyDescent="0.35"/>
    <row r="10" spans="1:9" x14ac:dyDescent="0.3">
      <c r="A10" s="150" t="s">
        <v>35</v>
      </c>
      <c r="B10" s="151"/>
      <c r="C10" s="151"/>
      <c r="D10" s="151"/>
      <c r="E10" s="151"/>
      <c r="F10" s="151"/>
      <c r="G10" s="151"/>
      <c r="H10" s="151"/>
      <c r="I10" s="152"/>
    </row>
    <row r="11" spans="1:9" ht="15" thickBot="1" x14ac:dyDescent="0.35">
      <c r="A11" s="153"/>
      <c r="B11" s="154"/>
      <c r="C11" s="154"/>
      <c r="D11" s="154"/>
      <c r="E11" s="154"/>
      <c r="F11" s="154"/>
      <c r="G11" s="154"/>
      <c r="H11" s="154"/>
      <c r="I11" s="155"/>
    </row>
    <row r="12" spans="1:9" x14ac:dyDescent="0.3">
      <c r="A12" s="161" t="s">
        <v>1</v>
      </c>
      <c r="B12" s="161">
        <v>4</v>
      </c>
      <c r="C12" s="161" t="s">
        <v>32</v>
      </c>
      <c r="D12" s="161" t="s">
        <v>33</v>
      </c>
      <c r="E12" s="161" t="s">
        <v>34</v>
      </c>
      <c r="F12" s="161" t="s">
        <v>6</v>
      </c>
      <c r="G12" s="150" t="s">
        <v>17</v>
      </c>
      <c r="H12" s="152"/>
      <c r="I12" s="161" t="s">
        <v>36</v>
      </c>
    </row>
    <row r="13" spans="1:9" ht="15" thickBot="1" x14ac:dyDescent="0.35">
      <c r="A13" s="162"/>
      <c r="B13" s="162"/>
      <c r="C13" s="162"/>
      <c r="D13" s="162"/>
      <c r="E13" s="162"/>
      <c r="F13" s="162"/>
      <c r="G13" s="153"/>
      <c r="H13" s="155"/>
      <c r="I13" s="162"/>
    </row>
    <row r="14" spans="1:9" ht="15" thickBot="1" x14ac:dyDescent="0.35">
      <c r="A14" s="44">
        <v>4</v>
      </c>
      <c r="B14" s="49">
        <f>B4/B8</f>
        <v>0.59659090909090917</v>
      </c>
      <c r="C14" s="49">
        <f>C4/C8</f>
        <v>0.66176470588235292</v>
      </c>
      <c r="D14" s="49">
        <f>D4/D8</f>
        <v>0.5357142857142857</v>
      </c>
      <c r="E14" s="49">
        <f>E4/E8</f>
        <v>0.4375</v>
      </c>
      <c r="F14" s="49">
        <f>SUM(B14:E14)</f>
        <v>2.2315699006875476</v>
      </c>
      <c r="G14" s="146">
        <f>F14/4</f>
        <v>0.55789247517188689</v>
      </c>
      <c r="H14" s="147"/>
      <c r="I14" s="50">
        <f>G14/MAX(G14:H17)</f>
        <v>1</v>
      </c>
    </row>
    <row r="15" spans="1:9" ht="15" thickBot="1" x14ac:dyDescent="0.35">
      <c r="A15" s="44" t="s">
        <v>32</v>
      </c>
      <c r="B15" s="51">
        <f>B5/B8</f>
        <v>0.19886363636363638</v>
      </c>
      <c r="C15" s="51">
        <f>C5/C8</f>
        <v>0.22058823529411764</v>
      </c>
      <c r="D15" s="51">
        <f>D5/D8</f>
        <v>0.3214285714285714</v>
      </c>
      <c r="E15" s="51">
        <f>E5/E8</f>
        <v>0.3125</v>
      </c>
      <c r="F15" s="51">
        <f>SUM(B15:E15)</f>
        <v>1.0533804430863254</v>
      </c>
      <c r="G15" s="146">
        <f>F15/4</f>
        <v>0.26334511077158135</v>
      </c>
      <c r="H15" s="147"/>
      <c r="I15" s="61">
        <f>G15/MAX(G14:H17)</f>
        <v>0.4720356027215542</v>
      </c>
    </row>
    <row r="16" spans="1:9" ht="15" thickBot="1" x14ac:dyDescent="0.35">
      <c r="A16" s="44" t="s">
        <v>33</v>
      </c>
      <c r="B16" s="51">
        <f>B6/B8</f>
        <v>0.11931818181818184</v>
      </c>
      <c r="C16" s="51">
        <f>C6/C8</f>
        <v>7.3529411764705885E-2</v>
      </c>
      <c r="D16" s="51">
        <f>D6/D8</f>
        <v>0.10714285714285714</v>
      </c>
      <c r="E16" s="51">
        <f>E6/E8</f>
        <v>0.1875</v>
      </c>
      <c r="F16" s="51">
        <f>SUM(B16:E16)</f>
        <v>0.48749045072574487</v>
      </c>
      <c r="G16" s="146">
        <f>F16/4</f>
        <v>0.12187261268143622</v>
      </c>
      <c r="H16" s="147"/>
      <c r="I16" s="61">
        <f>G16/MAX(G14:H17)</f>
        <v>0.21845179511318416</v>
      </c>
    </row>
    <row r="17" spans="1:9" ht="15" thickBot="1" x14ac:dyDescent="0.35">
      <c r="A17" s="47" t="s">
        <v>34</v>
      </c>
      <c r="B17" s="52">
        <f>B7/B8</f>
        <v>8.5227272727272735E-2</v>
      </c>
      <c r="C17" s="52">
        <f>C7/C8</f>
        <v>4.4117647058823532E-2</v>
      </c>
      <c r="D17" s="52">
        <f>D7/D8</f>
        <v>3.5714285714285712E-2</v>
      </c>
      <c r="E17" s="52">
        <f>E7/E8</f>
        <v>6.25E-2</v>
      </c>
      <c r="F17" s="52">
        <f>SUM(B17:E17)</f>
        <v>0.227559205500382</v>
      </c>
      <c r="G17" s="148">
        <f>F17/4</f>
        <v>5.68898013750955E-2</v>
      </c>
      <c r="H17" s="149"/>
      <c r="I17" s="61">
        <f>G17/MAX(G14:H17)</f>
        <v>0.10197269887457745</v>
      </c>
    </row>
    <row r="18" spans="1:9" ht="15" thickBot="1" x14ac:dyDescent="0.35"/>
    <row r="19" spans="1:9" x14ac:dyDescent="0.3">
      <c r="A19" s="150" t="s">
        <v>18</v>
      </c>
      <c r="B19" s="151"/>
      <c r="C19" s="151"/>
      <c r="D19" s="151"/>
      <c r="E19" s="151"/>
      <c r="F19" s="152"/>
    </row>
    <row r="20" spans="1:9" ht="15" thickBot="1" x14ac:dyDescent="0.35">
      <c r="A20" s="153"/>
      <c r="B20" s="154"/>
      <c r="C20" s="154"/>
      <c r="D20" s="154"/>
      <c r="E20" s="154"/>
      <c r="F20" s="155"/>
    </row>
    <row r="21" spans="1:9" ht="15" thickBot="1" x14ac:dyDescent="0.35">
      <c r="A21" s="44" t="s">
        <v>1</v>
      </c>
      <c r="B21" s="45">
        <v>4</v>
      </c>
      <c r="C21" s="46" t="s">
        <v>32</v>
      </c>
      <c r="D21" s="46" t="s">
        <v>33</v>
      </c>
      <c r="E21" s="53" t="s">
        <v>34</v>
      </c>
      <c r="F21" s="54" t="s">
        <v>6</v>
      </c>
    </row>
    <row r="22" spans="1:9" ht="15" thickBot="1" x14ac:dyDescent="0.35">
      <c r="A22" s="44">
        <v>4</v>
      </c>
      <c r="B22" s="62">
        <f>B4*G14</f>
        <v>0.55789247517188689</v>
      </c>
      <c r="C22" s="63">
        <f>C4*G15</f>
        <v>0.79003533231474399</v>
      </c>
      <c r="D22" s="63">
        <f>D4*G16</f>
        <v>0.60936306340718105</v>
      </c>
      <c r="E22" s="64">
        <f>E4*G17</f>
        <v>0.39822860962566853</v>
      </c>
      <c r="F22" s="65">
        <f>SUM(B22:E22)</f>
        <v>2.3555194805194803</v>
      </c>
    </row>
    <row r="23" spans="1:9" ht="15" thickBot="1" x14ac:dyDescent="0.35">
      <c r="A23" s="44" t="s">
        <v>32</v>
      </c>
      <c r="B23" s="11">
        <f>B5*G14</f>
        <v>0.18596415839062896</v>
      </c>
      <c r="C23" s="13">
        <f>C5*G15</f>
        <v>0.26334511077158135</v>
      </c>
      <c r="D23" s="13">
        <f>D5*G16</f>
        <v>0.36561783804430864</v>
      </c>
      <c r="E23" s="66">
        <f>E5*G17</f>
        <v>0.28444900687547747</v>
      </c>
      <c r="F23" s="65">
        <f t="shared" ref="F23:F25" si="0">SUM(B23:E23)</f>
        <v>1.0993761140819964</v>
      </c>
    </row>
    <row r="24" spans="1:9" ht="15" thickBot="1" x14ac:dyDescent="0.35">
      <c r="A24" s="44" t="s">
        <v>33</v>
      </c>
      <c r="B24" s="11">
        <f>B6*G14</f>
        <v>0.11157849503437739</v>
      </c>
      <c r="C24" s="13">
        <f>C6*G15</f>
        <v>8.7781703590527116E-2</v>
      </c>
      <c r="D24" s="13">
        <f>D6*G16</f>
        <v>0.12187261268143622</v>
      </c>
      <c r="E24" s="66">
        <f>E6*G17</f>
        <v>0.1706694041252865</v>
      </c>
      <c r="F24" s="65">
        <f t="shared" si="0"/>
        <v>0.49190221543162727</v>
      </c>
    </row>
    <row r="25" spans="1:9" ht="15" thickBot="1" x14ac:dyDescent="0.35">
      <c r="A25" s="55" t="s">
        <v>34</v>
      </c>
      <c r="B25" s="56">
        <f>B7*G14</f>
        <v>7.9698925024555264E-2</v>
      </c>
      <c r="C25" s="57">
        <f>C7*G15</f>
        <v>5.2669022154316271E-2</v>
      </c>
      <c r="D25" s="58">
        <f>D7*G16</f>
        <v>4.0624204227145404E-2</v>
      </c>
      <c r="E25" s="67">
        <f>E7*G17</f>
        <v>5.68898013750955E-2</v>
      </c>
      <c r="F25" s="65">
        <f t="shared" si="0"/>
        <v>0.22988195278111245</v>
      </c>
    </row>
  </sheetData>
  <mergeCells count="15">
    <mergeCell ref="A1:E2"/>
    <mergeCell ref="A10:I11"/>
    <mergeCell ref="A12:A13"/>
    <mergeCell ref="B12:B13"/>
    <mergeCell ref="C12:C13"/>
    <mergeCell ref="D12:D13"/>
    <mergeCell ref="E12:E13"/>
    <mergeCell ref="F12:F13"/>
    <mergeCell ref="G12:H13"/>
    <mergeCell ref="I12:I13"/>
    <mergeCell ref="G14:H14"/>
    <mergeCell ref="G15:H15"/>
    <mergeCell ref="G16:H16"/>
    <mergeCell ref="G17:H17"/>
    <mergeCell ref="A19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workbookViewId="0">
      <selection sqref="A1:I17"/>
    </sheetView>
  </sheetViews>
  <sheetFormatPr defaultRowHeight="14.4" x14ac:dyDescent="0.3"/>
  <cols>
    <col min="9" max="9" width="14.44140625" customWidth="1"/>
  </cols>
  <sheetData>
    <row r="1" spans="1:9" x14ac:dyDescent="0.3">
      <c r="A1" s="156" t="s">
        <v>0</v>
      </c>
      <c r="B1" s="157"/>
      <c r="C1" s="157"/>
      <c r="D1" s="157"/>
      <c r="E1" s="158"/>
    </row>
    <row r="2" spans="1:9" ht="15" thickBot="1" x14ac:dyDescent="0.35">
      <c r="A2" s="159"/>
      <c r="B2" s="154"/>
      <c r="C2" s="154"/>
      <c r="D2" s="154"/>
      <c r="E2" s="160"/>
    </row>
    <row r="3" spans="1:9" ht="15" thickBot="1" x14ac:dyDescent="0.35">
      <c r="A3" s="44" t="s">
        <v>1</v>
      </c>
      <c r="B3" s="45">
        <v>4</v>
      </c>
      <c r="C3" s="46" t="s">
        <v>32</v>
      </c>
      <c r="D3" s="46" t="s">
        <v>33</v>
      </c>
      <c r="E3" s="47" t="s">
        <v>34</v>
      </c>
    </row>
    <row r="4" spans="1:9" ht="15" thickBot="1" x14ac:dyDescent="0.35">
      <c r="A4" s="44">
        <v>4</v>
      </c>
      <c r="B4" s="5">
        <v>1</v>
      </c>
      <c r="C4" s="6">
        <v>3</v>
      </c>
      <c r="D4" s="6">
        <v>5</v>
      </c>
      <c r="E4" s="6">
        <v>7</v>
      </c>
    </row>
    <row r="5" spans="1:9" ht="15" thickBot="1" x14ac:dyDescent="0.35">
      <c r="A5" s="44" t="s">
        <v>32</v>
      </c>
      <c r="B5" s="11">
        <f>B4/C4</f>
        <v>0.33333333333333331</v>
      </c>
      <c r="C5" s="1">
        <v>1</v>
      </c>
      <c r="D5" s="1">
        <v>3</v>
      </c>
      <c r="E5" s="1">
        <v>5</v>
      </c>
    </row>
    <row r="6" spans="1:9" ht="15" thickBot="1" x14ac:dyDescent="0.35">
      <c r="A6" s="44" t="s">
        <v>33</v>
      </c>
      <c r="B6" s="11">
        <f>B4/D4</f>
        <v>0.2</v>
      </c>
      <c r="C6" s="13">
        <f>C5/D5</f>
        <v>0.33333333333333331</v>
      </c>
      <c r="D6" s="1">
        <v>1</v>
      </c>
      <c r="E6" s="1">
        <v>3</v>
      </c>
    </row>
    <row r="7" spans="1:9" ht="15" thickBot="1" x14ac:dyDescent="0.35">
      <c r="A7" s="47" t="s">
        <v>34</v>
      </c>
      <c r="B7" s="11">
        <f>B4/E4</f>
        <v>0.14285714285714285</v>
      </c>
      <c r="C7" s="12">
        <f>C5/E5</f>
        <v>0.2</v>
      </c>
      <c r="D7" s="13">
        <f>D6/E6</f>
        <v>0.33333333333333331</v>
      </c>
      <c r="E7" s="1">
        <v>1</v>
      </c>
    </row>
    <row r="8" spans="1:9" ht="15" thickBot="1" x14ac:dyDescent="0.35">
      <c r="A8" s="48" t="s">
        <v>6</v>
      </c>
      <c r="B8" s="11">
        <f>SUM(B4:B7)</f>
        <v>1.676190476190476</v>
      </c>
      <c r="C8" s="13">
        <f>SUM(C4:C7)</f>
        <v>4.5333333333333332</v>
      </c>
      <c r="D8" s="13">
        <f>SUM(D4:D7)</f>
        <v>9.3333333333333339</v>
      </c>
      <c r="E8" s="1">
        <f>SUM(E4:E7)</f>
        <v>16</v>
      </c>
    </row>
    <row r="9" spans="1:9" ht="15" thickBot="1" x14ac:dyDescent="0.35"/>
    <row r="10" spans="1:9" x14ac:dyDescent="0.3">
      <c r="A10" s="150" t="s">
        <v>35</v>
      </c>
      <c r="B10" s="151"/>
      <c r="C10" s="151"/>
      <c r="D10" s="151"/>
      <c r="E10" s="151"/>
      <c r="F10" s="151"/>
      <c r="G10" s="151"/>
      <c r="H10" s="151"/>
      <c r="I10" s="152"/>
    </row>
    <row r="11" spans="1:9" ht="15" thickBot="1" x14ac:dyDescent="0.35">
      <c r="A11" s="153"/>
      <c r="B11" s="154"/>
      <c r="C11" s="154"/>
      <c r="D11" s="154"/>
      <c r="E11" s="154"/>
      <c r="F11" s="154"/>
      <c r="G11" s="154"/>
      <c r="H11" s="154"/>
      <c r="I11" s="155"/>
    </row>
    <row r="12" spans="1:9" x14ac:dyDescent="0.3">
      <c r="A12" s="161" t="s">
        <v>1</v>
      </c>
      <c r="B12" s="161">
        <v>4</v>
      </c>
      <c r="C12" s="161" t="s">
        <v>32</v>
      </c>
      <c r="D12" s="161" t="s">
        <v>33</v>
      </c>
      <c r="E12" s="161" t="s">
        <v>34</v>
      </c>
      <c r="F12" s="161" t="s">
        <v>6</v>
      </c>
      <c r="G12" s="150" t="s">
        <v>17</v>
      </c>
      <c r="H12" s="152"/>
      <c r="I12" s="161" t="s">
        <v>36</v>
      </c>
    </row>
    <row r="13" spans="1:9" ht="15" thickBot="1" x14ac:dyDescent="0.35">
      <c r="A13" s="162"/>
      <c r="B13" s="162"/>
      <c r="C13" s="162"/>
      <c r="D13" s="162"/>
      <c r="E13" s="162"/>
      <c r="F13" s="162"/>
      <c r="G13" s="153"/>
      <c r="H13" s="155"/>
      <c r="I13" s="162"/>
    </row>
    <row r="14" spans="1:9" ht="15" thickBot="1" x14ac:dyDescent="0.35">
      <c r="A14" s="44">
        <v>4</v>
      </c>
      <c r="B14" s="49">
        <f>B4/B8</f>
        <v>0.59659090909090917</v>
      </c>
      <c r="C14" s="49">
        <f>C4/C8</f>
        <v>0.66176470588235292</v>
      </c>
      <c r="D14" s="49">
        <f>D4/D8</f>
        <v>0.5357142857142857</v>
      </c>
      <c r="E14" s="49">
        <f>E4/E8</f>
        <v>0.4375</v>
      </c>
      <c r="F14" s="49">
        <f>SUM(B14:E14)</f>
        <v>2.2315699006875476</v>
      </c>
      <c r="G14" s="146">
        <f>F14/4</f>
        <v>0.55789247517188689</v>
      </c>
      <c r="H14" s="147"/>
      <c r="I14" s="50">
        <f>G14/MAX(G14:H17)</f>
        <v>1</v>
      </c>
    </row>
    <row r="15" spans="1:9" ht="15" thickBot="1" x14ac:dyDescent="0.35">
      <c r="A15" s="44" t="s">
        <v>32</v>
      </c>
      <c r="B15" s="51">
        <f>B5/B8</f>
        <v>0.19886363636363638</v>
      </c>
      <c r="C15" s="51">
        <f>C5/C8</f>
        <v>0.22058823529411764</v>
      </c>
      <c r="D15" s="51">
        <f>D5/D8</f>
        <v>0.3214285714285714</v>
      </c>
      <c r="E15" s="51">
        <f>E5/E8</f>
        <v>0.3125</v>
      </c>
      <c r="F15" s="51">
        <f>SUM(B15:E15)</f>
        <v>1.0533804430863254</v>
      </c>
      <c r="G15" s="146">
        <f>F15/4</f>
        <v>0.26334511077158135</v>
      </c>
      <c r="H15" s="147"/>
      <c r="I15" s="61">
        <f>G15/MAX(G14:H17)</f>
        <v>0.4720356027215542</v>
      </c>
    </row>
    <row r="16" spans="1:9" ht="15" thickBot="1" x14ac:dyDescent="0.35">
      <c r="A16" s="44" t="s">
        <v>33</v>
      </c>
      <c r="B16" s="51">
        <f>B6/B8</f>
        <v>0.11931818181818184</v>
      </c>
      <c r="C16" s="51">
        <f>C6/C8</f>
        <v>7.3529411764705885E-2</v>
      </c>
      <c r="D16" s="51">
        <f>D6/D8</f>
        <v>0.10714285714285714</v>
      </c>
      <c r="E16" s="51">
        <f>E6/E8</f>
        <v>0.1875</v>
      </c>
      <c r="F16" s="51">
        <f>SUM(B16:E16)</f>
        <v>0.48749045072574487</v>
      </c>
      <c r="G16" s="146">
        <f>F16/4</f>
        <v>0.12187261268143622</v>
      </c>
      <c r="H16" s="147"/>
      <c r="I16" s="61">
        <f>G16/MAX(G14:H17)</f>
        <v>0.21845179511318416</v>
      </c>
    </row>
    <row r="17" spans="1:9" ht="15" thickBot="1" x14ac:dyDescent="0.35">
      <c r="A17" s="47" t="s">
        <v>34</v>
      </c>
      <c r="B17" s="52">
        <f>B7/B8</f>
        <v>8.5227272727272735E-2</v>
      </c>
      <c r="C17" s="52">
        <f>C7/C8</f>
        <v>4.4117647058823532E-2</v>
      </c>
      <c r="D17" s="52">
        <f>D7/D8</f>
        <v>3.5714285714285712E-2</v>
      </c>
      <c r="E17" s="52">
        <f>E7/E8</f>
        <v>6.25E-2</v>
      </c>
      <c r="F17" s="52">
        <f>SUM(B17:E17)</f>
        <v>0.227559205500382</v>
      </c>
      <c r="G17" s="148">
        <f>F17/4</f>
        <v>5.68898013750955E-2</v>
      </c>
      <c r="H17" s="149"/>
      <c r="I17" s="61">
        <f>G17/MAX(G14:H17)</f>
        <v>0.10197269887457745</v>
      </c>
    </row>
  </sheetData>
  <mergeCells count="14">
    <mergeCell ref="G14:H14"/>
    <mergeCell ref="G15:H15"/>
    <mergeCell ref="G16:H16"/>
    <mergeCell ref="G17:H17"/>
    <mergeCell ref="A1:E2"/>
    <mergeCell ref="A10:I11"/>
    <mergeCell ref="A12:A13"/>
    <mergeCell ref="B12:B13"/>
    <mergeCell ref="C12:C13"/>
    <mergeCell ref="D12:D13"/>
    <mergeCell ref="E12:E13"/>
    <mergeCell ref="F12:F13"/>
    <mergeCell ref="G12:H13"/>
    <mergeCell ref="I12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8"/>
  <sheetViews>
    <sheetView workbookViewId="0">
      <selection activeCell="J4" sqref="J4:L4"/>
    </sheetView>
  </sheetViews>
  <sheetFormatPr defaultRowHeight="14.4" x14ac:dyDescent="0.3"/>
  <sheetData>
    <row r="1" spans="1:15" ht="18" x14ac:dyDescent="0.35">
      <c r="A1" s="163" t="s">
        <v>66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3" spans="1:15" ht="16.2" thickBot="1" x14ac:dyDescent="0.35">
      <c r="A3" s="164" t="s">
        <v>18</v>
      </c>
      <c r="B3" s="164"/>
      <c r="C3" s="164"/>
      <c r="D3" s="164"/>
      <c r="E3" s="164"/>
      <c r="F3" s="164"/>
      <c r="H3" s="164" t="s">
        <v>59</v>
      </c>
      <c r="I3" s="164"/>
      <c r="J3" s="164"/>
      <c r="K3" s="164"/>
      <c r="L3" s="164"/>
      <c r="M3" s="164"/>
      <c r="N3" s="164"/>
      <c r="O3" s="164"/>
    </row>
    <row r="4" spans="1:15" ht="15" thickBot="1" x14ac:dyDescent="0.35">
      <c r="A4" s="76" t="s">
        <v>1</v>
      </c>
      <c r="B4" s="77">
        <v>4</v>
      </c>
      <c r="C4" s="77" t="s">
        <v>32</v>
      </c>
      <c r="D4" s="77" t="s">
        <v>33</v>
      </c>
      <c r="E4" s="78" t="s">
        <v>34</v>
      </c>
      <c r="F4" s="79" t="s">
        <v>6</v>
      </c>
      <c r="H4" s="80" t="s">
        <v>1</v>
      </c>
      <c r="I4" s="79">
        <v>4</v>
      </c>
      <c r="J4" s="79" t="s">
        <v>32</v>
      </c>
      <c r="K4" s="79" t="s">
        <v>33</v>
      </c>
      <c r="L4" s="79" t="s">
        <v>34</v>
      </c>
      <c r="M4" s="79" t="s">
        <v>6</v>
      </c>
      <c r="N4" s="81" t="s">
        <v>17</v>
      </c>
      <c r="O4" s="82" t="s">
        <v>36</v>
      </c>
    </row>
    <row r="5" spans="1:15" ht="15" thickBot="1" x14ac:dyDescent="0.35">
      <c r="A5" s="83">
        <v>4</v>
      </c>
      <c r="B5" s="84">
        <v>0.55800000000000005</v>
      </c>
      <c r="C5" s="84">
        <v>0.79</v>
      </c>
      <c r="D5" s="84">
        <v>0.60899999999999999</v>
      </c>
      <c r="E5" s="85">
        <v>0.39800000000000002</v>
      </c>
      <c r="F5" s="86">
        <v>2.3559999999999999</v>
      </c>
      <c r="H5" s="87"/>
      <c r="I5" s="88"/>
      <c r="J5" s="88"/>
      <c r="K5" s="88"/>
      <c r="L5" s="88"/>
      <c r="M5" s="88"/>
      <c r="N5" s="89"/>
      <c r="O5" s="90"/>
    </row>
    <row r="6" spans="1:15" ht="15" thickBot="1" x14ac:dyDescent="0.35">
      <c r="A6" s="83" t="s">
        <v>32</v>
      </c>
      <c r="B6" s="84">
        <v>0.186</v>
      </c>
      <c r="C6" s="84">
        <v>0.26300000000000001</v>
      </c>
      <c r="D6" s="84">
        <v>0.36599999999999999</v>
      </c>
      <c r="E6" s="85">
        <v>0.28399999999999997</v>
      </c>
      <c r="F6" s="91">
        <v>1.099</v>
      </c>
      <c r="H6" s="92">
        <v>4</v>
      </c>
      <c r="I6" s="93">
        <v>0.59699999999999998</v>
      </c>
      <c r="J6" s="93">
        <v>0.66200000000000003</v>
      </c>
      <c r="K6" s="93">
        <v>0.53600000000000003</v>
      </c>
      <c r="L6" s="93">
        <v>0.438</v>
      </c>
      <c r="M6" s="93">
        <v>2.2320000000000002</v>
      </c>
      <c r="N6" s="94">
        <v>0.55800000000000005</v>
      </c>
      <c r="O6" s="95">
        <v>1</v>
      </c>
    </row>
    <row r="7" spans="1:15" ht="15" thickBot="1" x14ac:dyDescent="0.35">
      <c r="A7" s="83" t="s">
        <v>33</v>
      </c>
      <c r="B7" s="84">
        <v>0.112</v>
      </c>
      <c r="C7" s="84">
        <v>8.7999999999999995E-2</v>
      </c>
      <c r="D7" s="84">
        <v>0.122</v>
      </c>
      <c r="E7" s="85">
        <v>0.17100000000000001</v>
      </c>
      <c r="F7" s="91">
        <v>0.49199999999999999</v>
      </c>
      <c r="H7" s="92" t="s">
        <v>32</v>
      </c>
      <c r="I7" s="93">
        <v>0.19900000000000001</v>
      </c>
      <c r="J7" s="93">
        <v>0.221</v>
      </c>
      <c r="K7" s="93">
        <v>0.32100000000000001</v>
      </c>
      <c r="L7" s="93">
        <v>0.313</v>
      </c>
      <c r="M7" s="93">
        <v>1.0529999999999999</v>
      </c>
      <c r="N7" s="94">
        <v>0.26300000000000001</v>
      </c>
      <c r="O7" s="78">
        <v>0.47199999999999998</v>
      </c>
    </row>
    <row r="8" spans="1:15" ht="15" thickBot="1" x14ac:dyDescent="0.35">
      <c r="A8" s="96" t="s">
        <v>34</v>
      </c>
      <c r="B8" s="97">
        <v>0.08</v>
      </c>
      <c r="C8" s="97">
        <v>5.2999999999999999E-2</v>
      </c>
      <c r="D8" s="97">
        <v>4.1000000000000002E-2</v>
      </c>
      <c r="E8" s="98">
        <v>5.7000000000000002E-2</v>
      </c>
      <c r="F8" s="91">
        <v>0.23</v>
      </c>
      <c r="H8" s="92" t="s">
        <v>33</v>
      </c>
      <c r="I8" s="93">
        <v>0.11899999999999999</v>
      </c>
      <c r="J8" s="93">
        <v>7.3999999999999996E-2</v>
      </c>
      <c r="K8" s="93">
        <v>0.107</v>
      </c>
      <c r="L8" s="93">
        <v>0.188</v>
      </c>
      <c r="M8" s="93">
        <v>0.48699999999999999</v>
      </c>
      <c r="N8" s="94">
        <v>0.122</v>
      </c>
      <c r="O8" s="99">
        <v>0.218</v>
      </c>
    </row>
    <row r="9" spans="1:15" x14ac:dyDescent="0.3">
      <c r="H9" s="100" t="s">
        <v>34</v>
      </c>
      <c r="I9" s="101">
        <v>8.5000000000000006E-2</v>
      </c>
      <c r="J9" s="101">
        <v>4.3999999999999997E-2</v>
      </c>
      <c r="K9" s="101">
        <v>3.5999999999999997E-2</v>
      </c>
      <c r="L9" s="101">
        <v>6.3E-2</v>
      </c>
      <c r="M9" s="101">
        <v>0.22800000000000001</v>
      </c>
      <c r="N9" s="102">
        <v>5.7000000000000002E-2</v>
      </c>
      <c r="O9" s="95">
        <v>0.10199999999999999</v>
      </c>
    </row>
    <row r="12" spans="1:15" ht="15.6" x14ac:dyDescent="0.3">
      <c r="A12" s="165" t="s">
        <v>60</v>
      </c>
      <c r="B12" s="165"/>
      <c r="C12" s="165"/>
      <c r="D12" s="165"/>
    </row>
    <row r="13" spans="1:15" ht="16.2" thickBot="1" x14ac:dyDescent="0.35">
      <c r="A13" s="103"/>
      <c r="B13" s="103" t="s">
        <v>61</v>
      </c>
      <c r="C13" s="103" t="s">
        <v>17</v>
      </c>
      <c r="D13" s="103" t="s">
        <v>21</v>
      </c>
      <c r="F13" s="75" t="s">
        <v>62</v>
      </c>
      <c r="G13" s="75">
        <f xml:space="preserve"> SUM(D14:D17)</f>
        <v>5.1769999999999996</v>
      </c>
    </row>
    <row r="14" spans="1:15" ht="16.2" thickBot="1" x14ac:dyDescent="0.35">
      <c r="A14" s="104">
        <v>4</v>
      </c>
      <c r="B14" s="76">
        <v>2.3559999999999999</v>
      </c>
      <c r="C14" s="94">
        <v>0.55800000000000005</v>
      </c>
      <c r="D14" s="104">
        <f>SUM(B14:C14)</f>
        <v>2.9139999999999997</v>
      </c>
      <c r="F14" s="75" t="s">
        <v>22</v>
      </c>
      <c r="G14" s="75">
        <v>4</v>
      </c>
    </row>
    <row r="15" spans="1:15" ht="16.2" thickBot="1" x14ac:dyDescent="0.35">
      <c r="A15" s="104" t="s">
        <v>32</v>
      </c>
      <c r="B15" s="83">
        <v>1.099</v>
      </c>
      <c r="C15" s="94">
        <v>0.26300000000000001</v>
      </c>
      <c r="D15" s="104">
        <f>SUM(B15:C15)</f>
        <v>1.3620000000000001</v>
      </c>
      <c r="F15" s="75" t="s">
        <v>63</v>
      </c>
      <c r="G15" s="75">
        <f>G13/G14</f>
        <v>1.2942499999999999</v>
      </c>
    </row>
    <row r="16" spans="1:15" ht="16.2" thickBot="1" x14ac:dyDescent="0.35">
      <c r="A16" s="104" t="s">
        <v>33</v>
      </c>
      <c r="B16" s="83">
        <v>0.49199999999999999</v>
      </c>
      <c r="C16" s="94">
        <v>0.122</v>
      </c>
      <c r="D16" s="104">
        <f>SUM(B16:C16)</f>
        <v>0.61399999999999999</v>
      </c>
      <c r="F16" s="75" t="s">
        <v>23</v>
      </c>
      <c r="G16" s="75">
        <f>(G15-G14)/(G14-1)</f>
        <v>-0.9019166666666667</v>
      </c>
    </row>
    <row r="17" spans="1:7" ht="16.2" thickBot="1" x14ac:dyDescent="0.35">
      <c r="A17" s="105" t="s">
        <v>34</v>
      </c>
      <c r="B17" s="83">
        <v>0.23</v>
      </c>
      <c r="C17" s="94">
        <v>5.7000000000000002E-2</v>
      </c>
      <c r="D17" s="105">
        <f>SUM(B17:C17)</f>
        <v>0.28700000000000003</v>
      </c>
      <c r="F17" s="75" t="s">
        <v>25</v>
      </c>
      <c r="G17" s="75">
        <f>(G16/0.9)</f>
        <v>-1.0021296296296296</v>
      </c>
    </row>
    <row r="18" spans="1:7" x14ac:dyDescent="0.3">
      <c r="F18" s="75" t="s">
        <v>64</v>
      </c>
      <c r="G18" s="75" t="s">
        <v>65</v>
      </c>
    </row>
  </sheetData>
  <mergeCells count="4">
    <mergeCell ref="A1:O1"/>
    <mergeCell ref="A3:F3"/>
    <mergeCell ref="H3:O3"/>
    <mergeCell ref="A12:D1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6"/>
  <sheetViews>
    <sheetView workbookViewId="0">
      <selection activeCell="G7" sqref="G7"/>
    </sheetView>
  </sheetViews>
  <sheetFormatPr defaultRowHeight="14.4" x14ac:dyDescent="0.3"/>
  <cols>
    <col min="1" max="1" width="9.6640625" customWidth="1"/>
    <col min="2" max="2" width="11.77734375" customWidth="1"/>
    <col min="3" max="3" width="10.6640625" customWidth="1"/>
    <col min="4" max="4" width="10.33203125" customWidth="1"/>
    <col min="5" max="5" width="11" customWidth="1"/>
    <col min="6" max="6" width="15.5546875" customWidth="1"/>
    <col min="7" max="7" width="12.21875" customWidth="1"/>
    <col min="8" max="8" width="20.77734375" customWidth="1"/>
    <col min="9" max="9" width="23.6640625" customWidth="1"/>
  </cols>
  <sheetData>
    <row r="1" spans="1:9" x14ac:dyDescent="0.3">
      <c r="A1" s="166"/>
      <c r="B1" s="166"/>
      <c r="C1" s="166"/>
      <c r="D1" s="166"/>
      <c r="E1" s="166"/>
      <c r="F1" s="166"/>
      <c r="G1" s="166"/>
    </row>
    <row r="2" spans="1:9" ht="15" thickBot="1" x14ac:dyDescent="0.35">
      <c r="A2" s="43"/>
      <c r="B2" s="43"/>
      <c r="C2" s="43"/>
      <c r="D2" s="43"/>
      <c r="E2" s="43"/>
      <c r="F2" s="43"/>
      <c r="G2" s="43"/>
    </row>
    <row r="3" spans="1:9" ht="24.6" customHeight="1" thickBot="1" x14ac:dyDescent="0.35">
      <c r="A3" s="59"/>
      <c r="B3" s="60" t="s">
        <v>2</v>
      </c>
      <c r="C3" s="60" t="s">
        <v>28</v>
      </c>
      <c r="D3" s="60" t="s">
        <v>29</v>
      </c>
      <c r="E3" s="60" t="s">
        <v>5</v>
      </c>
      <c r="F3" s="106" t="s">
        <v>30</v>
      </c>
      <c r="G3" s="108" t="s">
        <v>31</v>
      </c>
      <c r="H3" s="112"/>
    </row>
    <row r="4" spans="1:9" ht="17.399999999999999" customHeight="1" thickBot="1" x14ac:dyDescent="0.35">
      <c r="A4" s="60" t="s">
        <v>2</v>
      </c>
      <c r="B4" s="60">
        <v>0.59699999999999998</v>
      </c>
      <c r="C4" s="60">
        <v>0.66200000000000003</v>
      </c>
      <c r="D4" s="60">
        <v>0.54300000000000004</v>
      </c>
      <c r="E4" s="60">
        <v>0.38900000000000001</v>
      </c>
      <c r="F4" s="106">
        <f>SUM(B4:E4)</f>
        <v>2.1909999999999998</v>
      </c>
      <c r="G4" s="109">
        <f>F4/4</f>
        <v>0.54774999999999996</v>
      </c>
      <c r="H4" s="113"/>
    </row>
    <row r="5" spans="1:9" ht="19.2" customHeight="1" thickBot="1" x14ac:dyDescent="0.35">
      <c r="A5" s="60" t="s">
        <v>3</v>
      </c>
      <c r="B5" s="60">
        <v>0.19900000000000001</v>
      </c>
      <c r="C5" s="60">
        <v>0.221</v>
      </c>
      <c r="D5" s="60">
        <v>0.32600000000000001</v>
      </c>
      <c r="E5" s="60">
        <v>0.27800000000000002</v>
      </c>
      <c r="F5" s="106">
        <f>SUM(B5:E5)</f>
        <v>1.024</v>
      </c>
      <c r="G5" s="110">
        <f>F5/4</f>
        <v>0.25600000000000001</v>
      </c>
      <c r="H5" s="114"/>
    </row>
    <row r="6" spans="1:9" ht="19.2" customHeight="1" thickBot="1" x14ac:dyDescent="0.35">
      <c r="A6" s="60" t="s">
        <v>4</v>
      </c>
      <c r="B6" s="60">
        <v>0.11899999999999999</v>
      </c>
      <c r="C6" s="60">
        <v>7.2999999999999995E-2</v>
      </c>
      <c r="D6" s="60">
        <v>0.109</v>
      </c>
      <c r="E6" s="60">
        <v>0.27800000000000002</v>
      </c>
      <c r="F6" s="106">
        <f>SUM(B6:E6)</f>
        <v>0.57899999999999996</v>
      </c>
      <c r="G6" s="109">
        <f>F6/4</f>
        <v>0.14474999999999999</v>
      </c>
      <c r="H6" s="114"/>
    </row>
    <row r="7" spans="1:9" ht="20.399999999999999" customHeight="1" thickBot="1" x14ac:dyDescent="0.35">
      <c r="A7" s="60" t="s">
        <v>5</v>
      </c>
      <c r="B7" s="60">
        <v>8.5000000000000006E-2</v>
      </c>
      <c r="C7" s="60">
        <v>4.3999999999999997E-2</v>
      </c>
      <c r="D7" s="60">
        <v>2.1999999999999999E-2</v>
      </c>
      <c r="E7" s="60">
        <v>5.6000000000000001E-2</v>
      </c>
      <c r="F7" s="106">
        <f>SUM(B7:E7)</f>
        <v>0.20699999999999999</v>
      </c>
      <c r="G7" s="111">
        <f>F7/4</f>
        <v>5.1749999999999997E-2</v>
      </c>
      <c r="H7" s="114"/>
    </row>
    <row r="8" spans="1:9" ht="16.8" customHeight="1" thickBot="1" x14ac:dyDescent="0.35">
      <c r="A8" s="42"/>
      <c r="B8" s="42"/>
      <c r="C8" s="42"/>
      <c r="D8" s="42"/>
      <c r="E8" s="42"/>
      <c r="F8" s="42"/>
      <c r="G8" s="42"/>
    </row>
    <row r="9" spans="1:9" x14ac:dyDescent="0.3">
      <c r="A9" s="150" t="s">
        <v>35</v>
      </c>
      <c r="B9" s="151"/>
      <c r="C9" s="151"/>
      <c r="D9" s="151"/>
      <c r="E9" s="151"/>
      <c r="F9" s="151"/>
      <c r="G9" s="151"/>
      <c r="H9" s="151"/>
      <c r="I9" s="152"/>
    </row>
    <row r="10" spans="1:9" ht="15" thickBot="1" x14ac:dyDescent="0.35">
      <c r="A10" s="153"/>
      <c r="B10" s="154"/>
      <c r="C10" s="154"/>
      <c r="D10" s="154"/>
      <c r="E10" s="154"/>
      <c r="F10" s="154"/>
      <c r="G10" s="154"/>
      <c r="H10" s="154"/>
      <c r="I10" s="155"/>
    </row>
    <row r="11" spans="1:9" x14ac:dyDescent="0.3">
      <c r="A11" s="161" t="s">
        <v>1</v>
      </c>
      <c r="B11" s="161">
        <v>4</v>
      </c>
      <c r="C11" s="161" t="s">
        <v>32</v>
      </c>
      <c r="D11" s="161" t="s">
        <v>33</v>
      </c>
      <c r="E11" s="161" t="s">
        <v>34</v>
      </c>
      <c r="F11" s="161" t="s">
        <v>6</v>
      </c>
      <c r="G11" s="150" t="s">
        <v>17</v>
      </c>
      <c r="H11" s="152"/>
      <c r="I11" s="161" t="s">
        <v>36</v>
      </c>
    </row>
    <row r="12" spans="1:9" ht="15" thickBot="1" x14ac:dyDescent="0.35">
      <c r="A12" s="162"/>
      <c r="B12" s="162"/>
      <c r="C12" s="162"/>
      <c r="D12" s="162"/>
      <c r="E12" s="162"/>
      <c r="F12" s="162"/>
      <c r="G12" s="153"/>
      <c r="H12" s="155"/>
      <c r="I12" s="162"/>
    </row>
    <row r="13" spans="1:9" ht="15" thickBot="1" x14ac:dyDescent="0.35">
      <c r="A13" s="44">
        <v>4</v>
      </c>
      <c r="B13" s="49">
        <f>'Menghitung Matriks Normalisasi'!B4/'Menghitung Matriks Normalisasi'!B8</f>
        <v>0.59659090909090917</v>
      </c>
      <c r="C13" s="49">
        <f>'Menghitung Matriks Normalisasi'!C4/'Menghitung Matriks Normalisasi'!C8</f>
        <v>0.66176470588235292</v>
      </c>
      <c r="D13" s="49">
        <f>'Menghitung Matriks Normalisasi'!D4/'Menghitung Matriks Normalisasi'!D8</f>
        <v>0.5357142857142857</v>
      </c>
      <c r="E13" s="49">
        <f>'Menghitung Matriks Normalisasi'!E4/'Menghitung Matriks Normalisasi'!E8</f>
        <v>0.4375</v>
      </c>
      <c r="F13" s="49">
        <f>SUM(B13:E13)</f>
        <v>2.2315699006875476</v>
      </c>
      <c r="G13" s="148">
        <f>F13/4</f>
        <v>0.55789247517188689</v>
      </c>
      <c r="H13" s="149"/>
      <c r="I13" s="50">
        <f>G13/MAX(G13:H16)</f>
        <v>1</v>
      </c>
    </row>
    <row r="14" spans="1:9" ht="15" thickBot="1" x14ac:dyDescent="0.35">
      <c r="A14" s="44" t="s">
        <v>32</v>
      </c>
      <c r="B14" s="51">
        <f>'Menghitung Matriks Normalisasi'!B5/'Menghitung Matriks Normalisasi'!B8</f>
        <v>0.19886363636363638</v>
      </c>
      <c r="C14" s="51">
        <f>'Menghitung Matriks Normalisasi'!C5/'Menghitung Matriks Normalisasi'!C8</f>
        <v>0.22058823529411764</v>
      </c>
      <c r="D14" s="51">
        <f>'Menghitung Matriks Normalisasi'!D5/'Menghitung Matriks Normalisasi'!D8</f>
        <v>0.3214285714285714</v>
      </c>
      <c r="E14" s="51">
        <f>'Menghitung Matriks Normalisasi'!E5/'Menghitung Matriks Normalisasi'!E8</f>
        <v>0.3125</v>
      </c>
      <c r="F14" s="51">
        <f>SUM(B14:E14)</f>
        <v>1.0533804430863254</v>
      </c>
      <c r="G14" s="148">
        <f>F14/4</f>
        <v>0.26334511077158135</v>
      </c>
      <c r="H14" s="149"/>
      <c r="I14" s="61">
        <f>G14/MAX(G13:H16)</f>
        <v>0.4720356027215542</v>
      </c>
    </row>
    <row r="15" spans="1:9" ht="15" thickBot="1" x14ac:dyDescent="0.35">
      <c r="A15" s="44" t="s">
        <v>33</v>
      </c>
      <c r="B15" s="51">
        <f>'Menghitung Matriks Normalisasi'!B6/'Menghitung Matriks Normalisasi'!B8</f>
        <v>0.11931818181818184</v>
      </c>
      <c r="C15" s="51">
        <f>'Menghitung Matriks Normalisasi'!C6/'Menghitung Matriks Normalisasi'!C8</f>
        <v>7.3529411764705885E-2</v>
      </c>
      <c r="D15" s="51">
        <f>'Menghitung Matriks Normalisasi'!D6/'Menghitung Matriks Normalisasi'!D8</f>
        <v>0.10714285714285714</v>
      </c>
      <c r="E15" s="51">
        <f>'Menghitung Matriks Normalisasi'!E6/'Menghitung Matriks Normalisasi'!E8</f>
        <v>0.1875</v>
      </c>
      <c r="F15" s="51">
        <f>SUM(B15:E15)</f>
        <v>0.48749045072574487</v>
      </c>
      <c r="G15" s="148">
        <f>F15/4</f>
        <v>0.12187261268143622</v>
      </c>
      <c r="H15" s="149"/>
      <c r="I15" s="61">
        <f>G15/MAX(G13:H16)</f>
        <v>0.21845179511318416</v>
      </c>
    </row>
    <row r="16" spans="1:9" ht="15" thickBot="1" x14ac:dyDescent="0.35">
      <c r="A16" s="47" t="s">
        <v>34</v>
      </c>
      <c r="B16" s="52">
        <f>'Menghitung Matriks Normalisasi'!B7/'Menghitung Matriks Normalisasi'!B8</f>
        <v>8.5227272727272735E-2</v>
      </c>
      <c r="C16" s="52">
        <f>'Menghitung Matriks Normalisasi'!C7/'Menghitung Matriks Normalisasi'!C8</f>
        <v>4.4117647058823532E-2</v>
      </c>
      <c r="D16" s="52">
        <f>'Menghitung Matriks Normalisasi'!D7/'Menghitung Matriks Normalisasi'!D8</f>
        <v>3.5714285714285712E-2</v>
      </c>
      <c r="E16" s="52">
        <f>'Menghitung Matriks Normalisasi'!E7/'Menghitung Matriks Normalisasi'!E8</f>
        <v>6.25E-2</v>
      </c>
      <c r="F16" s="52">
        <f>SUM(B16:E16)</f>
        <v>0.227559205500382</v>
      </c>
      <c r="G16" s="148">
        <f>F16/4</f>
        <v>5.68898013750955E-2</v>
      </c>
      <c r="H16" s="149"/>
      <c r="I16" s="61">
        <f>G16/MAX(G13:H16)</f>
        <v>0.10197269887457745</v>
      </c>
    </row>
  </sheetData>
  <mergeCells count="14">
    <mergeCell ref="G13:H13"/>
    <mergeCell ref="G14:H14"/>
    <mergeCell ref="G15:H15"/>
    <mergeCell ref="G16:H16"/>
    <mergeCell ref="A1:G1"/>
    <mergeCell ref="A9:I10"/>
    <mergeCell ref="A11:A12"/>
    <mergeCell ref="B11:B12"/>
    <mergeCell ref="C11:C12"/>
    <mergeCell ref="D11:D12"/>
    <mergeCell ref="E11:E12"/>
    <mergeCell ref="F11:F12"/>
    <mergeCell ref="G11:H12"/>
    <mergeCell ref="I11:I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7"/>
  <sheetViews>
    <sheetView workbookViewId="0">
      <selection activeCell="C15" sqref="C15:F15"/>
    </sheetView>
  </sheetViews>
  <sheetFormatPr defaultRowHeight="14.4" x14ac:dyDescent="0.3"/>
  <cols>
    <col min="1" max="1" width="34.44140625" customWidth="1"/>
    <col min="3" max="3" width="23.33203125" customWidth="1"/>
    <col min="4" max="4" width="25.109375" customWidth="1"/>
    <col min="5" max="5" width="22.44140625" customWidth="1"/>
    <col min="6" max="6" width="23.109375" customWidth="1"/>
  </cols>
  <sheetData>
    <row r="1" spans="1:6" ht="15" thickBot="1" x14ac:dyDescent="0.35">
      <c r="A1" s="167" t="s">
        <v>67</v>
      </c>
      <c r="B1" s="168"/>
      <c r="C1" s="168"/>
      <c r="D1" s="168"/>
      <c r="E1" s="168"/>
      <c r="F1" s="169"/>
    </row>
    <row r="2" spans="1:6" ht="15" thickBot="1" x14ac:dyDescent="0.35">
      <c r="A2" s="7" t="s">
        <v>1</v>
      </c>
      <c r="B2" s="8" t="s">
        <v>17</v>
      </c>
      <c r="C2" s="46">
        <v>4</v>
      </c>
      <c r="D2" s="79" t="s">
        <v>32</v>
      </c>
      <c r="E2" s="79" t="s">
        <v>33</v>
      </c>
      <c r="F2" s="79" t="s">
        <v>34</v>
      </c>
    </row>
    <row r="3" spans="1:6" ht="15" thickBot="1" x14ac:dyDescent="0.35">
      <c r="A3" s="4" t="s">
        <v>68</v>
      </c>
      <c r="B3" s="117">
        <v>0.54800000000000004</v>
      </c>
      <c r="C3" s="115">
        <v>1</v>
      </c>
      <c r="D3" s="115">
        <v>0.47199999999999998</v>
      </c>
      <c r="E3" s="115">
        <v>0.218</v>
      </c>
      <c r="F3" s="116">
        <v>0.10199999999999999</v>
      </c>
    </row>
    <row r="4" spans="1:6" x14ac:dyDescent="0.3">
      <c r="A4" s="168"/>
      <c r="B4" s="168"/>
      <c r="C4" s="168"/>
      <c r="D4" s="168"/>
      <c r="E4" s="168"/>
      <c r="F4" s="168"/>
    </row>
    <row r="5" spans="1:6" ht="15" thickBot="1" x14ac:dyDescent="0.35">
      <c r="A5" s="170"/>
      <c r="B5" s="170"/>
      <c r="C5" s="170"/>
      <c r="D5" s="170"/>
      <c r="E5" s="170"/>
      <c r="F5" s="170"/>
    </row>
    <row r="6" spans="1:6" ht="15" thickBot="1" x14ac:dyDescent="0.35">
      <c r="A6" s="7" t="s">
        <v>1</v>
      </c>
      <c r="B6" s="8" t="s">
        <v>17</v>
      </c>
      <c r="C6" s="46" t="s">
        <v>46</v>
      </c>
      <c r="D6" s="46" t="s">
        <v>55</v>
      </c>
      <c r="E6" s="46" t="s">
        <v>69</v>
      </c>
      <c r="F6" s="47" t="s">
        <v>70</v>
      </c>
    </row>
    <row r="7" spans="1:6" ht="15" thickBot="1" x14ac:dyDescent="0.35">
      <c r="A7" s="4" t="s">
        <v>75</v>
      </c>
      <c r="B7" s="117">
        <v>0.25600000000000001</v>
      </c>
      <c r="C7" s="115">
        <v>1</v>
      </c>
      <c r="D7" s="115">
        <v>0.51200000000000001</v>
      </c>
      <c r="E7" s="115">
        <v>0.23699999999999999</v>
      </c>
      <c r="F7" s="116">
        <v>0.125</v>
      </c>
    </row>
    <row r="8" spans="1:6" x14ac:dyDescent="0.3">
      <c r="A8" s="168"/>
      <c r="B8" s="168"/>
      <c r="C8" s="168"/>
      <c r="D8" s="168"/>
      <c r="E8" s="168"/>
      <c r="F8" s="168"/>
    </row>
    <row r="9" spans="1:6" ht="15" thickBot="1" x14ac:dyDescent="0.35">
      <c r="A9" s="170"/>
      <c r="B9" s="170"/>
      <c r="C9" s="170"/>
      <c r="D9" s="170"/>
      <c r="E9" s="170"/>
      <c r="F9" s="170"/>
    </row>
    <row r="10" spans="1:6" ht="15" thickBot="1" x14ac:dyDescent="0.35">
      <c r="A10" s="7" t="s">
        <v>1</v>
      </c>
      <c r="B10" s="8" t="s">
        <v>17</v>
      </c>
      <c r="C10" s="46" t="s">
        <v>71</v>
      </c>
      <c r="D10" s="46">
        <v>4</v>
      </c>
      <c r="E10" s="46">
        <v>3</v>
      </c>
      <c r="F10" s="47" t="s">
        <v>72</v>
      </c>
    </row>
    <row r="11" spans="1:6" ht="15" thickBot="1" x14ac:dyDescent="0.35">
      <c r="A11" s="4" t="s">
        <v>74</v>
      </c>
      <c r="B11" s="118">
        <v>0.14499999999999999</v>
      </c>
      <c r="C11" s="115">
        <v>1</v>
      </c>
      <c r="D11" s="115">
        <v>0.47199999999999998</v>
      </c>
      <c r="E11" s="115">
        <v>0.218</v>
      </c>
      <c r="F11" s="116">
        <v>0.10199999999999999</v>
      </c>
    </row>
    <row r="12" spans="1:6" x14ac:dyDescent="0.3">
      <c r="A12" s="168"/>
      <c r="B12" s="168"/>
      <c r="C12" s="168"/>
      <c r="D12" s="168"/>
      <c r="E12" s="168"/>
      <c r="F12" s="168"/>
    </row>
    <row r="13" spans="1:6" ht="15" thickBot="1" x14ac:dyDescent="0.35">
      <c r="A13" s="170"/>
      <c r="B13" s="170"/>
      <c r="C13" s="170"/>
      <c r="D13" s="170"/>
      <c r="E13" s="170"/>
      <c r="F13" s="170"/>
    </row>
    <row r="14" spans="1:6" ht="15" thickBot="1" x14ac:dyDescent="0.35">
      <c r="A14" s="7" t="s">
        <v>1</v>
      </c>
      <c r="B14" s="8" t="s">
        <v>17</v>
      </c>
      <c r="C14" s="46">
        <v>3</v>
      </c>
      <c r="D14" s="46">
        <v>4</v>
      </c>
      <c r="E14" s="46">
        <v>5</v>
      </c>
      <c r="F14" s="47">
        <v>6</v>
      </c>
    </row>
    <row r="15" spans="1:6" ht="15" thickBot="1" x14ac:dyDescent="0.35">
      <c r="A15" s="4" t="s">
        <v>73</v>
      </c>
      <c r="B15" s="117">
        <v>5.1999999999999998E-2</v>
      </c>
      <c r="C15" s="115">
        <v>1</v>
      </c>
      <c r="D15" s="115">
        <v>0.47199999999999998</v>
      </c>
      <c r="E15" s="115">
        <v>0.218</v>
      </c>
      <c r="F15" s="116">
        <v>0.10199999999999999</v>
      </c>
    </row>
    <row r="16" spans="1:6" x14ac:dyDescent="0.3">
      <c r="A16" s="168"/>
      <c r="B16" s="168"/>
      <c r="C16" s="168"/>
      <c r="D16" s="168"/>
      <c r="E16" s="168"/>
      <c r="F16" s="168"/>
    </row>
    <row r="17" spans="1:6" x14ac:dyDescent="0.3">
      <c r="A17" s="170"/>
      <c r="B17" s="170"/>
      <c r="C17" s="170"/>
      <c r="D17" s="170"/>
      <c r="E17" s="170"/>
      <c r="F17" s="170"/>
    </row>
  </sheetData>
  <mergeCells count="5">
    <mergeCell ref="A1:F1"/>
    <mergeCell ref="A4:F5"/>
    <mergeCell ref="A8:F9"/>
    <mergeCell ref="A12:F13"/>
    <mergeCell ref="A16:F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Matriks Berpasangan kriteria</vt:lpstr>
      <vt:lpstr>Nilai Kriteria</vt:lpstr>
      <vt:lpstr>Penjumlahan Setiap Baris</vt:lpstr>
      <vt:lpstr>Perhitungan Rasio Konsistensi</vt:lpstr>
      <vt:lpstr>Penjumlahan baris Subkriteria</vt:lpstr>
      <vt:lpstr>Menghitung Matriks Normalisasi</vt:lpstr>
      <vt:lpstr>Perhitungan Rasio Konsistensi s</vt:lpstr>
      <vt:lpstr>Perhitungan Semua Subkriteria</vt:lpstr>
      <vt:lpstr>Nilai Prioritas Masing-Masing</vt:lpstr>
      <vt:lpstr>Perhitungan Alternatif K1</vt:lpstr>
      <vt:lpstr>Perhitungan Alternatif K2</vt:lpstr>
      <vt:lpstr>Perhitungan Alternatif K3</vt:lpstr>
      <vt:lpstr>Perhitungan Alternatif K4</vt:lpstr>
      <vt:lpstr>Hasil Akhir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Yeremia Pane</cp:lastModifiedBy>
  <dcterms:created xsi:type="dcterms:W3CDTF">2021-04-12T02:33:38Z</dcterms:created>
  <dcterms:modified xsi:type="dcterms:W3CDTF">2021-04-19T04:44:41Z</dcterms:modified>
</cp:coreProperties>
</file>