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교과목들\프로그래밍 I TA\"/>
    </mc:Choice>
  </mc:AlternateContent>
  <xr:revisionPtr revIDLastSave="0" documentId="13_ncr:1_{37BAABB6-A309-4B16-BCDD-6D4B465B2290}" xr6:coauthVersionLast="45" xr6:coauthVersionMax="45" xr10:uidLastSave="{00000000-0000-0000-0000-000000000000}"/>
  <bookViews>
    <workbookView xWindow="-120" yWindow="-120" windowWidth="29040" windowHeight="15840" xr2:uid="{10D22144-D204-4D16-A354-3FA2749423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/>
  <c r="E7" i="1"/>
  <c r="D8" i="1"/>
  <c r="D7" i="1"/>
  <c r="D9" i="1"/>
  <c r="E3" i="1"/>
  <c r="G2" i="1"/>
  <c r="E13" i="1"/>
  <c r="F19" i="1" l="1"/>
  <c r="G34" i="1"/>
  <c r="H50" i="1"/>
  <c r="G50" i="1"/>
  <c r="F50" i="1"/>
  <c r="E50" i="1"/>
  <c r="H49" i="1"/>
  <c r="G45" i="1"/>
  <c r="F45" i="1"/>
  <c r="E45" i="1"/>
  <c r="E44" i="1"/>
  <c r="G40" i="1"/>
  <c r="F40" i="1"/>
  <c r="E40" i="1"/>
  <c r="E39" i="1"/>
  <c r="F34" i="1"/>
  <c r="E34" i="1"/>
  <c r="G33" i="1"/>
  <c r="F33" i="1"/>
  <c r="G29" i="1"/>
  <c r="F29" i="1"/>
  <c r="E29" i="1"/>
  <c r="E28" i="1"/>
  <c r="G24" i="1"/>
  <c r="F24" i="1"/>
  <c r="E24" i="1"/>
  <c r="F23" i="1"/>
  <c r="G19" i="1"/>
  <c r="E19" i="1"/>
  <c r="G18" i="1"/>
  <c r="E18" i="1"/>
  <c r="G13" i="1"/>
  <c r="F13" i="1"/>
  <c r="G8" i="1"/>
  <c r="E8" i="1"/>
  <c r="G7" i="1"/>
  <c r="H3" i="1"/>
  <c r="G3" i="1"/>
  <c r="F3" i="1"/>
  <c r="F2" i="1"/>
  <c r="E2" i="1"/>
  <c r="D51" i="1"/>
  <c r="D46" i="1"/>
  <c r="D41" i="1"/>
  <c r="D35" i="1"/>
  <c r="D30" i="1"/>
  <c r="D25" i="1"/>
  <c r="D19" i="1"/>
  <c r="D14" i="1"/>
  <c r="D4" i="1"/>
  <c r="D50" i="1"/>
  <c r="D49" i="1"/>
  <c r="D45" i="1"/>
  <c r="D44" i="1"/>
  <c r="D39" i="1"/>
  <c r="D40" i="1"/>
  <c r="D34" i="1"/>
  <c r="D33" i="1"/>
  <c r="D29" i="1"/>
  <c r="D28" i="1"/>
  <c r="D24" i="1"/>
  <c r="D23" i="1"/>
  <c r="D18" i="1"/>
  <c r="D17" i="1"/>
  <c r="D13" i="1"/>
  <c r="D12" i="1"/>
  <c r="D2" i="1"/>
  <c r="D3" i="1"/>
</calcChain>
</file>

<file path=xl/sharedStrings.xml><?xml version="1.0" encoding="utf-8"?>
<sst xmlns="http://schemas.openxmlformats.org/spreadsheetml/2006/main" count="105" uniqueCount="50">
  <si>
    <t>Team1</t>
    <phoneticPr fontId="1" type="noConversion"/>
  </si>
  <si>
    <t>창의</t>
    <phoneticPr fontId="1" type="noConversion"/>
  </si>
  <si>
    <t>기술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</si>
  <si>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</si>
  <si>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</si>
  <si>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</si>
  <si>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</si>
  <si>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Team2</t>
    <phoneticPr fontId="1" type="noConversion"/>
  </si>
  <si>
    <t xml:space="preserve">창의 </t>
    <phoneticPr fontId="1" type="noConversion"/>
  </si>
  <si>
    <t>Team3</t>
    <phoneticPr fontId="1" type="noConversion"/>
  </si>
  <si>
    <t>Team4</t>
    <phoneticPr fontId="1" type="noConversion"/>
  </si>
  <si>
    <t>F</t>
    <phoneticPr fontId="1" type="noConversion"/>
  </si>
  <si>
    <t>Team5</t>
    <phoneticPr fontId="1" type="noConversion"/>
  </si>
  <si>
    <t>Team6</t>
    <phoneticPr fontId="1" type="noConversion"/>
  </si>
  <si>
    <t>Team7</t>
    <phoneticPr fontId="1" type="noConversion"/>
  </si>
  <si>
    <t>Team8</t>
    <phoneticPr fontId="1" type="noConversion"/>
  </si>
  <si>
    <t>Team9</t>
    <phoneticPr fontId="1" type="noConversion"/>
  </si>
  <si>
    <t>Team10</t>
    <phoneticPr fontId="1" type="noConversion"/>
  </si>
  <si>
    <t>김석태</t>
    <phoneticPr fontId="1" type="noConversion"/>
  </si>
  <si>
    <t>조선주</t>
    <phoneticPr fontId="1" type="noConversion"/>
  </si>
  <si>
    <t>안동수</t>
    <phoneticPr fontId="1" type="noConversion"/>
  </si>
  <si>
    <t>이은환</t>
    <phoneticPr fontId="1" type="noConversion"/>
  </si>
  <si>
    <t>임태하</t>
    <phoneticPr fontId="1" type="noConversion"/>
  </si>
  <si>
    <t>김다운</t>
    <phoneticPr fontId="1" type="noConversion"/>
  </si>
  <si>
    <t>최은혁</t>
    <phoneticPr fontId="1" type="noConversion"/>
  </si>
  <si>
    <t>전대일</t>
    <phoneticPr fontId="1" type="noConversion"/>
  </si>
  <si>
    <t>김무혁</t>
    <phoneticPr fontId="1" type="noConversion"/>
  </si>
  <si>
    <t>김평안</t>
    <phoneticPr fontId="1" type="noConversion"/>
  </si>
  <si>
    <t>강진</t>
    <phoneticPr fontId="1" type="noConversion"/>
  </si>
  <si>
    <t>신하영</t>
    <phoneticPr fontId="1" type="noConversion"/>
  </si>
  <si>
    <t>양정숙</t>
    <phoneticPr fontId="1" type="noConversion"/>
  </si>
  <si>
    <t>송한별</t>
    <phoneticPr fontId="1" type="noConversion"/>
  </si>
  <si>
    <t>박민재</t>
    <phoneticPr fontId="1" type="noConversion"/>
  </si>
  <si>
    <t>전종석</t>
    <phoneticPr fontId="1" type="noConversion"/>
  </si>
  <si>
    <t>김예찬</t>
    <phoneticPr fontId="1" type="noConversion"/>
  </si>
  <si>
    <t>고예은</t>
    <phoneticPr fontId="1" type="noConversion"/>
  </si>
  <si>
    <t>김윤섭</t>
    <phoneticPr fontId="1" type="noConversion"/>
  </si>
  <si>
    <t>염태호</t>
    <phoneticPr fontId="1" type="noConversion"/>
  </si>
  <si>
    <t>윤지훈</t>
    <phoneticPr fontId="1" type="noConversion"/>
  </si>
  <si>
    <t>박가영</t>
    <phoneticPr fontId="1" type="noConversion"/>
  </si>
  <si>
    <t>박겸</t>
    <phoneticPr fontId="1" type="noConversion"/>
  </si>
  <si>
    <t>이강호</t>
    <phoneticPr fontId="1" type="noConversion"/>
  </si>
  <si>
    <t>전규리</t>
    <phoneticPr fontId="1" type="noConversion"/>
  </si>
  <si>
    <t>임도전</t>
    <phoneticPr fontId="1" type="noConversion"/>
  </si>
  <si>
    <t>이하림</t>
    <phoneticPr fontId="1" type="noConversion"/>
  </si>
  <si>
    <t>정수현</t>
    <phoneticPr fontId="1" type="noConversion"/>
  </si>
  <si>
    <t>김재홍</t>
    <phoneticPr fontId="1" type="noConversion"/>
  </si>
  <si>
    <t>김강산</t>
    <phoneticPr fontId="1" type="noConversion"/>
  </si>
  <si>
    <t>박정은</t>
    <phoneticPr fontId="1" type="noConversion"/>
  </si>
  <si>
    <t>김주희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</si>
</sst>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4D51-7F3F-4265-B60B-F71F5F7C0A29}">
  <dimension ref="A1:H53"/>
  <sheetViews>
    <sheetView tabSelected="1" workbookViewId="0">
      <selection activeCell="F14" sqref="F14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t="s">
        <v>3</v>
      </c>
      <c r="B2">
        <v>7</v>
      </c>
      <c r="C2">
        <v>8</v>
      </c>
      <c r="D2">
        <f>30*(0.25*0+0.5*1+0.8*10+0.9*11+1*7)/(7+11+10+1)</f>
        <v>26.275862068965516</v>
      </c>
      <c r="E2">
        <f>1*3/3</f>
        <v>1</v>
      </c>
      <c r="F2">
        <f>1*2/2</f>
        <v>1</v>
      </c>
      <c r="G2">
        <f>(0.25*3)/3</f>
        <v>0.25</v>
      </c>
      <c r="H2">
        <v>0.95</v>
      </c>
    </row>
    <row r="3" spans="1:8" x14ac:dyDescent="0.3">
      <c r="A3" t="s">
        <v>4</v>
      </c>
      <c r="B3">
        <v>11</v>
      </c>
      <c r="C3">
        <v>12</v>
      </c>
      <c r="D3">
        <f>70*(0.25*0+0.5*2+0.8*7+0.9*12+1*8)/(8+12+7+2)</f>
        <v>61.310344827586214</v>
      </c>
      <c r="E3">
        <f>E2*D4</f>
        <v>87.58620689655173</v>
      </c>
      <c r="F3">
        <f>F2*D4</f>
        <v>87.58620689655173</v>
      </c>
      <c r="G3">
        <f>D4*G2</f>
        <v>21.896551724137932</v>
      </c>
      <c r="H3">
        <f>H2*D4</f>
        <v>83.206896551724142</v>
      </c>
    </row>
    <row r="4" spans="1:8" x14ac:dyDescent="0.3">
      <c r="A4" t="s">
        <v>5</v>
      </c>
      <c r="B4">
        <v>10</v>
      </c>
      <c r="C4">
        <v>7</v>
      </c>
      <c r="D4">
        <f>SUM(D2:D3)</f>
        <v>87.58620689655173</v>
      </c>
    </row>
    <row r="5" spans="1:8" x14ac:dyDescent="0.3">
      <c r="A5" t="s">
        <v>6</v>
      </c>
      <c r="B5">
        <v>1</v>
      </c>
      <c r="C5">
        <v>2</v>
      </c>
    </row>
    <row r="6" spans="1:8" x14ac:dyDescent="0.3">
      <c r="A6" t="s">
        <v>7</v>
      </c>
      <c r="B6" t="s">
        <v>8</v>
      </c>
      <c r="C6" t="s">
        <v>2</v>
      </c>
      <c r="E6" t="s">
        <v>22</v>
      </c>
      <c r="F6" t="s">
        <v>23</v>
      </c>
      <c r="G6" t="s">
        <v>24</v>
      </c>
    </row>
    <row r="7" spans="1:8" x14ac:dyDescent="0.3">
      <c r="A7" t="s">
        <v>3</v>
      </c>
      <c r="B7">
        <v>10</v>
      </c>
      <c r="C7">
        <v>8</v>
      </c>
      <c r="D7">
        <f>30*(0.25*0+0.5*1+0.8*9+0.9*9+1*10)/(10+9+9+1)</f>
        <v>26.689655172413794</v>
      </c>
      <c r="E7">
        <f>1*2/2</f>
        <v>1</v>
      </c>
      <c r="F7">
        <f>(0.9*1+0.8*1)/2</f>
        <v>0.85000000000000009</v>
      </c>
      <c r="G7">
        <f>(0.9*1+0.8*1)/2</f>
        <v>0.85000000000000009</v>
      </c>
    </row>
    <row r="8" spans="1:8" x14ac:dyDescent="0.3">
      <c r="A8" t="s">
        <v>4</v>
      </c>
      <c r="B8">
        <v>9</v>
      </c>
      <c r="C8">
        <v>8</v>
      </c>
      <c r="D8">
        <f>70*(0.25*0+0.5*4+0.8*9+0.9*8+1*8)/(8+8+9+4)</f>
        <v>58.896551724137929</v>
      </c>
      <c r="E8">
        <f>1*D9</f>
        <v>85.586206896551715</v>
      </c>
      <c r="F8">
        <f>F7*D9</f>
        <v>72.748275862068965</v>
      </c>
      <c r="G8">
        <f>D9*G7</f>
        <v>72.748275862068965</v>
      </c>
    </row>
    <row r="9" spans="1:8" x14ac:dyDescent="0.3">
      <c r="A9" t="s">
        <v>5</v>
      </c>
      <c r="B9">
        <v>9</v>
      </c>
      <c r="C9">
        <v>9</v>
      </c>
      <c r="D9">
        <f>SUM(D7,D8)</f>
        <v>85.586206896551715</v>
      </c>
    </row>
    <row r="10" spans="1:8" x14ac:dyDescent="0.3">
      <c r="A10" t="s">
        <v>6</v>
      </c>
      <c r="B10">
        <v>1</v>
      </c>
      <c r="C10">
        <v>4</v>
      </c>
    </row>
    <row r="11" spans="1:8" x14ac:dyDescent="0.3">
      <c r="A11" t="s">
        <v>9</v>
      </c>
      <c r="B11" t="s">
        <v>8</v>
      </c>
      <c r="C11" t="s">
        <v>2</v>
      </c>
      <c r="E11" t="s">
        <v>25</v>
      </c>
      <c r="F11" t="s">
        <v>26</v>
      </c>
      <c r="G11" t="s">
        <v>27</v>
      </c>
    </row>
    <row r="12" spans="1:8" x14ac:dyDescent="0.3">
      <c r="A12" t="s">
        <v>3</v>
      </c>
      <c r="B12">
        <v>16</v>
      </c>
      <c r="C12">
        <v>18</v>
      </c>
      <c r="D12">
        <f>30*(0.25*0+0.5*0+0.8*4+0.9*9+1*16)/(16+9+4)</f>
        <v>28.241379310344829</v>
      </c>
      <c r="E12">
        <v>1</v>
      </c>
      <c r="F12">
        <v>1</v>
      </c>
      <c r="G12">
        <v>1</v>
      </c>
    </row>
    <row r="13" spans="1:8" x14ac:dyDescent="0.3">
      <c r="A13" t="s">
        <v>4</v>
      </c>
      <c r="B13">
        <v>9</v>
      </c>
      <c r="C13">
        <v>8</v>
      </c>
      <c r="D13">
        <f>70*(0.25*0+0.5*1+0.8*2+0.9*8+1*18)/(18+8+2+1)</f>
        <v>65.896551724137936</v>
      </c>
      <c r="E13">
        <f>E12*D14</f>
        <v>94.137931034482762</v>
      </c>
      <c r="F13">
        <f>F12*D14</f>
        <v>94.137931034482762</v>
      </c>
      <c r="G13">
        <f>G12*D14</f>
        <v>94.137931034482762</v>
      </c>
    </row>
    <row r="14" spans="1:8" x14ac:dyDescent="0.3">
      <c r="A14" t="s">
        <v>5</v>
      </c>
      <c r="B14">
        <v>4</v>
      </c>
      <c r="C14">
        <v>2</v>
      </c>
      <c r="D14">
        <f>SUM(D12,D13)</f>
        <v>94.137931034482762</v>
      </c>
    </row>
    <row r="15" spans="1:8" x14ac:dyDescent="0.3">
      <c r="A15" t="s">
        <v>6</v>
      </c>
      <c r="B15">
        <v>0</v>
      </c>
      <c r="C15">
        <v>1</v>
      </c>
    </row>
    <row r="16" spans="1:8" x14ac:dyDescent="0.3">
      <c r="A16" t="s">
        <v>10</v>
      </c>
      <c r="B16" t="s">
        <v>8</v>
      </c>
      <c r="C16" t="s">
        <v>2</v>
      </c>
    </row>
    <row r="17" spans="1:7" x14ac:dyDescent="0.3">
      <c r="A17" t="s">
        <v>3</v>
      </c>
      <c r="B17">
        <v>6</v>
      </c>
      <c r="C17">
        <v>12</v>
      </c>
      <c r="D17">
        <f>30*(0.25*1+0.5*4+0.8*12+0.9*6+1*6)/(6+6+12+4+1)</f>
        <v>24.051724137931036</v>
      </c>
      <c r="E17" t="s">
        <v>28</v>
      </c>
      <c r="F17" t="s">
        <v>29</v>
      </c>
      <c r="G17" t="s">
        <v>30</v>
      </c>
    </row>
    <row r="18" spans="1:7" x14ac:dyDescent="0.3">
      <c r="A18" t="s">
        <v>4</v>
      </c>
      <c r="B18">
        <v>6</v>
      </c>
      <c r="C18">
        <v>8</v>
      </c>
      <c r="D18">
        <f>70*(0.25*0+0.5*1+0.8*8+0.9*8+1*12)/(12+8+8+1)</f>
        <v>63</v>
      </c>
      <c r="E18">
        <f>(0.5*2)/2</f>
        <v>0.5</v>
      </c>
      <c r="F18">
        <v>1</v>
      </c>
      <c r="G18">
        <f>(1*1+0.8*1)/2</f>
        <v>0.9</v>
      </c>
    </row>
    <row r="19" spans="1:7" x14ac:dyDescent="0.3">
      <c r="A19" t="s">
        <v>5</v>
      </c>
      <c r="B19">
        <v>12</v>
      </c>
      <c r="C19">
        <v>8</v>
      </c>
      <c r="D19">
        <f>SUM(D17,D18)</f>
        <v>87.051724137931032</v>
      </c>
      <c r="E19">
        <f>D19*E18</f>
        <v>43.525862068965516</v>
      </c>
      <c r="F19">
        <f>D19*F18</f>
        <v>87.051724137931032</v>
      </c>
      <c r="G19">
        <f>G18*D19</f>
        <v>78.346551724137925</v>
      </c>
    </row>
    <row r="20" spans="1:7" x14ac:dyDescent="0.3">
      <c r="A20" t="s">
        <v>6</v>
      </c>
      <c r="B20">
        <v>4</v>
      </c>
      <c r="C20">
        <v>1</v>
      </c>
    </row>
    <row r="21" spans="1:7" x14ac:dyDescent="0.3">
      <c r="A21" t="s">
        <v>11</v>
      </c>
      <c r="B21">
        <v>1</v>
      </c>
      <c r="C21">
        <v>0</v>
      </c>
    </row>
    <row r="22" spans="1:7" x14ac:dyDescent="0.3">
      <c r="A22" t="s">
        <v>12</v>
      </c>
      <c r="B22" t="s">
        <v>8</v>
      </c>
      <c r="C22" t="s">
        <v>2</v>
      </c>
      <c r="E22" t="s">
        <v>31</v>
      </c>
      <c r="F22" t="s">
        <v>32</v>
      </c>
      <c r="G22" t="s">
        <v>33</v>
      </c>
    </row>
    <row r="23" spans="1:7" x14ac:dyDescent="0.3">
      <c r="A23" t="s">
        <v>3</v>
      </c>
      <c r="B23">
        <v>15</v>
      </c>
      <c r="C23">
        <v>12</v>
      </c>
      <c r="D23">
        <f>30*(0.25*0+0.5*0+0.8*2+0.9*12+1*15)/(15+12+2)</f>
        <v>28.344827586206897</v>
      </c>
      <c r="E23">
        <v>1</v>
      </c>
      <c r="F23">
        <f>(1*1+0.9*1)/2</f>
        <v>0.95</v>
      </c>
      <c r="G23">
        <v>1</v>
      </c>
    </row>
    <row r="24" spans="1:7" x14ac:dyDescent="0.3">
      <c r="A24" t="s">
        <v>4</v>
      </c>
      <c r="B24">
        <v>12</v>
      </c>
      <c r="C24">
        <v>9</v>
      </c>
      <c r="D24">
        <f>70*(0.25*0+0.5*0+0.8*8+0.9*9+1*12)/(12+9+8)</f>
        <v>63.96551724137931</v>
      </c>
      <c r="E24">
        <f>D25*E23</f>
        <v>92.310344827586206</v>
      </c>
      <c r="F24">
        <f>D25*F23</f>
        <v>87.694827586206898</v>
      </c>
      <c r="G24">
        <f>G23*D25</f>
        <v>92.310344827586206</v>
      </c>
    </row>
    <row r="25" spans="1:7" x14ac:dyDescent="0.3">
      <c r="A25" t="s">
        <v>5</v>
      </c>
      <c r="B25">
        <v>2</v>
      </c>
      <c r="C25">
        <v>8</v>
      </c>
      <c r="D25">
        <f>SUM(D23,D24)</f>
        <v>92.310344827586206</v>
      </c>
    </row>
    <row r="26" spans="1:7" x14ac:dyDescent="0.3">
      <c r="A26" t="s">
        <v>6</v>
      </c>
      <c r="B26">
        <v>0</v>
      </c>
      <c r="C26">
        <v>0</v>
      </c>
    </row>
    <row r="27" spans="1:7" x14ac:dyDescent="0.3">
      <c r="A27" t="s">
        <v>13</v>
      </c>
      <c r="B27" t="s">
        <v>8</v>
      </c>
      <c r="C27" t="s">
        <v>2</v>
      </c>
      <c r="E27" t="s">
        <v>34</v>
      </c>
      <c r="F27" t="s">
        <v>35</v>
      </c>
      <c r="G27" t="s">
        <v>36</v>
      </c>
    </row>
    <row r="28" spans="1:7" x14ac:dyDescent="0.3">
      <c r="A28" t="s">
        <v>3</v>
      </c>
      <c r="B28">
        <v>6</v>
      </c>
      <c r="C28">
        <v>5</v>
      </c>
      <c r="D28">
        <f>30*(0.25*0+0.5*3+0.8*9+0.9*11+1*6)/(6+11+9+3)</f>
        <v>25.448275862068964</v>
      </c>
      <c r="E28">
        <f>(1*1+0.9*1)/2</f>
        <v>0.95</v>
      </c>
      <c r="F28">
        <v>1</v>
      </c>
      <c r="G28">
        <v>1</v>
      </c>
    </row>
    <row r="29" spans="1:7" x14ac:dyDescent="0.3">
      <c r="A29" t="s">
        <v>4</v>
      </c>
      <c r="B29">
        <v>11</v>
      </c>
      <c r="C29">
        <v>11</v>
      </c>
      <c r="D29">
        <f>70*(0.25*0+0.5*2+0.8*11+0.9*11+1*5)/(5+11+11+2)</f>
        <v>59.62068965517242</v>
      </c>
      <c r="E29">
        <f>D30*E28</f>
        <v>80.815517241379311</v>
      </c>
      <c r="F29">
        <f>D30*F28</f>
        <v>85.068965517241381</v>
      </c>
      <c r="G29">
        <f>D30*G28</f>
        <v>85.068965517241381</v>
      </c>
    </row>
    <row r="30" spans="1:7" x14ac:dyDescent="0.3">
      <c r="A30" t="s">
        <v>5</v>
      </c>
      <c r="B30">
        <v>9</v>
      </c>
      <c r="C30">
        <v>11</v>
      </c>
      <c r="D30">
        <f>SUM(D28,D29)</f>
        <v>85.068965517241381</v>
      </c>
    </row>
    <row r="31" spans="1:7" x14ac:dyDescent="0.3">
      <c r="A31" t="s">
        <v>6</v>
      </c>
      <c r="B31">
        <v>3</v>
      </c>
      <c r="C31">
        <v>2</v>
      </c>
    </row>
    <row r="32" spans="1:7" x14ac:dyDescent="0.3">
      <c r="A32" t="s">
        <v>14</v>
      </c>
      <c r="B32" t="s">
        <v>8</v>
      </c>
      <c r="C32" t="s">
        <v>2</v>
      </c>
      <c r="E32" t="s">
        <v>37</v>
      </c>
      <c r="F32" t="s">
        <v>38</v>
      </c>
      <c r="G32" t="s">
        <v>39</v>
      </c>
    </row>
    <row r="33" spans="1:8" x14ac:dyDescent="0.3">
      <c r="A33" t="s">
        <v>3</v>
      </c>
      <c r="B33">
        <v>5</v>
      </c>
      <c r="C33">
        <v>2</v>
      </c>
      <c r="D33">
        <f>30*(0.25*0+0.5*6+0.8*7+0.9*11+1*5)/(5+11+7+6)</f>
        <v>24.310344827586206</v>
      </c>
      <c r="E33">
        <v>1</v>
      </c>
      <c r="F33">
        <f>(1*1+0.9*1)/2</f>
        <v>0.95</v>
      </c>
      <c r="G33">
        <f>(1*1+0.9*1)/2</f>
        <v>0.95</v>
      </c>
    </row>
    <row r="34" spans="1:8" x14ac:dyDescent="0.3">
      <c r="A34" t="s">
        <v>4</v>
      </c>
      <c r="B34">
        <v>11</v>
      </c>
      <c r="C34">
        <v>8</v>
      </c>
      <c r="D34">
        <f>70*(0.25*1+0.5*6+0.8*12+0.9*8+1*2)/(2+8+12+6+1)</f>
        <v>53.224137931034484</v>
      </c>
      <c r="E34">
        <f>D35*E33</f>
        <v>77.534482758620697</v>
      </c>
      <c r="F34">
        <f>D35*F33</f>
        <v>73.657758620689663</v>
      </c>
      <c r="G34">
        <f>D35*G33</f>
        <v>73.657758620689663</v>
      </c>
    </row>
    <row r="35" spans="1:8" x14ac:dyDescent="0.3">
      <c r="A35" t="s">
        <v>5</v>
      </c>
      <c r="B35">
        <v>7</v>
      </c>
      <c r="C35">
        <v>12</v>
      </c>
      <c r="D35">
        <f>SUM(D33,D34)</f>
        <v>77.534482758620697</v>
      </c>
    </row>
    <row r="36" spans="1:8" x14ac:dyDescent="0.3">
      <c r="A36" t="s">
        <v>6</v>
      </c>
      <c r="B36">
        <v>6</v>
      </c>
      <c r="C36">
        <v>6</v>
      </c>
    </row>
    <row r="37" spans="1:8" x14ac:dyDescent="0.3">
      <c r="A37" t="s">
        <v>11</v>
      </c>
      <c r="B37">
        <v>0</v>
      </c>
      <c r="C37">
        <v>1</v>
      </c>
    </row>
    <row r="38" spans="1:8" x14ac:dyDescent="0.3">
      <c r="A38" t="s">
        <v>15</v>
      </c>
      <c r="B38" t="s">
        <v>8</v>
      </c>
      <c r="C38" t="s">
        <v>2</v>
      </c>
      <c r="E38" t="s">
        <v>40</v>
      </c>
      <c r="F38" t="s">
        <v>41</v>
      </c>
      <c r="G38" t="s">
        <v>42</v>
      </c>
    </row>
    <row r="39" spans="1:8" x14ac:dyDescent="0.3">
      <c r="A39" t="s">
        <v>3</v>
      </c>
      <c r="B39">
        <v>25</v>
      </c>
      <c r="C39">
        <v>22</v>
      </c>
      <c r="D39">
        <f>30*(0.9*4+1*25)/(29)</f>
        <v>29.586206896551722</v>
      </c>
      <c r="E39">
        <f>(1*1+0.5*1)/2</f>
        <v>0.75</v>
      </c>
      <c r="F39">
        <v>1</v>
      </c>
      <c r="G39">
        <v>1</v>
      </c>
    </row>
    <row r="40" spans="1:8" x14ac:dyDescent="0.3">
      <c r="A40" t="s">
        <v>4</v>
      </c>
      <c r="B40">
        <v>4</v>
      </c>
      <c r="C40">
        <v>7</v>
      </c>
      <c r="D40">
        <f>70*(0.9*7+1*22)/(29)</f>
        <v>68.310344827586206</v>
      </c>
      <c r="E40">
        <f>D41*E39</f>
        <v>73.422413793103459</v>
      </c>
      <c r="F40">
        <f>F39*D41</f>
        <v>97.896551724137936</v>
      </c>
      <c r="G40">
        <f>D41*G39</f>
        <v>97.896551724137936</v>
      </c>
    </row>
    <row r="41" spans="1:8" x14ac:dyDescent="0.3">
      <c r="A41" t="s">
        <v>5</v>
      </c>
      <c r="B41">
        <v>0</v>
      </c>
      <c r="C41">
        <v>0</v>
      </c>
      <c r="D41">
        <f>SUM(D39,D40)</f>
        <v>97.896551724137936</v>
      </c>
    </row>
    <row r="42" spans="1:8" x14ac:dyDescent="0.3">
      <c r="A42" t="s">
        <v>6</v>
      </c>
      <c r="B42">
        <v>0</v>
      </c>
      <c r="C42">
        <v>0</v>
      </c>
    </row>
    <row r="43" spans="1:8" x14ac:dyDescent="0.3">
      <c r="A43" t="s">
        <v>16</v>
      </c>
      <c r="B43" t="s">
        <v>8</v>
      </c>
      <c r="C43" t="s">
        <v>2</v>
      </c>
      <c r="E43" t="s">
        <v>43</v>
      </c>
      <c r="F43" t="s">
        <v>44</v>
      </c>
      <c r="G43" t="s">
        <v>45</v>
      </c>
    </row>
    <row r="44" spans="1:8" x14ac:dyDescent="0.3">
      <c r="A44" t="s">
        <v>3</v>
      </c>
      <c r="B44">
        <v>14</v>
      </c>
      <c r="C44">
        <v>11</v>
      </c>
      <c r="D44">
        <f>30*(0.25*0+0.5*0+0.8*4+0.9*11+1*14)/(14+11+4)</f>
        <v>28.03448275862069</v>
      </c>
      <c r="E44">
        <f>(0.8*1+0.5*1)/2</f>
        <v>0.65</v>
      </c>
      <c r="F44">
        <v>1</v>
      </c>
      <c r="G44">
        <v>1</v>
      </c>
    </row>
    <row r="45" spans="1:8" x14ac:dyDescent="0.3">
      <c r="A45" t="s">
        <v>4</v>
      </c>
      <c r="B45">
        <v>11</v>
      </c>
      <c r="C45">
        <v>12</v>
      </c>
      <c r="D45">
        <f>70*(0.5*1+0.8*5+0.9*12+1*11)/(11+12+5+1)</f>
        <v>63.482758620689658</v>
      </c>
      <c r="E45">
        <f>D46*E44</f>
        <v>59.486206896551728</v>
      </c>
      <c r="F45">
        <f>D46*F44</f>
        <v>91.517241379310349</v>
      </c>
      <c r="G45">
        <f>D46*G44</f>
        <v>91.517241379310349</v>
      </c>
    </row>
    <row r="46" spans="1:8" x14ac:dyDescent="0.3">
      <c r="A46" t="s">
        <v>5</v>
      </c>
      <c r="B46">
        <v>4</v>
      </c>
      <c r="C46">
        <v>5</v>
      </c>
      <c r="D46">
        <f>SUM(D44,D45)</f>
        <v>91.517241379310349</v>
      </c>
    </row>
    <row r="47" spans="1:8" x14ac:dyDescent="0.3">
      <c r="A47" t="s">
        <v>6</v>
      </c>
      <c r="B47">
        <v>0</v>
      </c>
      <c r="C47">
        <v>1</v>
      </c>
    </row>
    <row r="48" spans="1:8" x14ac:dyDescent="0.3">
      <c r="A48" t="s">
        <v>17</v>
      </c>
      <c r="B48" t="s">
        <v>8</v>
      </c>
      <c r="C48" t="s">
        <v>2</v>
      </c>
      <c r="E48" t="s">
        <v>46</v>
      </c>
      <c r="F48" t="s">
        <v>47</v>
      </c>
      <c r="G48" t="s">
        <v>48</v>
      </c>
      <c r="H48" t="s">
        <v>49</v>
      </c>
    </row>
    <row r="49" spans="1:8" x14ac:dyDescent="0.3">
      <c r="A49" t="s">
        <v>3</v>
      </c>
      <c r="B49">
        <v>19</v>
      </c>
      <c r="C49">
        <v>9</v>
      </c>
      <c r="D49">
        <f>30*(19*1+0.9*6+0.8*4)/(19+6+4)</f>
        <v>28.551724137931032</v>
      </c>
      <c r="E49">
        <v>1</v>
      </c>
      <c r="F49">
        <v>1</v>
      </c>
      <c r="G49">
        <v>1</v>
      </c>
      <c r="H49">
        <f>(0.9*1+1*2)/3</f>
        <v>0.96666666666666667</v>
      </c>
    </row>
    <row r="50" spans="1:8" x14ac:dyDescent="0.3">
      <c r="A50" t="s">
        <v>4</v>
      </c>
      <c r="B50">
        <v>6</v>
      </c>
      <c r="C50">
        <v>9</v>
      </c>
      <c r="D50">
        <f>70*(9*1+9+0.9+8*0.8+2*0.5+1*0.25)/(9+9+8+2+1)</f>
        <v>64.086206896551715</v>
      </c>
      <c r="E50">
        <f>D51*E49</f>
        <v>92.637931034482747</v>
      </c>
      <c r="F50">
        <f>D51*F49</f>
        <v>92.637931034482747</v>
      </c>
      <c r="G50">
        <f>D51*G49</f>
        <v>92.637931034482747</v>
      </c>
      <c r="H50">
        <f>D51*H49</f>
        <v>89.549999999999983</v>
      </c>
    </row>
    <row r="51" spans="1:8" x14ac:dyDescent="0.3">
      <c r="A51" t="s">
        <v>5</v>
      </c>
      <c r="B51">
        <v>4</v>
      </c>
      <c r="C51">
        <v>8</v>
      </c>
      <c r="D51">
        <f>SUM(D49,D50)</f>
        <v>92.637931034482747</v>
      </c>
    </row>
    <row r="52" spans="1:8" x14ac:dyDescent="0.3">
      <c r="A52" t="s">
        <v>6</v>
      </c>
      <c r="C52">
        <v>2</v>
      </c>
    </row>
    <row r="53" spans="1:8" x14ac:dyDescent="0.3">
      <c r="A53" t="s">
        <v>11</v>
      </c>
      <c r="C53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2020-06-30T14:13:12Z</dcterms:created>
  <dcterms:modified xsi:type="dcterms:W3CDTF">2020-07-01T02:06:37Z</dcterms:modified>
</cp:coreProperties>
</file>