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207\Music\baresmedellin\assets\img\"/>
    </mc:Choice>
  </mc:AlternateContent>
  <xr:revisionPtr revIDLastSave="0" documentId="13_ncr:1_{BB6A5D5E-895D-4344-BBD4-3996E8053194}" xr6:coauthVersionLast="36" xr6:coauthVersionMax="47" xr10:uidLastSave="{00000000-0000-0000-0000-000000000000}"/>
  <bookViews>
    <workbookView xWindow="0" yWindow="0" windowWidth="25200" windowHeight="11775" activeTab="1" xr2:uid="{00000000-000D-0000-FFFF-FFFF00000000}"/>
  </bookViews>
  <sheets>
    <sheet name="Datos Empleados" sheetId="1" r:id="rId1"/>
    <sheet name="Código" sheetId="6" r:id="rId2"/>
    <sheet name="Formulas 1" sheetId="9" r:id="rId3"/>
    <sheet name="Crear tabla igual" sheetId="7" r:id="rId4"/>
    <sheet name="Instrucciones para las hojas BD" sheetId="8" r:id="rId5"/>
    <sheet name="BD1" sheetId="10" r:id="rId6"/>
    <sheet name="BD2" sheetId="11" r:id="rId7"/>
    <sheet name="BD3" sheetId="12" r:id="rId8"/>
    <sheet name="BD4" sheetId="13" r:id="rId9"/>
  </sheets>
  <definedNames>
    <definedName name="_xlnm._FilterDatabase" localSheetId="0" hidden="1">'Datos Empleados'!$A$1:$N$15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6" l="1"/>
  <c r="K9" i="6"/>
  <c r="M15" i="1" l="1"/>
  <c r="N15" i="1" s="1"/>
  <c r="O15" i="1" s="1"/>
  <c r="M14" i="1"/>
  <c r="N14" i="1" s="1"/>
  <c r="O14" i="1" s="1"/>
  <c r="L15" i="1"/>
  <c r="L14" i="1"/>
  <c r="L13" i="1"/>
  <c r="L12" i="1"/>
  <c r="K15" i="1"/>
  <c r="K14" i="1"/>
  <c r="K13" i="1"/>
  <c r="K12" i="1"/>
  <c r="J15" i="1"/>
  <c r="J14" i="1"/>
  <c r="J13" i="1"/>
  <c r="O11" i="1"/>
  <c r="O10" i="1"/>
  <c r="O9" i="1"/>
  <c r="O8" i="1"/>
  <c r="O7" i="1"/>
  <c r="O6" i="1"/>
  <c r="O5" i="1"/>
  <c r="O4" i="1"/>
  <c r="O3" i="1"/>
  <c r="M3" i="1"/>
  <c r="N11" i="1"/>
  <c r="N10" i="1"/>
  <c r="N9" i="1"/>
  <c r="N8" i="1"/>
  <c r="N7" i="1"/>
  <c r="N6" i="1"/>
  <c r="N5" i="1"/>
  <c r="N4" i="1"/>
  <c r="N3" i="1"/>
  <c r="M11" i="1"/>
  <c r="M10" i="1"/>
  <c r="M9" i="1"/>
  <c r="M8" i="1"/>
  <c r="M7" i="1"/>
  <c r="M6" i="1"/>
  <c r="M5" i="1"/>
  <c r="M4" i="1"/>
  <c r="L5" i="1"/>
  <c r="L6" i="1"/>
  <c r="L7" i="1"/>
  <c r="L8" i="1"/>
  <c r="L9" i="1"/>
  <c r="L10" i="1"/>
  <c r="L11" i="1"/>
  <c r="L4" i="1"/>
  <c r="K4" i="1"/>
  <c r="K5" i="1"/>
  <c r="K6" i="1"/>
  <c r="K7" i="1"/>
  <c r="K8" i="1"/>
  <c r="K9" i="1"/>
  <c r="K10" i="1"/>
  <c r="K11" i="1"/>
  <c r="J3" i="1"/>
  <c r="J4" i="1"/>
  <c r="J5" i="1"/>
  <c r="J6" i="1"/>
  <c r="J7" i="1"/>
  <c r="J8" i="1"/>
  <c r="J9" i="1"/>
  <c r="J10" i="1"/>
  <c r="J11" i="1"/>
  <c r="I15" i="1"/>
  <c r="I14" i="1"/>
  <c r="I13" i="1"/>
  <c r="I12" i="1"/>
  <c r="D4" i="1"/>
  <c r="D21" i="1" s="1"/>
  <c r="D5" i="1"/>
  <c r="D22" i="1" s="1"/>
  <c r="D6" i="1"/>
  <c r="D23" i="1" s="1"/>
  <c r="D7" i="1"/>
  <c r="D24" i="1" s="1"/>
  <c r="D8" i="1"/>
  <c r="D25" i="1" s="1"/>
  <c r="D9" i="1"/>
  <c r="D26" i="1" s="1"/>
  <c r="D10" i="1"/>
  <c r="D27" i="1" s="1"/>
  <c r="D11" i="1"/>
  <c r="D28" i="1" s="1"/>
  <c r="D3" i="1"/>
  <c r="D20" i="1" s="1"/>
  <c r="N13" i="1" l="1"/>
  <c r="O13" i="1" s="1"/>
  <c r="M13" i="1"/>
  <c r="N12" i="1"/>
  <c r="O12" i="1" s="1"/>
  <c r="M12" i="1"/>
  <c r="J12" i="1"/>
  <c r="K3" i="1"/>
  <c r="L3" i="1" s="1"/>
  <c r="G23" i="9"/>
  <c r="G19" i="9"/>
  <c r="G21" i="9" l="1"/>
</calcChain>
</file>

<file path=xl/sharedStrings.xml><?xml version="1.0" encoding="utf-8"?>
<sst xmlns="http://schemas.openxmlformats.org/spreadsheetml/2006/main" count="1499" uniqueCount="408">
  <si>
    <t>No.</t>
  </si>
  <si>
    <t>Porcentajes</t>
  </si>
  <si>
    <t>Descuento</t>
  </si>
  <si>
    <t>IVA</t>
  </si>
  <si>
    <t>Comisión</t>
  </si>
  <si>
    <t>Teléfono</t>
  </si>
  <si>
    <t>Fijo</t>
  </si>
  <si>
    <t>Móvil</t>
  </si>
  <si>
    <t>Sede</t>
  </si>
  <si>
    <t>Valor producto</t>
  </si>
  <si>
    <t>Valor total vendedor</t>
  </si>
  <si>
    <t>Diana</t>
  </si>
  <si>
    <t>José</t>
  </si>
  <si>
    <t>Pablo</t>
  </si>
  <si>
    <t>María</t>
  </si>
  <si>
    <t>Gloria</t>
  </si>
  <si>
    <t>William</t>
  </si>
  <si>
    <t>Ana</t>
  </si>
  <si>
    <t>Luz</t>
  </si>
  <si>
    <t>Jorge</t>
  </si>
  <si>
    <t>Valores Totales</t>
  </si>
  <si>
    <t>Promedios</t>
  </si>
  <si>
    <t>Bello</t>
  </si>
  <si>
    <t>Medellín</t>
  </si>
  <si>
    <t>Sabaneta</t>
  </si>
  <si>
    <t>Mayores Valores (max)</t>
  </si>
  <si>
    <t>Menores Valores (min)</t>
  </si>
  <si>
    <t>Mora</t>
  </si>
  <si>
    <t>Carreño</t>
  </si>
  <si>
    <t>Marín</t>
  </si>
  <si>
    <t>Montes</t>
  </si>
  <si>
    <t>Acevedo</t>
  </si>
  <si>
    <t>Hernandez</t>
  </si>
  <si>
    <t>Lopez</t>
  </si>
  <si>
    <t>Caicedo</t>
  </si>
  <si>
    <t>Tabarez</t>
  </si>
  <si>
    <t>Nombre</t>
  </si>
  <si>
    <t>Apellido</t>
  </si>
  <si>
    <t>Nombre y Apellido</t>
  </si>
  <si>
    <t xml:space="preserve">***  En la celda K11 realice una fórmula que permita dejar la fecha actual. </t>
  </si>
  <si>
    <t xml:space="preserve">***  En la celda L11 debe digitarse uno de los códigos que están en el listado. </t>
  </si>
  <si>
    <t>Código</t>
  </si>
  <si>
    <t>Descripción</t>
  </si>
  <si>
    <t>Ciudad</t>
  </si>
  <si>
    <t>Dirección</t>
  </si>
  <si>
    <t>Nit</t>
  </si>
  <si>
    <t>Contacto</t>
  </si>
  <si>
    <t>Tutto Moto</t>
  </si>
  <si>
    <t>Carrera 32 No. 89-100</t>
  </si>
  <si>
    <t>890903435-2</t>
  </si>
  <si>
    <t>jorge</t>
  </si>
  <si>
    <t>Merka Motos.</t>
  </si>
  <si>
    <t>CLL 38 #51-41</t>
  </si>
  <si>
    <t>2 62 13 25</t>
  </si>
  <si>
    <t>Hector</t>
  </si>
  <si>
    <t>CONSULTA DE CLIENTES</t>
  </si>
  <si>
    <t>Moto Wilpe</t>
  </si>
  <si>
    <t>CLL 38 # 52 61</t>
  </si>
  <si>
    <t>2 62 56 22</t>
  </si>
  <si>
    <t>Cliente 24</t>
  </si>
  <si>
    <t>Moto Dyal.</t>
  </si>
  <si>
    <t>CLL 38 # 52-11</t>
  </si>
  <si>
    <t>2 62 04 46</t>
  </si>
  <si>
    <t>Cliente 146</t>
  </si>
  <si>
    <t>A fecha de:</t>
  </si>
  <si>
    <t>Excel Motos</t>
  </si>
  <si>
    <t>CLL 38 # 51-34</t>
  </si>
  <si>
    <t>2 32 59 24</t>
  </si>
  <si>
    <t>71643349-2</t>
  </si>
  <si>
    <t>Oscar</t>
  </si>
  <si>
    <t>Moto Rios</t>
  </si>
  <si>
    <t>CLL 38 # 51-45</t>
  </si>
  <si>
    <t>3 81 54 18</t>
  </si>
  <si>
    <t>Cliente 101</t>
  </si>
  <si>
    <t>Código a consultar:</t>
  </si>
  <si>
    <t>Dismerca Kawasaki</t>
  </si>
  <si>
    <t>Carrera 24 No. 93-100</t>
  </si>
  <si>
    <t>2 32 31 22</t>
  </si>
  <si>
    <t>Cliente 108</t>
  </si>
  <si>
    <t>Macro Motos</t>
  </si>
  <si>
    <t>Carrera 38 No. 7-100</t>
  </si>
  <si>
    <t>Cliente 90</t>
  </si>
  <si>
    <t>Resultado de la consulta</t>
  </si>
  <si>
    <t>Gabriel Rincon</t>
  </si>
  <si>
    <t>(BOLIVAR)</t>
  </si>
  <si>
    <t>8 41 15 47</t>
  </si>
  <si>
    <t>Cliente 48</t>
  </si>
  <si>
    <t>Descripción:</t>
  </si>
  <si>
    <t>Bimotos</t>
  </si>
  <si>
    <t>CR 52 # 57-21</t>
  </si>
  <si>
    <t>5 71 96  56</t>
  </si>
  <si>
    <t>Ricardo</t>
  </si>
  <si>
    <t>Estopa Motos</t>
  </si>
  <si>
    <t>Carrera 5 No. 14-100</t>
  </si>
  <si>
    <t>2 62 91 16</t>
  </si>
  <si>
    <t>Cliente 130</t>
  </si>
  <si>
    <t>Ciudad:</t>
  </si>
  <si>
    <t>Almacen Clement</t>
  </si>
  <si>
    <t>Cr 52 # 57-10</t>
  </si>
  <si>
    <t>5 13 79 78</t>
  </si>
  <si>
    <t>800231824-5</t>
  </si>
  <si>
    <t>Don Mario</t>
  </si>
  <si>
    <t>Correa Motos</t>
  </si>
  <si>
    <t>Envigado</t>
  </si>
  <si>
    <t>Cr 42 # 33BS-11/13</t>
  </si>
  <si>
    <t>2 70 21 32</t>
  </si>
  <si>
    <t>Orlando Correa</t>
  </si>
  <si>
    <t>Dirección:</t>
  </si>
  <si>
    <t>Bicimanias</t>
  </si>
  <si>
    <t>CRA 52 # 56-11</t>
  </si>
  <si>
    <t>5 13 07 44</t>
  </si>
  <si>
    <t>Cliente 70</t>
  </si>
  <si>
    <t>Moto Frank</t>
  </si>
  <si>
    <t>CRA 65 # 75-67</t>
  </si>
  <si>
    <t>4 42 10 57</t>
  </si>
  <si>
    <t>Fran Burniol</t>
  </si>
  <si>
    <t>Intermotos</t>
  </si>
  <si>
    <t>Cr 52 # 57-29</t>
  </si>
  <si>
    <t>5 11 17 93</t>
  </si>
  <si>
    <t>890940548-6</t>
  </si>
  <si>
    <t>Fernando o Carlos</t>
  </si>
  <si>
    <t>Acro Motos</t>
  </si>
  <si>
    <t>CLL 44 # 68-75</t>
  </si>
  <si>
    <t>2 30 41 45</t>
  </si>
  <si>
    <t>Cliente 138</t>
  </si>
  <si>
    <t>Moto Liche</t>
  </si>
  <si>
    <t>CRA 74 # 107B 73</t>
  </si>
  <si>
    <t>4 76 07 20</t>
  </si>
  <si>
    <t>Cliente 85</t>
  </si>
  <si>
    <t>Carlos Montoya</t>
  </si>
  <si>
    <t>CLL 104 #71-05</t>
  </si>
  <si>
    <t>2 37 28 83</t>
  </si>
  <si>
    <t>Cliente 141</t>
  </si>
  <si>
    <t>Franklin Munos</t>
  </si>
  <si>
    <t>Carrera 0 No. 68-100</t>
  </si>
  <si>
    <t>2 34 69 81</t>
  </si>
  <si>
    <t>Cliente 1</t>
  </si>
  <si>
    <t>Juan Burniol</t>
  </si>
  <si>
    <t>CARIBE</t>
  </si>
  <si>
    <t>Cliente 34</t>
  </si>
  <si>
    <t>Moto Veloz</t>
  </si>
  <si>
    <t>Carrera 25 No. 21-100</t>
  </si>
  <si>
    <t>2 32 82 65</t>
  </si>
  <si>
    <t>43 09 47 55-1</t>
  </si>
  <si>
    <t>Doña Marta</t>
  </si>
  <si>
    <t xml:space="preserve">Orlando Castrillon  </t>
  </si>
  <si>
    <t>Carrera 68 No. 19-100</t>
  </si>
  <si>
    <t>5 51 47 06</t>
  </si>
  <si>
    <t>Cliente 96</t>
  </si>
  <si>
    <t>Diego Alzate</t>
  </si>
  <si>
    <t>Carrera 71 No. 70-100</t>
  </si>
  <si>
    <t>5 37 17 27</t>
  </si>
  <si>
    <t>Cliente 74</t>
  </si>
  <si>
    <t>Hugo Leon Bermudes</t>
  </si>
  <si>
    <t>Carrera 90 No. 78-100</t>
  </si>
  <si>
    <t>2 32 71 22</t>
  </si>
  <si>
    <t>Cliente 54</t>
  </si>
  <si>
    <t>Alberto Rincon</t>
  </si>
  <si>
    <t>Carrera 75 No. 87-100</t>
  </si>
  <si>
    <t>3 61 29 92</t>
  </si>
  <si>
    <t>Cliente 71</t>
  </si>
  <si>
    <t>Mauricio Tirado</t>
  </si>
  <si>
    <t>CLL 38 # 52-67</t>
  </si>
  <si>
    <t>2 32 40 86</t>
  </si>
  <si>
    <t>Cliente 99</t>
  </si>
  <si>
    <t>Moto Leo</t>
  </si>
  <si>
    <t>Mauricio</t>
  </si>
  <si>
    <t>Fabian Montoya</t>
  </si>
  <si>
    <t>Carrera 98 No. 44-100</t>
  </si>
  <si>
    <t>Cliente 31</t>
  </si>
  <si>
    <t>Edwin Arboleda</t>
  </si>
  <si>
    <t>Marinilla</t>
  </si>
  <si>
    <t>CLL 26 # 36B72 (MARINILLA)</t>
  </si>
  <si>
    <t>5 48 01 78</t>
  </si>
  <si>
    <t>Jaime Restrepo</t>
  </si>
  <si>
    <t>CRA 46 # 51-47</t>
  </si>
  <si>
    <t>5 31 09 68</t>
  </si>
  <si>
    <t>Cliente 123</t>
  </si>
  <si>
    <t>Full Motos</t>
  </si>
  <si>
    <t>CLL 57 # 52-12</t>
  </si>
  <si>
    <t>5 13 17 29</t>
  </si>
  <si>
    <t>98491090-5</t>
  </si>
  <si>
    <t>Leo</t>
  </si>
  <si>
    <t>Niko Motos</t>
  </si>
  <si>
    <t>CLL 68 SUR # 43c 10</t>
  </si>
  <si>
    <t>3 01 04 75</t>
  </si>
  <si>
    <t>Andres</t>
  </si>
  <si>
    <t>Alm Javiggo Y Cia Ltda</t>
  </si>
  <si>
    <t>Itagüí</t>
  </si>
  <si>
    <t>CRA 52 # 77-99</t>
  </si>
  <si>
    <t>2 81 60 79</t>
  </si>
  <si>
    <t>890930080-9</t>
  </si>
  <si>
    <t>Javier</t>
  </si>
  <si>
    <t>Norty Motos.</t>
  </si>
  <si>
    <t>Carrera 52 No. 9-100</t>
  </si>
  <si>
    <t>4 52 48 36</t>
  </si>
  <si>
    <t>Ruben</t>
  </si>
  <si>
    <t>Yor Motos.</t>
  </si>
  <si>
    <t>CLL 46 # 48-69</t>
  </si>
  <si>
    <t>2 72 24 11</t>
  </si>
  <si>
    <t>Fredy</t>
  </si>
  <si>
    <t>Mimoto</t>
  </si>
  <si>
    <t>CR 52 # 57-09</t>
  </si>
  <si>
    <t>2 31 64 15</t>
  </si>
  <si>
    <t>43053659-7</t>
  </si>
  <si>
    <t>Carlos</t>
  </si>
  <si>
    <t>Arb Motos.</t>
  </si>
  <si>
    <t>Medellín.</t>
  </si>
  <si>
    <t>CLL 88 # 52-21</t>
  </si>
  <si>
    <t>5 13 88 30</t>
  </si>
  <si>
    <t>Cliente 6</t>
  </si>
  <si>
    <t>Jaz Motos.</t>
  </si>
  <si>
    <t>Cr 52 # 57-42</t>
  </si>
  <si>
    <t>5 12 61 74</t>
  </si>
  <si>
    <t>15527899-1</t>
  </si>
  <si>
    <t>Walter</t>
  </si>
  <si>
    <t>Camila Motos</t>
  </si>
  <si>
    <t>CR 45 # 66-182</t>
  </si>
  <si>
    <t>2 33 01 40</t>
  </si>
  <si>
    <t>3254096-1</t>
  </si>
  <si>
    <t>Eliza</t>
  </si>
  <si>
    <t>Alm Neo Motos.</t>
  </si>
  <si>
    <t>Carmen De Vivoral</t>
  </si>
  <si>
    <t>CRA 30 # 29-28</t>
  </si>
  <si>
    <t>5 43 24 72</t>
  </si>
  <si>
    <t>Julio</t>
  </si>
  <si>
    <t>Alm Moto Ben-Hur.</t>
  </si>
  <si>
    <t>CRA 52 # 77-87</t>
  </si>
  <si>
    <t>3 76 07 54</t>
  </si>
  <si>
    <t>43205520-6</t>
  </si>
  <si>
    <t>Sandra Milena</t>
  </si>
  <si>
    <t>Alm Belen Motos.</t>
  </si>
  <si>
    <t>CLL 30 # 78-17</t>
  </si>
  <si>
    <t>3 42 93 87</t>
  </si>
  <si>
    <t>70129380-4</t>
  </si>
  <si>
    <t>Bae Motos</t>
  </si>
  <si>
    <t>Caldas</t>
  </si>
  <si>
    <t>CR 48a # 132sur 49</t>
  </si>
  <si>
    <t>2 78 19 02</t>
  </si>
  <si>
    <t>Cristina</t>
  </si>
  <si>
    <t>Alm Mono Motos.</t>
  </si>
  <si>
    <t>San Cristobal</t>
  </si>
  <si>
    <t>CLL 64 # 128-45</t>
  </si>
  <si>
    <t>4 27 42 63</t>
  </si>
  <si>
    <t>Cliente 77</t>
  </si>
  <si>
    <t>Partymotos.</t>
  </si>
  <si>
    <t>Carrera 35 No. 7-100</t>
  </si>
  <si>
    <t>Cliente 23</t>
  </si>
  <si>
    <t xml:space="preserve">Piagio Excel </t>
  </si>
  <si>
    <t>CR 43a # 37sur 27</t>
  </si>
  <si>
    <t>2 70 75 36</t>
  </si>
  <si>
    <t>6212676-0</t>
  </si>
  <si>
    <t>Jhon</t>
  </si>
  <si>
    <t>Motos El 12</t>
  </si>
  <si>
    <t>Carrera 4 No. 73-100</t>
  </si>
  <si>
    <t>2 67 32 11</t>
  </si>
  <si>
    <t>Cliente 106</t>
  </si>
  <si>
    <t>Revimotos.</t>
  </si>
  <si>
    <t>Yarumal</t>
  </si>
  <si>
    <t>Carrera 1 No. 97-100</t>
  </si>
  <si>
    <t>8 53 94 52</t>
  </si>
  <si>
    <t>Cliente 27</t>
  </si>
  <si>
    <t>Carrera 21 No. 34-100</t>
  </si>
  <si>
    <t>2 76 47 18</t>
  </si>
  <si>
    <t>Moto Y Motos</t>
  </si>
  <si>
    <t>Rionegro</t>
  </si>
  <si>
    <t>Carrera 94 No. 13-100</t>
  </si>
  <si>
    <t>5 31 22 97</t>
  </si>
  <si>
    <t>Cliente 83</t>
  </si>
  <si>
    <t xml:space="preserve">Moto Venus </t>
  </si>
  <si>
    <t>CLL 49 # 46-08</t>
  </si>
  <si>
    <t>5 61 59 43</t>
  </si>
  <si>
    <t>Jhon - Hector</t>
  </si>
  <si>
    <t>Oscar Velasquez</t>
  </si>
  <si>
    <t>CR 79b 108-23 piso 3</t>
  </si>
  <si>
    <t>4 62 78 59</t>
  </si>
  <si>
    <t>Jhon Hernandez</t>
  </si>
  <si>
    <t>DIAG 58a # 46-28</t>
  </si>
  <si>
    <t>4 81 18 11</t>
  </si>
  <si>
    <t>Cliente 111</t>
  </si>
  <si>
    <t>Mauricio Marquez</t>
  </si>
  <si>
    <t>Carrera 92 No. 75-100</t>
  </si>
  <si>
    <t>2 85 31 13</t>
  </si>
  <si>
    <t>Cliente 59</t>
  </si>
  <si>
    <t>Duvan Motos.</t>
  </si>
  <si>
    <t>CLL 110a # 76-45.</t>
  </si>
  <si>
    <t>Duvan</t>
  </si>
  <si>
    <t>Carlos Betancur.</t>
  </si>
  <si>
    <t>3 11 66 66  COD 15 574</t>
  </si>
  <si>
    <t>Girardota</t>
  </si>
  <si>
    <t>Copacabana</t>
  </si>
  <si>
    <t xml:space="preserve"> *** Realice este formato en la hoja actual, exactamente cómo está en la muestra de la imagen. </t>
  </si>
  <si>
    <t>Utilizar BUSCARV</t>
  </si>
  <si>
    <t>Cantidades vendidas</t>
  </si>
  <si>
    <t>Valor sin IVA</t>
  </si>
  <si>
    <t>Comisión para el vendedor</t>
  </si>
  <si>
    <t>Nombre y Apellido en MAYUSCULA</t>
  </si>
  <si>
    <t xml:space="preserve">**  En la hoja BD1 filtre los registros del año 2020 </t>
  </si>
  <si>
    <t>**  En la hoja BD2 filtre los registros cuyo Valor de ingresos sean mayores o iguales a $60.000.000</t>
  </si>
  <si>
    <t>**  En la hoja BD3 filtre los registros de las mujeres del departamento de Tecnología</t>
  </si>
  <si>
    <t>**  En la hoja BD4 filtre los registros que tengan en el campo del departamento color de relleno amarillo.</t>
  </si>
  <si>
    <t>**  En la hoja BD5 realice subtotales para encontrar el promedio del pago mensual por ciudad.</t>
  </si>
  <si>
    <t>**  En la hoja BD6 realice subtotales para encontrar el valor total a pagar por ciudad y por empresa.</t>
  </si>
  <si>
    <t>Documento</t>
  </si>
  <si>
    <t>Ética</t>
  </si>
  <si>
    <t>Word</t>
  </si>
  <si>
    <t>Excel</t>
  </si>
  <si>
    <t>Power</t>
  </si>
  <si>
    <t>Estadística</t>
  </si>
  <si>
    <t>Conducta</t>
  </si>
  <si>
    <t>Promedio</t>
  </si>
  <si>
    <t>Observación</t>
  </si>
  <si>
    <t>Jonh Jairo Arango Londoño</t>
  </si>
  <si>
    <t>Francisco J. Bolaño Fergusson</t>
  </si>
  <si>
    <t>Jaime Wilson Castro Larrea</t>
  </si>
  <si>
    <t>Luis Ignacio Estrada Del Valle</t>
  </si>
  <si>
    <t>Juan Rafael Lopez Foronda</t>
  </si>
  <si>
    <t>Jairo Javier Lopez Franco</t>
  </si>
  <si>
    <t>Luz Patricia Mejia Herrera</t>
  </si>
  <si>
    <t>Elizabeth Ramirez Parra</t>
  </si>
  <si>
    <t>Liliana Rendon Escobar</t>
  </si>
  <si>
    <t>Cálculos sobre Calificaciones</t>
  </si>
  <si>
    <t>Mejor promedio</t>
  </si>
  <si>
    <t>Calificación más baja</t>
  </si>
  <si>
    <t>Cantidad de alumnos con conducta Regular</t>
  </si>
  <si>
    <t>Promedio de los estudiantes que aprueban</t>
  </si>
  <si>
    <t>Cantidad de alumnos con promedio mayor o igual a 3,5</t>
  </si>
  <si>
    <t>* Aplique formato de millares y sin decimales, a la columna del documento</t>
  </si>
  <si>
    <t>* Para la columna CONDUCTA:  si la nota de ética es menor o igual a 3, la conducta es REGULAR; pero si la nota de ética es mayor a 3, la conducta será BUENA.</t>
  </si>
  <si>
    <t>* Encuentre el promedio de las notas</t>
  </si>
  <si>
    <t>* En la columna Observación debe aparecer un mensaje que indique si el estudiante APRUEBA si el promedio es mayor o igual a 3.0, de lo contrario REPRUEBA.</t>
  </si>
  <si>
    <t>Género</t>
  </si>
  <si>
    <t>Fecha de contrato</t>
  </si>
  <si>
    <t>Edad</t>
  </si>
  <si>
    <t>Estado civil</t>
  </si>
  <si>
    <t>Estrato</t>
  </si>
  <si>
    <t>Departamento</t>
  </si>
  <si>
    <t>Desempeño</t>
  </si>
  <si>
    <t>Valor de ingresos</t>
  </si>
  <si>
    <t>Agualimpia Martínez</t>
  </si>
  <si>
    <t>Miguel</t>
  </si>
  <si>
    <t>Masculino</t>
  </si>
  <si>
    <t>Soltero</t>
  </si>
  <si>
    <t>Diseño</t>
  </si>
  <si>
    <t>Excelente</t>
  </si>
  <si>
    <t>Agudelo Gómez</t>
  </si>
  <si>
    <t>Valentina</t>
  </si>
  <si>
    <t>Femenino</t>
  </si>
  <si>
    <t>Buena</t>
  </si>
  <si>
    <t>Agudelo Morales</t>
  </si>
  <si>
    <t xml:space="preserve">Marcela </t>
  </si>
  <si>
    <t>Otro</t>
  </si>
  <si>
    <t>Logistica</t>
  </si>
  <si>
    <t>Roberto</t>
  </si>
  <si>
    <t>Alzate Casas</t>
  </si>
  <si>
    <t xml:space="preserve">José </t>
  </si>
  <si>
    <t>Casado</t>
  </si>
  <si>
    <t>Martha</t>
  </si>
  <si>
    <t>Becerra Agudelo</t>
  </si>
  <si>
    <t>Manuela</t>
  </si>
  <si>
    <t>Regular</t>
  </si>
  <si>
    <t>Pedro</t>
  </si>
  <si>
    <t>Botero Zea</t>
  </si>
  <si>
    <t>Fernando</t>
  </si>
  <si>
    <t>Tecnología</t>
  </si>
  <si>
    <t>Juliana</t>
  </si>
  <si>
    <t>Fernandez</t>
  </si>
  <si>
    <t>Federico</t>
  </si>
  <si>
    <t>Mercadeo</t>
  </si>
  <si>
    <t>Gallo Mira</t>
  </si>
  <si>
    <t>Andrés</t>
  </si>
  <si>
    <t>León</t>
  </si>
  <si>
    <t>García Agudelo</t>
  </si>
  <si>
    <t>Olga María</t>
  </si>
  <si>
    <t>Gómez Vásquez</t>
  </si>
  <si>
    <t>Gutierrez</t>
  </si>
  <si>
    <t>Mónica Marcela</t>
  </si>
  <si>
    <t>López Castañeda</t>
  </si>
  <si>
    <t>Fabio</t>
  </si>
  <si>
    <t>Liliana</t>
  </si>
  <si>
    <t>López Grisales</t>
  </si>
  <si>
    <t>Felipe</t>
  </si>
  <si>
    <t>Marín Martinez</t>
  </si>
  <si>
    <t>Mario José</t>
  </si>
  <si>
    <t>Martínez Rodríguez</t>
  </si>
  <si>
    <t>Fernanda</t>
  </si>
  <si>
    <t>Pérez Pérez</t>
  </si>
  <si>
    <t>Pilonieta Ramírez</t>
  </si>
  <si>
    <t>Melissa</t>
  </si>
  <si>
    <t>Ramírez Suárez</t>
  </si>
  <si>
    <t>Marina</t>
  </si>
  <si>
    <t>Ríos Alvarez</t>
  </si>
  <si>
    <t>Gónzalo</t>
  </si>
  <si>
    <t>Rueda Pinto</t>
  </si>
  <si>
    <t>Sánchez</t>
  </si>
  <si>
    <t xml:space="preserve">Mónica </t>
  </si>
  <si>
    <t>Soto Alzate</t>
  </si>
  <si>
    <t>Lorena</t>
  </si>
  <si>
    <t>Soto Soto</t>
  </si>
  <si>
    <t>Huho</t>
  </si>
  <si>
    <t>Vargas López</t>
  </si>
  <si>
    <t>Mónica</t>
  </si>
  <si>
    <t>Zapata Sánchez</t>
  </si>
  <si>
    <t>Andrea</t>
  </si>
  <si>
    <t>Bibiana</t>
  </si>
  <si>
    <t>* Ordenar la tabla por nombre Ascendente</t>
  </si>
  <si>
    <t>***  En las celdas K14, K16 y K18, realice fórmulas que permitan dejar allí la descripción, la ciudad y la dirección que corresponda al código digitado en la celda L11.</t>
  </si>
  <si>
    <t xml:space="preserve">CLL 38 # 51-45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</si>
</sst>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0.0"/>
    <numFmt numFmtId="166" formatCode="_-* #,##0_-;\-* #,##0_-;_-* &quot;-&quot;??_-;_-@_-"/>
    <numFmt numFmtId="167" formatCode="_-* #,##0.00\ _€_-;\-* #,##0.00\ _€_-;_-* &quot;-&quot;??\ _€_-;_-@_-"/>
    <numFmt numFmtId="168" formatCode="_-&quot;$&quot;* #,##0_-;\-&quot;$&quot;* #,##0_-;_-&quot;$&quot;* &quot;-&quot;??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Montserrat"/>
    </font>
    <font>
      <b/>
      <sz val="10"/>
      <color indexed="13"/>
      <name val="Montserrat"/>
    </font>
    <font>
      <b/>
      <sz val="10"/>
      <name val="Montserrat"/>
    </font>
    <font>
      <b/>
      <sz val="11"/>
      <color rgb="FFFF0000"/>
      <name val="Calibri"/>
      <family val="2"/>
      <scheme val="minor"/>
    </font>
    <font>
      <b/>
      <sz val="10"/>
      <color rgb="FFFF0000"/>
      <name val="Montserrat"/>
      <family val="3"/>
    </font>
    <font>
      <sz val="10"/>
      <color theme="1"/>
      <name val="Arial"/>
      <family val="2"/>
    </font>
    <font>
      <sz val="10"/>
      <name val="Tw Cen MT"/>
      <family val="2"/>
    </font>
    <font>
      <b/>
      <sz val="10"/>
      <color indexed="18"/>
      <name val="Verdana"/>
      <family val="2"/>
    </font>
    <font>
      <sz val="10"/>
      <name val="Verdana"/>
      <family val="2"/>
    </font>
    <font>
      <sz val="10"/>
      <color theme="1"/>
      <name val="Verdana"/>
      <family val="2"/>
    </font>
    <font>
      <sz val="10"/>
      <color indexed="18"/>
      <name val="Verdana"/>
      <family val="2"/>
    </font>
    <font>
      <b/>
      <sz val="12"/>
      <color indexed="18"/>
      <name val="Verdana"/>
      <family val="2"/>
    </font>
    <font>
      <b/>
      <sz val="11"/>
      <color indexed="18"/>
      <name val="Verdana"/>
      <family val="2"/>
    </font>
    <font>
      <b/>
      <sz val="10"/>
      <color indexed="12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23"/>
      </left>
      <right/>
      <top style="thin">
        <color indexed="23"/>
      </top>
      <bottom style="thin">
        <color indexed="9"/>
      </bottom>
      <diagonal/>
    </border>
    <border>
      <left/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6" borderId="0"/>
    <xf numFmtId="0" fontId="11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9" fontId="0" fillId="0" borderId="1" xfId="0" applyNumberFormat="1" applyBorder="1"/>
    <xf numFmtId="0" fontId="0" fillId="5" borderId="1" xfId="0" applyFill="1" applyBorder="1" applyAlignment="1">
      <alignment horizontal="center"/>
    </xf>
    <xf numFmtId="164" fontId="0" fillId="0" borderId="1" xfId="1" applyNumberFormat="1" applyFont="1" applyBorder="1"/>
    <xf numFmtId="164" fontId="0" fillId="2" borderId="1" xfId="0" applyNumberFormat="1" applyFill="1" applyBorder="1"/>
    <xf numFmtId="164" fontId="0" fillId="2" borderId="1" xfId="1" applyNumberFormat="1" applyFont="1" applyFill="1" applyBorder="1"/>
    <xf numFmtId="164" fontId="0" fillId="3" borderId="1" xfId="0" applyNumberFormat="1" applyFill="1" applyBorder="1"/>
    <xf numFmtId="0" fontId="5" fillId="0" borderId="0" xfId="3" quotePrefix="1" applyFont="1" applyFill="1"/>
    <xf numFmtId="0" fontId="5" fillId="0" borderId="0" xfId="3" applyFont="1" applyFill="1"/>
    <xf numFmtId="0" fontId="5" fillId="0" borderId="0" xfId="0" applyFont="1"/>
    <xf numFmtId="0" fontId="6" fillId="7" borderId="4" xfId="0" applyFont="1" applyFill="1" applyBorder="1" applyAlignment="1">
      <alignment horizontal="center"/>
    </xf>
    <xf numFmtId="0" fontId="5" fillId="8" borderId="0" xfId="0" applyFont="1" applyFill="1"/>
    <xf numFmtId="0" fontId="5" fillId="9" borderId="7" xfId="0" applyFont="1" applyFill="1" applyBorder="1"/>
    <xf numFmtId="0" fontId="0" fillId="0" borderId="0" xfId="0" applyAlignment="1">
      <alignment horizontal="center"/>
    </xf>
    <xf numFmtId="166" fontId="0" fillId="0" borderId="1" xfId="2" applyNumberFormat="1" applyFont="1" applyBorder="1"/>
    <xf numFmtId="166" fontId="0" fillId="3" borderId="1" xfId="2" applyNumberFormat="1" applyFont="1" applyFill="1" applyBorder="1" applyAlignment="1">
      <alignment horizontal="left"/>
    </xf>
    <xf numFmtId="0" fontId="9" fillId="0" borderId="0" xfId="0" applyFont="1"/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0" fontId="10" fillId="0" borderId="4" xfId="0" applyFont="1" applyBorder="1" applyAlignment="1">
      <alignment horizontal="right"/>
    </xf>
    <xf numFmtId="0" fontId="12" fillId="10" borderId="1" xfId="4" applyFont="1" applyFill="1" applyBorder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4" fillId="0" borderId="1" xfId="5" applyFont="1" applyBorder="1"/>
    <xf numFmtId="165" fontId="15" fillId="11" borderId="1" xfId="4" applyNumberFormat="1" applyFont="1" applyFill="1" applyBorder="1" applyAlignment="1">
      <alignment horizontal="center" vertical="center"/>
    </xf>
    <xf numFmtId="0" fontId="14" fillId="0" borderId="1" xfId="6" applyNumberFormat="1" applyFont="1" applyFill="1" applyBorder="1" applyAlignment="1">
      <alignment horizontal="center" vertical="center"/>
    </xf>
    <xf numFmtId="2" fontId="14" fillId="0" borderId="1" xfId="6" applyNumberFormat="1" applyFont="1" applyFill="1" applyBorder="1" applyAlignment="1">
      <alignment horizontal="center" vertical="center"/>
    </xf>
    <xf numFmtId="0" fontId="14" fillId="0" borderId="1" xfId="4" applyFont="1" applyBorder="1" applyAlignment="1">
      <alignment horizontal="center" vertical="center"/>
    </xf>
    <xf numFmtId="0" fontId="14" fillId="0" borderId="0" xfId="6" applyNumberFormat="1" applyFont="1" applyBorder="1" applyAlignment="1">
      <alignment horizontal="center" vertical="center"/>
    </xf>
    <xf numFmtId="0" fontId="14" fillId="0" borderId="0" xfId="5" applyFont="1"/>
    <xf numFmtId="0" fontId="14" fillId="0" borderId="0" xfId="6" applyNumberFormat="1" applyFont="1" applyFill="1" applyBorder="1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3" fillId="0" borderId="0" xfId="4" applyFont="1" applyAlignment="1">
      <alignment horizontal="left" vertical="center"/>
    </xf>
    <xf numFmtId="0" fontId="3" fillId="14" borderId="1" xfId="7" applyFont="1" applyFill="1" applyBorder="1" applyAlignment="1">
      <alignment horizontal="center" vertical="center" wrapText="1"/>
    </xf>
    <xf numFmtId="0" fontId="1" fillId="0" borderId="1" xfId="7" applyBorder="1"/>
    <xf numFmtId="14" fontId="1" fillId="0" borderId="1" xfId="7" applyNumberFormat="1" applyBorder="1"/>
    <xf numFmtId="0" fontId="1" fillId="0" borderId="1" xfId="7" applyBorder="1" applyAlignment="1">
      <alignment horizontal="center" vertical="center"/>
    </xf>
    <xf numFmtId="168" fontId="1" fillId="0" borderId="1" xfId="1" applyNumberFormat="1" applyBorder="1" applyAlignment="1" applyProtection="1">
      <alignment horizontal="center" vertical="center"/>
    </xf>
    <xf numFmtId="0" fontId="1" fillId="5" borderId="1" xfId="7" applyFill="1" applyBorder="1" applyAlignment="1">
      <alignment horizontal="center" vertical="center"/>
    </xf>
    <xf numFmtId="164" fontId="0" fillId="2" borderId="1" xfId="8" applyNumberFormat="1" applyFont="1" applyFill="1" applyBorder="1"/>
    <xf numFmtId="44" fontId="0" fillId="2" borderId="1" xfId="1" applyFont="1" applyFill="1" applyBorder="1"/>
    <xf numFmtId="2" fontId="14" fillId="0" borderId="1" xfId="1" applyNumberFormat="1" applyFont="1" applyBorder="1" applyAlignment="1">
      <alignment horizontal="right" vertical="center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left"/>
    </xf>
    <xf numFmtId="0" fontId="5" fillId="9" borderId="8" xfId="0" applyFont="1" applyFill="1" applyBorder="1" applyAlignment="1">
      <alignment horizontal="left"/>
    </xf>
    <xf numFmtId="0" fontId="5" fillId="9" borderId="6" xfId="0" applyFont="1" applyFill="1" applyBorder="1" applyAlignment="1">
      <alignment horizontal="left"/>
    </xf>
    <xf numFmtId="0" fontId="7" fillId="8" borderId="0" xfId="0" applyFont="1" applyFill="1" applyAlignment="1">
      <alignment horizontal="center"/>
    </xf>
    <xf numFmtId="14" fontId="5" fillId="9" borderId="5" xfId="0" applyNumberFormat="1" applyFont="1" applyFill="1" applyBorder="1" applyAlignment="1">
      <alignment horizontal="left"/>
    </xf>
    <xf numFmtId="0" fontId="5" fillId="9" borderId="5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13" fillId="0" borderId="0" xfId="4" applyFont="1" applyAlignment="1">
      <alignment horizontal="left" vertical="center"/>
    </xf>
    <xf numFmtId="0" fontId="13" fillId="0" borderId="14" xfId="4" applyFont="1" applyBorder="1" applyAlignment="1">
      <alignment horizontal="center" vertical="center"/>
    </xf>
    <xf numFmtId="0" fontId="17" fillId="13" borderId="9" xfId="4" applyFont="1" applyFill="1" applyBorder="1" applyAlignment="1">
      <alignment horizontal="center" vertical="center"/>
    </xf>
    <xf numFmtId="0" fontId="17" fillId="13" borderId="10" xfId="4" applyFont="1" applyFill="1" applyBorder="1" applyAlignment="1">
      <alignment horizontal="center" vertical="center"/>
    </xf>
    <xf numFmtId="0" fontId="17" fillId="13" borderId="11" xfId="4" applyFont="1" applyFill="1" applyBorder="1" applyAlignment="1">
      <alignment horizontal="center" vertical="center"/>
    </xf>
    <xf numFmtId="0" fontId="18" fillId="0" borderId="12" xfId="4" applyFont="1" applyBorder="1" applyAlignment="1">
      <alignment horizontal="center" vertical="center"/>
    </xf>
    <xf numFmtId="0" fontId="18" fillId="0" borderId="13" xfId="4" applyFont="1" applyBorder="1" applyAlignment="1">
      <alignment horizontal="center" vertical="center"/>
    </xf>
    <xf numFmtId="0" fontId="13" fillId="0" borderId="0" xfId="4" applyFont="1" applyAlignment="1">
      <alignment horizontal="left" vertical="center" wrapText="1"/>
    </xf>
    <xf numFmtId="2" fontId="18" fillId="0" borderId="12" xfId="4" applyNumberFormat="1" applyFont="1" applyBorder="1" applyAlignment="1">
      <alignment horizontal="center" vertical="center"/>
    </xf>
    <xf numFmtId="2" fontId="18" fillId="0" borderId="13" xfId="4" applyNumberFormat="1" applyFont="1" applyBorder="1" applyAlignment="1">
      <alignment horizontal="center" vertical="center"/>
    </xf>
    <xf numFmtId="0" fontId="16" fillId="12" borderId="9" xfId="4" applyFont="1" applyFill="1" applyBorder="1" applyAlignment="1">
      <alignment horizontal="center" vertical="center"/>
    </xf>
    <xf numFmtId="0" fontId="16" fillId="12" borderId="10" xfId="4" applyFont="1" applyFill="1" applyBorder="1" applyAlignment="1">
      <alignment horizontal="center" vertical="center"/>
    </xf>
    <xf numFmtId="0" fontId="16" fillId="12" borderId="11" xfId="4" applyFont="1" applyFill="1" applyBorder="1" applyAlignment="1">
      <alignment horizontal="center" vertical="center"/>
    </xf>
    <xf numFmtId="165" fontId="18" fillId="0" borderId="12" xfId="4" applyNumberFormat="1" applyFont="1" applyBorder="1" applyAlignment="1">
      <alignment horizontal="center" vertical="center"/>
    </xf>
  </cellXfs>
  <cellStyles count="9">
    <cellStyle name="Millares" xfId="2" builtinId="3"/>
    <cellStyle name="Millares 2" xfId="6" xr:uid="{00000000-0005-0000-0000-000001000000}"/>
    <cellStyle name="Moneda" xfId="1" builtinId="4"/>
    <cellStyle name="Normal" xfId="0" builtinId="0"/>
    <cellStyle name="Normal 2 2" xfId="5" xr:uid="{00000000-0005-0000-0000-000004000000}"/>
    <cellStyle name="Normal 5" xfId="7" xr:uid="{00000000-0005-0000-0000-000005000000}"/>
    <cellStyle name="Normal_Funciones en excel 2" xfId="4" xr:uid="{00000000-0005-0000-0000-000006000000}"/>
    <cellStyle name="Normal_Practica No. 2" xfId="3" xr:uid="{00000000-0005-0000-0000-000007000000}"/>
    <cellStyle name="Porcentaje" xfId="8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GBox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11</xdr:row>
          <xdr:rowOff>133350</xdr:rowOff>
        </xdr:from>
        <xdr:to>
          <xdr:col>14</xdr:col>
          <xdr:colOff>361950</xdr:colOff>
          <xdr:row>18</xdr:row>
          <xdr:rowOff>114300</xdr:rowOff>
        </xdr:to>
        <xdr:sp macro="" textlink="">
          <xdr:nvSpPr>
            <xdr:cNvPr id="6145" name="Group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10</xdr:row>
      <xdr:rowOff>180975</xdr:rowOff>
    </xdr:from>
    <xdr:to>
      <xdr:col>13</xdr:col>
      <xdr:colOff>275007</xdr:colOff>
      <xdr:row>23</xdr:row>
      <xdr:rowOff>18761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2085975"/>
          <a:ext cx="9742857" cy="2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showGridLines="0" workbookViewId="0">
      <selection activeCell="K3" sqref="K3"/>
    </sheetView>
  </sheetViews>
  <sheetFormatPr baseColWidth="10" defaultRowHeight="15"/>
  <cols>
    <col min="1" max="1" width="7.42578125" customWidth="1"/>
    <col min="4" max="4" width="25.7109375" customWidth="1"/>
    <col min="8" max="9" width="11" customWidth="1"/>
    <col min="10" max="10" width="13.7109375" customWidth="1"/>
    <col min="11" max="12" width="14.5703125" customWidth="1"/>
    <col min="13" max="13" width="13" bestFit="1" customWidth="1"/>
    <col min="14" max="14" width="15.28515625" customWidth="1"/>
    <col min="15" max="15" width="13.7109375" customWidth="1"/>
  </cols>
  <sheetData>
    <row r="1" spans="1:15">
      <c r="A1" s="50" t="s">
        <v>0</v>
      </c>
      <c r="B1" s="50" t="s">
        <v>36</v>
      </c>
      <c r="C1" s="51" t="s">
        <v>37</v>
      </c>
      <c r="D1" s="51" t="s">
        <v>38</v>
      </c>
      <c r="E1" s="49" t="s">
        <v>5</v>
      </c>
      <c r="F1" s="49"/>
      <c r="G1" s="47" t="s">
        <v>8</v>
      </c>
      <c r="H1" s="47" t="s">
        <v>9</v>
      </c>
      <c r="I1" s="53" t="s">
        <v>293</v>
      </c>
      <c r="J1" s="47" t="s">
        <v>294</v>
      </c>
      <c r="K1" s="47" t="s">
        <v>3</v>
      </c>
      <c r="L1" s="51" t="s">
        <v>9</v>
      </c>
      <c r="M1" s="50" t="s">
        <v>2</v>
      </c>
      <c r="N1" s="47" t="s">
        <v>10</v>
      </c>
      <c r="O1" s="47" t="s">
        <v>295</v>
      </c>
    </row>
    <row r="2" spans="1:15">
      <c r="A2" s="50"/>
      <c r="B2" s="50"/>
      <c r="C2" s="52"/>
      <c r="D2" s="52"/>
      <c r="E2" s="5" t="s">
        <v>6</v>
      </c>
      <c r="F2" s="5" t="s">
        <v>7</v>
      </c>
      <c r="G2" s="47"/>
      <c r="H2" s="47"/>
      <c r="I2" s="54"/>
      <c r="J2" s="47"/>
      <c r="K2" s="47"/>
      <c r="L2" s="52"/>
      <c r="M2" s="50"/>
      <c r="N2" s="47"/>
      <c r="O2" s="47"/>
    </row>
    <row r="3" spans="1:15">
      <c r="A3" s="3">
        <v>1</v>
      </c>
      <c r="B3" s="1" t="s">
        <v>11</v>
      </c>
      <c r="C3" s="1" t="s">
        <v>27</v>
      </c>
      <c r="D3" s="1" t="str">
        <f>_xlfn.CONCAT(B3,"  ",C3)</f>
        <v>Diana  Mora</v>
      </c>
      <c r="E3" s="1">
        <v>4512454</v>
      </c>
      <c r="F3" s="1">
        <v>3184578852</v>
      </c>
      <c r="G3" s="1" t="s">
        <v>22</v>
      </c>
      <c r="H3" s="6">
        <v>15200</v>
      </c>
      <c r="I3" s="17">
        <v>50</v>
      </c>
      <c r="J3" s="41">
        <f>(H3*I3)</f>
        <v>760000</v>
      </c>
      <c r="K3" s="42">
        <f>J3*E15</f>
        <v>144400</v>
      </c>
      <c r="L3" s="8">
        <f>J3+K3</f>
        <v>904400</v>
      </c>
      <c r="M3" s="8">
        <f t="shared" ref="M3:M13" si="0">L3*$E$14</f>
        <v>72352</v>
      </c>
      <c r="N3" s="7">
        <f t="shared" ref="N3:N15" si="1">L3-M3</f>
        <v>832048</v>
      </c>
      <c r="O3" s="8">
        <f t="shared" ref="O3:O15" si="2">N3*$E$16</f>
        <v>208012</v>
      </c>
    </row>
    <row r="4" spans="1:15">
      <c r="A4" s="3">
        <v>2</v>
      </c>
      <c r="B4" s="1" t="s">
        <v>12</v>
      </c>
      <c r="C4" s="1" t="s">
        <v>28</v>
      </c>
      <c r="D4" s="1" t="str">
        <f t="shared" ref="D4:D11" si="3">_xlfn.CONCAT(B4,"  ",C4)</f>
        <v>José  Carreño</v>
      </c>
      <c r="E4" s="1">
        <v>3548788</v>
      </c>
      <c r="F4" s="1">
        <v>3043145478</v>
      </c>
      <c r="G4" s="1" t="s">
        <v>23</v>
      </c>
      <c r="H4" s="6">
        <v>35000</v>
      </c>
      <c r="I4" s="17">
        <v>40</v>
      </c>
      <c r="J4" s="41">
        <f t="shared" ref="J4:J11" si="4">(H4*I4)</f>
        <v>1400000</v>
      </c>
      <c r="K4" s="42">
        <f>J4*E15</f>
        <v>266000</v>
      </c>
      <c r="L4" s="8">
        <f>J4+K4</f>
        <v>1666000</v>
      </c>
      <c r="M4" s="8">
        <f t="shared" si="0"/>
        <v>133280</v>
      </c>
      <c r="N4" s="7">
        <f t="shared" si="1"/>
        <v>1532720</v>
      </c>
      <c r="O4" s="8">
        <f t="shared" si="2"/>
        <v>383180</v>
      </c>
    </row>
    <row r="5" spans="1:15">
      <c r="A5" s="3">
        <v>3</v>
      </c>
      <c r="B5" s="1" t="s">
        <v>13</v>
      </c>
      <c r="C5" s="1" t="s">
        <v>29</v>
      </c>
      <c r="D5" s="1" t="str">
        <f t="shared" si="3"/>
        <v>Pablo  Marín</v>
      </c>
      <c r="E5" s="1">
        <v>6578855</v>
      </c>
      <c r="F5" s="1">
        <v>3153417898</v>
      </c>
      <c r="G5" s="1" t="s">
        <v>24</v>
      </c>
      <c r="H5" s="6">
        <v>45000</v>
      </c>
      <c r="I5" s="17">
        <v>85</v>
      </c>
      <c r="J5" s="41">
        <f t="shared" si="4"/>
        <v>3825000</v>
      </c>
      <c r="K5" s="42">
        <f>J5*E15</f>
        <v>726750</v>
      </c>
      <c r="L5" s="8">
        <f t="shared" ref="L5:L11" si="5">J5+K5</f>
        <v>4551750</v>
      </c>
      <c r="M5" s="8">
        <f t="shared" si="0"/>
        <v>364140</v>
      </c>
      <c r="N5" s="7">
        <f t="shared" si="1"/>
        <v>4187610</v>
      </c>
      <c r="O5" s="8">
        <f t="shared" si="2"/>
        <v>1046902.5</v>
      </c>
    </row>
    <row r="6" spans="1:15">
      <c r="A6" s="3">
        <v>4</v>
      </c>
      <c r="B6" s="1" t="s">
        <v>14</v>
      </c>
      <c r="C6" s="1" t="s">
        <v>30</v>
      </c>
      <c r="D6" s="1" t="str">
        <f t="shared" si="3"/>
        <v>María  Montes</v>
      </c>
      <c r="E6" s="1">
        <v>3478541</v>
      </c>
      <c r="F6" s="1">
        <v>3056478546</v>
      </c>
      <c r="G6" s="1" t="s">
        <v>22</v>
      </c>
      <c r="H6" s="6">
        <v>55000</v>
      </c>
      <c r="I6" s="17">
        <v>46</v>
      </c>
      <c r="J6" s="41">
        <f t="shared" si="4"/>
        <v>2530000</v>
      </c>
      <c r="K6" s="42">
        <f>J6*E15</f>
        <v>480700</v>
      </c>
      <c r="L6" s="8">
        <f t="shared" si="5"/>
        <v>3010700</v>
      </c>
      <c r="M6" s="8">
        <f t="shared" si="0"/>
        <v>240856</v>
      </c>
      <c r="N6" s="7">
        <f t="shared" si="1"/>
        <v>2769844</v>
      </c>
      <c r="O6" s="8">
        <f t="shared" si="2"/>
        <v>692461</v>
      </c>
    </row>
    <row r="7" spans="1:15">
      <c r="A7" s="3">
        <v>5</v>
      </c>
      <c r="B7" s="1" t="s">
        <v>15</v>
      </c>
      <c r="C7" s="1" t="s">
        <v>31</v>
      </c>
      <c r="D7" s="1" t="str">
        <f t="shared" si="3"/>
        <v>Gloria  Acevedo</v>
      </c>
      <c r="E7" s="1">
        <v>2346452</v>
      </c>
      <c r="F7" s="1">
        <v>3043417854</v>
      </c>
      <c r="G7" s="1" t="s">
        <v>23</v>
      </c>
      <c r="H7" s="6">
        <v>25000</v>
      </c>
      <c r="I7" s="17">
        <v>28</v>
      </c>
      <c r="J7" s="41">
        <f t="shared" si="4"/>
        <v>700000</v>
      </c>
      <c r="K7" s="42">
        <f>J7*E15</f>
        <v>133000</v>
      </c>
      <c r="L7" s="8">
        <f t="shared" si="5"/>
        <v>833000</v>
      </c>
      <c r="M7" s="8">
        <f t="shared" si="0"/>
        <v>66640</v>
      </c>
      <c r="N7" s="7">
        <f t="shared" si="1"/>
        <v>766360</v>
      </c>
      <c r="O7" s="8">
        <f t="shared" si="2"/>
        <v>191590</v>
      </c>
    </row>
    <row r="8" spans="1:15">
      <c r="A8" s="3">
        <v>6</v>
      </c>
      <c r="B8" s="1" t="s">
        <v>16</v>
      </c>
      <c r="C8" s="1" t="s">
        <v>32</v>
      </c>
      <c r="D8" s="1" t="str">
        <f t="shared" si="3"/>
        <v>William  Hernandez</v>
      </c>
      <c r="E8" s="1">
        <v>2364758</v>
      </c>
      <c r="F8" s="1">
        <v>3160435487</v>
      </c>
      <c r="G8" s="1" t="s">
        <v>24</v>
      </c>
      <c r="H8" s="6">
        <v>34500</v>
      </c>
      <c r="I8" s="17">
        <v>46</v>
      </c>
      <c r="J8" s="41">
        <f t="shared" si="4"/>
        <v>1587000</v>
      </c>
      <c r="K8" s="42">
        <f>J8*E15</f>
        <v>301530</v>
      </c>
      <c r="L8" s="8">
        <f t="shared" si="5"/>
        <v>1888530</v>
      </c>
      <c r="M8" s="8">
        <f t="shared" si="0"/>
        <v>151082.4</v>
      </c>
      <c r="N8" s="7">
        <f t="shared" si="1"/>
        <v>1737447.6</v>
      </c>
      <c r="O8" s="8">
        <f t="shared" si="2"/>
        <v>434361.9</v>
      </c>
    </row>
    <row r="9" spans="1:15">
      <c r="A9" s="3">
        <v>7</v>
      </c>
      <c r="B9" s="1" t="s">
        <v>17</v>
      </c>
      <c r="C9" s="1" t="s">
        <v>33</v>
      </c>
      <c r="D9" s="1" t="str">
        <f t="shared" si="3"/>
        <v>Ana  Lopez</v>
      </c>
      <c r="E9" s="1">
        <v>4536485</v>
      </c>
      <c r="F9" s="1">
        <v>3005640414</v>
      </c>
      <c r="G9" s="1" t="s">
        <v>23</v>
      </c>
      <c r="H9" s="6">
        <v>15600</v>
      </c>
      <c r="I9" s="17">
        <v>55</v>
      </c>
      <c r="J9" s="41">
        <f t="shared" si="4"/>
        <v>858000</v>
      </c>
      <c r="K9" s="42">
        <f>J9*E15</f>
        <v>163020</v>
      </c>
      <c r="L9" s="8">
        <f t="shared" si="5"/>
        <v>1021020</v>
      </c>
      <c r="M9" s="8">
        <f t="shared" si="0"/>
        <v>81681.600000000006</v>
      </c>
      <c r="N9" s="7">
        <f t="shared" si="1"/>
        <v>939338.4</v>
      </c>
      <c r="O9" s="8">
        <f t="shared" si="2"/>
        <v>234834.6</v>
      </c>
    </row>
    <row r="10" spans="1:15">
      <c r="A10" s="3">
        <v>8</v>
      </c>
      <c r="B10" s="1" t="s">
        <v>18</v>
      </c>
      <c r="C10" s="1" t="s">
        <v>34</v>
      </c>
      <c r="D10" s="1" t="str">
        <f t="shared" si="3"/>
        <v>Luz  Caicedo</v>
      </c>
      <c r="E10" s="1">
        <v>4523438</v>
      </c>
      <c r="F10" s="1">
        <v>3197844571</v>
      </c>
      <c r="G10" s="1" t="s">
        <v>24</v>
      </c>
      <c r="H10" s="6">
        <v>18400</v>
      </c>
      <c r="I10" s="17">
        <v>84</v>
      </c>
      <c r="J10" s="41">
        <f t="shared" si="4"/>
        <v>1545600</v>
      </c>
      <c r="K10" s="42">
        <f>J10*E15</f>
        <v>293664</v>
      </c>
      <c r="L10" s="8">
        <f t="shared" si="5"/>
        <v>1839264</v>
      </c>
      <c r="M10" s="8">
        <f t="shared" si="0"/>
        <v>147141.12</v>
      </c>
      <c r="N10" s="7">
        <f t="shared" si="1"/>
        <v>1692122.88</v>
      </c>
      <c r="O10" s="8">
        <f t="shared" si="2"/>
        <v>423030.72</v>
      </c>
    </row>
    <row r="11" spans="1:15">
      <c r="A11" s="3">
        <v>9</v>
      </c>
      <c r="B11" s="1" t="s">
        <v>19</v>
      </c>
      <c r="C11" s="1" t="s">
        <v>35</v>
      </c>
      <c r="D11" s="1" t="str">
        <f t="shared" si="3"/>
        <v>Jorge  Tabarez</v>
      </c>
      <c r="E11" s="1">
        <v>3646478</v>
      </c>
      <c r="F11" s="1">
        <v>3224141247</v>
      </c>
      <c r="G11" s="1" t="s">
        <v>22</v>
      </c>
      <c r="H11" s="6">
        <v>49500</v>
      </c>
      <c r="I11" s="17">
        <v>15</v>
      </c>
      <c r="J11" s="41">
        <f t="shared" si="4"/>
        <v>742500</v>
      </c>
      <c r="K11" s="42">
        <f>J11*E15</f>
        <v>141075</v>
      </c>
      <c r="L11" s="8">
        <f t="shared" si="5"/>
        <v>883575</v>
      </c>
      <c r="M11" s="8">
        <f t="shared" si="0"/>
        <v>70686</v>
      </c>
      <c r="N11" s="7">
        <f t="shared" si="1"/>
        <v>812889</v>
      </c>
      <c r="O11" s="8">
        <f t="shared" si="2"/>
        <v>203222.25</v>
      </c>
    </row>
    <row r="12" spans="1:15">
      <c r="G12" s="48" t="s">
        <v>20</v>
      </c>
      <c r="H12" s="48"/>
      <c r="I12" s="18">
        <f>SUM(I3:I11)</f>
        <v>449</v>
      </c>
      <c r="J12" s="9">
        <f>SUM(J3:J11)</f>
        <v>13948100</v>
      </c>
      <c r="K12" s="9">
        <f>SUM(K3:K11)</f>
        <v>2650139</v>
      </c>
      <c r="L12" s="9">
        <f>SUM(L3:L11)</f>
        <v>16598239</v>
      </c>
      <c r="M12" s="9">
        <f t="shared" si="0"/>
        <v>1327859.1200000001</v>
      </c>
      <c r="N12" s="9">
        <f t="shared" si="1"/>
        <v>15270379.879999999</v>
      </c>
      <c r="O12" s="9">
        <f t="shared" si="2"/>
        <v>3817594.9699999997</v>
      </c>
    </row>
    <row r="13" spans="1:15" ht="15.75">
      <c r="D13" s="46" t="s">
        <v>1</v>
      </c>
      <c r="E13" s="46"/>
      <c r="G13" s="48" t="s">
        <v>21</v>
      </c>
      <c r="H13" s="48"/>
      <c r="I13" s="18">
        <f>AVERAGE(I3:I11)</f>
        <v>49.888888888888886</v>
      </c>
      <c r="J13" s="9">
        <f>AVERAGE(J4:J11)</f>
        <v>1648512.5</v>
      </c>
      <c r="K13" s="9">
        <f>AVERAGE(K3:K11)</f>
        <v>294459.88888888888</v>
      </c>
      <c r="L13" s="9">
        <f>AVERAGE(L3:L11)</f>
        <v>1844248.7777777778</v>
      </c>
      <c r="M13" s="9">
        <f t="shared" si="0"/>
        <v>147539.90222222221</v>
      </c>
      <c r="N13" s="9">
        <f t="shared" si="1"/>
        <v>1696708.8755555556</v>
      </c>
      <c r="O13" s="9">
        <f t="shared" si="2"/>
        <v>424177.21888888889</v>
      </c>
    </row>
    <row r="14" spans="1:15">
      <c r="D14" s="2" t="s">
        <v>2</v>
      </c>
      <c r="E14" s="4">
        <v>0.08</v>
      </c>
      <c r="G14" s="48" t="s">
        <v>25</v>
      </c>
      <c r="H14" s="48"/>
      <c r="I14" s="18">
        <f>MAX(I3:I11)</f>
        <v>85</v>
      </c>
      <c r="J14" s="9">
        <f>MAX(J3:J11)</f>
        <v>3825000</v>
      </c>
      <c r="K14" s="9">
        <f>MAX(K3:K11)</f>
        <v>726750</v>
      </c>
      <c r="L14" s="9">
        <f>MAX(L3:L11)</f>
        <v>4551750</v>
      </c>
      <c r="M14" s="9">
        <f>MAX(M3:M11)</f>
        <v>364140</v>
      </c>
      <c r="N14" s="9">
        <f t="shared" si="1"/>
        <v>4187610</v>
      </c>
      <c r="O14" s="9">
        <f t="shared" si="2"/>
        <v>1046902.5</v>
      </c>
    </row>
    <row r="15" spans="1:15">
      <c r="D15" s="2" t="s">
        <v>3</v>
      </c>
      <c r="E15" s="4">
        <v>0.19</v>
      </c>
      <c r="G15" s="48" t="s">
        <v>26</v>
      </c>
      <c r="H15" s="48"/>
      <c r="I15" s="18">
        <f>MIN(I3:I11)</f>
        <v>15</v>
      </c>
      <c r="J15" s="9">
        <f>MIN(J3:J11)</f>
        <v>700000</v>
      </c>
      <c r="K15" s="9">
        <f>MIN(K3:K11)</f>
        <v>133000</v>
      </c>
      <c r="L15" s="9">
        <f>MIN(L3:L11)</f>
        <v>833000</v>
      </c>
      <c r="M15" s="9">
        <f>MIN(M3:M11)</f>
        <v>66640</v>
      </c>
      <c r="N15" s="9">
        <f t="shared" si="1"/>
        <v>766360</v>
      </c>
      <c r="O15" s="9">
        <f t="shared" si="2"/>
        <v>191590</v>
      </c>
    </row>
    <row r="16" spans="1:15">
      <c r="D16" s="2" t="s">
        <v>4</v>
      </c>
      <c r="E16" s="4">
        <v>0.25</v>
      </c>
    </row>
    <row r="18" spans="4:4">
      <c r="D18" s="44" t="s">
        <v>296</v>
      </c>
    </row>
    <row r="19" spans="4:4">
      <c r="D19" s="45"/>
    </row>
    <row r="20" spans="4:4">
      <c r="D20" s="1" t="str">
        <f>UPPER(D3)</f>
        <v>DIANA  MORA</v>
      </c>
    </row>
    <row r="21" spans="4:4">
      <c r="D21" s="1" t="str">
        <f>UPPER(D4)</f>
        <v>JOSÉ  CARREÑO</v>
      </c>
    </row>
    <row r="22" spans="4:4">
      <c r="D22" s="1" t="str">
        <f>UPPER(D5)</f>
        <v>PABLO  MARÍN</v>
      </c>
    </row>
    <row r="23" spans="4:4">
      <c r="D23" s="1" t="str">
        <f>UPPER(D6)</f>
        <v>MARÍA  MONTES</v>
      </c>
    </row>
    <row r="24" spans="4:4">
      <c r="D24" s="1" t="str">
        <f t="shared" ref="D24:D28" si="6">UPPER(D7)</f>
        <v>GLORIA  ACEVEDO</v>
      </c>
    </row>
    <row r="25" spans="4:4">
      <c r="D25" s="1" t="str">
        <f t="shared" si="6"/>
        <v>WILLIAM  HERNANDEZ</v>
      </c>
    </row>
    <row r="26" spans="4:4">
      <c r="D26" s="1" t="str">
        <f t="shared" si="6"/>
        <v>ANA  LOPEZ</v>
      </c>
    </row>
    <row r="27" spans="4:4">
      <c r="D27" s="1" t="str">
        <f t="shared" si="6"/>
        <v>LUZ  CAICEDO</v>
      </c>
    </row>
    <row r="28" spans="4:4">
      <c r="D28" s="1" t="str">
        <f t="shared" si="6"/>
        <v>JORGE  TABAREZ</v>
      </c>
    </row>
  </sheetData>
  <mergeCells count="20">
    <mergeCell ref="O1:O2"/>
    <mergeCell ref="K1:K2"/>
    <mergeCell ref="A1:A2"/>
    <mergeCell ref="B1:B2"/>
    <mergeCell ref="H1:H2"/>
    <mergeCell ref="J1:J2"/>
    <mergeCell ref="G1:G2"/>
    <mergeCell ref="D1:D2"/>
    <mergeCell ref="C1:C2"/>
    <mergeCell ref="I1:I2"/>
    <mergeCell ref="L1:L2"/>
    <mergeCell ref="D18:D19"/>
    <mergeCell ref="D13:E13"/>
    <mergeCell ref="N1:N2"/>
    <mergeCell ref="G12:H12"/>
    <mergeCell ref="G13:H13"/>
    <mergeCell ref="E1:F1"/>
    <mergeCell ref="G14:H14"/>
    <mergeCell ref="G15:H15"/>
    <mergeCell ref="M1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5"/>
  <sheetViews>
    <sheetView tabSelected="1" workbookViewId="0">
      <selection activeCell="N5" sqref="N5"/>
    </sheetView>
  </sheetViews>
  <sheetFormatPr baseColWidth="10" defaultRowHeight="15"/>
  <cols>
    <col min="2" max="2" width="22.5703125" bestFit="1" customWidth="1"/>
    <col min="3" max="3" width="18.7109375" bestFit="1" customWidth="1"/>
    <col min="4" max="4" width="27.85546875" bestFit="1" customWidth="1"/>
    <col min="5" max="5" width="10.85546875" bestFit="1" customWidth="1"/>
    <col min="6" max="6" width="18" customWidth="1"/>
    <col min="7" max="7" width="18.140625" bestFit="1" customWidth="1"/>
  </cols>
  <sheetData>
    <row r="1" spans="1:15">
      <c r="A1" s="10" t="s">
        <v>39</v>
      </c>
      <c r="B1" s="11"/>
      <c r="C1" s="11"/>
      <c r="D1" s="11"/>
      <c r="E1" s="11"/>
      <c r="F1" s="11"/>
      <c r="G1" s="11"/>
      <c r="H1" s="12"/>
      <c r="I1" s="12"/>
      <c r="J1" s="12"/>
      <c r="K1" s="12"/>
      <c r="L1" s="12"/>
      <c r="M1" s="12"/>
      <c r="N1" s="12"/>
      <c r="O1" s="12"/>
    </row>
    <row r="2" spans="1:15">
      <c r="A2" s="10" t="s">
        <v>40</v>
      </c>
      <c r="B2" s="11"/>
      <c r="C2" s="11"/>
      <c r="D2" s="11"/>
      <c r="E2" s="11"/>
      <c r="F2" s="11"/>
      <c r="G2" s="11"/>
      <c r="H2" s="12"/>
      <c r="I2" s="12"/>
      <c r="J2" s="12"/>
      <c r="K2" s="12"/>
      <c r="L2" s="12"/>
      <c r="M2" s="12"/>
      <c r="N2" s="12"/>
      <c r="O2" s="12"/>
    </row>
    <row r="3" spans="1:15">
      <c r="A3" s="10" t="s">
        <v>406</v>
      </c>
      <c r="B3" s="11"/>
      <c r="C3" s="11"/>
      <c r="D3" s="11"/>
      <c r="E3" s="11"/>
      <c r="F3" s="11"/>
      <c r="G3" s="11"/>
      <c r="H3" s="12"/>
      <c r="I3" s="12"/>
      <c r="J3" s="12"/>
      <c r="K3" s="12"/>
      <c r="L3" s="12"/>
      <c r="M3" s="12"/>
      <c r="N3" s="12"/>
      <c r="O3" s="12"/>
    </row>
    <row r="4" spans="1:15">
      <c r="A4" s="19" t="s">
        <v>292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>
      <c r="A5" s="13" t="s">
        <v>41</v>
      </c>
      <c r="B5" s="13" t="s">
        <v>42</v>
      </c>
      <c r="C5" s="13" t="s">
        <v>43</v>
      </c>
      <c r="D5" s="13" t="s">
        <v>44</v>
      </c>
      <c r="E5" s="13" t="s">
        <v>5</v>
      </c>
      <c r="F5" s="13" t="s">
        <v>45</v>
      </c>
      <c r="G5" s="13" t="s">
        <v>46</v>
      </c>
      <c r="H5" s="12"/>
      <c r="I5" s="12"/>
      <c r="J5" s="12"/>
      <c r="K5" s="12"/>
      <c r="L5" s="12"/>
      <c r="M5" s="12"/>
      <c r="N5" s="12"/>
      <c r="O5" s="12"/>
    </row>
    <row r="6" spans="1:15">
      <c r="A6" s="20">
        <v>100</v>
      </c>
      <c r="B6" s="21" t="s">
        <v>47</v>
      </c>
      <c r="C6" s="21" t="s">
        <v>23</v>
      </c>
      <c r="D6" s="21" t="s">
        <v>48</v>
      </c>
      <c r="E6" s="22">
        <v>2374711</v>
      </c>
      <c r="F6" s="22" t="s">
        <v>49</v>
      </c>
      <c r="G6" s="21" t="s">
        <v>50</v>
      </c>
      <c r="H6" s="12"/>
      <c r="I6" s="12"/>
      <c r="J6" s="12"/>
      <c r="K6" s="12"/>
      <c r="L6" s="12"/>
      <c r="M6" s="12"/>
      <c r="N6" s="12"/>
      <c r="O6" s="12"/>
    </row>
    <row r="7" spans="1:15">
      <c r="A7" s="20">
        <v>101</v>
      </c>
      <c r="B7" s="21" t="s">
        <v>51</v>
      </c>
      <c r="C7" s="21" t="s">
        <v>22</v>
      </c>
      <c r="D7" s="21" t="s">
        <v>52</v>
      </c>
      <c r="E7" s="22" t="s">
        <v>53</v>
      </c>
      <c r="F7" s="22">
        <v>104716465.33301304</v>
      </c>
      <c r="G7" s="21" t="s">
        <v>54</v>
      </c>
      <c r="H7" s="12"/>
      <c r="I7" s="14"/>
      <c r="J7" s="58" t="s">
        <v>55</v>
      </c>
      <c r="K7" s="58"/>
      <c r="L7" s="58"/>
      <c r="M7" s="58"/>
      <c r="N7" s="58"/>
      <c r="O7" s="58"/>
    </row>
    <row r="8" spans="1:15">
      <c r="A8" s="20">
        <v>102</v>
      </c>
      <c r="B8" s="21" t="s">
        <v>56</v>
      </c>
      <c r="C8" s="21" t="s">
        <v>23</v>
      </c>
      <c r="D8" s="21" t="s">
        <v>57</v>
      </c>
      <c r="E8" s="22" t="s">
        <v>58</v>
      </c>
      <c r="F8" s="22">
        <v>873366943.89983058</v>
      </c>
      <c r="G8" s="21" t="s">
        <v>59</v>
      </c>
      <c r="H8" s="12"/>
      <c r="I8" s="14"/>
      <c r="J8" s="14"/>
      <c r="K8" s="14"/>
      <c r="L8" s="14"/>
      <c r="M8" s="14"/>
      <c r="N8" s="14"/>
      <c r="O8" s="14"/>
    </row>
    <row r="9" spans="1:15">
      <c r="A9" s="20">
        <v>103</v>
      </c>
      <c r="B9" s="21" t="s">
        <v>60</v>
      </c>
      <c r="C9" s="21" t="s">
        <v>23</v>
      </c>
      <c r="D9" s="21" t="s">
        <v>61</v>
      </c>
      <c r="E9" s="22" t="s">
        <v>62</v>
      </c>
      <c r="F9" s="22">
        <v>878124058.28774059</v>
      </c>
      <c r="G9" s="21" t="s">
        <v>63</v>
      </c>
      <c r="H9" s="12"/>
      <c r="I9" s="14"/>
      <c r="J9" s="14" t="s">
        <v>64</v>
      </c>
      <c r="K9" s="59">
        <f ca="1" xml:space="preserve"> K11+TODAY()</f>
        <v>45822</v>
      </c>
      <c r="L9" s="57"/>
      <c r="M9" s="14"/>
      <c r="N9" s="14"/>
      <c r="O9" s="14"/>
    </row>
    <row r="10" spans="1:15">
      <c r="A10" s="20">
        <v>104</v>
      </c>
      <c r="B10" s="21" t="s">
        <v>65</v>
      </c>
      <c r="C10" s="21" t="s">
        <v>23</v>
      </c>
      <c r="D10" s="21" t="s">
        <v>66</v>
      </c>
      <c r="E10" s="22" t="s">
        <v>67</v>
      </c>
      <c r="F10" s="22" t="s">
        <v>68</v>
      </c>
      <c r="G10" s="21" t="s">
        <v>69</v>
      </c>
      <c r="H10" s="12"/>
      <c r="I10" s="14"/>
      <c r="J10" s="14"/>
      <c r="K10" s="14"/>
      <c r="L10" s="14"/>
      <c r="M10" s="14"/>
      <c r="N10" s="14"/>
      <c r="O10" s="14"/>
    </row>
    <row r="11" spans="1:15">
      <c r="A11" s="20">
        <v>105</v>
      </c>
      <c r="B11" s="21" t="s">
        <v>70</v>
      </c>
      <c r="C11" s="21" t="s">
        <v>23</v>
      </c>
      <c r="D11" s="21" t="s">
        <v>71</v>
      </c>
      <c r="E11" s="22" t="s">
        <v>72</v>
      </c>
      <c r="F11" s="22">
        <v>1288367898.7433345</v>
      </c>
      <c r="G11" s="21" t="s">
        <v>73</v>
      </c>
      <c r="H11" s="12"/>
      <c r="I11" s="14"/>
      <c r="J11" s="14" t="s">
        <v>74</v>
      </c>
      <c r="K11" s="14"/>
      <c r="L11" s="15">
        <f>A11</f>
        <v>105</v>
      </c>
      <c r="M11" s="14"/>
      <c r="N11" s="14"/>
      <c r="O11" s="14"/>
    </row>
    <row r="12" spans="1:15">
      <c r="A12" s="20">
        <v>106</v>
      </c>
      <c r="B12" s="21" t="s">
        <v>75</v>
      </c>
      <c r="C12" s="21" t="s">
        <v>24</v>
      </c>
      <c r="D12" s="21" t="s">
        <v>76</v>
      </c>
      <c r="E12" s="22" t="s">
        <v>77</v>
      </c>
      <c r="F12" s="22">
        <v>1178746703.7367623</v>
      </c>
      <c r="G12" s="21" t="s">
        <v>78</v>
      </c>
      <c r="H12" s="12"/>
      <c r="I12" s="14"/>
      <c r="J12" s="14"/>
      <c r="K12" s="14"/>
      <c r="L12" s="14"/>
      <c r="M12" s="14"/>
      <c r="N12" s="14"/>
      <c r="O12" s="14"/>
    </row>
    <row r="13" spans="1:15">
      <c r="A13" s="20">
        <v>107</v>
      </c>
      <c r="B13" s="21" t="s">
        <v>79</v>
      </c>
      <c r="C13" s="21" t="s">
        <v>23</v>
      </c>
      <c r="D13" s="21" t="s">
        <v>80</v>
      </c>
      <c r="E13" s="22">
        <v>2374711</v>
      </c>
      <c r="F13" s="22">
        <v>176495444.06921259</v>
      </c>
      <c r="G13" s="21" t="s">
        <v>81</v>
      </c>
      <c r="H13" s="12"/>
      <c r="I13" s="14"/>
      <c r="J13" s="58" t="s">
        <v>82</v>
      </c>
      <c r="K13" s="58"/>
      <c r="L13" s="58"/>
      <c r="M13" s="58"/>
      <c r="N13" s="58"/>
      <c r="O13" s="14"/>
    </row>
    <row r="14" spans="1:15">
      <c r="A14" s="20">
        <v>108</v>
      </c>
      <c r="B14" s="21" t="s">
        <v>83</v>
      </c>
      <c r="C14" s="21" t="s">
        <v>23</v>
      </c>
      <c r="D14" s="21" t="s">
        <v>84</v>
      </c>
      <c r="E14" s="22" t="s">
        <v>85</v>
      </c>
      <c r="F14" s="22">
        <v>659643570.40465021</v>
      </c>
      <c r="G14" s="21" t="s">
        <v>86</v>
      </c>
      <c r="H14" s="12"/>
      <c r="I14" s="14"/>
      <c r="J14" s="14" t="s">
        <v>87</v>
      </c>
      <c r="K14" s="55" t="s">
        <v>70</v>
      </c>
      <c r="L14" s="56"/>
      <c r="M14" s="56"/>
      <c r="N14" s="57"/>
      <c r="O14" s="14"/>
    </row>
    <row r="15" spans="1:15">
      <c r="A15" s="20">
        <v>109</v>
      </c>
      <c r="B15" s="21" t="s">
        <v>88</v>
      </c>
      <c r="C15" s="21" t="s">
        <v>289</v>
      </c>
      <c r="D15" s="21" t="s">
        <v>89</v>
      </c>
      <c r="E15" s="22" t="s">
        <v>90</v>
      </c>
      <c r="F15" s="22">
        <v>717077090</v>
      </c>
      <c r="G15" s="21" t="s">
        <v>91</v>
      </c>
      <c r="H15" s="12"/>
      <c r="I15" s="14"/>
      <c r="J15" s="14"/>
      <c r="K15" s="14"/>
      <c r="L15" s="14"/>
      <c r="M15" s="14"/>
      <c r="N15" s="14"/>
      <c r="O15" s="14"/>
    </row>
    <row r="16" spans="1:15">
      <c r="A16" s="20">
        <v>110</v>
      </c>
      <c r="B16" s="21" t="s">
        <v>92</v>
      </c>
      <c r="C16" s="21" t="s">
        <v>290</v>
      </c>
      <c r="D16" s="21" t="s">
        <v>93</v>
      </c>
      <c r="E16" s="22" t="s">
        <v>94</v>
      </c>
      <c r="F16" s="22">
        <v>1479874010.0876086</v>
      </c>
      <c r="G16" s="21" t="s">
        <v>95</v>
      </c>
      <c r="H16" s="12"/>
      <c r="I16" s="14"/>
      <c r="J16" s="14" t="s">
        <v>96</v>
      </c>
      <c r="K16" s="60" t="s">
        <v>23</v>
      </c>
      <c r="L16" s="61"/>
      <c r="M16" s="14"/>
      <c r="N16" s="14"/>
      <c r="O16" s="14"/>
    </row>
    <row r="17" spans="1:15">
      <c r="A17" s="20">
        <v>111</v>
      </c>
      <c r="B17" s="21" t="s">
        <v>97</v>
      </c>
      <c r="C17" s="21" t="s">
        <v>23</v>
      </c>
      <c r="D17" s="21" t="s">
        <v>98</v>
      </c>
      <c r="E17" s="22" t="s">
        <v>99</v>
      </c>
      <c r="F17" s="22" t="s">
        <v>100</v>
      </c>
      <c r="G17" s="21" t="s">
        <v>101</v>
      </c>
      <c r="H17" s="12"/>
      <c r="I17" s="14"/>
      <c r="J17" s="14"/>
      <c r="K17" s="14"/>
      <c r="L17" s="14"/>
      <c r="M17" s="14"/>
      <c r="N17" s="14"/>
      <c r="O17" s="14"/>
    </row>
    <row r="18" spans="1:15">
      <c r="A18" s="20">
        <v>112</v>
      </c>
      <c r="B18" s="21" t="s">
        <v>102</v>
      </c>
      <c r="C18" s="21" t="s">
        <v>103</v>
      </c>
      <c r="D18" s="21" t="s">
        <v>104</v>
      </c>
      <c r="E18" s="22" t="s">
        <v>105</v>
      </c>
      <c r="F18" s="22">
        <v>209336461.60934049</v>
      </c>
      <c r="G18" s="21" t="s">
        <v>106</v>
      </c>
      <c r="H18" s="12"/>
      <c r="I18" s="14"/>
      <c r="J18" s="14" t="s">
        <v>107</v>
      </c>
      <c r="K18" s="55" t="s">
        <v>407</v>
      </c>
      <c r="L18" s="56"/>
      <c r="M18" s="57"/>
      <c r="N18" s="14"/>
      <c r="O18" s="14"/>
    </row>
    <row r="19" spans="1:15">
      <c r="A19" s="20">
        <v>113</v>
      </c>
      <c r="B19" s="21" t="s">
        <v>108</v>
      </c>
      <c r="C19" s="21" t="s">
        <v>23</v>
      </c>
      <c r="D19" s="21" t="s">
        <v>109</v>
      </c>
      <c r="E19" s="22" t="s">
        <v>110</v>
      </c>
      <c r="F19" s="22">
        <v>1371516432.4926267</v>
      </c>
      <c r="G19" s="21" t="s">
        <v>111</v>
      </c>
      <c r="H19" s="12"/>
      <c r="I19" s="14"/>
      <c r="J19" s="14"/>
      <c r="K19" s="14"/>
      <c r="L19" s="14"/>
      <c r="M19" s="14"/>
      <c r="N19" s="14"/>
      <c r="O19" s="14"/>
    </row>
    <row r="20" spans="1:15">
      <c r="A20" s="20">
        <v>114</v>
      </c>
      <c r="B20" s="21" t="s">
        <v>112</v>
      </c>
      <c r="C20" s="21" t="s">
        <v>23</v>
      </c>
      <c r="D20" s="21" t="s">
        <v>113</v>
      </c>
      <c r="E20" s="22" t="s">
        <v>114</v>
      </c>
      <c r="F20" s="22">
        <v>640362285.86311066</v>
      </c>
      <c r="G20" s="21" t="s">
        <v>115</v>
      </c>
      <c r="H20" s="12"/>
      <c r="I20" s="14"/>
      <c r="J20" s="14"/>
      <c r="K20" s="14"/>
      <c r="L20" s="14"/>
      <c r="M20" s="14"/>
      <c r="N20" s="14"/>
      <c r="O20" s="14"/>
    </row>
    <row r="21" spans="1:15">
      <c r="A21" s="20">
        <v>115</v>
      </c>
      <c r="B21" s="21" t="s">
        <v>116</v>
      </c>
      <c r="C21" s="21" t="s">
        <v>23</v>
      </c>
      <c r="D21" s="21" t="s">
        <v>117</v>
      </c>
      <c r="E21" s="22" t="s">
        <v>118</v>
      </c>
      <c r="F21" s="22" t="s">
        <v>119</v>
      </c>
      <c r="G21" s="21" t="s">
        <v>120</v>
      </c>
      <c r="H21" s="12"/>
      <c r="I21" s="12"/>
      <c r="J21" s="12"/>
      <c r="K21" s="12"/>
      <c r="L21" s="12"/>
      <c r="M21" s="12"/>
      <c r="N21" s="12"/>
      <c r="O21" s="12"/>
    </row>
    <row r="22" spans="1:15">
      <c r="A22" s="20">
        <v>116</v>
      </c>
      <c r="B22" s="21" t="s">
        <v>121</v>
      </c>
      <c r="C22" s="21" t="s">
        <v>22</v>
      </c>
      <c r="D22" s="21" t="s">
        <v>122</v>
      </c>
      <c r="E22" s="22" t="s">
        <v>123</v>
      </c>
      <c r="F22" s="22">
        <v>1128963906.5199566</v>
      </c>
      <c r="G22" s="21" t="s">
        <v>124</v>
      </c>
      <c r="H22" s="12"/>
      <c r="I22" s="12"/>
      <c r="J22" s="12"/>
      <c r="K22" s="12"/>
      <c r="L22" s="12"/>
      <c r="M22" s="12"/>
      <c r="N22" s="12"/>
      <c r="O22" s="12"/>
    </row>
    <row r="23" spans="1:15">
      <c r="A23" s="20">
        <v>117</v>
      </c>
      <c r="B23" s="21" t="s">
        <v>125</v>
      </c>
      <c r="C23" s="21" t="s">
        <v>23</v>
      </c>
      <c r="D23" s="21" t="s">
        <v>126</v>
      </c>
      <c r="E23" s="22" t="s">
        <v>127</v>
      </c>
      <c r="F23" s="22">
        <v>367560530.84273696</v>
      </c>
      <c r="G23" s="21" t="s">
        <v>128</v>
      </c>
      <c r="H23" s="12"/>
      <c r="I23" s="12"/>
      <c r="J23" s="12"/>
      <c r="K23" s="12"/>
      <c r="L23" s="12"/>
      <c r="M23" s="12"/>
      <c r="N23" s="12"/>
      <c r="O23" s="12"/>
    </row>
    <row r="24" spans="1:15">
      <c r="A24" s="20">
        <v>118</v>
      </c>
      <c r="B24" s="21" t="s">
        <v>129</v>
      </c>
      <c r="C24" s="21" t="s">
        <v>23</v>
      </c>
      <c r="D24" s="21" t="s">
        <v>130</v>
      </c>
      <c r="E24" s="22" t="s">
        <v>131</v>
      </c>
      <c r="F24" s="22">
        <v>539308682.41837311</v>
      </c>
      <c r="G24" s="21" t="s">
        <v>132</v>
      </c>
      <c r="H24" s="12"/>
      <c r="I24" s="12"/>
      <c r="J24" s="12"/>
      <c r="K24" s="12"/>
      <c r="L24" s="12"/>
      <c r="M24" s="12"/>
      <c r="N24" s="12"/>
      <c r="O24" s="12"/>
    </row>
    <row r="25" spans="1:15">
      <c r="A25" s="20">
        <v>119</v>
      </c>
      <c r="B25" s="21" t="s">
        <v>133</v>
      </c>
      <c r="C25" s="21" t="s">
        <v>103</v>
      </c>
      <c r="D25" s="21" t="s">
        <v>134</v>
      </c>
      <c r="E25" s="22" t="s">
        <v>135</v>
      </c>
      <c r="F25" s="22">
        <v>233858295.30418679</v>
      </c>
      <c r="G25" s="21" t="s">
        <v>136</v>
      </c>
      <c r="H25" s="12"/>
      <c r="I25" s="12"/>
      <c r="J25" s="12"/>
      <c r="K25" s="12"/>
      <c r="L25" s="12"/>
      <c r="M25" s="12"/>
      <c r="N25" s="12"/>
      <c r="O25" s="12"/>
    </row>
    <row r="26" spans="1:15">
      <c r="A26" s="20">
        <v>120</v>
      </c>
      <c r="B26" s="21" t="s">
        <v>137</v>
      </c>
      <c r="C26" s="21" t="s">
        <v>188</v>
      </c>
      <c r="D26" s="21" t="s">
        <v>138</v>
      </c>
      <c r="E26" s="22" t="s">
        <v>114</v>
      </c>
      <c r="F26" s="22">
        <v>1078293133.8759091</v>
      </c>
      <c r="G26" s="21" t="s">
        <v>139</v>
      </c>
      <c r="H26" s="12"/>
      <c r="I26" s="12"/>
      <c r="J26" s="12"/>
      <c r="K26" s="12"/>
      <c r="L26" s="12"/>
      <c r="M26" s="12"/>
      <c r="N26" s="12"/>
      <c r="O26" s="12"/>
    </row>
    <row r="27" spans="1:15">
      <c r="A27" s="20">
        <v>121</v>
      </c>
      <c r="B27" s="21" t="s">
        <v>140</v>
      </c>
      <c r="C27" s="21" t="s">
        <v>23</v>
      </c>
      <c r="D27" s="21" t="s">
        <v>141</v>
      </c>
      <c r="E27" s="22" t="s">
        <v>142</v>
      </c>
      <c r="F27" s="22" t="s">
        <v>143</v>
      </c>
      <c r="G27" s="21" t="s">
        <v>144</v>
      </c>
      <c r="H27" s="12"/>
      <c r="I27" s="12"/>
      <c r="J27" s="12"/>
      <c r="K27" s="12"/>
      <c r="L27" s="12"/>
      <c r="M27" s="12"/>
      <c r="N27" s="12"/>
      <c r="O27" s="12"/>
    </row>
    <row r="28" spans="1:15">
      <c r="A28" s="20">
        <v>122</v>
      </c>
      <c r="B28" s="21" t="s">
        <v>145</v>
      </c>
      <c r="C28" s="21" t="s">
        <v>23</v>
      </c>
      <c r="D28" s="21" t="s">
        <v>146</v>
      </c>
      <c r="E28" s="22" t="s">
        <v>147</v>
      </c>
      <c r="F28" s="22">
        <v>1042944842.9522326</v>
      </c>
      <c r="G28" s="21" t="s">
        <v>148</v>
      </c>
      <c r="H28" s="12"/>
      <c r="I28" s="12"/>
      <c r="J28" s="12"/>
      <c r="K28" s="12"/>
      <c r="L28" s="12"/>
      <c r="M28" s="12"/>
      <c r="N28" s="12"/>
      <c r="O28" s="12"/>
    </row>
    <row r="29" spans="1:15">
      <c r="A29" s="20">
        <v>123</v>
      </c>
      <c r="B29" s="21" t="s">
        <v>149</v>
      </c>
      <c r="C29" s="21" t="s">
        <v>23</v>
      </c>
      <c r="D29" s="21" t="s">
        <v>150</v>
      </c>
      <c r="E29" s="22" t="s">
        <v>151</v>
      </c>
      <c r="F29" s="22">
        <v>633919759.12258959</v>
      </c>
      <c r="G29" s="21" t="s">
        <v>152</v>
      </c>
      <c r="H29" s="12"/>
      <c r="I29" s="12"/>
      <c r="J29" s="12"/>
      <c r="K29" s="12"/>
      <c r="L29" s="12"/>
      <c r="M29" s="12"/>
      <c r="N29" s="12"/>
      <c r="O29" s="12"/>
    </row>
    <row r="30" spans="1:15">
      <c r="A30" s="20">
        <v>124</v>
      </c>
      <c r="B30" s="21" t="s">
        <v>153</v>
      </c>
      <c r="C30" s="21" t="s">
        <v>23</v>
      </c>
      <c r="D30" s="21" t="s">
        <v>154</v>
      </c>
      <c r="E30" s="22" t="s">
        <v>155</v>
      </c>
      <c r="F30" s="22">
        <v>1117433757.179424</v>
      </c>
      <c r="G30" s="21" t="s">
        <v>156</v>
      </c>
      <c r="H30" s="12"/>
      <c r="I30" s="12"/>
      <c r="J30" s="12"/>
      <c r="K30" s="12"/>
      <c r="L30" s="12"/>
      <c r="M30" s="12"/>
      <c r="N30" s="12"/>
      <c r="O30" s="12"/>
    </row>
    <row r="31" spans="1:15">
      <c r="A31" s="20">
        <v>125</v>
      </c>
      <c r="B31" s="21" t="s">
        <v>157</v>
      </c>
      <c r="C31" s="21" t="s">
        <v>23</v>
      </c>
      <c r="D31" s="21" t="s">
        <v>158</v>
      </c>
      <c r="E31" s="22" t="s">
        <v>159</v>
      </c>
      <c r="F31" s="22">
        <v>1215079975.8942246</v>
      </c>
      <c r="G31" s="21" t="s">
        <v>160</v>
      </c>
      <c r="H31" s="12"/>
      <c r="I31" s="12"/>
      <c r="J31" s="12"/>
      <c r="K31" s="12"/>
      <c r="L31" s="12"/>
      <c r="M31" s="12"/>
      <c r="N31" s="12"/>
      <c r="O31" s="12"/>
    </row>
    <row r="32" spans="1:15">
      <c r="A32" s="20">
        <v>126</v>
      </c>
      <c r="B32" s="21" t="s">
        <v>161</v>
      </c>
      <c r="C32" s="21" t="s">
        <v>23</v>
      </c>
      <c r="D32" s="21" t="s">
        <v>162</v>
      </c>
      <c r="E32" s="22" t="s">
        <v>163</v>
      </c>
      <c r="F32" s="22">
        <v>253782515.98369762</v>
      </c>
      <c r="G32" s="21" t="s">
        <v>164</v>
      </c>
      <c r="H32" s="12"/>
      <c r="I32" s="12"/>
      <c r="J32" s="12"/>
      <c r="K32" s="12"/>
      <c r="L32" s="12"/>
      <c r="M32" s="12"/>
      <c r="N32" s="12"/>
      <c r="O32" s="12"/>
    </row>
    <row r="33" spans="1:15">
      <c r="A33" s="20">
        <v>127</v>
      </c>
      <c r="B33" s="21" t="s">
        <v>165</v>
      </c>
      <c r="C33" s="21" t="s">
        <v>23</v>
      </c>
      <c r="D33" s="21" t="s">
        <v>162</v>
      </c>
      <c r="E33" s="22" t="s">
        <v>163</v>
      </c>
      <c r="F33" s="22">
        <v>829592611.27032518</v>
      </c>
      <c r="G33" s="21" t="s">
        <v>166</v>
      </c>
      <c r="H33" s="12"/>
      <c r="I33" s="12"/>
      <c r="J33" s="12"/>
      <c r="K33" s="12"/>
      <c r="L33" s="12"/>
      <c r="M33" s="12"/>
      <c r="N33" s="12"/>
      <c r="O33" s="12"/>
    </row>
    <row r="34" spans="1:15">
      <c r="A34" s="20">
        <v>128</v>
      </c>
      <c r="B34" s="21" t="s">
        <v>167</v>
      </c>
      <c r="C34" s="21" t="s">
        <v>23</v>
      </c>
      <c r="D34" s="21" t="s">
        <v>168</v>
      </c>
      <c r="E34" s="22">
        <v>2374711</v>
      </c>
      <c r="F34" s="22">
        <v>192591059.16057262</v>
      </c>
      <c r="G34" s="21" t="s">
        <v>169</v>
      </c>
      <c r="H34" s="12"/>
      <c r="I34" s="12"/>
      <c r="J34" s="12"/>
      <c r="K34" s="12"/>
      <c r="L34" s="12"/>
      <c r="M34" s="12"/>
      <c r="N34" s="12"/>
      <c r="O34" s="12"/>
    </row>
    <row r="35" spans="1:15">
      <c r="A35" s="20">
        <v>129</v>
      </c>
      <c r="B35" s="21" t="s">
        <v>170</v>
      </c>
      <c r="C35" s="21" t="s">
        <v>171</v>
      </c>
      <c r="D35" s="21" t="s">
        <v>172</v>
      </c>
      <c r="E35" s="22" t="s">
        <v>173</v>
      </c>
      <c r="F35" s="22">
        <v>1207960044.8588903</v>
      </c>
      <c r="G35" s="21" t="s">
        <v>78</v>
      </c>
      <c r="H35" s="12"/>
      <c r="I35" s="12"/>
      <c r="J35" s="12"/>
      <c r="K35" s="12"/>
      <c r="L35" s="12"/>
      <c r="M35" s="12"/>
      <c r="N35" s="12"/>
      <c r="O35" s="12"/>
    </row>
    <row r="36" spans="1:15">
      <c r="A36" s="20">
        <v>130</v>
      </c>
      <c r="B36" s="21" t="s">
        <v>174</v>
      </c>
      <c r="C36" s="21" t="s">
        <v>23</v>
      </c>
      <c r="D36" s="21" t="s">
        <v>175</v>
      </c>
      <c r="E36" s="22" t="s">
        <v>176</v>
      </c>
      <c r="F36" s="22">
        <v>136482127.02829233</v>
      </c>
      <c r="G36" s="21" t="s">
        <v>177</v>
      </c>
      <c r="H36" s="12"/>
      <c r="I36" s="12"/>
      <c r="J36" s="12"/>
      <c r="K36" s="12"/>
      <c r="L36" s="12"/>
      <c r="M36" s="12"/>
      <c r="N36" s="12"/>
      <c r="O36" s="12"/>
    </row>
    <row r="37" spans="1:15">
      <c r="A37" s="20">
        <v>131</v>
      </c>
      <c r="B37" s="21" t="s">
        <v>178</v>
      </c>
      <c r="C37" s="21" t="s">
        <v>23</v>
      </c>
      <c r="D37" s="21" t="s">
        <v>179</v>
      </c>
      <c r="E37" s="22" t="s">
        <v>180</v>
      </c>
      <c r="F37" s="22" t="s">
        <v>181</v>
      </c>
      <c r="G37" s="21" t="s">
        <v>182</v>
      </c>
      <c r="H37" s="12"/>
      <c r="I37" s="12"/>
      <c r="J37" s="12"/>
      <c r="K37" s="12"/>
      <c r="L37" s="12"/>
      <c r="M37" s="12"/>
      <c r="N37" s="12"/>
      <c r="O37" s="12"/>
    </row>
    <row r="38" spans="1:15">
      <c r="A38" s="20">
        <v>132</v>
      </c>
      <c r="B38" s="21" t="s">
        <v>183</v>
      </c>
      <c r="C38" s="21" t="s">
        <v>24</v>
      </c>
      <c r="D38" s="21" t="s">
        <v>184</v>
      </c>
      <c r="E38" s="22" t="s">
        <v>185</v>
      </c>
      <c r="F38" s="22">
        <v>15348878</v>
      </c>
      <c r="G38" s="21" t="s">
        <v>186</v>
      </c>
      <c r="H38" s="12"/>
      <c r="I38" s="12"/>
      <c r="J38" s="12"/>
      <c r="K38" s="12"/>
      <c r="L38" s="12"/>
      <c r="M38" s="12"/>
      <c r="N38" s="12"/>
      <c r="O38" s="12"/>
    </row>
    <row r="39" spans="1:15">
      <c r="A39" s="20">
        <v>133</v>
      </c>
      <c r="B39" s="21" t="s">
        <v>187</v>
      </c>
      <c r="C39" s="21" t="s">
        <v>188</v>
      </c>
      <c r="D39" s="21" t="s">
        <v>189</v>
      </c>
      <c r="E39" s="22" t="s">
        <v>190</v>
      </c>
      <c r="F39" s="22" t="s">
        <v>191</v>
      </c>
      <c r="G39" s="21" t="s">
        <v>192</v>
      </c>
      <c r="H39" s="12"/>
      <c r="I39" s="12"/>
      <c r="J39" s="12"/>
      <c r="K39" s="12"/>
      <c r="L39" s="12"/>
      <c r="M39" s="12"/>
      <c r="N39" s="12"/>
      <c r="O39" s="12"/>
    </row>
    <row r="40" spans="1:15">
      <c r="A40" s="20">
        <v>134</v>
      </c>
      <c r="B40" s="21" t="s">
        <v>193</v>
      </c>
      <c r="C40" s="21" t="s">
        <v>22</v>
      </c>
      <c r="D40" s="21" t="s">
        <v>194</v>
      </c>
      <c r="E40" s="22" t="s">
        <v>195</v>
      </c>
      <c r="F40" s="22">
        <v>98488711</v>
      </c>
      <c r="G40" s="21" t="s">
        <v>196</v>
      </c>
      <c r="H40" s="12"/>
      <c r="I40" s="12"/>
      <c r="J40" s="12"/>
      <c r="K40" s="12"/>
      <c r="L40" s="12"/>
      <c r="M40" s="12"/>
      <c r="N40" s="12"/>
      <c r="O40" s="12"/>
    </row>
    <row r="41" spans="1:15">
      <c r="A41" s="20">
        <v>135</v>
      </c>
      <c r="B41" s="21" t="s">
        <v>197</v>
      </c>
      <c r="C41" s="21" t="s">
        <v>22</v>
      </c>
      <c r="D41" s="21" t="s">
        <v>198</v>
      </c>
      <c r="E41" s="22" t="s">
        <v>199</v>
      </c>
      <c r="F41" s="22">
        <v>103616563.0395347</v>
      </c>
      <c r="G41" s="21" t="s">
        <v>200</v>
      </c>
      <c r="H41" s="12"/>
      <c r="I41" s="12"/>
      <c r="J41" s="12"/>
      <c r="K41" s="12"/>
      <c r="L41" s="12"/>
      <c r="M41" s="12"/>
      <c r="N41" s="12"/>
      <c r="O41" s="12"/>
    </row>
    <row r="42" spans="1:15">
      <c r="A42" s="20">
        <v>136</v>
      </c>
      <c r="B42" s="21" t="s">
        <v>201</v>
      </c>
      <c r="C42" s="21" t="s">
        <v>23</v>
      </c>
      <c r="D42" s="21" t="s">
        <v>202</v>
      </c>
      <c r="E42" s="22" t="s">
        <v>203</v>
      </c>
      <c r="F42" s="22" t="s">
        <v>204</v>
      </c>
      <c r="G42" s="21" t="s">
        <v>205</v>
      </c>
      <c r="H42" s="12"/>
      <c r="I42" s="12"/>
      <c r="J42" s="12"/>
      <c r="K42" s="12"/>
      <c r="L42" s="12"/>
      <c r="M42" s="12"/>
      <c r="N42" s="12"/>
      <c r="O42" s="12"/>
    </row>
    <row r="43" spans="1:15">
      <c r="A43" s="20">
        <v>137</v>
      </c>
      <c r="B43" s="21" t="s">
        <v>206</v>
      </c>
      <c r="C43" s="21" t="s">
        <v>207</v>
      </c>
      <c r="D43" s="21" t="s">
        <v>208</v>
      </c>
      <c r="E43" s="22" t="s">
        <v>209</v>
      </c>
      <c r="F43" s="22">
        <v>1139682261.6461692</v>
      </c>
      <c r="G43" s="21" t="s">
        <v>210</v>
      </c>
      <c r="H43" s="12"/>
      <c r="I43" s="12"/>
      <c r="J43" s="12"/>
      <c r="K43" s="12"/>
      <c r="L43" s="12"/>
      <c r="M43" s="12"/>
      <c r="N43" s="12"/>
      <c r="O43" s="12"/>
    </row>
    <row r="44" spans="1:15">
      <c r="A44" s="20">
        <v>138</v>
      </c>
      <c r="B44" s="21" t="s">
        <v>211</v>
      </c>
      <c r="C44" s="21" t="s">
        <v>207</v>
      </c>
      <c r="D44" s="21" t="s">
        <v>212</v>
      </c>
      <c r="E44" s="22" t="s">
        <v>213</v>
      </c>
      <c r="F44" s="22" t="s">
        <v>214</v>
      </c>
      <c r="G44" s="21" t="s">
        <v>215</v>
      </c>
      <c r="H44" s="12"/>
      <c r="I44" s="12"/>
      <c r="J44" s="12"/>
      <c r="K44" s="12"/>
      <c r="L44" s="12"/>
      <c r="M44" s="12"/>
      <c r="N44" s="12"/>
      <c r="O44" s="12"/>
    </row>
    <row r="45" spans="1:15">
      <c r="A45" s="20">
        <v>139</v>
      </c>
      <c r="B45" s="21" t="s">
        <v>216</v>
      </c>
      <c r="C45" s="21" t="s">
        <v>23</v>
      </c>
      <c r="D45" s="21" t="s">
        <v>217</v>
      </c>
      <c r="E45" s="22" t="s">
        <v>218</v>
      </c>
      <c r="F45" s="22" t="s">
        <v>219</v>
      </c>
      <c r="G45" s="21" t="s">
        <v>220</v>
      </c>
      <c r="H45" s="12"/>
      <c r="I45" s="12"/>
      <c r="J45" s="12"/>
      <c r="K45" s="12"/>
      <c r="L45" s="12"/>
      <c r="M45" s="12"/>
      <c r="N45" s="12"/>
      <c r="O45" s="12"/>
    </row>
    <row r="46" spans="1:15">
      <c r="A46" s="20">
        <v>140</v>
      </c>
      <c r="B46" s="21" t="s">
        <v>221</v>
      </c>
      <c r="C46" s="21" t="s">
        <v>222</v>
      </c>
      <c r="D46" s="21" t="s">
        <v>223</v>
      </c>
      <c r="E46" s="22" t="s">
        <v>224</v>
      </c>
      <c r="F46" s="22">
        <v>71112032</v>
      </c>
      <c r="G46" s="21" t="s">
        <v>225</v>
      </c>
      <c r="H46" s="12"/>
      <c r="I46" s="12"/>
      <c r="J46" s="12"/>
      <c r="K46" s="12"/>
      <c r="L46" s="12"/>
      <c r="M46" s="12"/>
      <c r="N46" s="12"/>
      <c r="O46" s="12"/>
    </row>
    <row r="47" spans="1:15">
      <c r="A47" s="20">
        <v>141</v>
      </c>
      <c r="B47" s="21" t="s">
        <v>226</v>
      </c>
      <c r="C47" s="21" t="s">
        <v>188</v>
      </c>
      <c r="D47" s="21" t="s">
        <v>227</v>
      </c>
      <c r="E47" s="22" t="s">
        <v>228</v>
      </c>
      <c r="F47" s="22" t="s">
        <v>229</v>
      </c>
      <c r="G47" s="21" t="s">
        <v>230</v>
      </c>
      <c r="H47" s="12"/>
      <c r="I47" s="12"/>
      <c r="J47" s="12"/>
      <c r="K47" s="12"/>
      <c r="L47" s="12"/>
      <c r="M47" s="12"/>
      <c r="N47" s="12"/>
      <c r="O47" s="12"/>
    </row>
    <row r="48" spans="1:15">
      <c r="A48" s="20">
        <v>142</v>
      </c>
      <c r="B48" s="21" t="s">
        <v>231</v>
      </c>
      <c r="C48" s="21" t="s">
        <v>23</v>
      </c>
      <c r="D48" s="21" t="s">
        <v>232</v>
      </c>
      <c r="E48" s="22" t="s">
        <v>233</v>
      </c>
      <c r="F48" s="22" t="s">
        <v>234</v>
      </c>
      <c r="G48" s="21" t="s">
        <v>225</v>
      </c>
      <c r="H48" s="12"/>
      <c r="I48" s="12"/>
      <c r="J48" s="12"/>
      <c r="K48" s="12"/>
      <c r="L48" s="12"/>
      <c r="M48" s="12"/>
      <c r="N48" s="12"/>
      <c r="O48" s="12"/>
    </row>
    <row r="49" spans="1:15">
      <c r="A49" s="20">
        <v>143</v>
      </c>
      <c r="B49" s="21" t="s">
        <v>235</v>
      </c>
      <c r="C49" s="21" t="s">
        <v>236</v>
      </c>
      <c r="D49" s="21" t="s">
        <v>237</v>
      </c>
      <c r="E49" s="22" t="s">
        <v>238</v>
      </c>
      <c r="F49" s="22">
        <v>914967140.77619791</v>
      </c>
      <c r="G49" s="21" t="s">
        <v>239</v>
      </c>
      <c r="H49" s="12"/>
      <c r="I49" s="12"/>
      <c r="J49" s="12"/>
      <c r="K49" s="12"/>
      <c r="L49" s="12"/>
      <c r="M49" s="12"/>
      <c r="N49" s="12"/>
      <c r="O49" s="12"/>
    </row>
    <row r="50" spans="1:15">
      <c r="A50" s="20">
        <v>144</v>
      </c>
      <c r="B50" s="21" t="s">
        <v>240</v>
      </c>
      <c r="C50" s="21" t="s">
        <v>241</v>
      </c>
      <c r="D50" s="21" t="s">
        <v>242</v>
      </c>
      <c r="E50" s="22" t="s">
        <v>243</v>
      </c>
      <c r="F50" s="22">
        <v>1290685540.3484011</v>
      </c>
      <c r="G50" s="21" t="s">
        <v>244</v>
      </c>
      <c r="H50" s="12"/>
      <c r="I50" s="12"/>
      <c r="J50" s="12"/>
      <c r="K50" s="12"/>
      <c r="L50" s="12"/>
      <c r="M50" s="12"/>
      <c r="N50" s="12"/>
      <c r="O50" s="12"/>
    </row>
    <row r="51" spans="1:15">
      <c r="A51" s="20">
        <v>145</v>
      </c>
      <c r="B51" s="21" t="s">
        <v>245</v>
      </c>
      <c r="C51" s="21" t="s">
        <v>23</v>
      </c>
      <c r="D51" s="21" t="s">
        <v>246</v>
      </c>
      <c r="E51" s="22" t="s">
        <v>53</v>
      </c>
      <c r="F51" s="22">
        <v>659604286.22750723</v>
      </c>
      <c r="G51" s="21" t="s">
        <v>247</v>
      </c>
      <c r="H51" s="12"/>
      <c r="I51" s="12"/>
      <c r="J51" s="12"/>
      <c r="K51" s="12"/>
      <c r="L51" s="12"/>
      <c r="M51" s="12"/>
      <c r="N51" s="12"/>
      <c r="O51" s="12"/>
    </row>
    <row r="52" spans="1:15">
      <c r="A52" s="20">
        <v>146</v>
      </c>
      <c r="B52" s="21" t="s">
        <v>248</v>
      </c>
      <c r="C52" s="21" t="s">
        <v>103</v>
      </c>
      <c r="D52" s="21" t="s">
        <v>249</v>
      </c>
      <c r="E52" s="22" t="s">
        <v>250</v>
      </c>
      <c r="F52" s="22" t="s">
        <v>251</v>
      </c>
      <c r="G52" s="21" t="s">
        <v>252</v>
      </c>
      <c r="H52" s="12"/>
      <c r="I52" s="12"/>
      <c r="J52" s="12"/>
      <c r="K52" s="12"/>
      <c r="L52" s="12"/>
      <c r="M52" s="12"/>
      <c r="N52" s="12"/>
      <c r="O52" s="12"/>
    </row>
    <row r="53" spans="1:15">
      <c r="A53" s="20">
        <v>147</v>
      </c>
      <c r="B53" s="21" t="s">
        <v>253</v>
      </c>
      <c r="C53" s="21" t="s">
        <v>23</v>
      </c>
      <c r="D53" s="21" t="s">
        <v>254</v>
      </c>
      <c r="E53" s="22" t="s">
        <v>255</v>
      </c>
      <c r="F53" s="22">
        <v>505431484.95939595</v>
      </c>
      <c r="G53" s="21" t="s">
        <v>256</v>
      </c>
      <c r="H53" s="12"/>
      <c r="I53" s="12"/>
      <c r="J53" s="12"/>
      <c r="K53" s="12"/>
      <c r="L53" s="12"/>
      <c r="M53" s="12"/>
      <c r="N53" s="12"/>
      <c r="O53" s="12"/>
    </row>
    <row r="54" spans="1:15">
      <c r="A54" s="20">
        <v>148</v>
      </c>
      <c r="B54" s="21" t="s">
        <v>257</v>
      </c>
      <c r="C54" s="21" t="s">
        <v>258</v>
      </c>
      <c r="D54" s="21" t="s">
        <v>259</v>
      </c>
      <c r="E54" s="22" t="s">
        <v>260</v>
      </c>
      <c r="F54" s="22">
        <v>1082291868.5454597</v>
      </c>
      <c r="G54" s="21" t="s">
        <v>261</v>
      </c>
      <c r="H54" s="12"/>
      <c r="I54" s="12"/>
      <c r="J54" s="12"/>
      <c r="K54" s="12"/>
      <c r="L54" s="12"/>
      <c r="M54" s="12"/>
      <c r="N54" s="12"/>
      <c r="O54" s="12"/>
    </row>
    <row r="55" spans="1:15">
      <c r="A55" s="20">
        <v>149</v>
      </c>
      <c r="B55" s="21" t="s">
        <v>102</v>
      </c>
      <c r="C55" s="21" t="s">
        <v>103</v>
      </c>
      <c r="D55" s="21" t="s">
        <v>262</v>
      </c>
      <c r="E55" s="22" t="s">
        <v>263</v>
      </c>
      <c r="F55" s="22">
        <v>8348497</v>
      </c>
      <c r="G55" s="21" t="s">
        <v>106</v>
      </c>
      <c r="H55" s="12"/>
      <c r="I55" s="12"/>
      <c r="J55" s="12"/>
      <c r="K55" s="12"/>
      <c r="L55" s="12"/>
      <c r="M55" s="12"/>
      <c r="N55" s="12"/>
      <c r="O55" s="12"/>
    </row>
    <row r="56" spans="1:15">
      <c r="A56" s="20">
        <v>150</v>
      </c>
      <c r="B56" s="21" t="s">
        <v>264</v>
      </c>
      <c r="C56" s="21" t="s">
        <v>265</v>
      </c>
      <c r="D56" s="21" t="s">
        <v>266</v>
      </c>
      <c r="E56" s="22" t="s">
        <v>267</v>
      </c>
      <c r="F56" s="22">
        <v>1033781213.8650388</v>
      </c>
      <c r="G56" s="21" t="s">
        <v>268</v>
      </c>
      <c r="H56" s="12"/>
      <c r="I56" s="12"/>
      <c r="J56" s="12"/>
      <c r="K56" s="12"/>
      <c r="L56" s="12"/>
      <c r="M56" s="12"/>
      <c r="N56" s="12"/>
      <c r="O56" s="12"/>
    </row>
    <row r="57" spans="1:15">
      <c r="A57" s="20">
        <v>151</v>
      </c>
      <c r="B57" s="21" t="s">
        <v>269</v>
      </c>
      <c r="C57" s="21" t="s">
        <v>265</v>
      </c>
      <c r="D57" s="21" t="s">
        <v>270</v>
      </c>
      <c r="E57" s="22" t="s">
        <v>271</v>
      </c>
      <c r="F57" s="22">
        <v>15426134</v>
      </c>
      <c r="G57" s="21" t="s">
        <v>272</v>
      </c>
      <c r="H57" s="12"/>
      <c r="I57" s="12"/>
      <c r="J57" s="12"/>
      <c r="K57" s="12"/>
      <c r="L57" s="12"/>
      <c r="M57" s="12"/>
      <c r="N57" s="12"/>
      <c r="O57" s="12"/>
    </row>
    <row r="58" spans="1:15">
      <c r="A58" s="20">
        <v>152</v>
      </c>
      <c r="B58" s="21" t="s">
        <v>273</v>
      </c>
      <c r="C58" s="21" t="s">
        <v>23</v>
      </c>
      <c r="D58" s="21" t="s">
        <v>274</v>
      </c>
      <c r="E58" s="22" t="s">
        <v>275</v>
      </c>
      <c r="F58" s="22">
        <v>403443314.39913094</v>
      </c>
      <c r="G58" s="21" t="s">
        <v>261</v>
      </c>
      <c r="H58" s="12"/>
      <c r="I58" s="12"/>
      <c r="J58" s="12"/>
      <c r="K58" s="12"/>
      <c r="L58" s="12"/>
      <c r="M58" s="12"/>
      <c r="N58" s="12"/>
      <c r="O58" s="12"/>
    </row>
    <row r="59" spans="1:15">
      <c r="A59" s="20">
        <v>153</v>
      </c>
      <c r="B59" s="21" t="s">
        <v>276</v>
      </c>
      <c r="C59" s="21" t="s">
        <v>23</v>
      </c>
      <c r="D59" s="21" t="s">
        <v>277</v>
      </c>
      <c r="E59" s="22" t="s">
        <v>278</v>
      </c>
      <c r="F59" s="22">
        <v>520067859.97499228</v>
      </c>
      <c r="G59" s="21" t="s">
        <v>279</v>
      </c>
      <c r="H59" s="12"/>
      <c r="I59" s="12"/>
      <c r="J59" s="12"/>
      <c r="K59" s="12"/>
      <c r="L59" s="12"/>
      <c r="M59" s="12"/>
      <c r="N59" s="12"/>
      <c r="O59" s="12"/>
    </row>
    <row r="60" spans="1:15">
      <c r="A60" s="20">
        <v>154</v>
      </c>
      <c r="B60" s="21" t="s">
        <v>280</v>
      </c>
      <c r="C60" s="21" t="s">
        <v>188</v>
      </c>
      <c r="D60" s="21" t="s">
        <v>281</v>
      </c>
      <c r="E60" s="22" t="s">
        <v>282</v>
      </c>
      <c r="F60" s="22">
        <v>445392839.56419665</v>
      </c>
      <c r="G60" s="21" t="s">
        <v>283</v>
      </c>
      <c r="H60" s="12"/>
      <c r="I60" s="12"/>
      <c r="J60" s="12"/>
      <c r="K60" s="12"/>
      <c r="L60" s="12"/>
      <c r="M60" s="12"/>
      <c r="N60" s="12"/>
      <c r="O60" s="12"/>
    </row>
    <row r="61" spans="1:15">
      <c r="A61" s="20">
        <v>155</v>
      </c>
      <c r="B61" s="21" t="s">
        <v>284</v>
      </c>
      <c r="C61" s="21" t="s">
        <v>207</v>
      </c>
      <c r="D61" s="21" t="s">
        <v>285</v>
      </c>
      <c r="E61" s="22">
        <v>2374711</v>
      </c>
      <c r="F61" s="22">
        <v>109021855.22256146</v>
      </c>
      <c r="G61" s="21" t="s">
        <v>286</v>
      </c>
      <c r="H61" s="12"/>
      <c r="I61" s="12"/>
      <c r="J61" s="12"/>
      <c r="K61" s="12"/>
      <c r="L61" s="12"/>
      <c r="M61" s="12"/>
      <c r="N61" s="12"/>
      <c r="O61" s="12"/>
    </row>
    <row r="62" spans="1:15">
      <c r="A62" s="20">
        <v>156</v>
      </c>
      <c r="B62" s="21" t="s">
        <v>287</v>
      </c>
      <c r="C62" s="21" t="s">
        <v>23</v>
      </c>
      <c r="D62" s="21" t="s">
        <v>288</v>
      </c>
      <c r="E62" s="22">
        <v>2374711</v>
      </c>
      <c r="F62" s="22">
        <v>784838376.42350292</v>
      </c>
      <c r="G62" s="21" t="s">
        <v>205</v>
      </c>
      <c r="H62" s="12"/>
      <c r="I62" s="12"/>
      <c r="J62" s="12"/>
      <c r="K62" s="12"/>
      <c r="L62" s="12"/>
      <c r="M62" s="12"/>
      <c r="N62" s="12"/>
      <c r="O62" s="12"/>
    </row>
    <row r="63" spans="1:15">
      <c r="A63" s="16"/>
    </row>
    <row r="64" spans="1:15">
      <c r="A64" s="16"/>
    </row>
    <row r="65" spans="1:1">
      <c r="A65" s="16"/>
    </row>
  </sheetData>
  <mergeCells count="6">
    <mergeCell ref="K18:M18"/>
    <mergeCell ref="J7:O7"/>
    <mergeCell ref="K9:L9"/>
    <mergeCell ref="J13:N13"/>
    <mergeCell ref="K14:N14"/>
    <mergeCell ref="K16:L16"/>
  </mergeCells>
  <pageMargins left="0.7" right="0.7" top="0.75" bottom="0.75" header="0.3" footer="0.3"/>
  <pageSetup paperSize="9"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Group Box 1">
              <controlPr defaultSize="0" autoFill="0" autoPict="0">
                <anchor moveWithCells="1">
                  <from>
                    <xdr:col>8</xdr:col>
                    <xdr:colOff>323850</xdr:colOff>
                    <xdr:row>11</xdr:row>
                    <xdr:rowOff>133350</xdr:rowOff>
                  </from>
                  <to>
                    <xdr:col>14</xdr:col>
                    <xdr:colOff>361950</xdr:colOff>
                    <xdr:row>18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"/>
  <sheetViews>
    <sheetView workbookViewId="0">
      <selection activeCell="H2" sqref="H2"/>
    </sheetView>
  </sheetViews>
  <sheetFormatPr baseColWidth="10" defaultRowHeight="15"/>
  <cols>
    <col min="1" max="1" width="19" bestFit="1" customWidth="1"/>
    <col min="2" max="2" width="29.85546875" bestFit="1" customWidth="1"/>
    <col min="11" max="11" width="19.7109375" customWidth="1"/>
  </cols>
  <sheetData>
    <row r="1" spans="1:13">
      <c r="A1" s="23" t="s">
        <v>303</v>
      </c>
      <c r="B1" s="23" t="s">
        <v>36</v>
      </c>
      <c r="C1" s="23" t="s">
        <v>304</v>
      </c>
      <c r="D1" s="23" t="s">
        <v>305</v>
      </c>
      <c r="E1" s="23" t="s">
        <v>306</v>
      </c>
      <c r="F1" s="23" t="s">
        <v>307</v>
      </c>
      <c r="G1" s="23" t="s">
        <v>308</v>
      </c>
      <c r="H1" s="23" t="s">
        <v>309</v>
      </c>
      <c r="I1" s="23" t="s">
        <v>310</v>
      </c>
      <c r="J1" s="24"/>
      <c r="K1" s="23" t="s">
        <v>311</v>
      </c>
      <c r="L1" s="24"/>
      <c r="M1" s="24"/>
    </row>
    <row r="2" spans="1:13">
      <c r="A2" s="43">
        <v>43555666</v>
      </c>
      <c r="B2" s="25" t="s">
        <v>312</v>
      </c>
      <c r="C2" s="26">
        <v>4</v>
      </c>
      <c r="D2" s="26">
        <v>2.7689334447546292</v>
      </c>
      <c r="E2" s="26">
        <v>3</v>
      </c>
      <c r="F2" s="26">
        <v>2.5915784479724189</v>
      </c>
      <c r="G2" s="26">
        <v>3</v>
      </c>
      <c r="H2" s="27"/>
      <c r="I2" s="28"/>
      <c r="J2" s="24"/>
      <c r="K2" s="29"/>
      <c r="L2" s="24"/>
      <c r="M2" s="24"/>
    </row>
    <row r="3" spans="1:13">
      <c r="A3" s="43">
        <v>43555667</v>
      </c>
      <c r="B3" s="25" t="s">
        <v>313</v>
      </c>
      <c r="C3" s="26">
        <v>3.0427812196048811</v>
      </c>
      <c r="D3" s="26">
        <v>2.5776780803652244</v>
      </c>
      <c r="E3" s="26">
        <v>2</v>
      </c>
      <c r="F3" s="26">
        <v>3.8</v>
      </c>
      <c r="G3" s="26">
        <v>4.5</v>
      </c>
      <c r="H3" s="27"/>
      <c r="I3" s="28"/>
      <c r="J3" s="24"/>
      <c r="K3" s="29"/>
      <c r="L3" s="24"/>
      <c r="M3" s="24"/>
    </row>
    <row r="4" spans="1:13">
      <c r="A4" s="43">
        <v>43555668</v>
      </c>
      <c r="B4" s="25" t="s">
        <v>314</v>
      </c>
      <c r="C4" s="26">
        <v>2.8924288595551384</v>
      </c>
      <c r="D4" s="26">
        <v>4.5</v>
      </c>
      <c r="E4" s="26">
        <v>2</v>
      </c>
      <c r="F4" s="26">
        <v>4.5386314802493564</v>
      </c>
      <c r="G4" s="26">
        <v>4.0208645416638218</v>
      </c>
      <c r="H4" s="27"/>
      <c r="I4" s="28"/>
      <c r="J4" s="24"/>
      <c r="K4" s="29"/>
      <c r="L4" s="24"/>
      <c r="M4" s="24"/>
    </row>
    <row r="5" spans="1:13">
      <c r="A5" s="43">
        <v>43555669</v>
      </c>
      <c r="B5" s="25" t="s">
        <v>315</v>
      </c>
      <c r="C5" s="26">
        <v>3.8</v>
      </c>
      <c r="D5" s="26">
        <v>4</v>
      </c>
      <c r="E5" s="26">
        <v>4.0379379011034535</v>
      </c>
      <c r="F5" s="26">
        <v>4.7</v>
      </c>
      <c r="G5" s="26">
        <v>4.3</v>
      </c>
      <c r="H5" s="27"/>
      <c r="I5" s="28"/>
      <c r="J5" s="24"/>
      <c r="K5" s="29"/>
      <c r="L5" s="24"/>
      <c r="M5" s="24"/>
    </row>
    <row r="6" spans="1:13">
      <c r="A6" s="43">
        <v>43555670</v>
      </c>
      <c r="B6" s="25" t="s">
        <v>316</v>
      </c>
      <c r="C6" s="26">
        <v>3.5</v>
      </c>
      <c r="D6" s="26">
        <v>3</v>
      </c>
      <c r="E6" s="26">
        <v>1</v>
      </c>
      <c r="F6" s="26">
        <v>2</v>
      </c>
      <c r="G6" s="26">
        <v>3.4457926380575872</v>
      </c>
      <c r="H6" s="27"/>
      <c r="I6" s="28"/>
      <c r="J6" s="24"/>
      <c r="K6" s="29"/>
      <c r="L6" s="24"/>
      <c r="M6" s="24"/>
    </row>
    <row r="7" spans="1:13">
      <c r="A7" s="43">
        <v>43555671</v>
      </c>
      <c r="B7" s="25" t="s">
        <v>317</v>
      </c>
      <c r="C7" s="26">
        <v>5</v>
      </c>
      <c r="D7" s="26">
        <v>4</v>
      </c>
      <c r="E7" s="26">
        <v>4</v>
      </c>
      <c r="F7" s="26">
        <v>3.87</v>
      </c>
      <c r="G7" s="26">
        <v>2.0254818002213333</v>
      </c>
      <c r="H7" s="27"/>
      <c r="I7" s="28"/>
      <c r="J7" s="24"/>
      <c r="K7" s="29"/>
      <c r="L7" s="24"/>
      <c r="M7" s="24"/>
    </row>
    <row r="8" spans="1:13">
      <c r="A8" s="43">
        <v>43555672</v>
      </c>
      <c r="B8" s="25" t="s">
        <v>318</v>
      </c>
      <c r="C8" s="26">
        <v>4.8</v>
      </c>
      <c r="D8" s="26">
        <v>1.2202692269583049</v>
      </c>
      <c r="E8" s="26">
        <v>0.49551393022300694</v>
      </c>
      <c r="F8" s="26">
        <v>2</v>
      </c>
      <c r="G8" s="26">
        <v>2.0109476504445958</v>
      </c>
      <c r="H8" s="27"/>
      <c r="I8" s="28"/>
      <c r="J8" s="24"/>
      <c r="K8" s="29"/>
      <c r="L8" s="24"/>
      <c r="M8" s="24"/>
    </row>
    <row r="9" spans="1:13">
      <c r="A9" s="43">
        <v>43555673</v>
      </c>
      <c r="B9" s="25" t="s">
        <v>319</v>
      </c>
      <c r="C9" s="26">
        <v>3.5</v>
      </c>
      <c r="D9" s="26">
        <v>4.2766341598049298</v>
      </c>
      <c r="E9" s="26">
        <v>3.8</v>
      </c>
      <c r="F9" s="26">
        <v>3</v>
      </c>
      <c r="G9" s="26">
        <v>4.2</v>
      </c>
      <c r="H9" s="27"/>
      <c r="I9" s="28"/>
      <c r="J9" s="24"/>
      <c r="K9" s="29"/>
      <c r="L9" s="24"/>
      <c r="M9" s="24"/>
    </row>
    <row r="10" spans="1:13">
      <c r="A10" s="43">
        <v>43555674</v>
      </c>
      <c r="B10" s="25" t="s">
        <v>320</v>
      </c>
      <c r="C10" s="26">
        <v>2</v>
      </c>
      <c r="D10" s="26">
        <v>5.0078742606609836</v>
      </c>
      <c r="E10" s="26">
        <v>4.8495919536273924</v>
      </c>
      <c r="F10" s="26">
        <v>2</v>
      </c>
      <c r="G10" s="26">
        <v>3.8</v>
      </c>
      <c r="H10" s="27"/>
      <c r="I10" s="28"/>
      <c r="J10" s="24"/>
      <c r="K10" s="29"/>
      <c r="L10" s="24"/>
      <c r="M10" s="24"/>
    </row>
    <row r="11" spans="1:13">
      <c r="A11" s="30"/>
      <c r="B11" s="31"/>
      <c r="C11" s="24"/>
      <c r="D11" s="24"/>
      <c r="E11" s="24"/>
      <c r="F11" s="24"/>
      <c r="G11" s="24"/>
      <c r="H11" s="24"/>
      <c r="I11" s="24"/>
      <c r="J11" s="32"/>
      <c r="K11" s="24"/>
      <c r="L11" s="33"/>
      <c r="M11" s="24"/>
    </row>
    <row r="12" spans="1:13">
      <c r="A12" s="30"/>
      <c r="B12" s="31"/>
      <c r="C12" s="24"/>
      <c r="D12" s="24"/>
      <c r="E12" s="24"/>
      <c r="F12" s="24"/>
      <c r="G12" s="24"/>
      <c r="H12" s="24"/>
      <c r="I12" s="24"/>
      <c r="J12" s="32"/>
      <c r="K12" s="24"/>
      <c r="L12" s="33"/>
      <c r="M12" s="24"/>
    </row>
    <row r="13" spans="1:13">
      <c r="A13" s="24"/>
      <c r="B13" s="72" t="s">
        <v>321</v>
      </c>
      <c r="C13" s="73"/>
      <c r="D13" s="73"/>
      <c r="E13" s="73"/>
      <c r="F13" s="73"/>
      <c r="G13" s="73"/>
      <c r="H13" s="74"/>
      <c r="I13" s="24"/>
      <c r="J13" s="24"/>
      <c r="K13" s="24"/>
      <c r="L13" s="24"/>
      <c r="M13" s="24"/>
    </row>
    <row r="14" spans="1:13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</row>
    <row r="15" spans="1:13">
      <c r="A15" s="24"/>
      <c r="B15" s="64" t="s">
        <v>322</v>
      </c>
      <c r="C15" s="65"/>
      <c r="D15" s="65"/>
      <c r="E15" s="65"/>
      <c r="F15" s="66"/>
      <c r="G15" s="75"/>
      <c r="H15" s="68"/>
      <c r="I15" s="24"/>
      <c r="J15" s="24"/>
      <c r="K15" s="24"/>
      <c r="L15" s="24"/>
      <c r="M15" s="24"/>
    </row>
    <row r="16" spans="1:13">
      <c r="A16" s="24"/>
      <c r="B16" s="24"/>
      <c r="C16" s="24"/>
      <c r="D16" s="24"/>
      <c r="E16" s="24"/>
      <c r="F16" s="24"/>
      <c r="G16" s="63"/>
      <c r="H16" s="63"/>
      <c r="I16" s="24"/>
      <c r="J16" s="24"/>
      <c r="K16" s="24"/>
      <c r="L16" s="24"/>
      <c r="M16" s="24"/>
    </row>
    <row r="17" spans="1:13">
      <c r="A17" s="24"/>
      <c r="B17" s="64" t="s">
        <v>323</v>
      </c>
      <c r="C17" s="65"/>
      <c r="D17" s="65"/>
      <c r="E17" s="65"/>
      <c r="F17" s="66"/>
      <c r="G17" s="75"/>
      <c r="H17" s="68"/>
      <c r="I17" s="24"/>
      <c r="J17" s="24"/>
      <c r="K17" s="24"/>
      <c r="L17" s="24"/>
      <c r="M17" s="24"/>
    </row>
    <row r="18" spans="1:13">
      <c r="A18" s="24"/>
      <c r="B18" s="24"/>
      <c r="C18" s="24"/>
      <c r="D18" s="24"/>
      <c r="E18" s="24"/>
      <c r="F18" s="24"/>
      <c r="G18" s="63"/>
      <c r="H18" s="63"/>
      <c r="I18" s="24"/>
      <c r="J18" s="24"/>
      <c r="K18" s="24"/>
      <c r="L18" s="24"/>
      <c r="M18" s="24"/>
    </row>
    <row r="19" spans="1:13">
      <c r="A19" s="24"/>
      <c r="B19" s="64" t="s">
        <v>324</v>
      </c>
      <c r="C19" s="65"/>
      <c r="D19" s="65"/>
      <c r="E19" s="65"/>
      <c r="F19" s="66"/>
      <c r="G19" s="67">
        <f>+COUNTIF(H2:H10,"REGULAR")</f>
        <v>0</v>
      </c>
      <c r="H19" s="68"/>
      <c r="I19" s="24"/>
      <c r="J19" s="24"/>
      <c r="K19" s="24"/>
      <c r="L19" s="24"/>
      <c r="M19" s="24"/>
    </row>
    <row r="20" spans="1:13">
      <c r="A20" s="24"/>
      <c r="B20" s="24"/>
      <c r="C20" s="24"/>
      <c r="D20" s="24"/>
      <c r="E20" s="24"/>
      <c r="F20" s="24"/>
      <c r="G20" s="63"/>
      <c r="H20" s="63"/>
      <c r="I20" s="24"/>
      <c r="J20" s="24"/>
      <c r="K20" s="24"/>
      <c r="L20" s="24"/>
      <c r="M20" s="24"/>
    </row>
    <row r="21" spans="1:13">
      <c r="A21" s="24"/>
      <c r="B21" s="64" t="s">
        <v>325</v>
      </c>
      <c r="C21" s="65"/>
      <c r="D21" s="65"/>
      <c r="E21" s="65"/>
      <c r="F21" s="66"/>
      <c r="G21" s="70" t="e">
        <f>+AVERAGEIF(K2:K10,"Aprueba",I2:I10)</f>
        <v>#DIV/0!</v>
      </c>
      <c r="H21" s="71"/>
      <c r="I21" s="24"/>
      <c r="J21" s="24"/>
      <c r="K21" s="24"/>
      <c r="L21" s="24"/>
      <c r="M21" s="24"/>
    </row>
    <row r="22" spans="1:13">
      <c r="A22" s="24"/>
      <c r="B22" s="24"/>
      <c r="C22" s="24"/>
      <c r="D22" s="24"/>
      <c r="E22" s="24"/>
      <c r="F22" s="24"/>
      <c r="G22" s="63"/>
      <c r="H22" s="63"/>
      <c r="I22" s="24"/>
      <c r="J22" s="24"/>
      <c r="K22" s="24"/>
      <c r="L22" s="24"/>
      <c r="M22" s="24"/>
    </row>
    <row r="23" spans="1:13">
      <c r="A23" s="24"/>
      <c r="B23" s="64" t="s">
        <v>326</v>
      </c>
      <c r="C23" s="65"/>
      <c r="D23" s="65"/>
      <c r="E23" s="65"/>
      <c r="F23" s="66"/>
      <c r="G23" s="67">
        <f>+COUNTIF(I2:I10,"&gt;=3,5")</f>
        <v>0</v>
      </c>
      <c r="H23" s="68"/>
      <c r="I23" s="24"/>
      <c r="J23" s="24"/>
      <c r="K23" s="24"/>
      <c r="L23" s="24"/>
      <c r="M23" s="24"/>
    </row>
    <row r="24" spans="1:13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</row>
    <row r="25" spans="1:13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</row>
    <row r="26" spans="1:13">
      <c r="A26" s="62" t="s">
        <v>327</v>
      </c>
      <c r="B26" s="62"/>
      <c r="C26" s="62"/>
      <c r="D26" s="62"/>
      <c r="E26" s="62"/>
      <c r="F26" s="62"/>
      <c r="G26" s="62"/>
      <c r="H26" s="62"/>
      <c r="I26" s="62"/>
      <c r="J26" s="62"/>
      <c r="K26" s="24"/>
      <c r="L26" s="24"/>
      <c r="M26" s="24"/>
    </row>
    <row r="27" spans="1:13">
      <c r="A27" s="69" t="s">
        <v>328</v>
      </c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</row>
    <row r="28" spans="1:13">
      <c r="A28" s="62" t="s">
        <v>329</v>
      </c>
      <c r="B28" s="62"/>
      <c r="C28" s="62"/>
      <c r="D28" s="62"/>
      <c r="E28" s="62"/>
      <c r="F28" s="62"/>
      <c r="G28" s="62"/>
      <c r="H28" s="62"/>
      <c r="I28" s="62"/>
      <c r="J28" s="62"/>
      <c r="K28" s="24"/>
      <c r="L28" s="24"/>
      <c r="M28" s="24"/>
    </row>
    <row r="29" spans="1:13">
      <c r="A29" s="62" t="s">
        <v>330</v>
      </c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24"/>
      <c r="M29" s="24"/>
    </row>
    <row r="30" spans="1:13">
      <c r="A30" s="34" t="s">
        <v>405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</row>
    <row r="31" spans="1:13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</row>
    <row r="32" spans="1:13">
      <c r="A32" s="34"/>
      <c r="B32" s="3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</row>
  </sheetData>
  <mergeCells count="19">
    <mergeCell ref="B13:H13"/>
    <mergeCell ref="B15:F15"/>
    <mergeCell ref="G15:H15"/>
    <mergeCell ref="G16:H16"/>
    <mergeCell ref="B17:F17"/>
    <mergeCell ref="G17:H17"/>
    <mergeCell ref="G18:H18"/>
    <mergeCell ref="B19:F19"/>
    <mergeCell ref="G19:H19"/>
    <mergeCell ref="G20:H20"/>
    <mergeCell ref="B21:F21"/>
    <mergeCell ref="G21:H21"/>
    <mergeCell ref="A29:K29"/>
    <mergeCell ref="G22:H22"/>
    <mergeCell ref="B23:F23"/>
    <mergeCell ref="G23:H23"/>
    <mergeCell ref="A26:J26"/>
    <mergeCell ref="A27:M27"/>
    <mergeCell ref="A28:J28"/>
  </mergeCells>
  <conditionalFormatting sqref="H2:H10">
    <cfRule type="cellIs" dxfId="1" priority="2" operator="greaterThan">
      <formula>3.1</formula>
    </cfRule>
  </conditionalFormatting>
  <conditionalFormatting sqref="C2:C10">
    <cfRule type="cellIs" dxfId="0" priority="1" operator="greaterThan">
      <formula>3.1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1"/>
  <sheetViews>
    <sheetView topLeftCell="A7" workbookViewId="0">
      <selection activeCell="E43" sqref="E43"/>
    </sheetView>
  </sheetViews>
  <sheetFormatPr baseColWidth="10" defaultRowHeight="15"/>
  <sheetData>
    <row r="11" spans="1:1">
      <c r="A11" t="s">
        <v>291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7"/>
  <sheetViews>
    <sheetView workbookViewId="0">
      <selection activeCell="D7" sqref="D7"/>
    </sheetView>
  </sheetViews>
  <sheetFormatPr baseColWidth="10" defaultRowHeight="15"/>
  <sheetData>
    <row r="2" spans="1:1">
      <c r="A2" t="s">
        <v>297</v>
      </c>
    </row>
    <row r="3" spans="1:1">
      <c r="A3" t="s">
        <v>298</v>
      </c>
    </row>
    <row r="4" spans="1:1">
      <c r="A4" t="s">
        <v>299</v>
      </c>
    </row>
    <row r="5" spans="1:1">
      <c r="A5" t="s">
        <v>300</v>
      </c>
    </row>
    <row r="6" spans="1:1">
      <c r="A6" t="s">
        <v>301</v>
      </c>
    </row>
    <row r="7" spans="1:1">
      <c r="A7" t="s">
        <v>302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5"/>
  <sheetViews>
    <sheetView topLeftCell="A12" workbookViewId="0">
      <selection activeCell="F12" sqref="F12"/>
    </sheetView>
  </sheetViews>
  <sheetFormatPr baseColWidth="10" defaultRowHeight="15"/>
  <cols>
    <col min="1" max="1" width="19.28515625" bestFit="1" customWidth="1"/>
    <col min="2" max="2" width="14.85546875" bestFit="1" customWidth="1"/>
    <col min="3" max="3" width="12.140625" customWidth="1"/>
    <col min="10" max="10" width="15.5703125" customWidth="1"/>
  </cols>
  <sheetData>
    <row r="1" spans="1:10" ht="30">
      <c r="A1" s="35" t="s">
        <v>37</v>
      </c>
      <c r="B1" s="35" t="s">
        <v>36</v>
      </c>
      <c r="C1" s="35" t="s">
        <v>331</v>
      </c>
      <c r="D1" s="35" t="s">
        <v>332</v>
      </c>
      <c r="E1" s="35" t="s">
        <v>333</v>
      </c>
      <c r="F1" s="35" t="s">
        <v>334</v>
      </c>
      <c r="G1" s="35" t="s">
        <v>335</v>
      </c>
      <c r="H1" s="35" t="s">
        <v>336</v>
      </c>
      <c r="I1" s="35" t="s">
        <v>337</v>
      </c>
      <c r="J1" s="35" t="s">
        <v>338</v>
      </c>
    </row>
    <row r="2" spans="1:10">
      <c r="A2" s="36" t="s">
        <v>339</v>
      </c>
      <c r="B2" s="36" t="s">
        <v>340</v>
      </c>
      <c r="C2" s="36" t="s">
        <v>341</v>
      </c>
      <c r="D2" s="37">
        <v>43417</v>
      </c>
      <c r="E2" s="38">
        <v>30</v>
      </c>
      <c r="F2" s="38" t="s">
        <v>342</v>
      </c>
      <c r="G2" s="38">
        <v>4</v>
      </c>
      <c r="H2" s="38" t="s">
        <v>343</v>
      </c>
      <c r="I2" s="38" t="s">
        <v>344</v>
      </c>
      <c r="J2" s="39">
        <v>59000000</v>
      </c>
    </row>
    <row r="3" spans="1:10">
      <c r="A3" s="36" t="s">
        <v>339</v>
      </c>
      <c r="B3" s="36" t="s">
        <v>91</v>
      </c>
      <c r="C3" s="36" t="s">
        <v>341</v>
      </c>
      <c r="D3" s="37">
        <v>43417</v>
      </c>
      <c r="E3" s="38">
        <v>30</v>
      </c>
      <c r="F3" s="38" t="s">
        <v>342</v>
      </c>
      <c r="G3" s="38">
        <v>4</v>
      </c>
      <c r="H3" s="38" t="s">
        <v>343</v>
      </c>
      <c r="I3" s="38" t="s">
        <v>344</v>
      </c>
      <c r="J3" s="39">
        <v>59000000</v>
      </c>
    </row>
    <row r="4" spans="1:10">
      <c r="A4" s="36" t="s">
        <v>345</v>
      </c>
      <c r="B4" s="36" t="s">
        <v>346</v>
      </c>
      <c r="C4" s="36" t="s">
        <v>347</v>
      </c>
      <c r="D4" s="37">
        <v>43864</v>
      </c>
      <c r="E4" s="38">
        <v>20</v>
      </c>
      <c r="F4" s="38" t="s">
        <v>342</v>
      </c>
      <c r="G4" s="38">
        <v>4</v>
      </c>
      <c r="H4" s="38" t="s">
        <v>343</v>
      </c>
      <c r="I4" s="38" t="s">
        <v>348</v>
      </c>
      <c r="J4" s="39">
        <v>55000000</v>
      </c>
    </row>
    <row r="5" spans="1:10">
      <c r="A5" s="36" t="s">
        <v>349</v>
      </c>
      <c r="B5" s="36" t="s">
        <v>350</v>
      </c>
      <c r="C5" s="36" t="s">
        <v>347</v>
      </c>
      <c r="D5" s="37">
        <v>43369</v>
      </c>
      <c r="E5" s="38">
        <v>27</v>
      </c>
      <c r="F5" s="38" t="s">
        <v>351</v>
      </c>
      <c r="G5" s="38">
        <v>2</v>
      </c>
      <c r="H5" s="38" t="s">
        <v>352</v>
      </c>
      <c r="I5" s="38" t="s">
        <v>344</v>
      </c>
      <c r="J5" s="39">
        <v>70000000</v>
      </c>
    </row>
    <row r="6" spans="1:10">
      <c r="A6" s="36" t="s">
        <v>349</v>
      </c>
      <c r="B6" s="36" t="s">
        <v>353</v>
      </c>
      <c r="C6" s="36" t="s">
        <v>341</v>
      </c>
      <c r="D6" s="37">
        <v>43369</v>
      </c>
      <c r="E6" s="38">
        <v>27</v>
      </c>
      <c r="F6" s="38" t="s">
        <v>351</v>
      </c>
      <c r="G6" s="38">
        <v>2</v>
      </c>
      <c r="H6" s="38" t="s">
        <v>352</v>
      </c>
      <c r="I6" s="38" t="s">
        <v>344</v>
      </c>
      <c r="J6" s="39">
        <v>70000000</v>
      </c>
    </row>
    <row r="7" spans="1:10">
      <c r="A7" s="36" t="s">
        <v>354</v>
      </c>
      <c r="B7" s="36" t="s">
        <v>355</v>
      </c>
      <c r="C7" s="36" t="s">
        <v>341</v>
      </c>
      <c r="D7" s="37">
        <v>43383</v>
      </c>
      <c r="E7" s="38">
        <v>19</v>
      </c>
      <c r="F7" s="38" t="s">
        <v>356</v>
      </c>
      <c r="G7" s="38">
        <v>3</v>
      </c>
      <c r="H7" s="38" t="s">
        <v>343</v>
      </c>
      <c r="I7" s="38" t="s">
        <v>348</v>
      </c>
      <c r="J7" s="39">
        <v>56000000</v>
      </c>
    </row>
    <row r="8" spans="1:10">
      <c r="A8" s="36" t="s">
        <v>354</v>
      </c>
      <c r="B8" s="36" t="s">
        <v>357</v>
      </c>
      <c r="C8" s="36" t="s">
        <v>347</v>
      </c>
      <c r="D8" s="37">
        <v>43383</v>
      </c>
      <c r="E8" s="38">
        <v>19</v>
      </c>
      <c r="F8" s="38" t="s">
        <v>356</v>
      </c>
      <c r="G8" s="38">
        <v>3</v>
      </c>
      <c r="H8" s="38" t="s">
        <v>343</v>
      </c>
      <c r="I8" s="38" t="s">
        <v>348</v>
      </c>
      <c r="J8" s="39">
        <v>56000000</v>
      </c>
    </row>
    <row r="9" spans="1:10">
      <c r="A9" s="36" t="s">
        <v>358</v>
      </c>
      <c r="B9" s="36" t="s">
        <v>359</v>
      </c>
      <c r="C9" s="36" t="s">
        <v>347</v>
      </c>
      <c r="D9" s="37">
        <v>43465</v>
      </c>
      <c r="E9" s="38">
        <v>53</v>
      </c>
      <c r="F9" s="38" t="s">
        <v>351</v>
      </c>
      <c r="G9" s="38">
        <v>5</v>
      </c>
      <c r="H9" s="38" t="s">
        <v>343</v>
      </c>
      <c r="I9" s="38" t="s">
        <v>360</v>
      </c>
      <c r="J9" s="39">
        <v>48000000</v>
      </c>
    </row>
    <row r="10" spans="1:10">
      <c r="A10" s="36" t="s">
        <v>358</v>
      </c>
      <c r="B10" s="36" t="s">
        <v>361</v>
      </c>
      <c r="C10" s="36" t="s">
        <v>347</v>
      </c>
      <c r="D10" s="37">
        <v>43465</v>
      </c>
      <c r="E10" s="38">
        <v>53</v>
      </c>
      <c r="F10" s="38" t="s">
        <v>351</v>
      </c>
      <c r="G10" s="38">
        <v>5</v>
      </c>
      <c r="H10" s="38" t="s">
        <v>343</v>
      </c>
      <c r="I10" s="38" t="s">
        <v>360</v>
      </c>
      <c r="J10" s="39">
        <v>48000000</v>
      </c>
    </row>
    <row r="11" spans="1:10">
      <c r="A11" s="36" t="s">
        <v>362</v>
      </c>
      <c r="B11" s="36" t="s">
        <v>363</v>
      </c>
      <c r="C11" s="36" t="s">
        <v>341</v>
      </c>
      <c r="D11" s="37">
        <v>43162</v>
      </c>
      <c r="E11" s="38">
        <v>30</v>
      </c>
      <c r="F11" s="38" t="s">
        <v>356</v>
      </c>
      <c r="G11" s="38">
        <v>2</v>
      </c>
      <c r="H11" s="38" t="s">
        <v>364</v>
      </c>
      <c r="I11" s="38" t="s">
        <v>348</v>
      </c>
      <c r="J11" s="39">
        <v>56000000</v>
      </c>
    </row>
    <row r="12" spans="1:10">
      <c r="A12" s="36" t="s">
        <v>362</v>
      </c>
      <c r="B12" s="36" t="s">
        <v>365</v>
      </c>
      <c r="C12" s="36" t="s">
        <v>347</v>
      </c>
      <c r="D12" s="37">
        <v>43162</v>
      </c>
      <c r="E12" s="38">
        <v>30</v>
      </c>
      <c r="F12" s="38" t="s">
        <v>356</v>
      </c>
      <c r="G12" s="38">
        <v>2</v>
      </c>
      <c r="H12" s="38" t="s">
        <v>364</v>
      </c>
      <c r="I12" s="38" t="s">
        <v>348</v>
      </c>
      <c r="J12" s="39">
        <v>56000000</v>
      </c>
    </row>
    <row r="13" spans="1:10">
      <c r="A13" s="36" t="s">
        <v>366</v>
      </c>
      <c r="B13" s="36" t="s">
        <v>367</v>
      </c>
      <c r="C13" s="36" t="s">
        <v>341</v>
      </c>
      <c r="D13" s="37">
        <v>43956</v>
      </c>
      <c r="E13" s="38">
        <v>22</v>
      </c>
      <c r="F13" s="38" t="s">
        <v>356</v>
      </c>
      <c r="G13" s="38">
        <v>4</v>
      </c>
      <c r="H13" s="38" t="s">
        <v>368</v>
      </c>
      <c r="I13" s="38" t="s">
        <v>344</v>
      </c>
      <c r="J13" s="39">
        <v>56000000</v>
      </c>
    </row>
    <row r="14" spans="1:10">
      <c r="A14" s="36" t="s">
        <v>369</v>
      </c>
      <c r="B14" s="36" t="s">
        <v>370</v>
      </c>
      <c r="C14" s="36" t="s">
        <v>341</v>
      </c>
      <c r="D14" s="37">
        <v>43498</v>
      </c>
      <c r="E14" s="38">
        <v>30</v>
      </c>
      <c r="F14" s="38" t="s">
        <v>342</v>
      </c>
      <c r="G14" s="38">
        <v>3</v>
      </c>
      <c r="H14" s="38" t="s">
        <v>368</v>
      </c>
      <c r="I14" s="38" t="s">
        <v>344</v>
      </c>
      <c r="J14" s="39">
        <v>49000000</v>
      </c>
    </row>
    <row r="15" spans="1:10">
      <c r="A15" s="36" t="s">
        <v>369</v>
      </c>
      <c r="B15" s="36" t="s">
        <v>371</v>
      </c>
      <c r="C15" s="36" t="s">
        <v>341</v>
      </c>
      <c r="D15" s="37">
        <v>43498</v>
      </c>
      <c r="E15" s="38">
        <v>30</v>
      </c>
      <c r="F15" s="38" t="s">
        <v>342</v>
      </c>
      <c r="G15" s="38">
        <v>3</v>
      </c>
      <c r="H15" s="38" t="s">
        <v>368</v>
      </c>
      <c r="I15" s="38" t="s">
        <v>344</v>
      </c>
      <c r="J15" s="39">
        <v>49000000</v>
      </c>
    </row>
    <row r="16" spans="1:10">
      <c r="A16" s="36" t="s">
        <v>369</v>
      </c>
      <c r="B16" s="36" t="s">
        <v>371</v>
      </c>
      <c r="C16" s="36" t="s">
        <v>341</v>
      </c>
      <c r="D16" s="37">
        <v>43498</v>
      </c>
      <c r="E16" s="38">
        <v>30</v>
      </c>
      <c r="F16" s="38" t="s">
        <v>342</v>
      </c>
      <c r="G16" s="38">
        <v>3</v>
      </c>
      <c r="H16" s="38" t="s">
        <v>368</v>
      </c>
      <c r="I16" s="38" t="s">
        <v>344</v>
      </c>
      <c r="J16" s="39">
        <v>49000000</v>
      </c>
    </row>
    <row r="17" spans="1:10">
      <c r="A17" s="36" t="s">
        <v>372</v>
      </c>
      <c r="B17" s="36" t="s">
        <v>373</v>
      </c>
      <c r="C17" s="36" t="s">
        <v>347</v>
      </c>
      <c r="D17" s="37">
        <v>43101</v>
      </c>
      <c r="E17" s="38">
        <v>34</v>
      </c>
      <c r="F17" s="38" t="s">
        <v>351</v>
      </c>
      <c r="G17" s="38">
        <v>3</v>
      </c>
      <c r="H17" s="38" t="s">
        <v>368</v>
      </c>
      <c r="I17" s="38" t="s">
        <v>348</v>
      </c>
      <c r="J17" s="39">
        <v>45000000</v>
      </c>
    </row>
    <row r="18" spans="1:10">
      <c r="A18" s="36" t="s">
        <v>374</v>
      </c>
      <c r="B18" s="36" t="s">
        <v>357</v>
      </c>
      <c r="C18" s="36" t="s">
        <v>347</v>
      </c>
      <c r="D18" s="37">
        <v>43192</v>
      </c>
      <c r="E18" s="38">
        <v>45</v>
      </c>
      <c r="F18" s="38" t="s">
        <v>351</v>
      </c>
      <c r="G18" s="38">
        <v>6</v>
      </c>
      <c r="H18" s="38" t="s">
        <v>352</v>
      </c>
      <c r="I18" s="38" t="s">
        <v>360</v>
      </c>
      <c r="J18" s="39">
        <v>66000000</v>
      </c>
    </row>
    <row r="19" spans="1:10">
      <c r="A19" s="36" t="s">
        <v>375</v>
      </c>
      <c r="B19" s="36" t="s">
        <v>376</v>
      </c>
      <c r="C19" s="36" t="s">
        <v>347</v>
      </c>
      <c r="D19" s="37">
        <v>44114</v>
      </c>
      <c r="E19" s="38">
        <v>22</v>
      </c>
      <c r="F19" s="38" t="s">
        <v>356</v>
      </c>
      <c r="G19" s="38">
        <v>4</v>
      </c>
      <c r="H19" s="38" t="s">
        <v>343</v>
      </c>
      <c r="I19" s="38" t="s">
        <v>344</v>
      </c>
      <c r="J19" s="39">
        <v>50000000</v>
      </c>
    </row>
    <row r="20" spans="1:10">
      <c r="A20" s="36" t="s">
        <v>377</v>
      </c>
      <c r="B20" s="36" t="s">
        <v>378</v>
      </c>
      <c r="C20" s="36" t="s">
        <v>341</v>
      </c>
      <c r="D20" s="37">
        <v>42768</v>
      </c>
      <c r="E20" s="38">
        <v>44</v>
      </c>
      <c r="F20" s="38" t="s">
        <v>356</v>
      </c>
      <c r="G20" s="38">
        <v>4</v>
      </c>
      <c r="H20" s="38" t="s">
        <v>343</v>
      </c>
      <c r="I20" s="38" t="s">
        <v>348</v>
      </c>
      <c r="J20" s="39">
        <v>52000000</v>
      </c>
    </row>
    <row r="21" spans="1:10">
      <c r="A21" s="36" t="s">
        <v>377</v>
      </c>
      <c r="B21" s="36" t="s">
        <v>379</v>
      </c>
      <c r="C21" s="36" t="s">
        <v>347</v>
      </c>
      <c r="D21" s="37">
        <v>42768</v>
      </c>
      <c r="E21" s="38">
        <v>44</v>
      </c>
      <c r="F21" s="38" t="s">
        <v>356</v>
      </c>
      <c r="G21" s="38">
        <v>4</v>
      </c>
      <c r="H21" s="38" t="s">
        <v>343</v>
      </c>
      <c r="I21" s="38" t="s">
        <v>348</v>
      </c>
      <c r="J21" s="39">
        <v>52000000</v>
      </c>
    </row>
    <row r="22" spans="1:10">
      <c r="A22" s="36" t="s">
        <v>380</v>
      </c>
      <c r="B22" s="36" t="s">
        <v>381</v>
      </c>
      <c r="C22" s="36" t="s">
        <v>341</v>
      </c>
      <c r="D22" s="37">
        <v>43446</v>
      </c>
      <c r="E22" s="38">
        <v>34</v>
      </c>
      <c r="F22" s="38" t="s">
        <v>356</v>
      </c>
      <c r="G22" s="38">
        <v>3</v>
      </c>
      <c r="H22" s="38" t="s">
        <v>352</v>
      </c>
      <c r="I22" s="38" t="s">
        <v>348</v>
      </c>
      <c r="J22" s="39">
        <v>65000000</v>
      </c>
    </row>
    <row r="23" spans="1:10">
      <c r="A23" s="36" t="s">
        <v>382</v>
      </c>
      <c r="B23" s="36" t="s">
        <v>350</v>
      </c>
      <c r="C23" s="36" t="s">
        <v>347</v>
      </c>
      <c r="D23" s="37">
        <v>43526</v>
      </c>
      <c r="E23" s="38">
        <v>23</v>
      </c>
      <c r="F23" s="38" t="s">
        <v>351</v>
      </c>
      <c r="G23" s="38">
        <v>3</v>
      </c>
      <c r="H23" s="38" t="s">
        <v>364</v>
      </c>
      <c r="I23" s="38" t="s">
        <v>360</v>
      </c>
      <c r="J23" s="39">
        <v>78000000</v>
      </c>
    </row>
    <row r="24" spans="1:10">
      <c r="A24" s="36" t="s">
        <v>382</v>
      </c>
      <c r="B24" s="36" t="s">
        <v>383</v>
      </c>
      <c r="C24" s="36" t="s">
        <v>341</v>
      </c>
      <c r="D24" s="37">
        <v>43526</v>
      </c>
      <c r="E24" s="38">
        <v>23</v>
      </c>
      <c r="F24" s="38" t="s">
        <v>351</v>
      </c>
      <c r="G24" s="38">
        <v>3</v>
      </c>
      <c r="H24" s="38" t="s">
        <v>364</v>
      </c>
      <c r="I24" s="38" t="s">
        <v>360</v>
      </c>
      <c r="J24" s="39">
        <v>78000000</v>
      </c>
    </row>
    <row r="25" spans="1:10">
      <c r="A25" s="36" t="s">
        <v>382</v>
      </c>
      <c r="B25" s="36" t="s">
        <v>383</v>
      </c>
      <c r="C25" s="36" t="s">
        <v>341</v>
      </c>
      <c r="D25" s="37">
        <v>43526</v>
      </c>
      <c r="E25" s="38">
        <v>23</v>
      </c>
      <c r="F25" s="38" t="s">
        <v>351</v>
      </c>
      <c r="G25" s="38">
        <v>3</v>
      </c>
      <c r="H25" s="38" t="s">
        <v>364</v>
      </c>
      <c r="I25" s="38" t="s">
        <v>360</v>
      </c>
      <c r="J25" s="39">
        <v>78000000</v>
      </c>
    </row>
    <row r="26" spans="1:10">
      <c r="A26" s="36" t="s">
        <v>384</v>
      </c>
      <c r="B26" s="36" t="s">
        <v>381</v>
      </c>
      <c r="C26" s="36" t="s">
        <v>341</v>
      </c>
      <c r="D26" s="37">
        <v>43497</v>
      </c>
      <c r="E26" s="38">
        <v>24</v>
      </c>
      <c r="F26" s="38" t="s">
        <v>356</v>
      </c>
      <c r="G26" s="38">
        <v>4</v>
      </c>
      <c r="H26" s="38" t="s">
        <v>364</v>
      </c>
      <c r="I26" s="38" t="s">
        <v>344</v>
      </c>
      <c r="J26" s="39">
        <v>66000000</v>
      </c>
    </row>
    <row r="27" spans="1:10">
      <c r="A27" s="36" t="s">
        <v>384</v>
      </c>
      <c r="B27" s="36" t="s">
        <v>385</v>
      </c>
      <c r="C27" s="36" t="s">
        <v>347</v>
      </c>
      <c r="D27" s="37">
        <v>43497</v>
      </c>
      <c r="E27" s="38">
        <v>24</v>
      </c>
      <c r="F27" s="38" t="s">
        <v>356</v>
      </c>
      <c r="G27" s="38">
        <v>4</v>
      </c>
      <c r="H27" s="38" t="s">
        <v>364</v>
      </c>
      <c r="I27" s="38" t="s">
        <v>344</v>
      </c>
      <c r="J27" s="39">
        <v>66000000</v>
      </c>
    </row>
    <row r="28" spans="1:10">
      <c r="A28" s="36" t="s">
        <v>386</v>
      </c>
      <c r="B28" s="36" t="s">
        <v>365</v>
      </c>
      <c r="C28" s="36" t="s">
        <v>347</v>
      </c>
      <c r="D28" s="37">
        <v>44052</v>
      </c>
      <c r="E28" s="38">
        <v>33</v>
      </c>
      <c r="F28" s="38" t="s">
        <v>356</v>
      </c>
      <c r="G28" s="38">
        <v>5</v>
      </c>
      <c r="H28" s="38" t="s">
        <v>368</v>
      </c>
      <c r="I28" s="38" t="s">
        <v>360</v>
      </c>
      <c r="J28" s="39">
        <v>67000000</v>
      </c>
    </row>
    <row r="29" spans="1:10">
      <c r="A29" s="36" t="s">
        <v>387</v>
      </c>
      <c r="B29" s="36" t="s">
        <v>205</v>
      </c>
      <c r="C29" s="36" t="s">
        <v>341</v>
      </c>
      <c r="D29" s="37">
        <v>44113</v>
      </c>
      <c r="E29" s="38">
        <v>35</v>
      </c>
      <c r="F29" s="38" t="s">
        <v>342</v>
      </c>
      <c r="G29" s="38">
        <v>4</v>
      </c>
      <c r="H29" s="38" t="s">
        <v>343</v>
      </c>
      <c r="I29" s="38" t="s">
        <v>360</v>
      </c>
      <c r="J29" s="39">
        <v>66000000</v>
      </c>
    </row>
    <row r="30" spans="1:10">
      <c r="A30" s="36" t="s">
        <v>387</v>
      </c>
      <c r="B30" s="36" t="s">
        <v>388</v>
      </c>
      <c r="C30" s="36" t="s">
        <v>347</v>
      </c>
      <c r="D30" s="37">
        <v>44113</v>
      </c>
      <c r="E30" s="38">
        <v>35</v>
      </c>
      <c r="F30" s="38" t="s">
        <v>342</v>
      </c>
      <c r="G30" s="38">
        <v>4</v>
      </c>
      <c r="H30" s="38" t="s">
        <v>343</v>
      </c>
      <c r="I30" s="38" t="s">
        <v>360</v>
      </c>
      <c r="J30" s="39">
        <v>66000000</v>
      </c>
    </row>
    <row r="31" spans="1:10">
      <c r="A31" s="36" t="s">
        <v>387</v>
      </c>
      <c r="B31" s="36" t="s">
        <v>388</v>
      </c>
      <c r="C31" s="36" t="s">
        <v>347</v>
      </c>
      <c r="D31" s="37">
        <v>44113</v>
      </c>
      <c r="E31" s="38">
        <v>35</v>
      </c>
      <c r="F31" s="38" t="s">
        <v>342</v>
      </c>
      <c r="G31" s="38">
        <v>4</v>
      </c>
      <c r="H31" s="38" t="s">
        <v>343</v>
      </c>
      <c r="I31" s="38" t="s">
        <v>360</v>
      </c>
      <c r="J31" s="39">
        <v>66000000</v>
      </c>
    </row>
    <row r="32" spans="1:10">
      <c r="A32" s="36" t="s">
        <v>389</v>
      </c>
      <c r="B32" s="36" t="s">
        <v>390</v>
      </c>
      <c r="C32" s="36" t="s">
        <v>347</v>
      </c>
      <c r="D32" s="37">
        <v>43352</v>
      </c>
      <c r="E32" s="38">
        <v>19</v>
      </c>
      <c r="F32" s="38" t="s">
        <v>342</v>
      </c>
      <c r="G32" s="38">
        <v>2</v>
      </c>
      <c r="H32" s="38" t="s">
        <v>364</v>
      </c>
      <c r="I32" s="38" t="s">
        <v>360</v>
      </c>
      <c r="J32" s="39">
        <v>45000000</v>
      </c>
    </row>
    <row r="33" spans="1:10">
      <c r="A33" s="36" t="s">
        <v>391</v>
      </c>
      <c r="B33" s="36" t="s">
        <v>381</v>
      </c>
      <c r="C33" s="36" t="s">
        <v>341</v>
      </c>
      <c r="D33" s="37">
        <v>44107</v>
      </c>
      <c r="E33" s="38">
        <v>21</v>
      </c>
      <c r="F33" s="38" t="s">
        <v>356</v>
      </c>
      <c r="G33" s="38">
        <v>6</v>
      </c>
      <c r="H33" s="38" t="s">
        <v>352</v>
      </c>
      <c r="I33" s="38" t="s">
        <v>348</v>
      </c>
      <c r="J33" s="39">
        <v>70000000</v>
      </c>
    </row>
    <row r="34" spans="1:10">
      <c r="A34" s="36" t="s">
        <v>391</v>
      </c>
      <c r="B34" s="36" t="s">
        <v>392</v>
      </c>
      <c r="C34" s="36" t="s">
        <v>341</v>
      </c>
      <c r="D34" s="37">
        <v>44107</v>
      </c>
      <c r="E34" s="38">
        <v>21</v>
      </c>
      <c r="F34" s="38" t="s">
        <v>356</v>
      </c>
      <c r="G34" s="38">
        <v>6</v>
      </c>
      <c r="H34" s="38" t="s">
        <v>352</v>
      </c>
      <c r="I34" s="38" t="s">
        <v>348</v>
      </c>
      <c r="J34" s="39">
        <v>70000000</v>
      </c>
    </row>
    <row r="35" spans="1:10">
      <c r="A35" s="36" t="s">
        <v>393</v>
      </c>
      <c r="B35" s="36" t="s">
        <v>379</v>
      </c>
      <c r="C35" s="36" t="s">
        <v>347</v>
      </c>
      <c r="D35" s="37">
        <v>43235</v>
      </c>
      <c r="E35" s="38">
        <v>44</v>
      </c>
      <c r="F35" s="38" t="s">
        <v>342</v>
      </c>
      <c r="G35" s="38">
        <v>5</v>
      </c>
      <c r="H35" s="38" t="s">
        <v>352</v>
      </c>
      <c r="I35" s="38" t="s">
        <v>360</v>
      </c>
      <c r="J35" s="39">
        <v>58000000</v>
      </c>
    </row>
    <row r="36" spans="1:10">
      <c r="A36" s="36" t="s">
        <v>393</v>
      </c>
      <c r="B36" s="36" t="s">
        <v>379</v>
      </c>
      <c r="C36" s="36" t="s">
        <v>347</v>
      </c>
      <c r="D36" s="37">
        <v>43235</v>
      </c>
      <c r="E36" s="38">
        <v>44</v>
      </c>
      <c r="F36" s="38" t="s">
        <v>342</v>
      </c>
      <c r="G36" s="38">
        <v>5</v>
      </c>
      <c r="H36" s="38" t="s">
        <v>352</v>
      </c>
      <c r="I36" s="38" t="s">
        <v>360</v>
      </c>
      <c r="J36" s="39">
        <v>58000000</v>
      </c>
    </row>
    <row r="37" spans="1:10">
      <c r="A37" s="36" t="s">
        <v>394</v>
      </c>
      <c r="B37" s="36" t="s">
        <v>370</v>
      </c>
      <c r="C37" s="36" t="s">
        <v>341</v>
      </c>
      <c r="D37" s="37">
        <v>43322</v>
      </c>
      <c r="E37" s="38">
        <v>38</v>
      </c>
      <c r="F37" s="38" t="s">
        <v>351</v>
      </c>
      <c r="G37" s="38">
        <v>3</v>
      </c>
      <c r="H37" s="38" t="s">
        <v>343</v>
      </c>
      <c r="I37" s="38" t="s">
        <v>360</v>
      </c>
      <c r="J37" s="39">
        <v>68000000</v>
      </c>
    </row>
    <row r="38" spans="1:10">
      <c r="A38" s="36" t="s">
        <v>394</v>
      </c>
      <c r="B38" s="36" t="s">
        <v>395</v>
      </c>
      <c r="C38" s="36" t="s">
        <v>347</v>
      </c>
      <c r="D38" s="37">
        <v>43322</v>
      </c>
      <c r="E38" s="38">
        <v>38</v>
      </c>
      <c r="F38" s="38" t="s">
        <v>351</v>
      </c>
      <c r="G38" s="38">
        <v>3</v>
      </c>
      <c r="H38" s="38" t="s">
        <v>343</v>
      </c>
      <c r="I38" s="38" t="s">
        <v>360</v>
      </c>
      <c r="J38" s="39">
        <v>68000000</v>
      </c>
    </row>
    <row r="39" spans="1:10">
      <c r="A39" s="36" t="s">
        <v>396</v>
      </c>
      <c r="B39" s="36" t="s">
        <v>397</v>
      </c>
      <c r="C39" s="36" t="s">
        <v>347</v>
      </c>
      <c r="D39" s="37">
        <v>43166</v>
      </c>
      <c r="E39" s="38">
        <v>40</v>
      </c>
      <c r="F39" s="38" t="s">
        <v>356</v>
      </c>
      <c r="G39" s="38">
        <v>5</v>
      </c>
      <c r="H39" s="38" t="s">
        <v>352</v>
      </c>
      <c r="I39" s="38" t="s">
        <v>344</v>
      </c>
      <c r="J39" s="39">
        <v>54000000</v>
      </c>
    </row>
    <row r="40" spans="1:10">
      <c r="A40" s="36" t="s">
        <v>398</v>
      </c>
      <c r="B40" s="36" t="s">
        <v>399</v>
      </c>
      <c r="C40" s="36" t="s">
        <v>341</v>
      </c>
      <c r="D40" s="37">
        <v>43554</v>
      </c>
      <c r="E40" s="38">
        <v>33</v>
      </c>
      <c r="F40" s="38" t="s">
        <v>356</v>
      </c>
      <c r="G40" s="38">
        <v>5</v>
      </c>
      <c r="H40" s="38" t="s">
        <v>368</v>
      </c>
      <c r="I40" s="38" t="s">
        <v>348</v>
      </c>
      <c r="J40" s="39">
        <v>55000000</v>
      </c>
    </row>
    <row r="41" spans="1:10">
      <c r="A41" s="36" t="s">
        <v>398</v>
      </c>
      <c r="B41" s="36" t="s">
        <v>19</v>
      </c>
      <c r="C41" s="36" t="s">
        <v>341</v>
      </c>
      <c r="D41" s="37">
        <v>43554</v>
      </c>
      <c r="E41" s="38">
        <v>33</v>
      </c>
      <c r="F41" s="38" t="s">
        <v>356</v>
      </c>
      <c r="G41" s="38">
        <v>5</v>
      </c>
      <c r="H41" s="38" t="s">
        <v>368</v>
      </c>
      <c r="I41" s="38" t="s">
        <v>348</v>
      </c>
      <c r="J41" s="39">
        <v>55000000</v>
      </c>
    </row>
    <row r="42" spans="1:10">
      <c r="A42" s="36" t="s">
        <v>400</v>
      </c>
      <c r="B42" s="36" t="s">
        <v>401</v>
      </c>
      <c r="C42" s="36" t="s">
        <v>347</v>
      </c>
      <c r="D42" s="37">
        <v>44124</v>
      </c>
      <c r="E42" s="38">
        <v>18</v>
      </c>
      <c r="F42" s="38" t="s">
        <v>342</v>
      </c>
      <c r="G42" s="38">
        <v>3</v>
      </c>
      <c r="H42" s="38" t="s">
        <v>368</v>
      </c>
      <c r="I42" s="38" t="s">
        <v>360</v>
      </c>
      <c r="J42" s="39">
        <v>67000000</v>
      </c>
    </row>
    <row r="43" spans="1:10">
      <c r="A43" s="36" t="s">
        <v>400</v>
      </c>
      <c r="B43" s="36" t="s">
        <v>361</v>
      </c>
      <c r="C43" s="36" t="s">
        <v>341</v>
      </c>
      <c r="D43" s="37">
        <v>44124</v>
      </c>
      <c r="E43" s="38">
        <v>18</v>
      </c>
      <c r="F43" s="38" t="s">
        <v>342</v>
      </c>
      <c r="G43" s="38">
        <v>3</v>
      </c>
      <c r="H43" s="38" t="s">
        <v>368</v>
      </c>
      <c r="I43" s="38" t="s">
        <v>360</v>
      </c>
      <c r="J43" s="39">
        <v>67000000</v>
      </c>
    </row>
    <row r="44" spans="1:10">
      <c r="A44" s="36" t="s">
        <v>402</v>
      </c>
      <c r="B44" s="36" t="s">
        <v>403</v>
      </c>
      <c r="C44" s="36" t="s">
        <v>347</v>
      </c>
      <c r="D44" s="37">
        <v>43220</v>
      </c>
      <c r="E44" s="38">
        <v>46</v>
      </c>
      <c r="F44" s="38" t="s">
        <v>342</v>
      </c>
      <c r="G44" s="38">
        <v>3</v>
      </c>
      <c r="H44" s="38" t="s">
        <v>364</v>
      </c>
      <c r="I44" s="38" t="s">
        <v>344</v>
      </c>
      <c r="J44" s="39">
        <v>74000000</v>
      </c>
    </row>
    <row r="45" spans="1:10">
      <c r="A45" s="36" t="s">
        <v>402</v>
      </c>
      <c r="B45" s="36" t="s">
        <v>404</v>
      </c>
      <c r="C45" s="36" t="s">
        <v>347</v>
      </c>
      <c r="D45" s="37">
        <v>43220</v>
      </c>
      <c r="E45" s="38">
        <v>46</v>
      </c>
      <c r="F45" s="38" t="s">
        <v>342</v>
      </c>
      <c r="G45" s="38">
        <v>3</v>
      </c>
      <c r="H45" s="38" t="s">
        <v>364</v>
      </c>
      <c r="I45" s="38" t="s">
        <v>344</v>
      </c>
      <c r="J45" s="39">
        <v>74000000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5"/>
  <sheetViews>
    <sheetView topLeftCell="A18" workbookViewId="0">
      <selection activeCell="I54" sqref="I54"/>
    </sheetView>
  </sheetViews>
  <sheetFormatPr baseColWidth="10" defaultRowHeight="15"/>
  <cols>
    <col min="1" max="1" width="19.28515625" bestFit="1" customWidth="1"/>
    <col min="2" max="2" width="14.85546875" bestFit="1" customWidth="1"/>
    <col min="3" max="3" width="12.140625" customWidth="1"/>
    <col min="10" max="10" width="15.5703125" customWidth="1"/>
  </cols>
  <sheetData>
    <row r="1" spans="1:10" ht="30">
      <c r="A1" s="35" t="s">
        <v>37</v>
      </c>
      <c r="B1" s="35" t="s">
        <v>36</v>
      </c>
      <c r="C1" s="35" t="s">
        <v>331</v>
      </c>
      <c r="D1" s="35" t="s">
        <v>332</v>
      </c>
      <c r="E1" s="35" t="s">
        <v>333</v>
      </c>
      <c r="F1" s="35" t="s">
        <v>334</v>
      </c>
      <c r="G1" s="35" t="s">
        <v>335</v>
      </c>
      <c r="H1" s="35" t="s">
        <v>336</v>
      </c>
      <c r="I1" s="35" t="s">
        <v>337</v>
      </c>
      <c r="J1" s="35" t="s">
        <v>338</v>
      </c>
    </row>
    <row r="2" spans="1:10">
      <c r="A2" s="36" t="s">
        <v>339</v>
      </c>
      <c r="B2" s="36" t="s">
        <v>340</v>
      </c>
      <c r="C2" s="36" t="s">
        <v>341</v>
      </c>
      <c r="D2" s="37">
        <v>43417</v>
      </c>
      <c r="E2" s="38">
        <v>30</v>
      </c>
      <c r="F2" s="38" t="s">
        <v>342</v>
      </c>
      <c r="G2" s="38">
        <v>4</v>
      </c>
      <c r="H2" s="38" t="s">
        <v>343</v>
      </c>
      <c r="I2" s="38" t="s">
        <v>344</v>
      </c>
      <c r="J2" s="39">
        <v>59000000</v>
      </c>
    </row>
    <row r="3" spans="1:10">
      <c r="A3" s="36" t="s">
        <v>339</v>
      </c>
      <c r="B3" s="36" t="s">
        <v>91</v>
      </c>
      <c r="C3" s="36" t="s">
        <v>341</v>
      </c>
      <c r="D3" s="37">
        <v>43417</v>
      </c>
      <c r="E3" s="38">
        <v>30</v>
      </c>
      <c r="F3" s="38" t="s">
        <v>342</v>
      </c>
      <c r="G3" s="38">
        <v>4</v>
      </c>
      <c r="H3" s="38" t="s">
        <v>343</v>
      </c>
      <c r="I3" s="38" t="s">
        <v>344</v>
      </c>
      <c r="J3" s="39">
        <v>59000000</v>
      </c>
    </row>
    <row r="4" spans="1:10">
      <c r="A4" s="36" t="s">
        <v>345</v>
      </c>
      <c r="B4" s="36" t="s">
        <v>346</v>
      </c>
      <c r="C4" s="36" t="s">
        <v>347</v>
      </c>
      <c r="D4" s="37">
        <v>43864</v>
      </c>
      <c r="E4" s="38">
        <v>20</v>
      </c>
      <c r="F4" s="38" t="s">
        <v>342</v>
      </c>
      <c r="G4" s="38">
        <v>4</v>
      </c>
      <c r="H4" s="38" t="s">
        <v>343</v>
      </c>
      <c r="I4" s="38" t="s">
        <v>348</v>
      </c>
      <c r="J4" s="39">
        <v>55000000</v>
      </c>
    </row>
    <row r="5" spans="1:10">
      <c r="A5" s="36" t="s">
        <v>349</v>
      </c>
      <c r="B5" s="36" t="s">
        <v>350</v>
      </c>
      <c r="C5" s="36" t="s">
        <v>347</v>
      </c>
      <c r="D5" s="37">
        <v>43369</v>
      </c>
      <c r="E5" s="38">
        <v>27</v>
      </c>
      <c r="F5" s="38" t="s">
        <v>351</v>
      </c>
      <c r="G5" s="38">
        <v>2</v>
      </c>
      <c r="H5" s="38" t="s">
        <v>352</v>
      </c>
      <c r="I5" s="38" t="s">
        <v>344</v>
      </c>
      <c r="J5" s="39">
        <v>70000000</v>
      </c>
    </row>
    <row r="6" spans="1:10">
      <c r="A6" s="36" t="s">
        <v>349</v>
      </c>
      <c r="B6" s="36" t="s">
        <v>353</v>
      </c>
      <c r="C6" s="36" t="s">
        <v>341</v>
      </c>
      <c r="D6" s="37">
        <v>43369</v>
      </c>
      <c r="E6" s="38">
        <v>27</v>
      </c>
      <c r="F6" s="38" t="s">
        <v>351</v>
      </c>
      <c r="G6" s="38">
        <v>2</v>
      </c>
      <c r="H6" s="38" t="s">
        <v>352</v>
      </c>
      <c r="I6" s="38" t="s">
        <v>344</v>
      </c>
      <c r="J6" s="39">
        <v>70000000</v>
      </c>
    </row>
    <row r="7" spans="1:10">
      <c r="A7" s="36" t="s">
        <v>354</v>
      </c>
      <c r="B7" s="36" t="s">
        <v>355</v>
      </c>
      <c r="C7" s="36" t="s">
        <v>341</v>
      </c>
      <c r="D7" s="37">
        <v>43383</v>
      </c>
      <c r="E7" s="38">
        <v>19</v>
      </c>
      <c r="F7" s="38" t="s">
        <v>356</v>
      </c>
      <c r="G7" s="38">
        <v>3</v>
      </c>
      <c r="H7" s="38" t="s">
        <v>343</v>
      </c>
      <c r="I7" s="38" t="s">
        <v>348</v>
      </c>
      <c r="J7" s="39">
        <v>56000000</v>
      </c>
    </row>
    <row r="8" spans="1:10">
      <c r="A8" s="36" t="s">
        <v>354</v>
      </c>
      <c r="B8" s="36" t="s">
        <v>357</v>
      </c>
      <c r="C8" s="36" t="s">
        <v>347</v>
      </c>
      <c r="D8" s="37">
        <v>43383</v>
      </c>
      <c r="E8" s="38">
        <v>19</v>
      </c>
      <c r="F8" s="38" t="s">
        <v>356</v>
      </c>
      <c r="G8" s="38">
        <v>3</v>
      </c>
      <c r="H8" s="38" t="s">
        <v>343</v>
      </c>
      <c r="I8" s="38" t="s">
        <v>348</v>
      </c>
      <c r="J8" s="39">
        <v>56000000</v>
      </c>
    </row>
    <row r="9" spans="1:10">
      <c r="A9" s="36" t="s">
        <v>358</v>
      </c>
      <c r="B9" s="36" t="s">
        <v>359</v>
      </c>
      <c r="C9" s="36" t="s">
        <v>347</v>
      </c>
      <c r="D9" s="37">
        <v>43465</v>
      </c>
      <c r="E9" s="38">
        <v>53</v>
      </c>
      <c r="F9" s="38" t="s">
        <v>351</v>
      </c>
      <c r="G9" s="38">
        <v>5</v>
      </c>
      <c r="H9" s="38" t="s">
        <v>343</v>
      </c>
      <c r="I9" s="38" t="s">
        <v>360</v>
      </c>
      <c r="J9" s="39">
        <v>48000000</v>
      </c>
    </row>
    <row r="10" spans="1:10">
      <c r="A10" s="36" t="s">
        <v>358</v>
      </c>
      <c r="B10" s="36" t="s">
        <v>361</v>
      </c>
      <c r="C10" s="36" t="s">
        <v>347</v>
      </c>
      <c r="D10" s="37">
        <v>43465</v>
      </c>
      <c r="E10" s="38">
        <v>53</v>
      </c>
      <c r="F10" s="38" t="s">
        <v>351</v>
      </c>
      <c r="G10" s="38">
        <v>5</v>
      </c>
      <c r="H10" s="38" t="s">
        <v>343</v>
      </c>
      <c r="I10" s="38" t="s">
        <v>360</v>
      </c>
      <c r="J10" s="39">
        <v>48000000</v>
      </c>
    </row>
    <row r="11" spans="1:10">
      <c r="A11" s="36" t="s">
        <v>362</v>
      </c>
      <c r="B11" s="36" t="s">
        <v>363</v>
      </c>
      <c r="C11" s="36" t="s">
        <v>341</v>
      </c>
      <c r="D11" s="37">
        <v>43162</v>
      </c>
      <c r="E11" s="38">
        <v>30</v>
      </c>
      <c r="F11" s="38" t="s">
        <v>356</v>
      </c>
      <c r="G11" s="38">
        <v>2</v>
      </c>
      <c r="H11" s="38" t="s">
        <v>364</v>
      </c>
      <c r="I11" s="38" t="s">
        <v>348</v>
      </c>
      <c r="J11" s="39">
        <v>56000000</v>
      </c>
    </row>
    <row r="12" spans="1:10">
      <c r="A12" s="36" t="s">
        <v>362</v>
      </c>
      <c r="B12" s="36" t="s">
        <v>365</v>
      </c>
      <c r="C12" s="36" t="s">
        <v>347</v>
      </c>
      <c r="D12" s="37">
        <v>43162</v>
      </c>
      <c r="E12" s="38">
        <v>30</v>
      </c>
      <c r="F12" s="38" t="s">
        <v>356</v>
      </c>
      <c r="G12" s="38">
        <v>2</v>
      </c>
      <c r="H12" s="38" t="s">
        <v>364</v>
      </c>
      <c r="I12" s="38" t="s">
        <v>348</v>
      </c>
      <c r="J12" s="39">
        <v>56000000</v>
      </c>
    </row>
    <row r="13" spans="1:10">
      <c r="A13" s="36" t="s">
        <v>366</v>
      </c>
      <c r="B13" s="36" t="s">
        <v>367</v>
      </c>
      <c r="C13" s="36" t="s">
        <v>341</v>
      </c>
      <c r="D13" s="37">
        <v>43956</v>
      </c>
      <c r="E13" s="38">
        <v>22</v>
      </c>
      <c r="F13" s="38" t="s">
        <v>356</v>
      </c>
      <c r="G13" s="38">
        <v>4</v>
      </c>
      <c r="H13" s="38" t="s">
        <v>368</v>
      </c>
      <c r="I13" s="38" t="s">
        <v>344</v>
      </c>
      <c r="J13" s="39">
        <v>56000000</v>
      </c>
    </row>
    <row r="14" spans="1:10">
      <c r="A14" s="36" t="s">
        <v>369</v>
      </c>
      <c r="B14" s="36" t="s">
        <v>370</v>
      </c>
      <c r="C14" s="36" t="s">
        <v>341</v>
      </c>
      <c r="D14" s="37">
        <v>43498</v>
      </c>
      <c r="E14" s="38">
        <v>30</v>
      </c>
      <c r="F14" s="38" t="s">
        <v>342</v>
      </c>
      <c r="G14" s="38">
        <v>3</v>
      </c>
      <c r="H14" s="38" t="s">
        <v>368</v>
      </c>
      <c r="I14" s="38" t="s">
        <v>344</v>
      </c>
      <c r="J14" s="39">
        <v>49000000</v>
      </c>
    </row>
    <row r="15" spans="1:10">
      <c r="A15" s="36" t="s">
        <v>369</v>
      </c>
      <c r="B15" s="36" t="s">
        <v>371</v>
      </c>
      <c r="C15" s="36" t="s">
        <v>341</v>
      </c>
      <c r="D15" s="37">
        <v>43498</v>
      </c>
      <c r="E15" s="38">
        <v>30</v>
      </c>
      <c r="F15" s="38" t="s">
        <v>342</v>
      </c>
      <c r="G15" s="38">
        <v>3</v>
      </c>
      <c r="H15" s="38" t="s">
        <v>368</v>
      </c>
      <c r="I15" s="38" t="s">
        <v>344</v>
      </c>
      <c r="J15" s="39">
        <v>49000000</v>
      </c>
    </row>
    <row r="16" spans="1:10">
      <c r="A16" s="36" t="s">
        <v>369</v>
      </c>
      <c r="B16" s="36" t="s">
        <v>371</v>
      </c>
      <c r="C16" s="36" t="s">
        <v>341</v>
      </c>
      <c r="D16" s="37">
        <v>43498</v>
      </c>
      <c r="E16" s="38">
        <v>30</v>
      </c>
      <c r="F16" s="38" t="s">
        <v>342</v>
      </c>
      <c r="G16" s="38">
        <v>3</v>
      </c>
      <c r="H16" s="38" t="s">
        <v>368</v>
      </c>
      <c r="I16" s="38" t="s">
        <v>344</v>
      </c>
      <c r="J16" s="39">
        <v>49000000</v>
      </c>
    </row>
    <row r="17" spans="1:10">
      <c r="A17" s="36" t="s">
        <v>372</v>
      </c>
      <c r="B17" s="36" t="s">
        <v>373</v>
      </c>
      <c r="C17" s="36" t="s">
        <v>347</v>
      </c>
      <c r="D17" s="37">
        <v>43101</v>
      </c>
      <c r="E17" s="38">
        <v>34</v>
      </c>
      <c r="F17" s="38" t="s">
        <v>351</v>
      </c>
      <c r="G17" s="38">
        <v>3</v>
      </c>
      <c r="H17" s="38" t="s">
        <v>368</v>
      </c>
      <c r="I17" s="38" t="s">
        <v>348</v>
      </c>
      <c r="J17" s="39">
        <v>45000000</v>
      </c>
    </row>
    <row r="18" spans="1:10">
      <c r="A18" s="36" t="s">
        <v>374</v>
      </c>
      <c r="B18" s="36" t="s">
        <v>357</v>
      </c>
      <c r="C18" s="36" t="s">
        <v>347</v>
      </c>
      <c r="D18" s="37">
        <v>43192</v>
      </c>
      <c r="E18" s="38">
        <v>45</v>
      </c>
      <c r="F18" s="38" t="s">
        <v>351</v>
      </c>
      <c r="G18" s="38">
        <v>6</v>
      </c>
      <c r="H18" s="38" t="s">
        <v>352</v>
      </c>
      <c r="I18" s="38" t="s">
        <v>360</v>
      </c>
      <c r="J18" s="39">
        <v>66000000</v>
      </c>
    </row>
    <row r="19" spans="1:10">
      <c r="A19" s="36" t="s">
        <v>375</v>
      </c>
      <c r="B19" s="36" t="s">
        <v>376</v>
      </c>
      <c r="C19" s="36" t="s">
        <v>347</v>
      </c>
      <c r="D19" s="37">
        <v>44114</v>
      </c>
      <c r="E19" s="38">
        <v>22</v>
      </c>
      <c r="F19" s="38" t="s">
        <v>356</v>
      </c>
      <c r="G19" s="38">
        <v>4</v>
      </c>
      <c r="H19" s="38" t="s">
        <v>343</v>
      </c>
      <c r="I19" s="38" t="s">
        <v>344</v>
      </c>
      <c r="J19" s="39">
        <v>50000000</v>
      </c>
    </row>
    <row r="20" spans="1:10">
      <c r="A20" s="36" t="s">
        <v>377</v>
      </c>
      <c r="B20" s="36" t="s">
        <v>378</v>
      </c>
      <c r="C20" s="36" t="s">
        <v>341</v>
      </c>
      <c r="D20" s="37">
        <v>42768</v>
      </c>
      <c r="E20" s="38">
        <v>44</v>
      </c>
      <c r="F20" s="38" t="s">
        <v>356</v>
      </c>
      <c r="G20" s="38">
        <v>4</v>
      </c>
      <c r="H20" s="38" t="s">
        <v>343</v>
      </c>
      <c r="I20" s="38" t="s">
        <v>348</v>
      </c>
      <c r="J20" s="39">
        <v>52000000</v>
      </c>
    </row>
    <row r="21" spans="1:10">
      <c r="A21" s="36" t="s">
        <v>377</v>
      </c>
      <c r="B21" s="36" t="s">
        <v>379</v>
      </c>
      <c r="C21" s="36" t="s">
        <v>347</v>
      </c>
      <c r="D21" s="37">
        <v>42768</v>
      </c>
      <c r="E21" s="38">
        <v>44</v>
      </c>
      <c r="F21" s="38" t="s">
        <v>356</v>
      </c>
      <c r="G21" s="38">
        <v>4</v>
      </c>
      <c r="H21" s="38" t="s">
        <v>343</v>
      </c>
      <c r="I21" s="38" t="s">
        <v>348</v>
      </c>
      <c r="J21" s="39">
        <v>52000000</v>
      </c>
    </row>
    <row r="22" spans="1:10">
      <c r="A22" s="36" t="s">
        <v>380</v>
      </c>
      <c r="B22" s="36" t="s">
        <v>381</v>
      </c>
      <c r="C22" s="36" t="s">
        <v>341</v>
      </c>
      <c r="D22" s="37">
        <v>43446</v>
      </c>
      <c r="E22" s="38">
        <v>34</v>
      </c>
      <c r="F22" s="38" t="s">
        <v>356</v>
      </c>
      <c r="G22" s="38">
        <v>3</v>
      </c>
      <c r="H22" s="38" t="s">
        <v>352</v>
      </c>
      <c r="I22" s="38" t="s">
        <v>348</v>
      </c>
      <c r="J22" s="39">
        <v>65000000</v>
      </c>
    </row>
    <row r="23" spans="1:10">
      <c r="A23" s="36" t="s">
        <v>382</v>
      </c>
      <c r="B23" s="36" t="s">
        <v>350</v>
      </c>
      <c r="C23" s="36" t="s">
        <v>347</v>
      </c>
      <c r="D23" s="37">
        <v>43526</v>
      </c>
      <c r="E23" s="38">
        <v>23</v>
      </c>
      <c r="F23" s="38" t="s">
        <v>351</v>
      </c>
      <c r="G23" s="38">
        <v>3</v>
      </c>
      <c r="H23" s="38" t="s">
        <v>364</v>
      </c>
      <c r="I23" s="38" t="s">
        <v>360</v>
      </c>
      <c r="J23" s="39">
        <v>78000000</v>
      </c>
    </row>
    <row r="24" spans="1:10">
      <c r="A24" s="36" t="s">
        <v>382</v>
      </c>
      <c r="B24" s="36" t="s">
        <v>383</v>
      </c>
      <c r="C24" s="36" t="s">
        <v>341</v>
      </c>
      <c r="D24" s="37">
        <v>43526</v>
      </c>
      <c r="E24" s="38">
        <v>23</v>
      </c>
      <c r="F24" s="38" t="s">
        <v>351</v>
      </c>
      <c r="G24" s="38">
        <v>3</v>
      </c>
      <c r="H24" s="38" t="s">
        <v>364</v>
      </c>
      <c r="I24" s="38" t="s">
        <v>360</v>
      </c>
      <c r="J24" s="39">
        <v>78000000</v>
      </c>
    </row>
    <row r="25" spans="1:10">
      <c r="A25" s="36" t="s">
        <v>382</v>
      </c>
      <c r="B25" s="36" t="s">
        <v>383</v>
      </c>
      <c r="C25" s="36" t="s">
        <v>341</v>
      </c>
      <c r="D25" s="37">
        <v>43526</v>
      </c>
      <c r="E25" s="38">
        <v>23</v>
      </c>
      <c r="F25" s="38" t="s">
        <v>351</v>
      </c>
      <c r="G25" s="38">
        <v>3</v>
      </c>
      <c r="H25" s="38" t="s">
        <v>364</v>
      </c>
      <c r="I25" s="38" t="s">
        <v>360</v>
      </c>
      <c r="J25" s="39">
        <v>78000000</v>
      </c>
    </row>
    <row r="26" spans="1:10">
      <c r="A26" s="36" t="s">
        <v>384</v>
      </c>
      <c r="B26" s="36" t="s">
        <v>381</v>
      </c>
      <c r="C26" s="36" t="s">
        <v>341</v>
      </c>
      <c r="D26" s="37">
        <v>43497</v>
      </c>
      <c r="E26" s="38">
        <v>24</v>
      </c>
      <c r="F26" s="38" t="s">
        <v>356</v>
      </c>
      <c r="G26" s="38">
        <v>4</v>
      </c>
      <c r="H26" s="38" t="s">
        <v>364</v>
      </c>
      <c r="I26" s="38" t="s">
        <v>344</v>
      </c>
      <c r="J26" s="39">
        <v>66000000</v>
      </c>
    </row>
    <row r="27" spans="1:10">
      <c r="A27" s="36" t="s">
        <v>384</v>
      </c>
      <c r="B27" s="36" t="s">
        <v>385</v>
      </c>
      <c r="C27" s="36" t="s">
        <v>347</v>
      </c>
      <c r="D27" s="37">
        <v>43497</v>
      </c>
      <c r="E27" s="38">
        <v>24</v>
      </c>
      <c r="F27" s="38" t="s">
        <v>356</v>
      </c>
      <c r="G27" s="38">
        <v>4</v>
      </c>
      <c r="H27" s="38" t="s">
        <v>364</v>
      </c>
      <c r="I27" s="38" t="s">
        <v>344</v>
      </c>
      <c r="J27" s="39">
        <v>66000000</v>
      </c>
    </row>
    <row r="28" spans="1:10">
      <c r="A28" s="36" t="s">
        <v>386</v>
      </c>
      <c r="B28" s="36" t="s">
        <v>365</v>
      </c>
      <c r="C28" s="36" t="s">
        <v>347</v>
      </c>
      <c r="D28" s="37">
        <v>44052</v>
      </c>
      <c r="E28" s="38">
        <v>33</v>
      </c>
      <c r="F28" s="38" t="s">
        <v>356</v>
      </c>
      <c r="G28" s="38">
        <v>5</v>
      </c>
      <c r="H28" s="38" t="s">
        <v>368</v>
      </c>
      <c r="I28" s="38" t="s">
        <v>360</v>
      </c>
      <c r="J28" s="39">
        <v>67000000</v>
      </c>
    </row>
    <row r="29" spans="1:10">
      <c r="A29" s="36" t="s">
        <v>387</v>
      </c>
      <c r="B29" s="36" t="s">
        <v>205</v>
      </c>
      <c r="C29" s="36" t="s">
        <v>341</v>
      </c>
      <c r="D29" s="37">
        <v>44113</v>
      </c>
      <c r="E29" s="38">
        <v>35</v>
      </c>
      <c r="F29" s="38" t="s">
        <v>342</v>
      </c>
      <c r="G29" s="38">
        <v>4</v>
      </c>
      <c r="H29" s="38" t="s">
        <v>343</v>
      </c>
      <c r="I29" s="38" t="s">
        <v>360</v>
      </c>
      <c r="J29" s="39">
        <v>66000000</v>
      </c>
    </row>
    <row r="30" spans="1:10">
      <c r="A30" s="36" t="s">
        <v>387</v>
      </c>
      <c r="B30" s="36" t="s">
        <v>388</v>
      </c>
      <c r="C30" s="36" t="s">
        <v>347</v>
      </c>
      <c r="D30" s="37">
        <v>44113</v>
      </c>
      <c r="E30" s="38">
        <v>35</v>
      </c>
      <c r="F30" s="38" t="s">
        <v>342</v>
      </c>
      <c r="G30" s="38">
        <v>4</v>
      </c>
      <c r="H30" s="38" t="s">
        <v>343</v>
      </c>
      <c r="I30" s="38" t="s">
        <v>360</v>
      </c>
      <c r="J30" s="39">
        <v>66000000</v>
      </c>
    </row>
    <row r="31" spans="1:10">
      <c r="A31" s="36" t="s">
        <v>387</v>
      </c>
      <c r="B31" s="36" t="s">
        <v>388</v>
      </c>
      <c r="C31" s="36" t="s">
        <v>347</v>
      </c>
      <c r="D31" s="37">
        <v>44113</v>
      </c>
      <c r="E31" s="38">
        <v>35</v>
      </c>
      <c r="F31" s="38" t="s">
        <v>342</v>
      </c>
      <c r="G31" s="38">
        <v>4</v>
      </c>
      <c r="H31" s="38" t="s">
        <v>343</v>
      </c>
      <c r="I31" s="38" t="s">
        <v>360</v>
      </c>
      <c r="J31" s="39">
        <v>66000000</v>
      </c>
    </row>
    <row r="32" spans="1:10">
      <c r="A32" s="36" t="s">
        <v>389</v>
      </c>
      <c r="B32" s="36" t="s">
        <v>390</v>
      </c>
      <c r="C32" s="36" t="s">
        <v>347</v>
      </c>
      <c r="D32" s="37">
        <v>43352</v>
      </c>
      <c r="E32" s="38">
        <v>19</v>
      </c>
      <c r="F32" s="38" t="s">
        <v>342</v>
      </c>
      <c r="G32" s="38">
        <v>2</v>
      </c>
      <c r="H32" s="38" t="s">
        <v>364</v>
      </c>
      <c r="I32" s="38" t="s">
        <v>360</v>
      </c>
      <c r="J32" s="39">
        <v>45000000</v>
      </c>
    </row>
    <row r="33" spans="1:10">
      <c r="A33" s="36" t="s">
        <v>391</v>
      </c>
      <c r="B33" s="36" t="s">
        <v>381</v>
      </c>
      <c r="C33" s="36" t="s">
        <v>341</v>
      </c>
      <c r="D33" s="37">
        <v>44107</v>
      </c>
      <c r="E33" s="38">
        <v>21</v>
      </c>
      <c r="F33" s="38" t="s">
        <v>356</v>
      </c>
      <c r="G33" s="38">
        <v>6</v>
      </c>
      <c r="H33" s="38" t="s">
        <v>352</v>
      </c>
      <c r="I33" s="38" t="s">
        <v>348</v>
      </c>
      <c r="J33" s="39">
        <v>70000000</v>
      </c>
    </row>
    <row r="34" spans="1:10">
      <c r="A34" s="36" t="s">
        <v>391</v>
      </c>
      <c r="B34" s="36" t="s">
        <v>392</v>
      </c>
      <c r="C34" s="36" t="s">
        <v>341</v>
      </c>
      <c r="D34" s="37">
        <v>44107</v>
      </c>
      <c r="E34" s="38">
        <v>21</v>
      </c>
      <c r="F34" s="38" t="s">
        <v>356</v>
      </c>
      <c r="G34" s="38">
        <v>6</v>
      </c>
      <c r="H34" s="38" t="s">
        <v>352</v>
      </c>
      <c r="I34" s="38" t="s">
        <v>348</v>
      </c>
      <c r="J34" s="39">
        <v>70000000</v>
      </c>
    </row>
    <row r="35" spans="1:10">
      <c r="A35" s="36" t="s">
        <v>393</v>
      </c>
      <c r="B35" s="36" t="s">
        <v>379</v>
      </c>
      <c r="C35" s="36" t="s">
        <v>347</v>
      </c>
      <c r="D35" s="37">
        <v>43235</v>
      </c>
      <c r="E35" s="38">
        <v>44</v>
      </c>
      <c r="F35" s="38" t="s">
        <v>342</v>
      </c>
      <c r="G35" s="38">
        <v>5</v>
      </c>
      <c r="H35" s="38" t="s">
        <v>352</v>
      </c>
      <c r="I35" s="38" t="s">
        <v>360</v>
      </c>
      <c r="J35" s="39">
        <v>58000000</v>
      </c>
    </row>
    <row r="36" spans="1:10">
      <c r="A36" s="36" t="s">
        <v>393</v>
      </c>
      <c r="B36" s="36" t="s">
        <v>379</v>
      </c>
      <c r="C36" s="36" t="s">
        <v>347</v>
      </c>
      <c r="D36" s="37">
        <v>43235</v>
      </c>
      <c r="E36" s="38">
        <v>44</v>
      </c>
      <c r="F36" s="38" t="s">
        <v>342</v>
      </c>
      <c r="G36" s="38">
        <v>5</v>
      </c>
      <c r="H36" s="38" t="s">
        <v>352</v>
      </c>
      <c r="I36" s="38" t="s">
        <v>360</v>
      </c>
      <c r="J36" s="39">
        <v>58000000</v>
      </c>
    </row>
    <row r="37" spans="1:10">
      <c r="A37" s="36" t="s">
        <v>394</v>
      </c>
      <c r="B37" s="36" t="s">
        <v>370</v>
      </c>
      <c r="C37" s="36" t="s">
        <v>341</v>
      </c>
      <c r="D37" s="37">
        <v>43322</v>
      </c>
      <c r="E37" s="38">
        <v>38</v>
      </c>
      <c r="F37" s="38" t="s">
        <v>351</v>
      </c>
      <c r="G37" s="38">
        <v>3</v>
      </c>
      <c r="H37" s="38" t="s">
        <v>343</v>
      </c>
      <c r="I37" s="38" t="s">
        <v>360</v>
      </c>
      <c r="J37" s="39">
        <v>68000000</v>
      </c>
    </row>
    <row r="38" spans="1:10">
      <c r="A38" s="36" t="s">
        <v>394</v>
      </c>
      <c r="B38" s="36" t="s">
        <v>395</v>
      </c>
      <c r="C38" s="36" t="s">
        <v>347</v>
      </c>
      <c r="D38" s="37">
        <v>43322</v>
      </c>
      <c r="E38" s="38">
        <v>38</v>
      </c>
      <c r="F38" s="38" t="s">
        <v>351</v>
      </c>
      <c r="G38" s="38">
        <v>3</v>
      </c>
      <c r="H38" s="38" t="s">
        <v>343</v>
      </c>
      <c r="I38" s="38" t="s">
        <v>360</v>
      </c>
      <c r="J38" s="39">
        <v>68000000</v>
      </c>
    </row>
    <row r="39" spans="1:10">
      <c r="A39" s="36" t="s">
        <v>396</v>
      </c>
      <c r="B39" s="36" t="s">
        <v>397</v>
      </c>
      <c r="C39" s="36" t="s">
        <v>347</v>
      </c>
      <c r="D39" s="37">
        <v>43166</v>
      </c>
      <c r="E39" s="38">
        <v>40</v>
      </c>
      <c r="F39" s="38" t="s">
        <v>356</v>
      </c>
      <c r="G39" s="38">
        <v>5</v>
      </c>
      <c r="H39" s="38" t="s">
        <v>352</v>
      </c>
      <c r="I39" s="38" t="s">
        <v>344</v>
      </c>
      <c r="J39" s="39">
        <v>54000000</v>
      </c>
    </row>
    <row r="40" spans="1:10">
      <c r="A40" s="36" t="s">
        <v>398</v>
      </c>
      <c r="B40" s="36" t="s">
        <v>399</v>
      </c>
      <c r="C40" s="36" t="s">
        <v>341</v>
      </c>
      <c r="D40" s="37">
        <v>43554</v>
      </c>
      <c r="E40" s="38">
        <v>33</v>
      </c>
      <c r="F40" s="38" t="s">
        <v>356</v>
      </c>
      <c r="G40" s="38">
        <v>5</v>
      </c>
      <c r="H40" s="38" t="s">
        <v>368</v>
      </c>
      <c r="I40" s="38" t="s">
        <v>348</v>
      </c>
      <c r="J40" s="39">
        <v>55000000</v>
      </c>
    </row>
    <row r="41" spans="1:10">
      <c r="A41" s="36" t="s">
        <v>398</v>
      </c>
      <c r="B41" s="36" t="s">
        <v>19</v>
      </c>
      <c r="C41" s="36" t="s">
        <v>341</v>
      </c>
      <c r="D41" s="37">
        <v>43554</v>
      </c>
      <c r="E41" s="38">
        <v>33</v>
      </c>
      <c r="F41" s="38" t="s">
        <v>356</v>
      </c>
      <c r="G41" s="38">
        <v>5</v>
      </c>
      <c r="H41" s="38" t="s">
        <v>368</v>
      </c>
      <c r="I41" s="38" t="s">
        <v>348</v>
      </c>
      <c r="J41" s="39">
        <v>55000000</v>
      </c>
    </row>
    <row r="42" spans="1:10">
      <c r="A42" s="36" t="s">
        <v>400</v>
      </c>
      <c r="B42" s="36" t="s">
        <v>401</v>
      </c>
      <c r="C42" s="36" t="s">
        <v>347</v>
      </c>
      <c r="D42" s="37">
        <v>44124</v>
      </c>
      <c r="E42" s="38">
        <v>18</v>
      </c>
      <c r="F42" s="38" t="s">
        <v>342</v>
      </c>
      <c r="G42" s="38">
        <v>3</v>
      </c>
      <c r="H42" s="38" t="s">
        <v>368</v>
      </c>
      <c r="I42" s="38" t="s">
        <v>360</v>
      </c>
      <c r="J42" s="39">
        <v>67000000</v>
      </c>
    </row>
    <row r="43" spans="1:10">
      <c r="A43" s="36" t="s">
        <v>400</v>
      </c>
      <c r="B43" s="36" t="s">
        <v>361</v>
      </c>
      <c r="C43" s="36" t="s">
        <v>341</v>
      </c>
      <c r="D43" s="37">
        <v>44124</v>
      </c>
      <c r="E43" s="38">
        <v>18</v>
      </c>
      <c r="F43" s="38" t="s">
        <v>342</v>
      </c>
      <c r="G43" s="38">
        <v>3</v>
      </c>
      <c r="H43" s="38" t="s">
        <v>368</v>
      </c>
      <c r="I43" s="38" t="s">
        <v>360</v>
      </c>
      <c r="J43" s="39">
        <v>67000000</v>
      </c>
    </row>
    <row r="44" spans="1:10">
      <c r="A44" s="36" t="s">
        <v>402</v>
      </c>
      <c r="B44" s="36" t="s">
        <v>403</v>
      </c>
      <c r="C44" s="36" t="s">
        <v>347</v>
      </c>
      <c r="D44" s="37">
        <v>43220</v>
      </c>
      <c r="E44" s="38">
        <v>46</v>
      </c>
      <c r="F44" s="38" t="s">
        <v>342</v>
      </c>
      <c r="G44" s="38">
        <v>3</v>
      </c>
      <c r="H44" s="38" t="s">
        <v>364</v>
      </c>
      <c r="I44" s="38" t="s">
        <v>344</v>
      </c>
      <c r="J44" s="39">
        <v>74000000</v>
      </c>
    </row>
    <row r="45" spans="1:10">
      <c r="A45" s="36" t="s">
        <v>402</v>
      </c>
      <c r="B45" s="36" t="s">
        <v>404</v>
      </c>
      <c r="C45" s="36" t="s">
        <v>347</v>
      </c>
      <c r="D45" s="37">
        <v>43220</v>
      </c>
      <c r="E45" s="38">
        <v>46</v>
      </c>
      <c r="F45" s="38" t="s">
        <v>342</v>
      </c>
      <c r="G45" s="38">
        <v>3</v>
      </c>
      <c r="H45" s="38" t="s">
        <v>364</v>
      </c>
      <c r="I45" s="38" t="s">
        <v>344</v>
      </c>
      <c r="J45" s="39">
        <v>74000000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5"/>
  <sheetViews>
    <sheetView topLeftCell="A21" workbookViewId="0">
      <selection activeCell="F12" sqref="F12"/>
    </sheetView>
  </sheetViews>
  <sheetFormatPr baseColWidth="10" defaultRowHeight="15"/>
  <cols>
    <col min="1" max="1" width="19.28515625" bestFit="1" customWidth="1"/>
    <col min="2" max="2" width="14.85546875" bestFit="1" customWidth="1"/>
    <col min="3" max="3" width="12.140625" customWidth="1"/>
    <col min="10" max="10" width="15.5703125" customWidth="1"/>
  </cols>
  <sheetData>
    <row r="1" spans="1:10" ht="30">
      <c r="A1" s="35" t="s">
        <v>37</v>
      </c>
      <c r="B1" s="35" t="s">
        <v>36</v>
      </c>
      <c r="C1" s="35" t="s">
        <v>331</v>
      </c>
      <c r="D1" s="35" t="s">
        <v>332</v>
      </c>
      <c r="E1" s="35" t="s">
        <v>333</v>
      </c>
      <c r="F1" s="35" t="s">
        <v>334</v>
      </c>
      <c r="G1" s="35" t="s">
        <v>335</v>
      </c>
      <c r="H1" s="35" t="s">
        <v>336</v>
      </c>
      <c r="I1" s="35" t="s">
        <v>337</v>
      </c>
      <c r="J1" s="35" t="s">
        <v>338</v>
      </c>
    </row>
    <row r="2" spans="1:10">
      <c r="A2" s="36" t="s">
        <v>339</v>
      </c>
      <c r="B2" s="36" t="s">
        <v>340</v>
      </c>
      <c r="C2" s="36" t="s">
        <v>341</v>
      </c>
      <c r="D2" s="37">
        <v>43417</v>
      </c>
      <c r="E2" s="38">
        <v>30</v>
      </c>
      <c r="F2" s="38" t="s">
        <v>342</v>
      </c>
      <c r="G2" s="38">
        <v>4</v>
      </c>
      <c r="H2" s="38" t="s">
        <v>343</v>
      </c>
      <c r="I2" s="38" t="s">
        <v>344</v>
      </c>
      <c r="J2" s="39">
        <v>59000000</v>
      </c>
    </row>
    <row r="3" spans="1:10">
      <c r="A3" s="36" t="s">
        <v>339</v>
      </c>
      <c r="B3" s="36" t="s">
        <v>91</v>
      </c>
      <c r="C3" s="36" t="s">
        <v>341</v>
      </c>
      <c r="D3" s="37">
        <v>43417</v>
      </c>
      <c r="E3" s="38">
        <v>30</v>
      </c>
      <c r="F3" s="38" t="s">
        <v>342</v>
      </c>
      <c r="G3" s="38">
        <v>4</v>
      </c>
      <c r="H3" s="38" t="s">
        <v>343</v>
      </c>
      <c r="I3" s="38" t="s">
        <v>344</v>
      </c>
      <c r="J3" s="39">
        <v>59000000</v>
      </c>
    </row>
    <row r="4" spans="1:10">
      <c r="A4" s="36" t="s">
        <v>345</v>
      </c>
      <c r="B4" s="36" t="s">
        <v>346</v>
      </c>
      <c r="C4" s="36" t="s">
        <v>347</v>
      </c>
      <c r="D4" s="37">
        <v>43864</v>
      </c>
      <c r="E4" s="38">
        <v>20</v>
      </c>
      <c r="F4" s="38" t="s">
        <v>342</v>
      </c>
      <c r="G4" s="38">
        <v>4</v>
      </c>
      <c r="H4" s="38" t="s">
        <v>343</v>
      </c>
      <c r="I4" s="38" t="s">
        <v>348</v>
      </c>
      <c r="J4" s="39">
        <v>55000000</v>
      </c>
    </row>
    <row r="5" spans="1:10">
      <c r="A5" s="36" t="s">
        <v>349</v>
      </c>
      <c r="B5" s="36" t="s">
        <v>350</v>
      </c>
      <c r="C5" s="36" t="s">
        <v>347</v>
      </c>
      <c r="D5" s="37">
        <v>43369</v>
      </c>
      <c r="E5" s="38">
        <v>27</v>
      </c>
      <c r="F5" s="38" t="s">
        <v>351</v>
      </c>
      <c r="G5" s="38">
        <v>2</v>
      </c>
      <c r="H5" s="38" t="s">
        <v>352</v>
      </c>
      <c r="I5" s="38" t="s">
        <v>344</v>
      </c>
      <c r="J5" s="39">
        <v>70000000</v>
      </c>
    </row>
    <row r="6" spans="1:10">
      <c r="A6" s="36" t="s">
        <v>349</v>
      </c>
      <c r="B6" s="36" t="s">
        <v>353</v>
      </c>
      <c r="C6" s="36" t="s">
        <v>341</v>
      </c>
      <c r="D6" s="37">
        <v>43369</v>
      </c>
      <c r="E6" s="38">
        <v>27</v>
      </c>
      <c r="F6" s="38" t="s">
        <v>351</v>
      </c>
      <c r="G6" s="38">
        <v>2</v>
      </c>
      <c r="H6" s="38" t="s">
        <v>352</v>
      </c>
      <c r="I6" s="38" t="s">
        <v>344</v>
      </c>
      <c r="J6" s="39">
        <v>70000000</v>
      </c>
    </row>
    <row r="7" spans="1:10">
      <c r="A7" s="36" t="s">
        <v>354</v>
      </c>
      <c r="B7" s="36" t="s">
        <v>355</v>
      </c>
      <c r="C7" s="36" t="s">
        <v>341</v>
      </c>
      <c r="D7" s="37">
        <v>43383</v>
      </c>
      <c r="E7" s="38">
        <v>19</v>
      </c>
      <c r="F7" s="38" t="s">
        <v>356</v>
      </c>
      <c r="G7" s="38">
        <v>3</v>
      </c>
      <c r="H7" s="38" t="s">
        <v>343</v>
      </c>
      <c r="I7" s="38" t="s">
        <v>348</v>
      </c>
      <c r="J7" s="39">
        <v>56000000</v>
      </c>
    </row>
    <row r="8" spans="1:10">
      <c r="A8" s="36" t="s">
        <v>354</v>
      </c>
      <c r="B8" s="36" t="s">
        <v>357</v>
      </c>
      <c r="C8" s="36" t="s">
        <v>347</v>
      </c>
      <c r="D8" s="37">
        <v>43383</v>
      </c>
      <c r="E8" s="38">
        <v>19</v>
      </c>
      <c r="F8" s="38" t="s">
        <v>356</v>
      </c>
      <c r="G8" s="38">
        <v>3</v>
      </c>
      <c r="H8" s="38" t="s">
        <v>343</v>
      </c>
      <c r="I8" s="38" t="s">
        <v>348</v>
      </c>
      <c r="J8" s="39">
        <v>56000000</v>
      </c>
    </row>
    <row r="9" spans="1:10">
      <c r="A9" s="36" t="s">
        <v>358</v>
      </c>
      <c r="B9" s="36" t="s">
        <v>359</v>
      </c>
      <c r="C9" s="36" t="s">
        <v>347</v>
      </c>
      <c r="D9" s="37">
        <v>43465</v>
      </c>
      <c r="E9" s="38">
        <v>53</v>
      </c>
      <c r="F9" s="38" t="s">
        <v>351</v>
      </c>
      <c r="G9" s="38">
        <v>5</v>
      </c>
      <c r="H9" s="38" t="s">
        <v>343</v>
      </c>
      <c r="I9" s="38" t="s">
        <v>360</v>
      </c>
      <c r="J9" s="39">
        <v>48000000</v>
      </c>
    </row>
    <row r="10" spans="1:10">
      <c r="A10" s="36" t="s">
        <v>358</v>
      </c>
      <c r="B10" s="36" t="s">
        <v>361</v>
      </c>
      <c r="C10" s="36" t="s">
        <v>347</v>
      </c>
      <c r="D10" s="37">
        <v>43465</v>
      </c>
      <c r="E10" s="38">
        <v>53</v>
      </c>
      <c r="F10" s="38" t="s">
        <v>351</v>
      </c>
      <c r="G10" s="38">
        <v>5</v>
      </c>
      <c r="H10" s="38" t="s">
        <v>343</v>
      </c>
      <c r="I10" s="38" t="s">
        <v>360</v>
      </c>
      <c r="J10" s="39">
        <v>48000000</v>
      </c>
    </row>
    <row r="11" spans="1:10">
      <c r="A11" s="36" t="s">
        <v>362</v>
      </c>
      <c r="B11" s="36" t="s">
        <v>363</v>
      </c>
      <c r="C11" s="36" t="s">
        <v>341</v>
      </c>
      <c r="D11" s="37">
        <v>43162</v>
      </c>
      <c r="E11" s="38">
        <v>30</v>
      </c>
      <c r="F11" s="38" t="s">
        <v>356</v>
      </c>
      <c r="G11" s="38">
        <v>2</v>
      </c>
      <c r="H11" s="38" t="s">
        <v>364</v>
      </c>
      <c r="I11" s="38" t="s">
        <v>348</v>
      </c>
      <c r="J11" s="39">
        <v>56000000</v>
      </c>
    </row>
    <row r="12" spans="1:10">
      <c r="A12" s="36" t="s">
        <v>362</v>
      </c>
      <c r="B12" s="36" t="s">
        <v>365</v>
      </c>
      <c r="C12" s="36" t="s">
        <v>347</v>
      </c>
      <c r="D12" s="37">
        <v>43162</v>
      </c>
      <c r="E12" s="38">
        <v>30</v>
      </c>
      <c r="F12" s="38" t="s">
        <v>356</v>
      </c>
      <c r="G12" s="38">
        <v>2</v>
      </c>
      <c r="H12" s="38" t="s">
        <v>364</v>
      </c>
      <c r="I12" s="38" t="s">
        <v>348</v>
      </c>
      <c r="J12" s="39">
        <v>56000000</v>
      </c>
    </row>
    <row r="13" spans="1:10">
      <c r="A13" s="36" t="s">
        <v>366</v>
      </c>
      <c r="B13" s="36" t="s">
        <v>367</v>
      </c>
      <c r="C13" s="36" t="s">
        <v>341</v>
      </c>
      <c r="D13" s="37">
        <v>43956</v>
      </c>
      <c r="E13" s="38">
        <v>22</v>
      </c>
      <c r="F13" s="38" t="s">
        <v>356</v>
      </c>
      <c r="G13" s="38">
        <v>4</v>
      </c>
      <c r="H13" s="38" t="s">
        <v>368</v>
      </c>
      <c r="I13" s="38" t="s">
        <v>344</v>
      </c>
      <c r="J13" s="39">
        <v>56000000</v>
      </c>
    </row>
    <row r="14" spans="1:10">
      <c r="A14" s="36" t="s">
        <v>369</v>
      </c>
      <c r="B14" s="36" t="s">
        <v>370</v>
      </c>
      <c r="C14" s="36" t="s">
        <v>341</v>
      </c>
      <c r="D14" s="37">
        <v>43498</v>
      </c>
      <c r="E14" s="38">
        <v>30</v>
      </c>
      <c r="F14" s="38" t="s">
        <v>342</v>
      </c>
      <c r="G14" s="38">
        <v>3</v>
      </c>
      <c r="H14" s="38" t="s">
        <v>368</v>
      </c>
      <c r="I14" s="38" t="s">
        <v>344</v>
      </c>
      <c r="J14" s="39">
        <v>49000000</v>
      </c>
    </row>
    <row r="15" spans="1:10">
      <c r="A15" s="36" t="s">
        <v>369</v>
      </c>
      <c r="B15" s="36" t="s">
        <v>371</v>
      </c>
      <c r="C15" s="36" t="s">
        <v>341</v>
      </c>
      <c r="D15" s="37">
        <v>43498</v>
      </c>
      <c r="E15" s="38">
        <v>30</v>
      </c>
      <c r="F15" s="38" t="s">
        <v>342</v>
      </c>
      <c r="G15" s="38">
        <v>3</v>
      </c>
      <c r="H15" s="38" t="s">
        <v>368</v>
      </c>
      <c r="I15" s="38" t="s">
        <v>344</v>
      </c>
      <c r="J15" s="39">
        <v>49000000</v>
      </c>
    </row>
    <row r="16" spans="1:10">
      <c r="A16" s="36" t="s">
        <v>369</v>
      </c>
      <c r="B16" s="36" t="s">
        <v>371</v>
      </c>
      <c r="C16" s="36" t="s">
        <v>341</v>
      </c>
      <c r="D16" s="37">
        <v>43498</v>
      </c>
      <c r="E16" s="38">
        <v>30</v>
      </c>
      <c r="F16" s="38" t="s">
        <v>342</v>
      </c>
      <c r="G16" s="38">
        <v>3</v>
      </c>
      <c r="H16" s="38" t="s">
        <v>368</v>
      </c>
      <c r="I16" s="38" t="s">
        <v>344</v>
      </c>
      <c r="J16" s="39">
        <v>49000000</v>
      </c>
    </row>
    <row r="17" spans="1:10">
      <c r="A17" s="36" t="s">
        <v>372</v>
      </c>
      <c r="B17" s="36" t="s">
        <v>373</v>
      </c>
      <c r="C17" s="36" t="s">
        <v>347</v>
      </c>
      <c r="D17" s="37">
        <v>43101</v>
      </c>
      <c r="E17" s="38">
        <v>34</v>
      </c>
      <c r="F17" s="38" t="s">
        <v>351</v>
      </c>
      <c r="G17" s="38">
        <v>3</v>
      </c>
      <c r="H17" s="38" t="s">
        <v>368</v>
      </c>
      <c r="I17" s="38" t="s">
        <v>348</v>
      </c>
      <c r="J17" s="39">
        <v>45000000</v>
      </c>
    </row>
    <row r="18" spans="1:10">
      <c r="A18" s="36" t="s">
        <v>374</v>
      </c>
      <c r="B18" s="36" t="s">
        <v>357</v>
      </c>
      <c r="C18" s="36" t="s">
        <v>347</v>
      </c>
      <c r="D18" s="37">
        <v>43192</v>
      </c>
      <c r="E18" s="38">
        <v>45</v>
      </c>
      <c r="F18" s="38" t="s">
        <v>351</v>
      </c>
      <c r="G18" s="38">
        <v>6</v>
      </c>
      <c r="H18" s="38" t="s">
        <v>352</v>
      </c>
      <c r="I18" s="38" t="s">
        <v>360</v>
      </c>
      <c r="J18" s="39">
        <v>66000000</v>
      </c>
    </row>
    <row r="19" spans="1:10">
      <c r="A19" s="36" t="s">
        <v>375</v>
      </c>
      <c r="B19" s="36" t="s">
        <v>376</v>
      </c>
      <c r="C19" s="36" t="s">
        <v>347</v>
      </c>
      <c r="D19" s="37">
        <v>44114</v>
      </c>
      <c r="E19" s="38">
        <v>22</v>
      </c>
      <c r="F19" s="38" t="s">
        <v>356</v>
      </c>
      <c r="G19" s="38">
        <v>4</v>
      </c>
      <c r="H19" s="38" t="s">
        <v>343</v>
      </c>
      <c r="I19" s="38" t="s">
        <v>344</v>
      </c>
      <c r="J19" s="39">
        <v>50000000</v>
      </c>
    </row>
    <row r="20" spans="1:10">
      <c r="A20" s="36" t="s">
        <v>377</v>
      </c>
      <c r="B20" s="36" t="s">
        <v>378</v>
      </c>
      <c r="C20" s="36" t="s">
        <v>341</v>
      </c>
      <c r="D20" s="37">
        <v>42768</v>
      </c>
      <c r="E20" s="38">
        <v>44</v>
      </c>
      <c r="F20" s="38" t="s">
        <v>356</v>
      </c>
      <c r="G20" s="38">
        <v>4</v>
      </c>
      <c r="H20" s="38" t="s">
        <v>343</v>
      </c>
      <c r="I20" s="38" t="s">
        <v>348</v>
      </c>
      <c r="J20" s="39">
        <v>52000000</v>
      </c>
    </row>
    <row r="21" spans="1:10">
      <c r="A21" s="36" t="s">
        <v>377</v>
      </c>
      <c r="B21" s="36" t="s">
        <v>379</v>
      </c>
      <c r="C21" s="36" t="s">
        <v>347</v>
      </c>
      <c r="D21" s="37">
        <v>42768</v>
      </c>
      <c r="E21" s="38">
        <v>44</v>
      </c>
      <c r="F21" s="38" t="s">
        <v>356</v>
      </c>
      <c r="G21" s="38">
        <v>4</v>
      </c>
      <c r="H21" s="38" t="s">
        <v>343</v>
      </c>
      <c r="I21" s="38" t="s">
        <v>348</v>
      </c>
      <c r="J21" s="39">
        <v>52000000</v>
      </c>
    </row>
    <row r="22" spans="1:10">
      <c r="A22" s="36" t="s">
        <v>380</v>
      </c>
      <c r="B22" s="36" t="s">
        <v>381</v>
      </c>
      <c r="C22" s="36" t="s">
        <v>341</v>
      </c>
      <c r="D22" s="37">
        <v>43446</v>
      </c>
      <c r="E22" s="38">
        <v>34</v>
      </c>
      <c r="F22" s="38" t="s">
        <v>356</v>
      </c>
      <c r="G22" s="38">
        <v>3</v>
      </c>
      <c r="H22" s="38" t="s">
        <v>352</v>
      </c>
      <c r="I22" s="38" t="s">
        <v>348</v>
      </c>
      <c r="J22" s="39">
        <v>65000000</v>
      </c>
    </row>
    <row r="23" spans="1:10">
      <c r="A23" s="36" t="s">
        <v>382</v>
      </c>
      <c r="B23" s="36" t="s">
        <v>350</v>
      </c>
      <c r="C23" s="36" t="s">
        <v>347</v>
      </c>
      <c r="D23" s="37">
        <v>43526</v>
      </c>
      <c r="E23" s="38">
        <v>23</v>
      </c>
      <c r="F23" s="38" t="s">
        <v>351</v>
      </c>
      <c r="G23" s="38">
        <v>3</v>
      </c>
      <c r="H23" s="38" t="s">
        <v>364</v>
      </c>
      <c r="I23" s="38" t="s">
        <v>360</v>
      </c>
      <c r="J23" s="39">
        <v>78000000</v>
      </c>
    </row>
    <row r="24" spans="1:10">
      <c r="A24" s="36" t="s">
        <v>382</v>
      </c>
      <c r="B24" s="36" t="s">
        <v>383</v>
      </c>
      <c r="C24" s="36" t="s">
        <v>341</v>
      </c>
      <c r="D24" s="37">
        <v>43526</v>
      </c>
      <c r="E24" s="38">
        <v>23</v>
      </c>
      <c r="F24" s="38" t="s">
        <v>351</v>
      </c>
      <c r="G24" s="38">
        <v>3</v>
      </c>
      <c r="H24" s="38" t="s">
        <v>364</v>
      </c>
      <c r="I24" s="38" t="s">
        <v>360</v>
      </c>
      <c r="J24" s="39">
        <v>78000000</v>
      </c>
    </row>
    <row r="25" spans="1:10">
      <c r="A25" s="36" t="s">
        <v>382</v>
      </c>
      <c r="B25" s="36" t="s">
        <v>383</v>
      </c>
      <c r="C25" s="36" t="s">
        <v>341</v>
      </c>
      <c r="D25" s="37">
        <v>43526</v>
      </c>
      <c r="E25" s="38">
        <v>23</v>
      </c>
      <c r="F25" s="38" t="s">
        <v>351</v>
      </c>
      <c r="G25" s="38">
        <v>3</v>
      </c>
      <c r="H25" s="38" t="s">
        <v>364</v>
      </c>
      <c r="I25" s="38" t="s">
        <v>360</v>
      </c>
      <c r="J25" s="39">
        <v>78000000</v>
      </c>
    </row>
    <row r="26" spans="1:10">
      <c r="A26" s="36" t="s">
        <v>384</v>
      </c>
      <c r="B26" s="36" t="s">
        <v>381</v>
      </c>
      <c r="C26" s="36" t="s">
        <v>341</v>
      </c>
      <c r="D26" s="37">
        <v>43497</v>
      </c>
      <c r="E26" s="38">
        <v>24</v>
      </c>
      <c r="F26" s="38" t="s">
        <v>356</v>
      </c>
      <c r="G26" s="38">
        <v>4</v>
      </c>
      <c r="H26" s="38" t="s">
        <v>364</v>
      </c>
      <c r="I26" s="38" t="s">
        <v>344</v>
      </c>
      <c r="J26" s="39">
        <v>66000000</v>
      </c>
    </row>
    <row r="27" spans="1:10">
      <c r="A27" s="36" t="s">
        <v>384</v>
      </c>
      <c r="B27" s="36" t="s">
        <v>385</v>
      </c>
      <c r="C27" s="36" t="s">
        <v>347</v>
      </c>
      <c r="D27" s="37">
        <v>43497</v>
      </c>
      <c r="E27" s="38">
        <v>24</v>
      </c>
      <c r="F27" s="38" t="s">
        <v>356</v>
      </c>
      <c r="G27" s="38">
        <v>4</v>
      </c>
      <c r="H27" s="38" t="s">
        <v>364</v>
      </c>
      <c r="I27" s="38" t="s">
        <v>344</v>
      </c>
      <c r="J27" s="39">
        <v>66000000</v>
      </c>
    </row>
    <row r="28" spans="1:10">
      <c r="A28" s="36" t="s">
        <v>386</v>
      </c>
      <c r="B28" s="36" t="s">
        <v>365</v>
      </c>
      <c r="C28" s="36" t="s">
        <v>347</v>
      </c>
      <c r="D28" s="37">
        <v>44052</v>
      </c>
      <c r="E28" s="38">
        <v>33</v>
      </c>
      <c r="F28" s="38" t="s">
        <v>356</v>
      </c>
      <c r="G28" s="38">
        <v>5</v>
      </c>
      <c r="H28" s="38" t="s">
        <v>368</v>
      </c>
      <c r="I28" s="38" t="s">
        <v>360</v>
      </c>
      <c r="J28" s="39">
        <v>67000000</v>
      </c>
    </row>
    <row r="29" spans="1:10">
      <c r="A29" s="36" t="s">
        <v>387</v>
      </c>
      <c r="B29" s="36" t="s">
        <v>205</v>
      </c>
      <c r="C29" s="36" t="s">
        <v>341</v>
      </c>
      <c r="D29" s="37">
        <v>44113</v>
      </c>
      <c r="E29" s="38">
        <v>35</v>
      </c>
      <c r="F29" s="38" t="s">
        <v>342</v>
      </c>
      <c r="G29" s="38">
        <v>4</v>
      </c>
      <c r="H29" s="38" t="s">
        <v>343</v>
      </c>
      <c r="I29" s="38" t="s">
        <v>360</v>
      </c>
      <c r="J29" s="39">
        <v>66000000</v>
      </c>
    </row>
    <row r="30" spans="1:10">
      <c r="A30" s="36" t="s">
        <v>387</v>
      </c>
      <c r="B30" s="36" t="s">
        <v>388</v>
      </c>
      <c r="C30" s="36" t="s">
        <v>347</v>
      </c>
      <c r="D30" s="37">
        <v>44113</v>
      </c>
      <c r="E30" s="38">
        <v>35</v>
      </c>
      <c r="F30" s="38" t="s">
        <v>342</v>
      </c>
      <c r="G30" s="38">
        <v>4</v>
      </c>
      <c r="H30" s="38" t="s">
        <v>343</v>
      </c>
      <c r="I30" s="38" t="s">
        <v>360</v>
      </c>
      <c r="J30" s="39">
        <v>66000000</v>
      </c>
    </row>
    <row r="31" spans="1:10">
      <c r="A31" s="36" t="s">
        <v>387</v>
      </c>
      <c r="B31" s="36" t="s">
        <v>388</v>
      </c>
      <c r="C31" s="36" t="s">
        <v>347</v>
      </c>
      <c r="D31" s="37">
        <v>44113</v>
      </c>
      <c r="E31" s="38">
        <v>35</v>
      </c>
      <c r="F31" s="38" t="s">
        <v>342</v>
      </c>
      <c r="G31" s="38">
        <v>4</v>
      </c>
      <c r="H31" s="38" t="s">
        <v>343</v>
      </c>
      <c r="I31" s="38" t="s">
        <v>360</v>
      </c>
      <c r="J31" s="39">
        <v>66000000</v>
      </c>
    </row>
    <row r="32" spans="1:10">
      <c r="A32" s="36" t="s">
        <v>389</v>
      </c>
      <c r="B32" s="36" t="s">
        <v>390</v>
      </c>
      <c r="C32" s="36" t="s">
        <v>347</v>
      </c>
      <c r="D32" s="37">
        <v>43352</v>
      </c>
      <c r="E32" s="38">
        <v>19</v>
      </c>
      <c r="F32" s="38" t="s">
        <v>342</v>
      </c>
      <c r="G32" s="38">
        <v>2</v>
      </c>
      <c r="H32" s="38" t="s">
        <v>364</v>
      </c>
      <c r="I32" s="38" t="s">
        <v>360</v>
      </c>
      <c r="J32" s="39">
        <v>45000000</v>
      </c>
    </row>
    <row r="33" spans="1:10">
      <c r="A33" s="36" t="s">
        <v>391</v>
      </c>
      <c r="B33" s="36" t="s">
        <v>381</v>
      </c>
      <c r="C33" s="36" t="s">
        <v>341</v>
      </c>
      <c r="D33" s="37">
        <v>44107</v>
      </c>
      <c r="E33" s="38">
        <v>21</v>
      </c>
      <c r="F33" s="38" t="s">
        <v>356</v>
      </c>
      <c r="G33" s="38">
        <v>6</v>
      </c>
      <c r="H33" s="38" t="s">
        <v>352</v>
      </c>
      <c r="I33" s="38" t="s">
        <v>348</v>
      </c>
      <c r="J33" s="39">
        <v>70000000</v>
      </c>
    </row>
    <row r="34" spans="1:10">
      <c r="A34" s="36" t="s">
        <v>391</v>
      </c>
      <c r="B34" s="36" t="s">
        <v>392</v>
      </c>
      <c r="C34" s="36" t="s">
        <v>341</v>
      </c>
      <c r="D34" s="37">
        <v>44107</v>
      </c>
      <c r="E34" s="38">
        <v>21</v>
      </c>
      <c r="F34" s="38" t="s">
        <v>356</v>
      </c>
      <c r="G34" s="38">
        <v>6</v>
      </c>
      <c r="H34" s="38" t="s">
        <v>352</v>
      </c>
      <c r="I34" s="38" t="s">
        <v>348</v>
      </c>
      <c r="J34" s="39">
        <v>70000000</v>
      </c>
    </row>
    <row r="35" spans="1:10">
      <c r="A35" s="36" t="s">
        <v>393</v>
      </c>
      <c r="B35" s="36" t="s">
        <v>379</v>
      </c>
      <c r="C35" s="36" t="s">
        <v>347</v>
      </c>
      <c r="D35" s="37">
        <v>43235</v>
      </c>
      <c r="E35" s="38">
        <v>44</v>
      </c>
      <c r="F35" s="38" t="s">
        <v>342</v>
      </c>
      <c r="G35" s="38">
        <v>5</v>
      </c>
      <c r="H35" s="38" t="s">
        <v>352</v>
      </c>
      <c r="I35" s="38" t="s">
        <v>360</v>
      </c>
      <c r="J35" s="39">
        <v>58000000</v>
      </c>
    </row>
    <row r="36" spans="1:10">
      <c r="A36" s="36" t="s">
        <v>393</v>
      </c>
      <c r="B36" s="36" t="s">
        <v>379</v>
      </c>
      <c r="C36" s="36" t="s">
        <v>347</v>
      </c>
      <c r="D36" s="37">
        <v>43235</v>
      </c>
      <c r="E36" s="38">
        <v>44</v>
      </c>
      <c r="F36" s="38" t="s">
        <v>342</v>
      </c>
      <c r="G36" s="38">
        <v>5</v>
      </c>
      <c r="H36" s="38" t="s">
        <v>352</v>
      </c>
      <c r="I36" s="38" t="s">
        <v>360</v>
      </c>
      <c r="J36" s="39">
        <v>58000000</v>
      </c>
    </row>
    <row r="37" spans="1:10">
      <c r="A37" s="36" t="s">
        <v>394</v>
      </c>
      <c r="B37" s="36" t="s">
        <v>370</v>
      </c>
      <c r="C37" s="36" t="s">
        <v>341</v>
      </c>
      <c r="D37" s="37">
        <v>43322</v>
      </c>
      <c r="E37" s="38">
        <v>38</v>
      </c>
      <c r="F37" s="38" t="s">
        <v>351</v>
      </c>
      <c r="G37" s="38">
        <v>3</v>
      </c>
      <c r="H37" s="38" t="s">
        <v>343</v>
      </c>
      <c r="I37" s="38" t="s">
        <v>360</v>
      </c>
      <c r="J37" s="39">
        <v>68000000</v>
      </c>
    </row>
    <row r="38" spans="1:10">
      <c r="A38" s="36" t="s">
        <v>394</v>
      </c>
      <c r="B38" s="36" t="s">
        <v>395</v>
      </c>
      <c r="C38" s="36" t="s">
        <v>347</v>
      </c>
      <c r="D38" s="37">
        <v>43322</v>
      </c>
      <c r="E38" s="38">
        <v>38</v>
      </c>
      <c r="F38" s="38" t="s">
        <v>351</v>
      </c>
      <c r="G38" s="38">
        <v>3</v>
      </c>
      <c r="H38" s="38" t="s">
        <v>343</v>
      </c>
      <c r="I38" s="38" t="s">
        <v>360</v>
      </c>
      <c r="J38" s="39">
        <v>68000000</v>
      </c>
    </row>
    <row r="39" spans="1:10">
      <c r="A39" s="36" t="s">
        <v>396</v>
      </c>
      <c r="B39" s="36" t="s">
        <v>397</v>
      </c>
      <c r="C39" s="36" t="s">
        <v>347</v>
      </c>
      <c r="D39" s="37">
        <v>43166</v>
      </c>
      <c r="E39" s="38">
        <v>40</v>
      </c>
      <c r="F39" s="38" t="s">
        <v>356</v>
      </c>
      <c r="G39" s="38">
        <v>5</v>
      </c>
      <c r="H39" s="38" t="s">
        <v>352</v>
      </c>
      <c r="I39" s="38" t="s">
        <v>344</v>
      </c>
      <c r="J39" s="39">
        <v>54000000</v>
      </c>
    </row>
    <row r="40" spans="1:10">
      <c r="A40" s="36" t="s">
        <v>398</v>
      </c>
      <c r="B40" s="36" t="s">
        <v>399</v>
      </c>
      <c r="C40" s="36" t="s">
        <v>341</v>
      </c>
      <c r="D40" s="37">
        <v>43554</v>
      </c>
      <c r="E40" s="38">
        <v>33</v>
      </c>
      <c r="F40" s="38" t="s">
        <v>356</v>
      </c>
      <c r="G40" s="38">
        <v>5</v>
      </c>
      <c r="H40" s="38" t="s">
        <v>368</v>
      </c>
      <c r="I40" s="38" t="s">
        <v>348</v>
      </c>
      <c r="J40" s="39">
        <v>55000000</v>
      </c>
    </row>
    <row r="41" spans="1:10">
      <c r="A41" s="36" t="s">
        <v>398</v>
      </c>
      <c r="B41" s="36" t="s">
        <v>19</v>
      </c>
      <c r="C41" s="36" t="s">
        <v>341</v>
      </c>
      <c r="D41" s="37">
        <v>43554</v>
      </c>
      <c r="E41" s="38">
        <v>33</v>
      </c>
      <c r="F41" s="38" t="s">
        <v>356</v>
      </c>
      <c r="G41" s="38">
        <v>5</v>
      </c>
      <c r="H41" s="38" t="s">
        <v>368</v>
      </c>
      <c r="I41" s="38" t="s">
        <v>348</v>
      </c>
      <c r="J41" s="39">
        <v>55000000</v>
      </c>
    </row>
    <row r="42" spans="1:10">
      <c r="A42" s="36" t="s">
        <v>400</v>
      </c>
      <c r="B42" s="36" t="s">
        <v>401</v>
      </c>
      <c r="C42" s="36" t="s">
        <v>347</v>
      </c>
      <c r="D42" s="37">
        <v>44124</v>
      </c>
      <c r="E42" s="38">
        <v>18</v>
      </c>
      <c r="F42" s="38" t="s">
        <v>342</v>
      </c>
      <c r="G42" s="38">
        <v>3</v>
      </c>
      <c r="H42" s="38" t="s">
        <v>368</v>
      </c>
      <c r="I42" s="38" t="s">
        <v>360</v>
      </c>
      <c r="J42" s="39">
        <v>67000000</v>
      </c>
    </row>
    <row r="43" spans="1:10">
      <c r="A43" s="36" t="s">
        <v>400</v>
      </c>
      <c r="B43" s="36" t="s">
        <v>361</v>
      </c>
      <c r="C43" s="36" t="s">
        <v>341</v>
      </c>
      <c r="D43" s="37">
        <v>44124</v>
      </c>
      <c r="E43" s="38">
        <v>18</v>
      </c>
      <c r="F43" s="38" t="s">
        <v>342</v>
      </c>
      <c r="G43" s="38">
        <v>3</v>
      </c>
      <c r="H43" s="38" t="s">
        <v>368</v>
      </c>
      <c r="I43" s="38" t="s">
        <v>360</v>
      </c>
      <c r="J43" s="39">
        <v>67000000</v>
      </c>
    </row>
    <row r="44" spans="1:10">
      <c r="A44" s="36" t="s">
        <v>402</v>
      </c>
      <c r="B44" s="36" t="s">
        <v>403</v>
      </c>
      <c r="C44" s="36" t="s">
        <v>347</v>
      </c>
      <c r="D44" s="37">
        <v>43220</v>
      </c>
      <c r="E44" s="38">
        <v>46</v>
      </c>
      <c r="F44" s="38" t="s">
        <v>342</v>
      </c>
      <c r="G44" s="38">
        <v>3</v>
      </c>
      <c r="H44" s="38" t="s">
        <v>364</v>
      </c>
      <c r="I44" s="38" t="s">
        <v>344</v>
      </c>
      <c r="J44" s="39">
        <v>74000000</v>
      </c>
    </row>
    <row r="45" spans="1:10">
      <c r="A45" s="36" t="s">
        <v>402</v>
      </c>
      <c r="B45" s="36" t="s">
        <v>404</v>
      </c>
      <c r="C45" s="36" t="s">
        <v>347</v>
      </c>
      <c r="D45" s="37">
        <v>43220</v>
      </c>
      <c r="E45" s="38">
        <v>46</v>
      </c>
      <c r="F45" s="38" t="s">
        <v>342</v>
      </c>
      <c r="G45" s="38">
        <v>3</v>
      </c>
      <c r="H45" s="38" t="s">
        <v>364</v>
      </c>
      <c r="I45" s="38" t="s">
        <v>344</v>
      </c>
      <c r="J45" s="39">
        <v>74000000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5"/>
  <sheetViews>
    <sheetView workbookViewId="0">
      <selection activeCell="I18" sqref="I18"/>
    </sheetView>
  </sheetViews>
  <sheetFormatPr baseColWidth="10" defaultRowHeight="15"/>
  <cols>
    <col min="1" max="1" width="19.28515625" bestFit="1" customWidth="1"/>
    <col min="10" max="10" width="12.5703125" bestFit="1" customWidth="1"/>
  </cols>
  <sheetData>
    <row r="1" spans="1:10" ht="30">
      <c r="A1" s="35" t="s">
        <v>37</v>
      </c>
      <c r="B1" s="35" t="s">
        <v>36</v>
      </c>
      <c r="C1" s="35" t="s">
        <v>331</v>
      </c>
      <c r="D1" s="35" t="s">
        <v>332</v>
      </c>
      <c r="E1" s="35" t="s">
        <v>333</v>
      </c>
      <c r="F1" s="35" t="s">
        <v>334</v>
      </c>
      <c r="G1" s="35" t="s">
        <v>335</v>
      </c>
      <c r="H1" s="35" t="s">
        <v>336</v>
      </c>
      <c r="I1" s="35" t="s">
        <v>337</v>
      </c>
      <c r="J1" s="35" t="s">
        <v>338</v>
      </c>
    </row>
    <row r="2" spans="1:10">
      <c r="A2" s="36" t="s">
        <v>339</v>
      </c>
      <c r="B2" s="36" t="s">
        <v>340</v>
      </c>
      <c r="C2" s="36" t="s">
        <v>341</v>
      </c>
      <c r="D2" s="37">
        <v>43417</v>
      </c>
      <c r="E2" s="38">
        <v>30</v>
      </c>
      <c r="F2" s="38" t="s">
        <v>342</v>
      </c>
      <c r="G2" s="38">
        <v>4</v>
      </c>
      <c r="H2" s="38" t="s">
        <v>343</v>
      </c>
      <c r="I2" s="38" t="s">
        <v>344</v>
      </c>
      <c r="J2" s="39">
        <v>59000000</v>
      </c>
    </row>
    <row r="3" spans="1:10">
      <c r="A3" s="36" t="s">
        <v>339</v>
      </c>
      <c r="B3" s="36" t="s">
        <v>91</v>
      </c>
      <c r="C3" s="36" t="s">
        <v>341</v>
      </c>
      <c r="D3" s="37">
        <v>43417</v>
      </c>
      <c r="E3" s="38">
        <v>30</v>
      </c>
      <c r="F3" s="38" t="s">
        <v>342</v>
      </c>
      <c r="G3" s="38">
        <v>4</v>
      </c>
      <c r="H3" s="38" t="s">
        <v>343</v>
      </c>
      <c r="I3" s="38" t="s">
        <v>344</v>
      </c>
      <c r="J3" s="39">
        <v>59000000</v>
      </c>
    </row>
    <row r="4" spans="1:10">
      <c r="A4" s="36" t="s">
        <v>345</v>
      </c>
      <c r="B4" s="36" t="s">
        <v>346</v>
      </c>
      <c r="C4" s="36" t="s">
        <v>347</v>
      </c>
      <c r="D4" s="37">
        <v>43864</v>
      </c>
      <c r="E4" s="38">
        <v>20</v>
      </c>
      <c r="F4" s="38" t="s">
        <v>342</v>
      </c>
      <c r="G4" s="38">
        <v>4</v>
      </c>
      <c r="H4" s="40" t="s">
        <v>343</v>
      </c>
      <c r="I4" s="38" t="s">
        <v>348</v>
      </c>
      <c r="J4" s="39">
        <v>55000000</v>
      </c>
    </row>
    <row r="5" spans="1:10">
      <c r="A5" s="36" t="s">
        <v>349</v>
      </c>
      <c r="B5" s="36" t="s">
        <v>350</v>
      </c>
      <c r="C5" s="36" t="s">
        <v>347</v>
      </c>
      <c r="D5" s="37">
        <v>43369</v>
      </c>
      <c r="E5" s="38">
        <v>27</v>
      </c>
      <c r="F5" s="38" t="s">
        <v>351</v>
      </c>
      <c r="G5" s="38">
        <v>2</v>
      </c>
      <c r="H5" s="38" t="s">
        <v>352</v>
      </c>
      <c r="I5" s="38" t="s">
        <v>344</v>
      </c>
      <c r="J5" s="39">
        <v>70000000</v>
      </c>
    </row>
    <row r="6" spans="1:10">
      <c r="A6" s="36" t="s">
        <v>349</v>
      </c>
      <c r="B6" s="36" t="s">
        <v>353</v>
      </c>
      <c r="C6" s="36" t="s">
        <v>341</v>
      </c>
      <c r="D6" s="37">
        <v>43369</v>
      </c>
      <c r="E6" s="38">
        <v>27</v>
      </c>
      <c r="F6" s="38" t="s">
        <v>351</v>
      </c>
      <c r="G6" s="38">
        <v>2</v>
      </c>
      <c r="H6" s="38" t="s">
        <v>352</v>
      </c>
      <c r="I6" s="38" t="s">
        <v>344</v>
      </c>
      <c r="J6" s="39">
        <v>70000000</v>
      </c>
    </row>
    <row r="7" spans="1:10">
      <c r="A7" s="36" t="s">
        <v>354</v>
      </c>
      <c r="B7" s="36" t="s">
        <v>355</v>
      </c>
      <c r="C7" s="36" t="s">
        <v>341</v>
      </c>
      <c r="D7" s="37">
        <v>43383</v>
      </c>
      <c r="E7" s="38">
        <v>19</v>
      </c>
      <c r="F7" s="38" t="s">
        <v>356</v>
      </c>
      <c r="G7" s="38">
        <v>3</v>
      </c>
      <c r="H7" s="38" t="s">
        <v>343</v>
      </c>
      <c r="I7" s="38" t="s">
        <v>348</v>
      </c>
      <c r="J7" s="39">
        <v>56000000</v>
      </c>
    </row>
    <row r="8" spans="1:10">
      <c r="A8" s="36" t="s">
        <v>354</v>
      </c>
      <c r="B8" s="36" t="s">
        <v>357</v>
      </c>
      <c r="C8" s="36" t="s">
        <v>347</v>
      </c>
      <c r="D8" s="37">
        <v>43383</v>
      </c>
      <c r="E8" s="38">
        <v>19</v>
      </c>
      <c r="F8" s="38" t="s">
        <v>356</v>
      </c>
      <c r="G8" s="38">
        <v>3</v>
      </c>
      <c r="H8" s="38" t="s">
        <v>343</v>
      </c>
      <c r="I8" s="38" t="s">
        <v>348</v>
      </c>
      <c r="J8" s="39">
        <v>56000000</v>
      </c>
    </row>
    <row r="9" spans="1:10">
      <c r="A9" s="36" t="s">
        <v>358</v>
      </c>
      <c r="B9" s="36" t="s">
        <v>359</v>
      </c>
      <c r="C9" s="36" t="s">
        <v>347</v>
      </c>
      <c r="D9" s="37">
        <v>43465</v>
      </c>
      <c r="E9" s="38">
        <v>53</v>
      </c>
      <c r="F9" s="38" t="s">
        <v>351</v>
      </c>
      <c r="G9" s="38">
        <v>5</v>
      </c>
      <c r="H9" s="40" t="s">
        <v>343</v>
      </c>
      <c r="I9" s="38" t="s">
        <v>360</v>
      </c>
      <c r="J9" s="39">
        <v>48000000</v>
      </c>
    </row>
    <row r="10" spans="1:10">
      <c r="A10" s="36" t="s">
        <v>358</v>
      </c>
      <c r="B10" s="36" t="s">
        <v>361</v>
      </c>
      <c r="C10" s="36" t="s">
        <v>347</v>
      </c>
      <c r="D10" s="37">
        <v>43465</v>
      </c>
      <c r="E10" s="38">
        <v>53</v>
      </c>
      <c r="F10" s="38" t="s">
        <v>351</v>
      </c>
      <c r="G10" s="38">
        <v>5</v>
      </c>
      <c r="H10" s="38" t="s">
        <v>343</v>
      </c>
      <c r="I10" s="38" t="s">
        <v>360</v>
      </c>
      <c r="J10" s="39">
        <v>48000000</v>
      </c>
    </row>
    <row r="11" spans="1:10">
      <c r="A11" s="36" t="s">
        <v>362</v>
      </c>
      <c r="B11" s="36" t="s">
        <v>363</v>
      </c>
      <c r="C11" s="36" t="s">
        <v>341</v>
      </c>
      <c r="D11" s="37">
        <v>43162</v>
      </c>
      <c r="E11" s="38">
        <v>30</v>
      </c>
      <c r="F11" s="38" t="s">
        <v>356</v>
      </c>
      <c r="G11" s="38">
        <v>2</v>
      </c>
      <c r="H11" s="38" t="s">
        <v>364</v>
      </c>
      <c r="I11" s="38" t="s">
        <v>348</v>
      </c>
      <c r="J11" s="39">
        <v>56000000</v>
      </c>
    </row>
    <row r="12" spans="1:10">
      <c r="A12" s="36" t="s">
        <v>362</v>
      </c>
      <c r="B12" s="36" t="s">
        <v>365</v>
      </c>
      <c r="C12" s="36" t="s">
        <v>347</v>
      </c>
      <c r="D12" s="37">
        <v>43162</v>
      </c>
      <c r="E12" s="38">
        <v>30</v>
      </c>
      <c r="F12" s="38" t="s">
        <v>356</v>
      </c>
      <c r="G12" s="38">
        <v>2</v>
      </c>
      <c r="H12" s="38" t="s">
        <v>364</v>
      </c>
      <c r="I12" s="38" t="s">
        <v>348</v>
      </c>
      <c r="J12" s="39">
        <v>56000000</v>
      </c>
    </row>
    <row r="13" spans="1:10">
      <c r="A13" s="36" t="s">
        <v>366</v>
      </c>
      <c r="B13" s="36" t="s">
        <v>367</v>
      </c>
      <c r="C13" s="36" t="s">
        <v>341</v>
      </c>
      <c r="D13" s="37">
        <v>43956</v>
      </c>
      <c r="E13" s="38">
        <v>22</v>
      </c>
      <c r="F13" s="38" t="s">
        <v>356</v>
      </c>
      <c r="G13" s="38">
        <v>4</v>
      </c>
      <c r="H13" s="38" t="s">
        <v>368</v>
      </c>
      <c r="I13" s="38" t="s">
        <v>344</v>
      </c>
      <c r="J13" s="39">
        <v>56000000</v>
      </c>
    </row>
    <row r="14" spans="1:10">
      <c r="A14" s="36" t="s">
        <v>369</v>
      </c>
      <c r="B14" s="36" t="s">
        <v>370</v>
      </c>
      <c r="C14" s="36" t="s">
        <v>341</v>
      </c>
      <c r="D14" s="37">
        <v>43498</v>
      </c>
      <c r="E14" s="38">
        <v>30</v>
      </c>
      <c r="F14" s="38" t="s">
        <v>342</v>
      </c>
      <c r="G14" s="38">
        <v>3</v>
      </c>
      <c r="H14" s="38" t="s">
        <v>368</v>
      </c>
      <c r="I14" s="38" t="s">
        <v>344</v>
      </c>
      <c r="J14" s="39">
        <v>49000000</v>
      </c>
    </row>
    <row r="15" spans="1:10">
      <c r="A15" s="36" t="s">
        <v>369</v>
      </c>
      <c r="B15" s="36" t="s">
        <v>371</v>
      </c>
      <c r="C15" s="36" t="s">
        <v>341</v>
      </c>
      <c r="D15" s="37">
        <v>43498</v>
      </c>
      <c r="E15" s="38">
        <v>30</v>
      </c>
      <c r="F15" s="38" t="s">
        <v>342</v>
      </c>
      <c r="G15" s="38">
        <v>3</v>
      </c>
      <c r="H15" s="38" t="s">
        <v>368</v>
      </c>
      <c r="I15" s="38" t="s">
        <v>344</v>
      </c>
      <c r="J15" s="39">
        <v>49000000</v>
      </c>
    </row>
    <row r="16" spans="1:10">
      <c r="A16" s="36" t="s">
        <v>369</v>
      </c>
      <c r="B16" s="36" t="s">
        <v>371</v>
      </c>
      <c r="C16" s="36" t="s">
        <v>341</v>
      </c>
      <c r="D16" s="37">
        <v>43498</v>
      </c>
      <c r="E16" s="38">
        <v>30</v>
      </c>
      <c r="F16" s="38" t="s">
        <v>342</v>
      </c>
      <c r="G16" s="38">
        <v>3</v>
      </c>
      <c r="H16" s="40" t="s">
        <v>368</v>
      </c>
      <c r="I16" s="38" t="s">
        <v>344</v>
      </c>
      <c r="J16" s="39">
        <v>49000000</v>
      </c>
    </row>
    <row r="17" spans="1:10">
      <c r="A17" s="36" t="s">
        <v>372</v>
      </c>
      <c r="B17" s="36" t="s">
        <v>373</v>
      </c>
      <c r="C17" s="36" t="s">
        <v>347</v>
      </c>
      <c r="D17" s="37">
        <v>43101</v>
      </c>
      <c r="E17" s="38">
        <v>34</v>
      </c>
      <c r="F17" s="38" t="s">
        <v>351</v>
      </c>
      <c r="G17" s="38">
        <v>3</v>
      </c>
      <c r="H17" s="40" t="s">
        <v>368</v>
      </c>
      <c r="I17" s="38" t="s">
        <v>348</v>
      </c>
      <c r="J17" s="39">
        <v>45000000</v>
      </c>
    </row>
    <row r="18" spans="1:10">
      <c r="A18" s="36" t="s">
        <v>374</v>
      </c>
      <c r="B18" s="36" t="s">
        <v>357</v>
      </c>
      <c r="C18" s="36" t="s">
        <v>347</v>
      </c>
      <c r="D18" s="37">
        <v>43192</v>
      </c>
      <c r="E18" s="38">
        <v>45</v>
      </c>
      <c r="F18" s="38" t="s">
        <v>351</v>
      </c>
      <c r="G18" s="38">
        <v>6</v>
      </c>
      <c r="H18" s="38" t="s">
        <v>352</v>
      </c>
      <c r="I18" s="38" t="s">
        <v>360</v>
      </c>
      <c r="J18" s="39">
        <v>66000000</v>
      </c>
    </row>
    <row r="19" spans="1:10">
      <c r="A19" s="36" t="s">
        <v>375</v>
      </c>
      <c r="B19" s="36" t="s">
        <v>376</v>
      </c>
      <c r="C19" s="36" t="s">
        <v>347</v>
      </c>
      <c r="D19" s="37">
        <v>44114</v>
      </c>
      <c r="E19" s="38">
        <v>22</v>
      </c>
      <c r="F19" s="38" t="s">
        <v>356</v>
      </c>
      <c r="G19" s="38">
        <v>4</v>
      </c>
      <c r="H19" s="38" t="s">
        <v>343</v>
      </c>
      <c r="I19" s="38" t="s">
        <v>344</v>
      </c>
      <c r="J19" s="39">
        <v>50000000</v>
      </c>
    </row>
    <row r="20" spans="1:10">
      <c r="A20" s="36" t="s">
        <v>377</v>
      </c>
      <c r="B20" s="36" t="s">
        <v>378</v>
      </c>
      <c r="C20" s="36" t="s">
        <v>341</v>
      </c>
      <c r="D20" s="37">
        <v>42768</v>
      </c>
      <c r="E20" s="38">
        <v>44</v>
      </c>
      <c r="F20" s="38" t="s">
        <v>356</v>
      </c>
      <c r="G20" s="38">
        <v>4</v>
      </c>
      <c r="H20" s="38" t="s">
        <v>343</v>
      </c>
      <c r="I20" s="38" t="s">
        <v>348</v>
      </c>
      <c r="J20" s="39">
        <v>52000000</v>
      </c>
    </row>
    <row r="21" spans="1:10">
      <c r="A21" s="36" t="s">
        <v>377</v>
      </c>
      <c r="B21" s="36" t="s">
        <v>379</v>
      </c>
      <c r="C21" s="36" t="s">
        <v>347</v>
      </c>
      <c r="D21" s="37">
        <v>42768</v>
      </c>
      <c r="E21" s="38">
        <v>44</v>
      </c>
      <c r="F21" s="38" t="s">
        <v>356</v>
      </c>
      <c r="G21" s="38">
        <v>4</v>
      </c>
      <c r="H21" s="38" t="s">
        <v>343</v>
      </c>
      <c r="I21" s="38" t="s">
        <v>348</v>
      </c>
      <c r="J21" s="39">
        <v>52000000</v>
      </c>
    </row>
    <row r="22" spans="1:10">
      <c r="A22" s="36" t="s">
        <v>380</v>
      </c>
      <c r="B22" s="36" t="s">
        <v>381</v>
      </c>
      <c r="C22" s="36" t="s">
        <v>341</v>
      </c>
      <c r="D22" s="37">
        <v>43446</v>
      </c>
      <c r="E22" s="38">
        <v>34</v>
      </c>
      <c r="F22" s="38" t="s">
        <v>356</v>
      </c>
      <c r="G22" s="38">
        <v>3</v>
      </c>
      <c r="H22" s="38" t="s">
        <v>352</v>
      </c>
      <c r="I22" s="38" t="s">
        <v>348</v>
      </c>
      <c r="J22" s="39">
        <v>65000000</v>
      </c>
    </row>
    <row r="23" spans="1:10">
      <c r="A23" s="36" t="s">
        <v>382</v>
      </c>
      <c r="B23" s="36" t="s">
        <v>350</v>
      </c>
      <c r="C23" s="36" t="s">
        <v>347</v>
      </c>
      <c r="D23" s="37">
        <v>43526</v>
      </c>
      <c r="E23" s="38">
        <v>23</v>
      </c>
      <c r="F23" s="38" t="s">
        <v>351</v>
      </c>
      <c r="G23" s="38">
        <v>3</v>
      </c>
      <c r="H23" s="38" t="s">
        <v>364</v>
      </c>
      <c r="I23" s="38" t="s">
        <v>360</v>
      </c>
      <c r="J23" s="39">
        <v>78000000</v>
      </c>
    </row>
    <row r="24" spans="1:10">
      <c r="A24" s="36" t="s">
        <v>382</v>
      </c>
      <c r="B24" s="36" t="s">
        <v>383</v>
      </c>
      <c r="C24" s="36" t="s">
        <v>341</v>
      </c>
      <c r="D24" s="37">
        <v>43526</v>
      </c>
      <c r="E24" s="38">
        <v>23</v>
      </c>
      <c r="F24" s="38" t="s">
        <v>351</v>
      </c>
      <c r="G24" s="38">
        <v>3</v>
      </c>
      <c r="H24" s="38" t="s">
        <v>364</v>
      </c>
      <c r="I24" s="38" t="s">
        <v>360</v>
      </c>
      <c r="J24" s="39">
        <v>78000000</v>
      </c>
    </row>
    <row r="25" spans="1:10">
      <c r="A25" s="36" t="s">
        <v>382</v>
      </c>
      <c r="B25" s="36" t="s">
        <v>383</v>
      </c>
      <c r="C25" s="36" t="s">
        <v>341</v>
      </c>
      <c r="D25" s="37">
        <v>43526</v>
      </c>
      <c r="E25" s="38">
        <v>23</v>
      </c>
      <c r="F25" s="38" t="s">
        <v>351</v>
      </c>
      <c r="G25" s="38">
        <v>3</v>
      </c>
      <c r="H25" s="40" t="s">
        <v>364</v>
      </c>
      <c r="I25" s="38" t="s">
        <v>360</v>
      </c>
      <c r="J25" s="39">
        <v>78000000</v>
      </c>
    </row>
    <row r="26" spans="1:10">
      <c r="A26" s="36" t="s">
        <v>384</v>
      </c>
      <c r="B26" s="36" t="s">
        <v>381</v>
      </c>
      <c r="C26" s="36" t="s">
        <v>341</v>
      </c>
      <c r="D26" s="37">
        <v>43497</v>
      </c>
      <c r="E26" s="38">
        <v>24</v>
      </c>
      <c r="F26" s="38" t="s">
        <v>356</v>
      </c>
      <c r="G26" s="38">
        <v>4</v>
      </c>
      <c r="H26" s="38" t="s">
        <v>364</v>
      </c>
      <c r="I26" s="38" t="s">
        <v>344</v>
      </c>
      <c r="J26" s="39">
        <v>66000000</v>
      </c>
    </row>
    <row r="27" spans="1:10">
      <c r="A27" s="36" t="s">
        <v>384</v>
      </c>
      <c r="B27" s="36" t="s">
        <v>385</v>
      </c>
      <c r="C27" s="36" t="s">
        <v>347</v>
      </c>
      <c r="D27" s="37">
        <v>43497</v>
      </c>
      <c r="E27" s="38">
        <v>24</v>
      </c>
      <c r="F27" s="38" t="s">
        <v>356</v>
      </c>
      <c r="G27" s="38">
        <v>4</v>
      </c>
      <c r="H27" s="38" t="s">
        <v>364</v>
      </c>
      <c r="I27" s="38" t="s">
        <v>344</v>
      </c>
      <c r="J27" s="39">
        <v>66000000</v>
      </c>
    </row>
    <row r="28" spans="1:10">
      <c r="A28" s="36" t="s">
        <v>386</v>
      </c>
      <c r="B28" s="36" t="s">
        <v>365</v>
      </c>
      <c r="C28" s="36" t="s">
        <v>347</v>
      </c>
      <c r="D28" s="37">
        <v>44052</v>
      </c>
      <c r="E28" s="38">
        <v>33</v>
      </c>
      <c r="F28" s="38" t="s">
        <v>356</v>
      </c>
      <c r="G28" s="38">
        <v>5</v>
      </c>
      <c r="H28" s="38" t="s">
        <v>368</v>
      </c>
      <c r="I28" s="38" t="s">
        <v>360</v>
      </c>
      <c r="J28" s="39">
        <v>67000000</v>
      </c>
    </row>
    <row r="29" spans="1:10">
      <c r="A29" s="36" t="s">
        <v>387</v>
      </c>
      <c r="B29" s="36" t="s">
        <v>205</v>
      </c>
      <c r="C29" s="36" t="s">
        <v>341</v>
      </c>
      <c r="D29" s="37">
        <v>44113</v>
      </c>
      <c r="E29" s="38">
        <v>35</v>
      </c>
      <c r="F29" s="38" t="s">
        <v>342</v>
      </c>
      <c r="G29" s="38">
        <v>4</v>
      </c>
      <c r="H29" s="38" t="s">
        <v>343</v>
      </c>
      <c r="I29" s="38" t="s">
        <v>360</v>
      </c>
      <c r="J29" s="39">
        <v>66000000</v>
      </c>
    </row>
    <row r="30" spans="1:10">
      <c r="A30" s="36" t="s">
        <v>387</v>
      </c>
      <c r="B30" s="36" t="s">
        <v>388</v>
      </c>
      <c r="C30" s="36" t="s">
        <v>347</v>
      </c>
      <c r="D30" s="37">
        <v>44113</v>
      </c>
      <c r="E30" s="38">
        <v>35</v>
      </c>
      <c r="F30" s="38" t="s">
        <v>342</v>
      </c>
      <c r="G30" s="38">
        <v>4</v>
      </c>
      <c r="H30" s="38" t="s">
        <v>343</v>
      </c>
      <c r="I30" s="38" t="s">
        <v>360</v>
      </c>
      <c r="J30" s="39">
        <v>66000000</v>
      </c>
    </row>
    <row r="31" spans="1:10">
      <c r="A31" s="36" t="s">
        <v>387</v>
      </c>
      <c r="B31" s="36" t="s">
        <v>388</v>
      </c>
      <c r="C31" s="36" t="s">
        <v>347</v>
      </c>
      <c r="D31" s="37">
        <v>44113</v>
      </c>
      <c r="E31" s="38">
        <v>35</v>
      </c>
      <c r="F31" s="38" t="s">
        <v>342</v>
      </c>
      <c r="G31" s="38">
        <v>4</v>
      </c>
      <c r="H31" s="38" t="s">
        <v>343</v>
      </c>
      <c r="I31" s="38" t="s">
        <v>360</v>
      </c>
      <c r="J31" s="39">
        <v>66000000</v>
      </c>
    </row>
    <row r="32" spans="1:10">
      <c r="A32" s="36" t="s">
        <v>389</v>
      </c>
      <c r="B32" s="36" t="s">
        <v>390</v>
      </c>
      <c r="C32" s="36" t="s">
        <v>347</v>
      </c>
      <c r="D32" s="37">
        <v>43352</v>
      </c>
      <c r="E32" s="38">
        <v>19</v>
      </c>
      <c r="F32" s="38" t="s">
        <v>342</v>
      </c>
      <c r="G32" s="38">
        <v>2</v>
      </c>
      <c r="H32" s="38" t="s">
        <v>364</v>
      </c>
      <c r="I32" s="38" t="s">
        <v>360</v>
      </c>
      <c r="J32" s="39">
        <v>45000000</v>
      </c>
    </row>
    <row r="33" spans="1:10">
      <c r="A33" s="36" t="s">
        <v>391</v>
      </c>
      <c r="B33" s="36" t="s">
        <v>381</v>
      </c>
      <c r="C33" s="36" t="s">
        <v>341</v>
      </c>
      <c r="D33" s="37">
        <v>44107</v>
      </c>
      <c r="E33" s="38">
        <v>21</v>
      </c>
      <c r="F33" s="38" t="s">
        <v>356</v>
      </c>
      <c r="G33" s="38">
        <v>6</v>
      </c>
      <c r="H33" s="38" t="s">
        <v>352</v>
      </c>
      <c r="I33" s="38" t="s">
        <v>348</v>
      </c>
      <c r="J33" s="39">
        <v>70000000</v>
      </c>
    </row>
    <row r="34" spans="1:10">
      <c r="A34" s="36" t="s">
        <v>391</v>
      </c>
      <c r="B34" s="36" t="s">
        <v>392</v>
      </c>
      <c r="C34" s="36" t="s">
        <v>341</v>
      </c>
      <c r="D34" s="37">
        <v>44107</v>
      </c>
      <c r="E34" s="38">
        <v>21</v>
      </c>
      <c r="F34" s="38" t="s">
        <v>356</v>
      </c>
      <c r="G34" s="38">
        <v>6</v>
      </c>
      <c r="H34" s="40" t="s">
        <v>352</v>
      </c>
      <c r="I34" s="38" t="s">
        <v>348</v>
      </c>
      <c r="J34" s="39">
        <v>70000000</v>
      </c>
    </row>
    <row r="35" spans="1:10">
      <c r="A35" s="36" t="s">
        <v>393</v>
      </c>
      <c r="B35" s="36" t="s">
        <v>379</v>
      </c>
      <c r="C35" s="36" t="s">
        <v>347</v>
      </c>
      <c r="D35" s="37">
        <v>43235</v>
      </c>
      <c r="E35" s="38">
        <v>44</v>
      </c>
      <c r="F35" s="38" t="s">
        <v>342</v>
      </c>
      <c r="G35" s="38">
        <v>5</v>
      </c>
      <c r="H35" s="38" t="s">
        <v>352</v>
      </c>
      <c r="I35" s="38" t="s">
        <v>360</v>
      </c>
      <c r="J35" s="39">
        <v>58000000</v>
      </c>
    </row>
    <row r="36" spans="1:10">
      <c r="A36" s="36" t="s">
        <v>393</v>
      </c>
      <c r="B36" s="36" t="s">
        <v>379</v>
      </c>
      <c r="C36" s="36" t="s">
        <v>347</v>
      </c>
      <c r="D36" s="37">
        <v>43235</v>
      </c>
      <c r="E36" s="38">
        <v>44</v>
      </c>
      <c r="F36" s="38" t="s">
        <v>342</v>
      </c>
      <c r="G36" s="38">
        <v>5</v>
      </c>
      <c r="H36" s="38" t="s">
        <v>352</v>
      </c>
      <c r="I36" s="38" t="s">
        <v>360</v>
      </c>
      <c r="J36" s="39">
        <v>58000000</v>
      </c>
    </row>
    <row r="37" spans="1:10">
      <c r="A37" s="36" t="s">
        <v>394</v>
      </c>
      <c r="B37" s="36" t="s">
        <v>370</v>
      </c>
      <c r="C37" s="36" t="s">
        <v>341</v>
      </c>
      <c r="D37" s="37">
        <v>43322</v>
      </c>
      <c r="E37" s="38">
        <v>38</v>
      </c>
      <c r="F37" s="38" t="s">
        <v>351</v>
      </c>
      <c r="G37" s="38">
        <v>3</v>
      </c>
      <c r="H37" s="38" t="s">
        <v>343</v>
      </c>
      <c r="I37" s="38" t="s">
        <v>360</v>
      </c>
      <c r="J37" s="39">
        <v>68000000</v>
      </c>
    </row>
    <row r="38" spans="1:10">
      <c r="A38" s="36" t="s">
        <v>394</v>
      </c>
      <c r="B38" s="36" t="s">
        <v>395</v>
      </c>
      <c r="C38" s="36" t="s">
        <v>347</v>
      </c>
      <c r="D38" s="37">
        <v>43322</v>
      </c>
      <c r="E38" s="38">
        <v>38</v>
      </c>
      <c r="F38" s="38" t="s">
        <v>351</v>
      </c>
      <c r="G38" s="38">
        <v>3</v>
      </c>
      <c r="H38" s="38" t="s">
        <v>343</v>
      </c>
      <c r="I38" s="38" t="s">
        <v>360</v>
      </c>
      <c r="J38" s="39">
        <v>68000000</v>
      </c>
    </row>
    <row r="39" spans="1:10">
      <c r="A39" s="36" t="s">
        <v>396</v>
      </c>
      <c r="B39" s="36" t="s">
        <v>397</v>
      </c>
      <c r="C39" s="36" t="s">
        <v>347</v>
      </c>
      <c r="D39" s="37">
        <v>43166</v>
      </c>
      <c r="E39" s="38">
        <v>40</v>
      </c>
      <c r="F39" s="38" t="s">
        <v>356</v>
      </c>
      <c r="G39" s="38">
        <v>5</v>
      </c>
      <c r="H39" s="38" t="s">
        <v>352</v>
      </c>
      <c r="I39" s="38" t="s">
        <v>344</v>
      </c>
      <c r="J39" s="39">
        <v>54000000</v>
      </c>
    </row>
    <row r="40" spans="1:10">
      <c r="A40" s="36" t="s">
        <v>398</v>
      </c>
      <c r="B40" s="36" t="s">
        <v>399</v>
      </c>
      <c r="C40" s="36" t="s">
        <v>341</v>
      </c>
      <c r="D40" s="37">
        <v>43554</v>
      </c>
      <c r="E40" s="38">
        <v>33</v>
      </c>
      <c r="F40" s="38" t="s">
        <v>356</v>
      </c>
      <c r="G40" s="38">
        <v>5</v>
      </c>
      <c r="H40" s="40" t="s">
        <v>368</v>
      </c>
      <c r="I40" s="38" t="s">
        <v>348</v>
      </c>
      <c r="J40" s="39">
        <v>55000000</v>
      </c>
    </row>
    <row r="41" spans="1:10">
      <c r="A41" s="36" t="s">
        <v>398</v>
      </c>
      <c r="B41" s="36" t="s">
        <v>19</v>
      </c>
      <c r="C41" s="36" t="s">
        <v>341</v>
      </c>
      <c r="D41" s="37">
        <v>43554</v>
      </c>
      <c r="E41" s="38">
        <v>33</v>
      </c>
      <c r="F41" s="38" t="s">
        <v>356</v>
      </c>
      <c r="G41" s="38">
        <v>5</v>
      </c>
      <c r="H41" s="38" t="s">
        <v>368</v>
      </c>
      <c r="I41" s="38" t="s">
        <v>348</v>
      </c>
      <c r="J41" s="39">
        <v>55000000</v>
      </c>
    </row>
    <row r="42" spans="1:10">
      <c r="A42" s="36" t="s">
        <v>400</v>
      </c>
      <c r="B42" s="36" t="s">
        <v>401</v>
      </c>
      <c r="C42" s="36" t="s">
        <v>347</v>
      </c>
      <c r="D42" s="37">
        <v>44124</v>
      </c>
      <c r="E42" s="38">
        <v>18</v>
      </c>
      <c r="F42" s="38" t="s">
        <v>342</v>
      </c>
      <c r="G42" s="38">
        <v>3</v>
      </c>
      <c r="H42" s="38" t="s">
        <v>368</v>
      </c>
      <c r="I42" s="38" t="s">
        <v>360</v>
      </c>
      <c r="J42" s="39">
        <v>67000000</v>
      </c>
    </row>
    <row r="43" spans="1:10">
      <c r="A43" s="36" t="s">
        <v>400</v>
      </c>
      <c r="B43" s="36" t="s">
        <v>361</v>
      </c>
      <c r="C43" s="36" t="s">
        <v>341</v>
      </c>
      <c r="D43" s="37">
        <v>44124</v>
      </c>
      <c r="E43" s="38">
        <v>18</v>
      </c>
      <c r="F43" s="38" t="s">
        <v>342</v>
      </c>
      <c r="G43" s="38">
        <v>3</v>
      </c>
      <c r="H43" s="38" t="s">
        <v>368</v>
      </c>
      <c r="I43" s="38" t="s">
        <v>360</v>
      </c>
      <c r="J43" s="39">
        <v>67000000</v>
      </c>
    </row>
    <row r="44" spans="1:10">
      <c r="A44" s="36" t="s">
        <v>402</v>
      </c>
      <c r="B44" s="36" t="s">
        <v>403</v>
      </c>
      <c r="C44" s="36" t="s">
        <v>347</v>
      </c>
      <c r="D44" s="37">
        <v>43220</v>
      </c>
      <c r="E44" s="38">
        <v>46</v>
      </c>
      <c r="F44" s="38" t="s">
        <v>342</v>
      </c>
      <c r="G44" s="38">
        <v>3</v>
      </c>
      <c r="H44" s="40" t="s">
        <v>364</v>
      </c>
      <c r="I44" s="38" t="s">
        <v>344</v>
      </c>
      <c r="J44" s="39">
        <v>74000000</v>
      </c>
    </row>
    <row r="45" spans="1:10">
      <c r="A45" s="36" t="s">
        <v>402</v>
      </c>
      <c r="B45" s="36" t="s">
        <v>404</v>
      </c>
      <c r="C45" s="36" t="s">
        <v>347</v>
      </c>
      <c r="D45" s="37">
        <v>43220</v>
      </c>
      <c r="E45" s="38">
        <v>46</v>
      </c>
      <c r="F45" s="38" t="s">
        <v>342</v>
      </c>
      <c r="G45" s="38">
        <v>3</v>
      </c>
      <c r="H45" s="38" t="s">
        <v>364</v>
      </c>
      <c r="I45" s="38" t="s">
        <v>344</v>
      </c>
      <c r="J45" s="39">
        <v>74000000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Datos Empleados</vt:lpstr>
      <vt:lpstr>Código</vt:lpstr>
      <vt:lpstr>Formulas 1</vt:lpstr>
      <vt:lpstr>Crear tabla igual</vt:lpstr>
      <vt:lpstr>Instrucciones para las hojas BD</vt:lpstr>
      <vt:lpstr>BD1</vt:lpstr>
      <vt:lpstr>BD2</vt:lpstr>
      <vt:lpstr>BD3</vt:lpstr>
      <vt:lpstr>BD4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207</cp:lastModifiedBy>
  <dcterms:created xsi:type="dcterms:W3CDTF">2021-07-29T03:36:40Z</dcterms:created>
  <dcterms:modified xsi:type="dcterms:W3CDTF">2025-06-14T20:16:25Z</dcterms:modified>
</cp:coreProperties>
</file>