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sika/Downloads/"/>
    </mc:Choice>
  </mc:AlternateContent>
  <xr:revisionPtr revIDLastSave="0" documentId="13_ncr:1_{7A6DE399-CF42-7647-8FE2-3003B529FBF5}" xr6:coauthVersionLast="36" xr6:coauthVersionMax="36" xr10:uidLastSave="{00000000-0000-0000-0000-000000000000}"/>
  <bookViews>
    <workbookView xWindow="6260" yWindow="1120" windowWidth="23040" windowHeight="9080" activeTab="4" xr2:uid="{00000000-000D-0000-FFFF-FFFF00000000}"/>
  </bookViews>
  <sheets>
    <sheet name="Mean, median and mode" sheetId="9" r:id="rId1"/>
    <sheet name="skewness" sheetId="10" r:id="rId2"/>
    <sheet name="Variance" sheetId="11" r:id="rId3"/>
    <sheet name="std and cv" sheetId="12" r:id="rId4"/>
    <sheet name="Covariance" sheetId="14" r:id="rId5"/>
    <sheet name="Correlation" sheetId="13" r:id="rId6"/>
  </sheets>
  <externalReferences>
    <externalReference r:id="rId7"/>
    <externalReference r:id="rId8"/>
    <externalReference r:id="rId9"/>
  </externalReferences>
  <definedNames>
    <definedName name="_xlchart.v1.0" hidden="1">[1]Skewness!$L$10:$L$39</definedName>
    <definedName name="_xlchart.v1.1" hidden="1">[1]Skewness!$L$10:$L$39</definedName>
    <definedName name="_xlchart.v1.2" hidden="1">[1]Skewness!$B$10:$B$39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4" l="1"/>
  <c r="D18" i="14"/>
  <c r="G13" i="14" s="1"/>
  <c r="C18" i="14"/>
  <c r="G14" i="14"/>
  <c r="G15" i="14" l="1"/>
  <c r="G12" i="14"/>
  <c r="G18" i="14" s="1"/>
  <c r="G20" i="14" s="1"/>
  <c r="G16" i="14"/>
  <c r="G20" i="13" l="1"/>
  <c r="G18" i="13"/>
  <c r="D17" i="13"/>
  <c r="C17" i="13"/>
  <c r="G13" i="13" s="1"/>
  <c r="G17" i="13" s="1"/>
  <c r="G19" i="13" s="1"/>
  <c r="G15" i="13"/>
  <c r="G14" i="13"/>
  <c r="G12" i="13"/>
  <c r="G11" i="13"/>
  <c r="O10" i="13"/>
  <c r="L26" i="12" l="1"/>
  <c r="I26" i="12"/>
  <c r="L17" i="12"/>
  <c r="L18" i="12" s="1"/>
  <c r="L20" i="12" s="1"/>
  <c r="I17" i="12"/>
  <c r="I18" i="12" s="1"/>
  <c r="I20" i="12" s="1"/>
  <c r="L16" i="12"/>
  <c r="I16" i="12"/>
  <c r="I14" i="11" l="1"/>
  <c r="E11" i="11"/>
  <c r="O11" i="10" l="1"/>
  <c r="E11" i="10"/>
  <c r="G13" i="9" l="1"/>
  <c r="G12" i="9"/>
  <c r="G11" i="9"/>
</calcChain>
</file>

<file path=xl/sharedStrings.xml><?xml version="1.0" encoding="utf-8"?>
<sst xmlns="http://schemas.openxmlformats.org/spreadsheetml/2006/main" count="151" uniqueCount="104">
  <si>
    <t>Mean</t>
  </si>
  <si>
    <t>Median</t>
  </si>
  <si>
    <t>Mode</t>
  </si>
  <si>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</si>
  <si>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</si>
  <si>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</si>
  <si>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</si>
  <si>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</si>
  <si>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</si>
  <si>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</si>
  <si>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Solution:</t>
  </si>
  <si>
    <t>Task 1:</t>
  </si>
  <si>
    <t>Task 2:</t>
  </si>
  <si>
    <t>Income is a very interesting topic. There is extreme variability in the income of different individuals.</t>
  </si>
  <si>
    <t>Annual income</t>
  </si>
  <si>
    <t>Generally, most of the people gravitate around a certain salary.</t>
  </si>
  <si>
    <t xml:space="preserve">Moreover, in most countries there is a minimum salary, therefore most data points are constrained between the minimum salary and some number. </t>
  </si>
  <si>
    <t xml:space="preserve">Finally, there are certain individuals that are earn much more than others. They are the outliers. </t>
  </si>
  <si>
    <t>Income is an example where averages are meaningless. You should be aware that the correct measure to use depends on the research that you are conducting.</t>
  </si>
  <si>
    <r>
      <t xml:space="preserve">Usually, whenever we have research on income, we use the </t>
    </r>
    <r>
      <rPr>
        <b/>
        <sz val="9"/>
        <color theme="1"/>
        <rFont val="Arial"/>
        <family val="2"/>
      </rPr>
      <t>median</t>
    </r>
    <r>
      <rPr>
        <sz val="9"/>
        <color theme="1"/>
        <rFont val="Arial"/>
        <family val="2"/>
      </rPr>
      <t xml:space="preserve"> income, instead of the mean income. </t>
    </r>
  </si>
  <si>
    <t xml:space="preserve">You have a sample of 11 people and their personal annual income. </t>
  </si>
  <si>
    <t>Skewness</t>
  </si>
  <si>
    <t>You are given two datasets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</si>
  <si>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</si>
  <si>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</si>
  <si>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Dataset 1</t>
  </si>
  <si>
    <t>Dataset 2</t>
  </si>
  <si>
    <t>The skew of this dataset is positive.</t>
  </si>
  <si>
    <t>The skew of this dataset is negative.</t>
  </si>
  <si>
    <r>
      <rPr>
        <b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sometimes, using a graph to identify the skew can be misleading.</t>
    </r>
  </si>
  <si>
    <t xml:space="preserve">This dataset has a relatively strong negative skew ( -0.37 ). </t>
  </si>
  <si>
    <t>However, from a histogram with a few bins, you cannot clearly determine the skew.</t>
  </si>
  <si>
    <t>For best results, we recommend that you use a more precise measure of skewness, such as the formula, instead of a simple graph</t>
  </si>
  <si>
    <t>Variance</t>
  </si>
  <si>
    <t>You have the annual personal income of 11 people from the USA. You have the mean income from the exercise on mean, median and mode</t>
  </si>
  <si>
    <t>Decide whether you have to use sample or population formula for the variance</t>
  </si>
  <si>
    <t>Calculate the variance of their income</t>
  </si>
  <si>
    <t>Task 3</t>
  </si>
  <si>
    <t>Generally, what does this number tell you?</t>
  </si>
  <si>
    <t>The question is asking if this is a sample or a population. In other words, are those all the people in the US, receiving salaries?</t>
  </si>
  <si>
    <t>Obviously not. This is a sample, drawn from the population of all working people in the USA.</t>
  </si>
  <si>
    <t>Task 3:</t>
  </si>
  <si>
    <t>There is great dispersion between the income of different people in the USA.</t>
  </si>
  <si>
    <t>Standard deviation and coefficient of variation</t>
  </si>
  <si>
    <t>Average income in the United States and Denmark</t>
  </si>
  <si>
    <t>You have the annual personal income of 11 people from the USA and 10 from Denmark. You have the mean income for USA from previous exercises</t>
  </si>
  <si>
    <t>Decide whether you have to use sample or population formula for the standard deviation and the coefficient of variation</t>
  </si>
  <si>
    <t>Calculate the standard deviation of income in the USA and in Denmark</t>
  </si>
  <si>
    <t>Hint: You may start by calculating the mean and the variance</t>
  </si>
  <si>
    <t>Calculate the coefficient of variation of income in the USA and in Denmark</t>
  </si>
  <si>
    <t>Task 4</t>
  </si>
  <si>
    <t>Try to interpret the numbers you got</t>
  </si>
  <si>
    <t>Annual income USA</t>
  </si>
  <si>
    <t>Annual income Denmark</t>
  </si>
  <si>
    <t>The question is asking if this is a sample or a population. In other words, are those all the people in the US or Denmark, receiving salaries?</t>
  </si>
  <si>
    <t>Obviously not. This is a sample, drawn from the population of all working people respectively in the USA and Denmark</t>
  </si>
  <si>
    <t>Mean US</t>
  </si>
  <si>
    <t>Mean Denmark</t>
  </si>
  <si>
    <t>Variance US</t>
  </si>
  <si>
    <t>Variance Denmark</t>
  </si>
  <si>
    <t>Standard deviation US</t>
  </si>
  <si>
    <t>Standard deviation Denmark</t>
  </si>
  <si>
    <t>Coefficient of var. US</t>
  </si>
  <si>
    <t>Coefficient of var. Denmark</t>
  </si>
  <si>
    <t>Task 4:</t>
  </si>
  <si>
    <t xml:space="preserve">Denmark is a much more egalitarian country than the USA. </t>
  </si>
  <si>
    <t>Not only the variance is smaller, but also the standard deviation of salaries.</t>
  </si>
  <si>
    <t>You can get the feeling that almost all people in the country gravitate around the same income.</t>
  </si>
  <si>
    <t>We can further calculate the median income to see if they differ.</t>
  </si>
  <si>
    <t>Median US</t>
  </si>
  <si>
    <t>Median Denmark</t>
  </si>
  <si>
    <t>According to this sample, the average salary in the US is much higher ( $ 189,848 to 504,929.85 kr. = $75,642.41)</t>
  </si>
  <si>
    <t>However, on the average American earns less than the average Danish, which is evident from the median salary.</t>
  </si>
  <si>
    <t>Finally, the coefficients of variation of the salaries in the two countries are very different.</t>
  </si>
  <si>
    <t>In the USA we have much higher variability of income, evident from the coeffcients of variation. In the USA the value is 1.92, while in Denmark it is 0.09.</t>
  </si>
  <si>
    <t xml:space="preserve">By all means, a coefficient of variation of 1.92 is extremely high, while 0.09 is extremely low. </t>
  </si>
  <si>
    <t xml:space="preserve">Note that we only needed the coefficient of variation, because the currencies we used were different. </t>
  </si>
  <si>
    <t>Had the salaries been in expressed in dollars for both datasets, a comparison of the standard deviations would be sufficient.</t>
  </si>
  <si>
    <t>Correlation</t>
  </si>
  <si>
    <t>SAT scores</t>
  </si>
  <si>
    <t>You are given data on the SAT scores from the correlation exercise.</t>
  </si>
  <si>
    <t>Calculate the correlation coefficient of the two datasets.</t>
  </si>
  <si>
    <t>Comment on the strength of the correlation between the two datasets</t>
  </si>
  <si>
    <t>Writing</t>
  </si>
  <si>
    <t>Reading</t>
  </si>
  <si>
    <t>(x-x̅)*(y-ȳ)</t>
  </si>
  <si>
    <t xml:space="preserve">Task 1: </t>
  </si>
  <si>
    <t>The correlation coefficient is equal to</t>
  </si>
  <si>
    <t>0.94 is extremely close to 1, therefore there is a very strong positive correlation between the two datasets</t>
  </si>
  <si>
    <t>Sum</t>
  </si>
  <si>
    <t>Sample size</t>
  </si>
  <si>
    <t>Cov. Sample</t>
  </si>
  <si>
    <t>Correlation coefficient</t>
  </si>
  <si>
    <t>Covariance</t>
  </si>
  <si>
    <t>You are given data on the SAT reading and writing scores of several students from our lesson on cross tables and scatter plots</t>
  </si>
  <si>
    <t>Determine if this is sample or population</t>
  </si>
  <si>
    <t>Calculate the covariance of the two datasets</t>
  </si>
  <si>
    <t>Plot the data on scatter plot and using your previous knowledge comment on whether there is a noticeable relationship between the two variables.</t>
  </si>
  <si>
    <t>This is obviously a sample of only 5 students.</t>
  </si>
  <si>
    <t xml:space="preserve">Task 2: </t>
  </si>
  <si>
    <t xml:space="preserve">The covariance is </t>
  </si>
  <si>
    <t xml:space="preserve">Task 3: </t>
  </si>
  <si>
    <t>You can get two scatter plots, which look in the following ways.</t>
  </si>
  <si>
    <t>There is a noticeable relationship between the two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</si>
</sst>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\²\ * #,##0.00_);_(&quot;$&quot;* \(#,##0.00\);_(&quot;$&quot;* &quot;-&quot;??_);_(@_)"/>
    <numFmt numFmtId="165" formatCode="#,##0.00\ [$kr.-406]"/>
    <numFmt numFmtId="166" formatCode="#,##0.00\ [$kr.²-406]"/>
    <numFmt numFmtId="167" formatCode="#,##0.00_);\-\ #,##0.00_)"/>
    <numFmt numFmtId="168" formatCode="_(* #,##0_);_(* \(#,##0\);_(* &quot;-&quot;??_);_(@_)"/>
    <numFmt numFmtId="169" formatCode="#,##0_);\-\ #,##0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0" fontId="2" fillId="2" borderId="1" xfId="0" applyFont="1" applyFill="1" applyBorder="1"/>
    <xf numFmtId="0" fontId="4" fillId="2" borderId="2" xfId="0" applyFont="1" applyFill="1" applyBorder="1"/>
    <xf numFmtId="44" fontId="2" fillId="2" borderId="0" xfId="1" applyFont="1" applyFill="1"/>
    <xf numFmtId="44" fontId="2" fillId="2" borderId="1" xfId="1" applyFont="1" applyFill="1" applyBorder="1"/>
    <xf numFmtId="44" fontId="2" fillId="2" borderId="2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44" fontId="4" fillId="2" borderId="0" xfId="1" applyFont="1" applyFill="1" applyBorder="1"/>
    <xf numFmtId="44" fontId="2" fillId="2" borderId="0" xfId="0" applyNumberFormat="1" applyFont="1" applyFill="1"/>
    <xf numFmtId="2" fontId="2" fillId="2" borderId="0" xfId="0" applyNumberFormat="1" applyFont="1" applyFill="1"/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/>
    <xf numFmtId="164" fontId="2" fillId="2" borderId="0" xfId="1" applyNumberFormat="1" applyFont="1" applyFill="1"/>
    <xf numFmtId="165" fontId="2" fillId="2" borderId="0" xfId="0" applyNumberFormat="1" applyFont="1" applyFill="1"/>
    <xf numFmtId="166" fontId="2" fillId="2" borderId="0" xfId="0" applyNumberFormat="1" applyFont="1" applyFill="1"/>
    <xf numFmtId="165" fontId="2" fillId="2" borderId="1" xfId="0" applyNumberFormat="1" applyFont="1" applyFill="1" applyBorder="1"/>
    <xf numFmtId="0" fontId="7" fillId="2" borderId="0" xfId="0" applyFont="1" applyFill="1"/>
    <xf numFmtId="0" fontId="8" fillId="2" borderId="0" xfId="0" applyFont="1" applyFill="1"/>
    <xf numFmtId="0" fontId="8" fillId="2" borderId="0" xfId="0" applyFont="1" applyFill="1" applyBorder="1"/>
    <xf numFmtId="0" fontId="9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right"/>
    </xf>
    <xf numFmtId="2" fontId="8" fillId="2" borderId="0" xfId="0" applyNumberFormat="1" applyFont="1" applyFill="1"/>
    <xf numFmtId="0" fontId="10" fillId="2" borderId="0" xfId="0" applyFont="1" applyFill="1" applyAlignment="1">
      <alignment vertical="center"/>
    </xf>
    <xf numFmtId="167" fontId="8" fillId="2" borderId="0" xfId="2" applyNumberFormat="1" applyFont="1" applyFill="1"/>
    <xf numFmtId="43" fontId="8" fillId="2" borderId="0" xfId="2" applyFont="1" applyFill="1"/>
    <xf numFmtId="0" fontId="10" fillId="2" borderId="2" xfId="0" applyFont="1" applyFill="1" applyBorder="1" applyAlignment="1">
      <alignment vertical="center"/>
    </xf>
    <xf numFmtId="0" fontId="4" fillId="2" borderId="0" xfId="0" applyFont="1" applyFill="1" applyAlignment="1">
      <alignment horizontal="right"/>
    </xf>
    <xf numFmtId="168" fontId="8" fillId="2" borderId="0" xfId="2" applyNumberFormat="1" applyFont="1" applyFill="1"/>
    <xf numFmtId="167" fontId="8" fillId="2" borderId="0" xfId="2" applyNumberFormat="1" applyFont="1" applyFill="1" applyBorder="1"/>
    <xf numFmtId="43" fontId="8" fillId="2" borderId="0" xfId="2" applyNumberFormat="1" applyFont="1" applyFill="1"/>
    <xf numFmtId="169" fontId="8" fillId="2" borderId="0" xfId="2" applyNumberFormat="1" applyFont="1" applyFill="1" applyBorder="1"/>
    <xf numFmtId="2" fontId="8" fillId="2" borderId="0" xfId="0" applyNumberFormat="1" applyFont="1" applyFill="1" applyBorder="1"/>
    <xf numFmtId="43" fontId="8" fillId="2" borderId="0" xfId="0" applyNumberFormat="1" applyFont="1" applyFill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[3]Covariance!$D$12:$D$16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F-2445-802D-E73A2A6C0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[3]Covariance!$C$12:$C$16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D-E840-B8C8-531D7F143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[2]Correlation!$D$11:$D$15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3-104E-B1F1-C8D40364D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[2]Correlation!$C$11:$C$15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7-D641-B370-1C735E720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2D0BF45D-02DB-4AD4-BDF2-501626578610}">
          <cx:spPr>
            <a:solidFill>
              <a:srgbClr val="00206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87A4840C-B3D6-410D-8C4A-63271AB51217}">
          <cx:spPr>
            <a:solidFill>
              <a:srgbClr val="002060"/>
            </a:solidFill>
          </cx:spPr>
          <cx:dataId val="0"/>
          <cx:layoutPr>
            <cx:binning intervalClosed="r">
              <cx:binCount val="10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87A4840C-B3D6-410D-8C4A-63271AB51217}">
          <cx:spPr>
            <a:solidFill>
              <a:srgbClr val="002060"/>
            </a:solidFill>
          </cx:spPr>
          <cx:dataId val="0"/>
          <cx:layoutPr>
            <cx:binning intervalClosed="r">
              <cx:binCount val="3"/>
            </cx:binning>
          </cx:layoutPr>
        </cx:series>
      </cx:plotAreaRegion>
      <cx:axis id="0" hidden="1">
        <cx:catScaling gapWidth="0"/>
        <cx:tickLabels/>
      </cx:axis>
      <cx:axis id="1">
        <cx:valScaling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13</xdr:row>
      <xdr:rowOff>15240</xdr:rowOff>
    </xdr:from>
    <xdr:to>
      <xdr:col>10</xdr:col>
      <xdr:colOff>434340</xdr:colOff>
      <xdr:row>32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863A9F-8CE9-C24F-BA8B-706F673A42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340" y="2059940"/>
              <a:ext cx="5041900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426720</xdr:colOff>
      <xdr:row>12</xdr:row>
      <xdr:rowOff>137160</xdr:rowOff>
    </xdr:from>
    <xdr:to>
      <xdr:col>18</xdr:col>
      <xdr:colOff>487680</xdr:colOff>
      <xdr:row>26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9D65FD5-2017-C244-9D9A-7CB00CEF34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3820" y="2029460"/>
              <a:ext cx="4099560" cy="2125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403860</xdr:colOff>
      <xdr:row>27</xdr:row>
      <xdr:rowOff>45720</xdr:rowOff>
    </xdr:from>
    <xdr:to>
      <xdr:col>18</xdr:col>
      <xdr:colOff>464820</xdr:colOff>
      <xdr:row>41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EE58A96-5D97-DC48-8C3B-6791EEBC28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0960" y="4224020"/>
              <a:ext cx="4099560" cy="2118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20</xdr:row>
      <xdr:rowOff>110269</xdr:rowOff>
    </xdr:from>
    <xdr:to>
      <xdr:col>6</xdr:col>
      <xdr:colOff>869998</xdr:colOff>
      <xdr:row>35</xdr:row>
      <xdr:rowOff>46378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0AB04-6038-FB43-9E79-820CE413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</xdr:colOff>
      <xdr:row>35</xdr:row>
      <xdr:rowOff>80889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28395-664B-6D4F-996D-45E484200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4F67B-B048-9F4D-8E29-64C516670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00C35-4250-7E4A-8722-A3FC99EAF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8.%20Skewness_exercise_sol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12.%20Correlation_exercise_solu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.11.%20Covariance_exercise_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ewness"/>
    </sheetNames>
    <sheetDataSet>
      <sheetData sheetId="0">
        <row r="10">
          <cell r="B10">
            <v>212</v>
          </cell>
          <cell r="L10">
            <v>586</v>
          </cell>
        </row>
        <row r="11">
          <cell r="B11">
            <v>869</v>
          </cell>
          <cell r="L11">
            <v>760</v>
          </cell>
        </row>
        <row r="12">
          <cell r="B12">
            <v>220</v>
          </cell>
          <cell r="L12">
            <v>495</v>
          </cell>
        </row>
        <row r="13">
          <cell r="B13">
            <v>654</v>
          </cell>
          <cell r="L13">
            <v>678</v>
          </cell>
        </row>
        <row r="14">
          <cell r="B14">
            <v>511</v>
          </cell>
          <cell r="L14">
            <v>559</v>
          </cell>
        </row>
        <row r="15">
          <cell r="B15">
            <v>624</v>
          </cell>
          <cell r="L15">
            <v>415</v>
          </cell>
        </row>
        <row r="16">
          <cell r="B16">
            <v>420</v>
          </cell>
          <cell r="L16">
            <v>370</v>
          </cell>
        </row>
        <row r="17">
          <cell r="B17">
            <v>121</v>
          </cell>
          <cell r="L17">
            <v>659</v>
          </cell>
        </row>
        <row r="18">
          <cell r="B18">
            <v>428</v>
          </cell>
          <cell r="L18">
            <v>119</v>
          </cell>
        </row>
        <row r="19">
          <cell r="B19">
            <v>865</v>
          </cell>
          <cell r="L19">
            <v>288</v>
          </cell>
        </row>
        <row r="20">
          <cell r="B20">
            <v>799</v>
          </cell>
          <cell r="L20">
            <v>241</v>
          </cell>
        </row>
        <row r="21">
          <cell r="B21">
            <v>405</v>
          </cell>
          <cell r="L21">
            <v>787</v>
          </cell>
        </row>
        <row r="22">
          <cell r="B22">
            <v>230</v>
          </cell>
          <cell r="L22">
            <v>522</v>
          </cell>
        </row>
        <row r="23">
          <cell r="B23">
            <v>670</v>
          </cell>
          <cell r="L23">
            <v>207</v>
          </cell>
        </row>
        <row r="24">
          <cell r="B24">
            <v>870</v>
          </cell>
          <cell r="L24">
            <v>160</v>
          </cell>
        </row>
        <row r="25">
          <cell r="B25">
            <v>366</v>
          </cell>
          <cell r="L25">
            <v>526</v>
          </cell>
        </row>
        <row r="26">
          <cell r="B26">
            <v>99</v>
          </cell>
          <cell r="L26">
            <v>656</v>
          </cell>
        </row>
        <row r="27">
          <cell r="B27">
            <v>55</v>
          </cell>
          <cell r="L27">
            <v>848</v>
          </cell>
        </row>
        <row r="28">
          <cell r="B28">
            <v>489</v>
          </cell>
          <cell r="L28">
            <v>720</v>
          </cell>
        </row>
        <row r="29">
          <cell r="B29">
            <v>312</v>
          </cell>
          <cell r="L29">
            <v>676</v>
          </cell>
        </row>
        <row r="30">
          <cell r="B30">
            <v>493</v>
          </cell>
          <cell r="L30">
            <v>581</v>
          </cell>
        </row>
        <row r="31">
          <cell r="B31">
            <v>163</v>
          </cell>
          <cell r="L31">
            <v>929</v>
          </cell>
        </row>
        <row r="32">
          <cell r="B32">
            <v>221</v>
          </cell>
          <cell r="L32">
            <v>653</v>
          </cell>
        </row>
        <row r="33">
          <cell r="B33">
            <v>84</v>
          </cell>
          <cell r="L33">
            <v>661</v>
          </cell>
        </row>
        <row r="34">
          <cell r="B34">
            <v>144</v>
          </cell>
          <cell r="L34">
            <v>770</v>
          </cell>
        </row>
        <row r="35">
          <cell r="B35">
            <v>48</v>
          </cell>
          <cell r="L35">
            <v>800</v>
          </cell>
        </row>
        <row r="36">
          <cell r="B36">
            <v>375</v>
          </cell>
          <cell r="L36">
            <v>529</v>
          </cell>
        </row>
        <row r="37">
          <cell r="B37">
            <v>86</v>
          </cell>
          <cell r="L37">
            <v>975</v>
          </cell>
        </row>
        <row r="38">
          <cell r="B38">
            <v>168</v>
          </cell>
          <cell r="L38">
            <v>995</v>
          </cell>
        </row>
        <row r="39">
          <cell r="B39">
            <v>100</v>
          </cell>
          <cell r="L39">
            <v>947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"/>
      <sheetName val="cov"/>
      <sheetName val="Covariance2"/>
    </sheetNames>
    <sheetDataSet>
      <sheetData sheetId="0">
        <row r="11">
          <cell r="C11">
            <v>344</v>
          </cell>
          <cell r="D11">
            <v>378</v>
          </cell>
        </row>
        <row r="12">
          <cell r="C12">
            <v>383</v>
          </cell>
          <cell r="D12">
            <v>349</v>
          </cell>
        </row>
        <row r="13">
          <cell r="C13">
            <v>611</v>
          </cell>
          <cell r="D13">
            <v>503</v>
          </cell>
        </row>
        <row r="14">
          <cell r="C14">
            <v>713</v>
          </cell>
          <cell r="D14">
            <v>719</v>
          </cell>
        </row>
        <row r="15">
          <cell r="C15">
            <v>536</v>
          </cell>
          <cell r="D15">
            <v>503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ariance"/>
      <sheetName val="cov"/>
      <sheetName val="Covariance2"/>
    </sheetNames>
    <sheetDataSet>
      <sheetData sheetId="0">
        <row r="12">
          <cell r="C12">
            <v>344</v>
          </cell>
          <cell r="D12">
            <v>378</v>
          </cell>
        </row>
        <row r="13">
          <cell r="C13">
            <v>383</v>
          </cell>
          <cell r="D13">
            <v>349</v>
          </cell>
        </row>
        <row r="14">
          <cell r="C14">
            <v>611</v>
          </cell>
          <cell r="D14">
            <v>503</v>
          </cell>
        </row>
        <row r="15">
          <cell r="C15">
            <v>713</v>
          </cell>
          <cell r="D15">
            <v>719</v>
          </cell>
        </row>
        <row r="16">
          <cell r="C16">
            <v>536</v>
          </cell>
          <cell r="D16">
            <v>503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2"/>
  <sheetViews>
    <sheetView topLeftCell="A8" zoomScaleNormal="100" workbookViewId="0">
      <selection activeCell="C5" sqref="C5"/>
    </sheetView>
  </sheetViews>
  <sheetFormatPr baseColWidth="10" defaultColWidth="8.83203125" defaultRowHeight="12" x14ac:dyDescent="0.15"/>
  <cols>
    <col min="1" max="1" width="2" style="1" customWidth="1"/>
    <col min="2" max="2" width="14.83203125" style="1" customWidth="1"/>
    <col min="3" max="3" width="14" style="1" bestFit="1" customWidth="1"/>
    <col min="4" max="4" width="6.5" style="1" bestFit="1" customWidth="1"/>
    <col min="5" max="5" width="10.83203125" style="1" customWidth="1"/>
    <col min="6" max="6" width="10.83203125" style="1" bestFit="1" customWidth="1"/>
    <col min="7" max="7" width="12.6640625" style="1" customWidth="1"/>
    <col min="8" max="8" width="10.6640625" style="1" customWidth="1"/>
    <col min="9" max="9" width="10.5" style="1" customWidth="1"/>
    <col min="10" max="16384" width="8.83203125" style="1"/>
  </cols>
  <sheetData>
    <row r="1" spans="2:8" ht="16" x14ac:dyDescent="0.2">
      <c r="B1" s="2" t="s">
        <v>3</v>
      </c>
    </row>
    <row r="2" spans="2:8" x14ac:dyDescent="0.15">
      <c r="B2" s="4" t="s">
        <v>4</v>
      </c>
    </row>
    <row r="3" spans="2:8" x14ac:dyDescent="0.15">
      <c r="B3" s="4"/>
    </row>
    <row r="4" spans="2:8" x14ac:dyDescent="0.15">
      <c r="B4" s="4" t="s">
        <v>5</v>
      </c>
      <c r="C4" s="1" t="s">
        <v>20</v>
      </c>
    </row>
    <row r="5" spans="2:8" x14ac:dyDescent="0.15">
      <c r="B5" s="4" t="s">
        <v>6</v>
      </c>
      <c r="C5" s="1" t="s">
        <v>7</v>
      </c>
    </row>
    <row r="6" spans="2:8" x14ac:dyDescent="0.15">
      <c r="B6" s="4" t="s">
        <v>8</v>
      </c>
      <c r="C6" s="1" t="s">
        <v>9</v>
      </c>
    </row>
    <row r="7" spans="2:8" x14ac:dyDescent="0.15">
      <c r="B7" s="4"/>
    </row>
    <row r="8" spans="2:8" x14ac:dyDescent="0.15">
      <c r="B8" s="4" t="s">
        <v>10</v>
      </c>
    </row>
    <row r="10" spans="2:8" ht="13" thickBot="1" x14ac:dyDescent="0.2">
      <c r="B10" s="3" t="s">
        <v>14</v>
      </c>
      <c r="D10" s="14" t="s">
        <v>11</v>
      </c>
      <c r="F10" s="5"/>
      <c r="G10" s="3" t="s">
        <v>14</v>
      </c>
      <c r="H10" s="10"/>
    </row>
    <row r="11" spans="2:8" x14ac:dyDescent="0.15">
      <c r="B11" s="7">
        <v>62000</v>
      </c>
      <c r="C11" s="15"/>
      <c r="F11" s="4" t="s">
        <v>0</v>
      </c>
      <c r="G11" s="7">
        <f>AVERAGE(B11:B21)</f>
        <v>189848.18181818182</v>
      </c>
      <c r="H11" s="11"/>
    </row>
    <row r="12" spans="2:8" x14ac:dyDescent="0.15">
      <c r="B12" s="7">
        <v>64000</v>
      </c>
      <c r="C12" s="15"/>
      <c r="F12" s="4" t="s">
        <v>1</v>
      </c>
      <c r="G12" s="7">
        <f>MEDIAN(B11:B21)</f>
        <v>55000</v>
      </c>
      <c r="H12" s="11"/>
    </row>
    <row r="13" spans="2:8" x14ac:dyDescent="0.15">
      <c r="B13" s="7">
        <v>49000</v>
      </c>
      <c r="C13" s="15"/>
      <c r="F13" s="6" t="s">
        <v>2</v>
      </c>
      <c r="G13" s="9">
        <f>_xlfn.MODE.SNGL(B11:B21)</f>
        <v>64000</v>
      </c>
      <c r="H13" s="12"/>
    </row>
    <row r="14" spans="2:8" x14ac:dyDescent="0.15">
      <c r="B14" s="7">
        <v>324000</v>
      </c>
      <c r="C14" s="15"/>
    </row>
    <row r="15" spans="2:8" x14ac:dyDescent="0.15">
      <c r="B15" s="7">
        <v>1264000</v>
      </c>
      <c r="C15" s="15"/>
    </row>
    <row r="16" spans="2:8" x14ac:dyDescent="0.15">
      <c r="B16" s="7">
        <v>54330</v>
      </c>
      <c r="C16" s="15"/>
      <c r="D16" s="14" t="s">
        <v>12</v>
      </c>
      <c r="E16" s="1" t="s">
        <v>13</v>
      </c>
    </row>
    <row r="17" spans="2:5" x14ac:dyDescent="0.15">
      <c r="B17" s="7">
        <v>64000</v>
      </c>
      <c r="C17" s="15"/>
      <c r="D17" s="11"/>
      <c r="E17" s="1" t="s">
        <v>15</v>
      </c>
    </row>
    <row r="18" spans="2:5" x14ac:dyDescent="0.15">
      <c r="B18" s="7">
        <v>51000</v>
      </c>
      <c r="C18" s="15"/>
      <c r="D18" s="11"/>
      <c r="E18" s="1" t="s">
        <v>16</v>
      </c>
    </row>
    <row r="19" spans="2:5" x14ac:dyDescent="0.15">
      <c r="B19" s="7">
        <v>55000</v>
      </c>
      <c r="C19" s="15"/>
      <c r="D19" s="11"/>
      <c r="E19" s="1" t="s">
        <v>17</v>
      </c>
    </row>
    <row r="20" spans="2:5" x14ac:dyDescent="0.15">
      <c r="B20" s="7">
        <v>48000</v>
      </c>
      <c r="C20" s="15"/>
      <c r="D20" s="11"/>
      <c r="E20" s="1" t="s">
        <v>19</v>
      </c>
    </row>
    <row r="21" spans="2:5" ht="13" thickBot="1" x14ac:dyDescent="0.2">
      <c r="B21" s="8">
        <v>53000</v>
      </c>
      <c r="C21" s="15"/>
      <c r="D21" s="11"/>
      <c r="E21" s="1" t="s">
        <v>18</v>
      </c>
    </row>
    <row r="22" spans="2:5" x14ac:dyDescent="0.15">
      <c r="B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5787-B2D8-A44A-9075-E0C1D165E87C}">
  <dimension ref="B1:O47"/>
  <sheetViews>
    <sheetView workbookViewId="0">
      <selection activeCell="I12" sqref="I12"/>
    </sheetView>
  </sheetViews>
  <sheetFormatPr baseColWidth="10" defaultColWidth="8.83203125" defaultRowHeight="12" x14ac:dyDescent="0.15"/>
  <cols>
    <col min="1" max="1" width="2" style="1" customWidth="1"/>
    <col min="2" max="2" width="10.1640625" style="1" customWidth="1"/>
    <col min="3" max="4" width="8.83203125" style="1"/>
    <col min="5" max="5" width="3.83203125" style="1" bestFit="1" customWidth="1"/>
    <col min="6" max="16384" width="8.83203125" style="1"/>
  </cols>
  <sheetData>
    <row r="1" spans="2:15" ht="16" x14ac:dyDescent="0.2">
      <c r="B1" s="2" t="s">
        <v>21</v>
      </c>
    </row>
    <row r="3" spans="2:15" x14ac:dyDescent="0.15">
      <c r="B3" s="4" t="s">
        <v>5</v>
      </c>
      <c r="C3" s="1" t="s">
        <v>22</v>
      </c>
    </row>
    <row r="4" spans="2:15" x14ac:dyDescent="0.15">
      <c r="B4" s="4" t="s">
        <v>6</v>
      </c>
      <c r="C4" s="1" t="s">
        <v>23</v>
      </c>
    </row>
    <row r="5" spans="2:15" x14ac:dyDescent="0.15">
      <c r="B5" s="4" t="s">
        <v>8</v>
      </c>
      <c r="C5" s="1" t="s">
        <v>24</v>
      </c>
    </row>
    <row r="7" spans="2:15" x14ac:dyDescent="0.15">
      <c r="B7" s="4" t="s">
        <v>10</v>
      </c>
    </row>
    <row r="9" spans="2:15" ht="13" thickBot="1" x14ac:dyDescent="0.2">
      <c r="B9" s="3" t="s">
        <v>25</v>
      </c>
      <c r="D9" s="4" t="s">
        <v>11</v>
      </c>
      <c r="L9" s="3" t="s">
        <v>26</v>
      </c>
      <c r="N9" s="4" t="s">
        <v>12</v>
      </c>
    </row>
    <row r="10" spans="2:15" x14ac:dyDescent="0.15">
      <c r="B10" s="1">
        <v>212</v>
      </c>
      <c r="L10" s="1">
        <v>586</v>
      </c>
    </row>
    <row r="11" spans="2:15" x14ac:dyDescent="0.15">
      <c r="B11" s="1">
        <v>869</v>
      </c>
      <c r="D11" s="4" t="s">
        <v>21</v>
      </c>
      <c r="E11" s="16">
        <f>SKEW(B10:B39)</f>
        <v>0.63098801196505716</v>
      </c>
      <c r="L11" s="1">
        <v>760</v>
      </c>
      <c r="N11" s="4" t="s">
        <v>21</v>
      </c>
      <c r="O11" s="16">
        <f>SKEW(L10:L39)</f>
        <v>-0.37064131089909302</v>
      </c>
    </row>
    <row r="12" spans="2:15" x14ac:dyDescent="0.15">
      <c r="B12" s="1">
        <v>220</v>
      </c>
      <c r="L12" s="1">
        <v>495</v>
      </c>
    </row>
    <row r="13" spans="2:15" x14ac:dyDescent="0.15">
      <c r="B13" s="1">
        <v>654</v>
      </c>
      <c r="L13" s="1">
        <v>678</v>
      </c>
    </row>
    <row r="14" spans="2:15" x14ac:dyDescent="0.15">
      <c r="B14" s="1">
        <v>511</v>
      </c>
      <c r="L14" s="1">
        <v>559</v>
      </c>
    </row>
    <row r="15" spans="2:15" x14ac:dyDescent="0.15">
      <c r="B15" s="1">
        <v>624</v>
      </c>
      <c r="L15" s="1">
        <v>415</v>
      </c>
    </row>
    <row r="16" spans="2:15" x14ac:dyDescent="0.15">
      <c r="B16" s="1">
        <v>420</v>
      </c>
      <c r="L16" s="1">
        <v>370</v>
      </c>
    </row>
    <row r="17" spans="2:12" x14ac:dyDescent="0.15">
      <c r="B17" s="1">
        <v>121</v>
      </c>
      <c r="L17" s="1">
        <v>659</v>
      </c>
    </row>
    <row r="18" spans="2:12" x14ac:dyDescent="0.15">
      <c r="B18" s="1">
        <v>428</v>
      </c>
      <c r="L18" s="1">
        <v>119</v>
      </c>
    </row>
    <row r="19" spans="2:12" x14ac:dyDescent="0.15">
      <c r="B19" s="1">
        <v>865</v>
      </c>
      <c r="L19" s="1">
        <v>288</v>
      </c>
    </row>
    <row r="20" spans="2:12" x14ac:dyDescent="0.15">
      <c r="B20" s="1">
        <v>799</v>
      </c>
      <c r="L20" s="1">
        <v>241</v>
      </c>
    </row>
    <row r="21" spans="2:12" x14ac:dyDescent="0.15">
      <c r="B21" s="1">
        <v>405</v>
      </c>
      <c r="L21" s="1">
        <v>787</v>
      </c>
    </row>
    <row r="22" spans="2:12" x14ac:dyDescent="0.15">
      <c r="B22" s="1">
        <v>230</v>
      </c>
      <c r="L22" s="1">
        <v>522</v>
      </c>
    </row>
    <row r="23" spans="2:12" x14ac:dyDescent="0.15">
      <c r="B23" s="1">
        <v>670</v>
      </c>
      <c r="L23" s="1">
        <v>207</v>
      </c>
    </row>
    <row r="24" spans="2:12" x14ac:dyDescent="0.15">
      <c r="B24" s="1">
        <v>870</v>
      </c>
      <c r="L24" s="1">
        <v>160</v>
      </c>
    </row>
    <row r="25" spans="2:12" x14ac:dyDescent="0.15">
      <c r="B25" s="1">
        <v>366</v>
      </c>
      <c r="L25" s="1">
        <v>526</v>
      </c>
    </row>
    <row r="26" spans="2:12" x14ac:dyDescent="0.15">
      <c r="B26" s="1">
        <v>99</v>
      </c>
      <c r="L26" s="1">
        <v>656</v>
      </c>
    </row>
    <row r="27" spans="2:12" x14ac:dyDescent="0.15">
      <c r="B27" s="1">
        <v>55</v>
      </c>
      <c r="L27" s="1">
        <v>848</v>
      </c>
    </row>
    <row r="28" spans="2:12" x14ac:dyDescent="0.15">
      <c r="B28" s="1">
        <v>489</v>
      </c>
      <c r="L28" s="1">
        <v>720</v>
      </c>
    </row>
    <row r="29" spans="2:12" x14ac:dyDescent="0.15">
      <c r="B29" s="1">
        <v>312</v>
      </c>
      <c r="L29" s="1">
        <v>676</v>
      </c>
    </row>
    <row r="30" spans="2:12" x14ac:dyDescent="0.15">
      <c r="B30" s="1">
        <v>493</v>
      </c>
      <c r="L30" s="1">
        <v>581</v>
      </c>
    </row>
    <row r="31" spans="2:12" x14ac:dyDescent="0.15">
      <c r="B31" s="1">
        <v>163</v>
      </c>
      <c r="L31" s="1">
        <v>929</v>
      </c>
    </row>
    <row r="32" spans="2:12" x14ac:dyDescent="0.15">
      <c r="B32" s="1">
        <v>221</v>
      </c>
      <c r="L32" s="1">
        <v>653</v>
      </c>
    </row>
    <row r="33" spans="2:14" x14ac:dyDescent="0.15">
      <c r="B33" s="1">
        <v>84</v>
      </c>
      <c r="L33" s="1">
        <v>661</v>
      </c>
    </row>
    <row r="34" spans="2:14" x14ac:dyDescent="0.15">
      <c r="B34" s="1">
        <v>144</v>
      </c>
      <c r="D34" s="1" t="s">
        <v>27</v>
      </c>
      <c r="L34" s="1">
        <v>770</v>
      </c>
    </row>
    <row r="35" spans="2:14" x14ac:dyDescent="0.15">
      <c r="B35" s="1">
        <v>48</v>
      </c>
      <c r="L35" s="1">
        <v>800</v>
      </c>
    </row>
    <row r="36" spans="2:14" x14ac:dyDescent="0.15">
      <c r="B36" s="1">
        <v>375</v>
      </c>
      <c r="L36" s="1">
        <v>529</v>
      </c>
    </row>
    <row r="37" spans="2:14" x14ac:dyDescent="0.15">
      <c r="B37" s="1">
        <v>86</v>
      </c>
      <c r="L37" s="1">
        <v>975</v>
      </c>
    </row>
    <row r="38" spans="2:14" x14ac:dyDescent="0.15">
      <c r="B38" s="1">
        <v>168</v>
      </c>
      <c r="L38" s="1">
        <v>995</v>
      </c>
    </row>
    <row r="39" spans="2:14" x14ac:dyDescent="0.15">
      <c r="B39" s="1">
        <v>100</v>
      </c>
      <c r="L39" s="1">
        <v>947</v>
      </c>
    </row>
    <row r="43" spans="2:14" x14ac:dyDescent="0.15">
      <c r="N43" s="1" t="s">
        <v>28</v>
      </c>
    </row>
    <row r="44" spans="2:14" x14ac:dyDescent="0.15">
      <c r="N44" s="1" t="s">
        <v>29</v>
      </c>
    </row>
    <row r="45" spans="2:14" x14ac:dyDescent="0.15">
      <c r="N45" s="1" t="s">
        <v>30</v>
      </c>
    </row>
    <row r="46" spans="2:14" x14ac:dyDescent="0.15">
      <c r="N46" s="1" t="s">
        <v>31</v>
      </c>
    </row>
    <row r="47" spans="2:14" x14ac:dyDescent="0.15">
      <c r="N47" s="1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4995-299E-CA4F-B427-6885FCAB63A5}">
  <dimension ref="B1:I23"/>
  <sheetViews>
    <sheetView workbookViewId="0">
      <selection activeCell="E3" sqref="E3"/>
    </sheetView>
  </sheetViews>
  <sheetFormatPr baseColWidth="10" defaultColWidth="8.83203125" defaultRowHeight="12" x14ac:dyDescent="0.15"/>
  <cols>
    <col min="1" max="1" width="2" style="1" customWidth="1"/>
    <col min="2" max="2" width="14.83203125" style="1" customWidth="1"/>
    <col min="3" max="3" width="14" style="1" bestFit="1" customWidth="1"/>
    <col min="4" max="4" width="7.5" style="1" bestFit="1" customWidth="1"/>
    <col min="5" max="5" width="10.83203125" style="1" customWidth="1"/>
    <col min="6" max="6" width="10.83203125" style="1" bestFit="1" customWidth="1"/>
    <col min="7" max="7" width="12.6640625" style="1" customWidth="1"/>
    <col min="8" max="8" width="9" style="1" customWidth="1"/>
    <col min="9" max="9" width="18.1640625" style="1" bestFit="1" customWidth="1"/>
    <col min="10" max="10" width="18.6640625" style="1" bestFit="1" customWidth="1"/>
    <col min="11" max="16384" width="8.83203125" style="1"/>
  </cols>
  <sheetData>
    <row r="1" spans="2:9" ht="16" x14ac:dyDescent="0.2">
      <c r="B1" s="2" t="s">
        <v>33</v>
      </c>
    </row>
    <row r="2" spans="2:9" x14ac:dyDescent="0.15">
      <c r="B2" s="4" t="s">
        <v>4</v>
      </c>
    </row>
    <row r="3" spans="2:9" x14ac:dyDescent="0.15">
      <c r="B3" s="4"/>
    </row>
    <row r="4" spans="2:9" x14ac:dyDescent="0.15">
      <c r="B4" s="4" t="s">
        <v>5</v>
      </c>
      <c r="C4" s="1" t="s">
        <v>34</v>
      </c>
    </row>
    <row r="5" spans="2:9" x14ac:dyDescent="0.15">
      <c r="B5" s="4" t="s">
        <v>6</v>
      </c>
      <c r="C5" s="1" t="s">
        <v>35</v>
      </c>
    </row>
    <row r="6" spans="2:9" x14ac:dyDescent="0.15">
      <c r="B6" s="4" t="s">
        <v>8</v>
      </c>
      <c r="C6" s="1" t="s">
        <v>36</v>
      </c>
    </row>
    <row r="7" spans="2:9" x14ac:dyDescent="0.15">
      <c r="B7" s="4" t="s">
        <v>37</v>
      </c>
      <c r="C7" s="1" t="s">
        <v>38</v>
      </c>
    </row>
    <row r="8" spans="2:9" x14ac:dyDescent="0.15">
      <c r="B8" s="4"/>
    </row>
    <row r="9" spans="2:9" x14ac:dyDescent="0.15">
      <c r="B9" s="4" t="s">
        <v>10</v>
      </c>
    </row>
    <row r="11" spans="2:9" ht="13" thickBot="1" x14ac:dyDescent="0.2">
      <c r="B11" s="3" t="s">
        <v>14</v>
      </c>
      <c r="D11" s="4" t="s">
        <v>0</v>
      </c>
      <c r="E11" s="7">
        <f>AVERAGE(B12:B22)</f>
        <v>189848.18181818182</v>
      </c>
      <c r="G11" s="10" t="s">
        <v>11</v>
      </c>
      <c r="H11" s="17" t="s">
        <v>39</v>
      </c>
    </row>
    <row r="12" spans="2:9" x14ac:dyDescent="0.15">
      <c r="B12" s="7">
        <v>62000</v>
      </c>
      <c r="H12" s="11" t="s">
        <v>40</v>
      </c>
    </row>
    <row r="13" spans="2:9" x14ac:dyDescent="0.15">
      <c r="B13" s="7">
        <v>64000</v>
      </c>
      <c r="F13" s="18"/>
      <c r="H13" s="11"/>
    </row>
    <row r="14" spans="2:9" x14ac:dyDescent="0.15">
      <c r="B14" s="7">
        <v>49000</v>
      </c>
      <c r="F14" s="18"/>
      <c r="G14" s="10" t="s">
        <v>12</v>
      </c>
      <c r="H14" s="4" t="s">
        <v>33</v>
      </c>
      <c r="I14" s="19">
        <f>_xlfn.VAR.S(B12:B22)</f>
        <v>133433409536.36362</v>
      </c>
    </row>
    <row r="15" spans="2:9" x14ac:dyDescent="0.15">
      <c r="B15" s="7">
        <v>324000</v>
      </c>
    </row>
    <row r="16" spans="2:9" x14ac:dyDescent="0.15">
      <c r="B16" s="7">
        <v>1264000</v>
      </c>
      <c r="G16" s="10" t="s">
        <v>41</v>
      </c>
      <c r="H16" s="1" t="s">
        <v>42</v>
      </c>
    </row>
    <row r="17" spans="2:4" x14ac:dyDescent="0.15">
      <c r="B17" s="7">
        <v>54330</v>
      </c>
      <c r="D17" s="14"/>
    </row>
    <row r="18" spans="2:4" x14ac:dyDescent="0.15">
      <c r="B18" s="7">
        <v>64000</v>
      </c>
      <c r="D18" s="11"/>
    </row>
    <row r="19" spans="2:4" x14ac:dyDescent="0.15">
      <c r="B19" s="7">
        <v>51000</v>
      </c>
      <c r="D19" s="11"/>
    </row>
    <row r="20" spans="2:4" x14ac:dyDescent="0.15">
      <c r="B20" s="7">
        <v>55000</v>
      </c>
      <c r="D20" s="11"/>
    </row>
    <row r="21" spans="2:4" x14ac:dyDescent="0.15">
      <c r="B21" s="7">
        <v>48000</v>
      </c>
      <c r="D21" s="11"/>
    </row>
    <row r="22" spans="2:4" ht="13" thickBot="1" x14ac:dyDescent="0.2">
      <c r="B22" s="8">
        <v>53000</v>
      </c>
      <c r="D22" s="11"/>
    </row>
    <row r="23" spans="2:4" x14ac:dyDescent="0.15">
      <c r="B2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2A34-6615-D240-A060-7021AE09E970}">
  <dimension ref="B1:L34"/>
  <sheetViews>
    <sheetView workbookViewId="0">
      <selection sqref="A1:XFD1048576"/>
    </sheetView>
  </sheetViews>
  <sheetFormatPr baseColWidth="10" defaultColWidth="8.83203125" defaultRowHeight="12" x14ac:dyDescent="0.15"/>
  <cols>
    <col min="1" max="1" width="2" style="1" customWidth="1"/>
    <col min="2" max="2" width="16.83203125" style="1" customWidth="1"/>
    <col min="3" max="3" width="14" style="1" bestFit="1" customWidth="1"/>
    <col min="4" max="4" width="7.5" style="1" bestFit="1" customWidth="1"/>
    <col min="5" max="5" width="20.83203125" style="1" customWidth="1"/>
    <col min="6" max="6" width="13.33203125" style="1" bestFit="1" customWidth="1"/>
    <col min="7" max="7" width="12.6640625" style="1" customWidth="1"/>
    <col min="8" max="8" width="20.1640625" style="1" customWidth="1"/>
    <col min="9" max="9" width="19.5" style="1" bestFit="1" customWidth="1"/>
    <col min="10" max="10" width="5.33203125" style="1" customWidth="1"/>
    <col min="11" max="11" width="23.5" style="1" bestFit="1" customWidth="1"/>
    <col min="12" max="12" width="17.6640625" style="1" bestFit="1" customWidth="1"/>
    <col min="13" max="16384" width="8.83203125" style="1"/>
  </cols>
  <sheetData>
    <row r="1" spans="2:12" ht="16" x14ac:dyDescent="0.2">
      <c r="B1" s="2" t="s">
        <v>43</v>
      </c>
    </row>
    <row r="2" spans="2:12" x14ac:dyDescent="0.15">
      <c r="B2" s="4" t="s">
        <v>44</v>
      </c>
    </row>
    <row r="3" spans="2:12" x14ac:dyDescent="0.15">
      <c r="B3" s="4"/>
    </row>
    <row r="4" spans="2:12" x14ac:dyDescent="0.15">
      <c r="B4" s="4" t="s">
        <v>5</v>
      </c>
      <c r="C4" s="1" t="s">
        <v>45</v>
      </c>
    </row>
    <row r="5" spans="2:12" x14ac:dyDescent="0.15">
      <c r="B5" s="4" t="s">
        <v>6</v>
      </c>
      <c r="C5" s="1" t="s">
        <v>46</v>
      </c>
    </row>
    <row r="6" spans="2:12" x14ac:dyDescent="0.15">
      <c r="B6" s="4" t="s">
        <v>8</v>
      </c>
      <c r="C6" s="1" t="s">
        <v>47</v>
      </c>
    </row>
    <row r="7" spans="2:12" x14ac:dyDescent="0.15">
      <c r="B7" s="4"/>
      <c r="D7" s="1" t="s">
        <v>48</v>
      </c>
    </row>
    <row r="8" spans="2:12" x14ac:dyDescent="0.15">
      <c r="B8" s="4" t="s">
        <v>37</v>
      </c>
      <c r="C8" s="1" t="s">
        <v>49</v>
      </c>
    </row>
    <row r="9" spans="2:12" x14ac:dyDescent="0.15">
      <c r="B9" s="4" t="s">
        <v>50</v>
      </c>
      <c r="C9" s="1" t="s">
        <v>51</v>
      </c>
    </row>
    <row r="10" spans="2:12" x14ac:dyDescent="0.15">
      <c r="B10" s="4"/>
    </row>
    <row r="11" spans="2:12" x14ac:dyDescent="0.15">
      <c r="B11" s="4" t="s">
        <v>10</v>
      </c>
    </row>
    <row r="13" spans="2:12" ht="13" thickBot="1" x14ac:dyDescent="0.2">
      <c r="B13" s="3" t="s">
        <v>52</v>
      </c>
      <c r="E13" s="3" t="s">
        <v>53</v>
      </c>
      <c r="G13" s="10" t="s">
        <v>11</v>
      </c>
      <c r="H13" s="17" t="s">
        <v>54</v>
      </c>
    </row>
    <row r="14" spans="2:12" x14ac:dyDescent="0.15">
      <c r="B14" s="7">
        <v>62000</v>
      </c>
      <c r="E14" s="20">
        <v>462852.36502627813</v>
      </c>
      <c r="F14" s="20"/>
      <c r="H14" s="11" t="s">
        <v>55</v>
      </c>
    </row>
    <row r="15" spans="2:12" x14ac:dyDescent="0.15">
      <c r="B15" s="7">
        <v>64000</v>
      </c>
      <c r="E15" s="20">
        <v>470317.72575250838</v>
      </c>
      <c r="F15" s="20"/>
      <c r="H15" s="11"/>
    </row>
    <row r="16" spans="2:12" x14ac:dyDescent="0.15">
      <c r="B16" s="7">
        <v>49000</v>
      </c>
      <c r="E16" s="20">
        <v>567367.41519350221</v>
      </c>
      <c r="F16" s="20"/>
      <c r="G16" s="10" t="s">
        <v>12</v>
      </c>
      <c r="H16" s="4" t="s">
        <v>56</v>
      </c>
      <c r="I16" s="7">
        <f>AVERAGE(B14:B24)</f>
        <v>189848.18181818182</v>
      </c>
      <c r="K16" s="4" t="s">
        <v>57</v>
      </c>
      <c r="L16" s="20">
        <f>AVERAGE(E14:E24)</f>
        <v>504929.85275593976</v>
      </c>
    </row>
    <row r="17" spans="2:12" x14ac:dyDescent="0.15">
      <c r="B17" s="7">
        <v>324000</v>
      </c>
      <c r="E17" s="20">
        <v>589763.49737219303</v>
      </c>
      <c r="F17" s="20"/>
      <c r="H17" s="4" t="s">
        <v>58</v>
      </c>
      <c r="I17" s="19">
        <f>_xlfn.VAR.S(B14:B24)</f>
        <v>133433409536.36362</v>
      </c>
      <c r="K17" s="4" t="s">
        <v>59</v>
      </c>
      <c r="L17" s="21">
        <f>_xlfn.VAR.S(E14:E24)</f>
        <v>2098548471.0972359</v>
      </c>
    </row>
    <row r="18" spans="2:12" x14ac:dyDescent="0.15">
      <c r="B18" s="7">
        <v>1264000</v>
      </c>
      <c r="E18" s="20">
        <v>500179.16865742957</v>
      </c>
      <c r="F18" s="20"/>
      <c r="H18" s="4" t="s">
        <v>60</v>
      </c>
      <c r="I18" s="7">
        <f>SQRT(I17)</f>
        <v>365285.38095078978</v>
      </c>
      <c r="K18" s="4" t="s">
        <v>61</v>
      </c>
      <c r="L18" s="20">
        <f>SQRT(L17)</f>
        <v>45809.91673314017</v>
      </c>
    </row>
    <row r="19" spans="2:12" x14ac:dyDescent="0.15">
      <c r="B19" s="7">
        <v>54330</v>
      </c>
      <c r="D19" s="14"/>
      <c r="E19" s="20">
        <v>492713.80793119926</v>
      </c>
      <c r="F19" s="20"/>
    </row>
    <row r="20" spans="2:12" x14ac:dyDescent="0.15">
      <c r="B20" s="7">
        <v>64000</v>
      </c>
      <c r="D20" s="11"/>
      <c r="E20" s="20">
        <v>515109.89010989014</v>
      </c>
      <c r="F20" s="20"/>
      <c r="G20" s="10" t="s">
        <v>41</v>
      </c>
      <c r="H20" s="4" t="s">
        <v>62</v>
      </c>
      <c r="I20" s="16">
        <f>I18/I16</f>
        <v>1.9240920690018759</v>
      </c>
      <c r="K20" s="4" t="s">
        <v>63</v>
      </c>
      <c r="L20" s="16">
        <f>L18/L16</f>
        <v>9.0725308640609556E-2</v>
      </c>
    </row>
    <row r="21" spans="2:12" x14ac:dyDescent="0.15">
      <c r="B21" s="7">
        <v>51000</v>
      </c>
      <c r="D21" s="11"/>
      <c r="E21" s="20">
        <v>507644.52938365989</v>
      </c>
      <c r="F21" s="20"/>
    </row>
    <row r="22" spans="2:12" x14ac:dyDescent="0.15">
      <c r="B22" s="7">
        <v>55000</v>
      </c>
      <c r="D22" s="11"/>
      <c r="E22" s="20">
        <v>425525.56139512663</v>
      </c>
      <c r="F22" s="20"/>
      <c r="G22" s="10" t="s">
        <v>64</v>
      </c>
      <c r="H22" s="1" t="s">
        <v>65</v>
      </c>
    </row>
    <row r="23" spans="2:12" x14ac:dyDescent="0.15">
      <c r="B23" s="7">
        <v>48000</v>
      </c>
      <c r="D23" s="11"/>
      <c r="E23" s="20">
        <v>522575.25083612045</v>
      </c>
      <c r="F23" s="20"/>
      <c r="H23" s="1" t="s">
        <v>66</v>
      </c>
    </row>
    <row r="24" spans="2:12" ht="13" thickBot="1" x14ac:dyDescent="0.2">
      <c r="B24" s="8">
        <v>53000</v>
      </c>
      <c r="D24" s="11"/>
      <c r="E24" s="22">
        <v>500179.16865742957</v>
      </c>
      <c r="F24" s="20"/>
      <c r="H24" s="1" t="s">
        <v>67</v>
      </c>
    </row>
    <row r="25" spans="2:12" x14ac:dyDescent="0.15">
      <c r="B25" s="13"/>
      <c r="F25" s="15"/>
      <c r="H25" s="1" t="s">
        <v>68</v>
      </c>
    </row>
    <row r="26" spans="2:12" x14ac:dyDescent="0.15">
      <c r="F26" s="15"/>
      <c r="H26" s="4" t="s">
        <v>69</v>
      </c>
      <c r="I26" s="15">
        <f>MEDIAN(B14:B24)</f>
        <v>55000</v>
      </c>
      <c r="K26" s="4" t="s">
        <v>70</v>
      </c>
      <c r="L26" s="20">
        <f>MEDIAN(E14:E24)</f>
        <v>500179.16865742957</v>
      </c>
    </row>
    <row r="27" spans="2:12" x14ac:dyDescent="0.15">
      <c r="F27" s="15"/>
      <c r="H27" s="1" t="s">
        <v>71</v>
      </c>
    </row>
    <row r="28" spans="2:12" x14ac:dyDescent="0.15">
      <c r="F28" s="15"/>
      <c r="H28" s="1" t="s">
        <v>72</v>
      </c>
    </row>
    <row r="29" spans="2:12" x14ac:dyDescent="0.15">
      <c r="F29" s="15"/>
      <c r="H29" s="1" t="s">
        <v>73</v>
      </c>
    </row>
    <row r="30" spans="2:12" x14ac:dyDescent="0.15">
      <c r="F30" s="15"/>
      <c r="H30" s="1" t="s">
        <v>74</v>
      </c>
    </row>
    <row r="31" spans="2:12" x14ac:dyDescent="0.15">
      <c r="F31" s="15"/>
      <c r="H31" s="1" t="s">
        <v>75</v>
      </c>
    </row>
    <row r="33" spans="8:8" x14ac:dyDescent="0.15">
      <c r="H33" s="1" t="s">
        <v>76</v>
      </c>
    </row>
    <row r="34" spans="8:8" x14ac:dyDescent="0.15">
      <c r="H34" s="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CEBE-B441-E949-9369-4109B839B27E}">
  <dimension ref="B1:M23"/>
  <sheetViews>
    <sheetView tabSelected="1" workbookViewId="0">
      <selection sqref="A1:XFD1048576"/>
    </sheetView>
  </sheetViews>
  <sheetFormatPr baseColWidth="10" defaultColWidth="9.1640625" defaultRowHeight="12" x14ac:dyDescent="0.15"/>
  <cols>
    <col min="1" max="1" width="2" style="24" customWidth="1"/>
    <col min="2" max="2" width="5.5" style="24" customWidth="1"/>
    <col min="3" max="3" width="7.5" style="24" customWidth="1"/>
    <col min="4" max="4" width="11.1640625" style="24" customWidth="1"/>
    <col min="5" max="5" width="9.1640625" style="24"/>
    <col min="6" max="6" width="18.83203125" style="24" customWidth="1"/>
    <col min="7" max="7" width="14" style="24" customWidth="1"/>
    <col min="8" max="11" width="9.1640625" style="24"/>
    <col min="12" max="12" width="4.83203125" style="24" customWidth="1"/>
    <col min="13" max="16384" width="9.1640625" style="24"/>
  </cols>
  <sheetData>
    <row r="1" spans="2:13" ht="16" x14ac:dyDescent="0.2">
      <c r="B1" s="23" t="s">
        <v>93</v>
      </c>
      <c r="F1" s="25"/>
      <c r="G1" s="25"/>
      <c r="H1" s="25"/>
    </row>
    <row r="2" spans="2:13" x14ac:dyDescent="0.15">
      <c r="B2" s="4" t="s">
        <v>79</v>
      </c>
      <c r="F2" s="25"/>
      <c r="G2" s="25"/>
      <c r="H2" s="25"/>
    </row>
    <row r="3" spans="2:13" x14ac:dyDescent="0.15">
      <c r="B3" s="4"/>
      <c r="F3" s="25"/>
      <c r="G3" s="25"/>
      <c r="H3" s="25"/>
    </row>
    <row r="4" spans="2:13" x14ac:dyDescent="0.15">
      <c r="B4" s="4" t="s">
        <v>5</v>
      </c>
      <c r="D4" s="24" t="s">
        <v>94</v>
      </c>
      <c r="F4" s="25"/>
      <c r="G4" s="25"/>
      <c r="H4" s="25"/>
    </row>
    <row r="5" spans="2:13" x14ac:dyDescent="0.15">
      <c r="B5" s="4" t="s">
        <v>6</v>
      </c>
      <c r="D5" s="24" t="s">
        <v>95</v>
      </c>
      <c r="F5" s="25"/>
      <c r="G5" s="25"/>
      <c r="H5" s="25"/>
    </row>
    <row r="6" spans="2:13" x14ac:dyDescent="0.15">
      <c r="B6" s="4" t="s">
        <v>8</v>
      </c>
      <c r="D6" s="24" t="s">
        <v>96</v>
      </c>
      <c r="F6" s="25"/>
      <c r="G6" s="25"/>
      <c r="H6" s="25"/>
    </row>
    <row r="7" spans="2:13" x14ac:dyDescent="0.15">
      <c r="B7" s="4" t="s">
        <v>37</v>
      </c>
      <c r="D7" s="24" t="s">
        <v>97</v>
      </c>
      <c r="F7" s="25"/>
      <c r="G7" s="25"/>
      <c r="H7" s="25"/>
    </row>
    <row r="8" spans="2:13" x14ac:dyDescent="0.15">
      <c r="F8" s="25"/>
      <c r="G8" s="25"/>
      <c r="H8" s="25"/>
    </row>
    <row r="9" spans="2:13" x14ac:dyDescent="0.15">
      <c r="B9" s="4" t="s">
        <v>10</v>
      </c>
      <c r="F9" s="25"/>
      <c r="G9" s="25"/>
      <c r="H9" s="25"/>
    </row>
    <row r="10" spans="2:13" x14ac:dyDescent="0.15">
      <c r="B10" s="4"/>
      <c r="F10" s="25"/>
      <c r="G10" s="25"/>
      <c r="H10" s="25"/>
    </row>
    <row r="11" spans="2:13" ht="17" thickBot="1" x14ac:dyDescent="0.25">
      <c r="C11" s="26" t="s">
        <v>83</v>
      </c>
      <c r="D11" s="26" t="s">
        <v>84</v>
      </c>
      <c r="G11" s="27" t="s">
        <v>85</v>
      </c>
      <c r="H11" s="25"/>
      <c r="J11" s="4" t="s">
        <v>86</v>
      </c>
      <c r="K11" s="24" t="s">
        <v>98</v>
      </c>
    </row>
    <row r="12" spans="2:13" x14ac:dyDescent="0.15">
      <c r="C12" s="29">
        <v>344</v>
      </c>
      <c r="D12" s="29">
        <v>378</v>
      </c>
      <c r="G12" s="30">
        <f>(C12-$C$18)*(D12-$D$18)</f>
        <v>19490.159999999993</v>
      </c>
      <c r="H12" s="25"/>
      <c r="J12" s="4" t="s">
        <v>99</v>
      </c>
      <c r="K12" s="24" t="s">
        <v>100</v>
      </c>
      <c r="M12" s="31">
        <v>21155.55</v>
      </c>
    </row>
    <row r="13" spans="2:13" x14ac:dyDescent="0.15">
      <c r="C13" s="29">
        <v>383</v>
      </c>
      <c r="D13" s="29">
        <v>349</v>
      </c>
      <c r="G13" s="30">
        <f>(C13-$C$18)*(D13-$D$18)</f>
        <v>19004.159999999993</v>
      </c>
      <c r="H13" s="25"/>
      <c r="J13" s="4" t="s">
        <v>101</v>
      </c>
      <c r="K13" s="24" t="s">
        <v>102</v>
      </c>
    </row>
    <row r="14" spans="2:13" x14ac:dyDescent="0.15">
      <c r="C14" s="29">
        <v>611</v>
      </c>
      <c r="D14" s="29">
        <v>503</v>
      </c>
      <c r="G14" s="30">
        <f>(C14-$C$18)*(D14-$D$18)</f>
        <v>1179.3600000000024</v>
      </c>
      <c r="H14" s="25"/>
      <c r="K14" s="24" t="s">
        <v>103</v>
      </c>
    </row>
    <row r="15" spans="2:13" x14ac:dyDescent="0.15">
      <c r="C15" s="29">
        <v>713</v>
      </c>
      <c r="D15" s="29">
        <v>719</v>
      </c>
      <c r="G15" s="30">
        <f>(C15-$C$18)*(D15-$D$18)</f>
        <v>44714.160000000011</v>
      </c>
      <c r="H15" s="25"/>
    </row>
    <row r="16" spans="2:13" x14ac:dyDescent="0.15">
      <c r="C16" s="32">
        <v>536</v>
      </c>
      <c r="D16" s="32">
        <v>503</v>
      </c>
      <c r="G16" s="30">
        <f>(C16-$C$18)*(D16-$D$18)</f>
        <v>234.3600000000007</v>
      </c>
      <c r="H16" s="25"/>
    </row>
    <row r="17" spans="2:8" x14ac:dyDescent="0.15">
      <c r="H17" s="25"/>
    </row>
    <row r="18" spans="2:8" x14ac:dyDescent="0.15">
      <c r="B18" s="33" t="s">
        <v>0</v>
      </c>
      <c r="C18" s="34">
        <f>AVERAGE(C12:C16)</f>
        <v>517.4</v>
      </c>
      <c r="D18" s="34">
        <f>AVERAGE(D12:D16)</f>
        <v>490.4</v>
      </c>
      <c r="F18" s="4" t="s">
        <v>89</v>
      </c>
      <c r="G18" s="35">
        <f>SUM(G12:G16)</f>
        <v>84622.2</v>
      </c>
      <c r="H18" s="25"/>
    </row>
    <row r="19" spans="2:8" x14ac:dyDescent="0.15">
      <c r="B19" s="4"/>
      <c r="C19" s="36"/>
      <c r="D19" s="36"/>
      <c r="F19" s="4" t="s">
        <v>90</v>
      </c>
      <c r="G19" s="37">
        <f>COUNT(C12:C16)</f>
        <v>5</v>
      </c>
      <c r="H19" s="25"/>
    </row>
    <row r="20" spans="2:8" x14ac:dyDescent="0.15">
      <c r="B20" s="4"/>
      <c r="C20" s="34"/>
      <c r="D20" s="34"/>
      <c r="F20" s="4" t="s">
        <v>91</v>
      </c>
      <c r="G20" s="30">
        <f>G18/(G19-1)</f>
        <v>21155.55</v>
      </c>
      <c r="H20" s="25"/>
    </row>
    <row r="21" spans="2:8" x14ac:dyDescent="0.15">
      <c r="F21" s="25"/>
      <c r="G21" s="25"/>
      <c r="H21" s="25"/>
    </row>
    <row r="22" spans="2:8" x14ac:dyDescent="0.15">
      <c r="F22" s="18"/>
      <c r="G22" s="39"/>
      <c r="H22" s="25"/>
    </row>
    <row r="23" spans="2:8" x14ac:dyDescent="0.15">
      <c r="F23" s="25"/>
      <c r="G23" s="25"/>
      <c r="H23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2A70-1A0E-B14C-B71F-904B79DD89CA}">
  <dimension ref="B1:O22"/>
  <sheetViews>
    <sheetView workbookViewId="0">
      <selection sqref="A1:XFD1048576"/>
    </sheetView>
  </sheetViews>
  <sheetFormatPr baseColWidth="10" defaultColWidth="9.1640625" defaultRowHeight="12" x14ac:dyDescent="0.15"/>
  <cols>
    <col min="1" max="1" width="2" style="24" customWidth="1"/>
    <col min="2" max="2" width="5.5" style="24" customWidth="1"/>
    <col min="3" max="3" width="7.5" style="24" customWidth="1"/>
    <col min="4" max="4" width="11.1640625" style="24" customWidth="1"/>
    <col min="5" max="5" width="9.1640625" style="24"/>
    <col min="6" max="6" width="18.83203125" style="24" customWidth="1"/>
    <col min="7" max="7" width="11.5" style="24" bestFit="1" customWidth="1"/>
    <col min="8" max="11" width="9.1640625" style="24"/>
    <col min="12" max="12" width="4.83203125" style="24" customWidth="1"/>
    <col min="13" max="13" width="9.1640625" style="24"/>
    <col min="14" max="14" width="4.1640625" style="24" customWidth="1"/>
    <col min="15" max="15" width="3.83203125" style="24" bestFit="1" customWidth="1"/>
    <col min="16" max="16384" width="9.1640625" style="24"/>
  </cols>
  <sheetData>
    <row r="1" spans="2:15" ht="16" x14ac:dyDescent="0.2">
      <c r="B1" s="23" t="s">
        <v>78</v>
      </c>
      <c r="F1" s="25"/>
      <c r="G1" s="25"/>
      <c r="H1" s="25"/>
    </row>
    <row r="2" spans="2:15" x14ac:dyDescent="0.15">
      <c r="B2" s="4" t="s">
        <v>79</v>
      </c>
      <c r="F2" s="25"/>
      <c r="G2" s="25"/>
      <c r="H2" s="25"/>
    </row>
    <row r="3" spans="2:15" x14ac:dyDescent="0.15">
      <c r="B3" s="4"/>
      <c r="F3" s="25"/>
      <c r="G3" s="25"/>
      <c r="H3" s="25"/>
    </row>
    <row r="4" spans="2:15" x14ac:dyDescent="0.15">
      <c r="B4" s="4" t="s">
        <v>5</v>
      </c>
      <c r="D4" s="24" t="s">
        <v>80</v>
      </c>
      <c r="F4" s="25"/>
      <c r="G4" s="25"/>
      <c r="H4" s="25"/>
    </row>
    <row r="5" spans="2:15" x14ac:dyDescent="0.15">
      <c r="B5" s="4" t="s">
        <v>6</v>
      </c>
      <c r="D5" s="24" t="s">
        <v>81</v>
      </c>
      <c r="F5" s="25"/>
      <c r="G5" s="25"/>
      <c r="H5" s="25"/>
    </row>
    <row r="6" spans="2:15" x14ac:dyDescent="0.15">
      <c r="B6" s="4" t="s">
        <v>8</v>
      </c>
      <c r="D6" s="24" t="s">
        <v>82</v>
      </c>
      <c r="F6" s="25"/>
      <c r="G6" s="25"/>
      <c r="H6" s="25"/>
    </row>
    <row r="7" spans="2:15" x14ac:dyDescent="0.15">
      <c r="B7" s="4"/>
      <c r="F7" s="25"/>
      <c r="G7" s="25"/>
      <c r="H7" s="25"/>
    </row>
    <row r="8" spans="2:15" x14ac:dyDescent="0.15">
      <c r="B8" s="4" t="s">
        <v>10</v>
      </c>
      <c r="F8" s="25"/>
      <c r="G8" s="25"/>
      <c r="H8" s="25"/>
    </row>
    <row r="9" spans="2:15" x14ac:dyDescent="0.15">
      <c r="B9" s="4"/>
      <c r="F9" s="25"/>
      <c r="G9" s="25"/>
      <c r="H9" s="25"/>
    </row>
    <row r="10" spans="2:15" ht="17" thickBot="1" x14ac:dyDescent="0.25">
      <c r="C10" s="26" t="s">
        <v>83</v>
      </c>
      <c r="D10" s="26" t="s">
        <v>84</v>
      </c>
      <c r="G10" s="27" t="s">
        <v>85</v>
      </c>
      <c r="H10" s="25"/>
      <c r="J10" s="4" t="s">
        <v>86</v>
      </c>
      <c r="K10" s="24" t="s">
        <v>87</v>
      </c>
      <c r="O10" s="28">
        <f>G20</f>
        <v>0.93812571333175809</v>
      </c>
    </row>
    <row r="11" spans="2:15" x14ac:dyDescent="0.15">
      <c r="C11" s="29">
        <v>344</v>
      </c>
      <c r="D11" s="29">
        <v>378</v>
      </c>
      <c r="G11" s="30">
        <f>(C11-$C$17)*(D11-$D$17)</f>
        <v>19490.159999999993</v>
      </c>
      <c r="H11" s="25"/>
      <c r="J11" s="4" t="s">
        <v>12</v>
      </c>
      <c r="K11" s="24" t="s">
        <v>88</v>
      </c>
      <c r="M11" s="31"/>
    </row>
    <row r="12" spans="2:15" x14ac:dyDescent="0.15">
      <c r="C12" s="29">
        <v>383</v>
      </c>
      <c r="D12" s="29">
        <v>349</v>
      </c>
      <c r="G12" s="30">
        <f>(C12-$C$17)*(D12-$D$17)</f>
        <v>19004.159999999993</v>
      </c>
      <c r="H12" s="25"/>
      <c r="J12" s="4"/>
    </row>
    <row r="13" spans="2:15" x14ac:dyDescent="0.15">
      <c r="C13" s="29">
        <v>611</v>
      </c>
      <c r="D13" s="29">
        <v>503</v>
      </c>
      <c r="G13" s="30">
        <f>(C13-$C$17)*(D13-$D$17)</f>
        <v>1179.3600000000024</v>
      </c>
      <c r="H13" s="25"/>
    </row>
    <row r="14" spans="2:15" x14ac:dyDescent="0.15">
      <c r="C14" s="29">
        <v>713</v>
      </c>
      <c r="D14" s="29">
        <v>719</v>
      </c>
      <c r="G14" s="30">
        <f>(C14-$C$17)*(D14-$D$17)</f>
        <v>44714.160000000011</v>
      </c>
      <c r="H14" s="25"/>
    </row>
    <row r="15" spans="2:15" x14ac:dyDescent="0.15">
      <c r="C15" s="32">
        <v>536</v>
      </c>
      <c r="D15" s="32">
        <v>503</v>
      </c>
      <c r="G15" s="30">
        <f>(C15-$C$17)*(D15-$D$17)</f>
        <v>234.3600000000007</v>
      </c>
      <c r="H15" s="25"/>
    </row>
    <row r="16" spans="2:15" x14ac:dyDescent="0.15">
      <c r="H16" s="25"/>
    </row>
    <row r="17" spans="2:8" x14ac:dyDescent="0.15">
      <c r="B17" s="33" t="s">
        <v>0</v>
      </c>
      <c r="C17" s="34">
        <f>AVERAGE(C11:C15)</f>
        <v>517.4</v>
      </c>
      <c r="D17" s="34">
        <f>AVERAGE(D11:D15)</f>
        <v>490.4</v>
      </c>
      <c r="F17" s="4" t="s">
        <v>89</v>
      </c>
      <c r="G17" s="35">
        <f>SUM(G11:G15)</f>
        <v>84622.2</v>
      </c>
      <c r="H17" s="25"/>
    </row>
    <row r="18" spans="2:8" x14ac:dyDescent="0.15">
      <c r="B18" s="4"/>
      <c r="C18" s="36"/>
      <c r="D18" s="36"/>
      <c r="F18" s="4" t="s">
        <v>90</v>
      </c>
      <c r="G18" s="37">
        <f>COUNT(C11:C15)</f>
        <v>5</v>
      </c>
      <c r="H18" s="25"/>
    </row>
    <row r="19" spans="2:8" x14ac:dyDescent="0.15">
      <c r="B19" s="4"/>
      <c r="C19" s="34"/>
      <c r="D19" s="34"/>
      <c r="F19" s="4" t="s">
        <v>91</v>
      </c>
      <c r="G19" s="30">
        <f>G17/(G18-1)</f>
        <v>21155.55</v>
      </c>
      <c r="H19" s="25"/>
    </row>
    <row r="20" spans="2:8" x14ac:dyDescent="0.15">
      <c r="F20" s="4" t="s">
        <v>92</v>
      </c>
      <c r="G20" s="38">
        <f>CORREL(C11:C15,D11:D15)</f>
        <v>0.93812571333175809</v>
      </c>
      <c r="H20" s="25"/>
    </row>
    <row r="21" spans="2:8" x14ac:dyDescent="0.15">
      <c r="F21" s="18"/>
      <c r="G21" s="39"/>
      <c r="H21" s="25"/>
    </row>
    <row r="22" spans="2:8" x14ac:dyDescent="0.15">
      <c r="F22" s="25"/>
      <c r="G22" s="25"/>
      <c r="H22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Mean, median and mode</vt:lpstr>
      <vt:lpstr>skewness</vt:lpstr>
      <vt:lpstr>Variance</vt:lpstr>
      <vt:lpstr>std and cv</vt:lpstr>
      <vt:lpstr>Covariance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2017-04-19T13:21:25Z</dcterms:created>
  <dcterms:modified xsi:type="dcterms:W3CDTF">2020-03-29T18:24:44Z</dcterms:modified>
</cp:coreProperties>
</file>