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4"/>
  <workbookPr/>
  <mc:AlternateContent xmlns:mc="http://schemas.openxmlformats.org/markup-compatibility/2006">
    <mc:Choice Requires="x15">
      <x15ac:absPath xmlns:x15ac="http://schemas.microsoft.com/office/spreadsheetml/2010/11/ac" url="/Users/yesika/Downloads/"/>
    </mc:Choice>
  </mc:AlternateContent>
  <xr:revisionPtr revIDLastSave="0" documentId="13_ncr:1_{3B41A44A-7720-A64A-AA01-25CBB45250C1}" xr6:coauthVersionLast="36" xr6:coauthVersionMax="36" xr10:uidLastSave="{00000000-0000-0000-0000-000000000000}"/>
  <bookViews>
    <workbookView xWindow="2260" yWindow="700" windowWidth="24600" windowHeight="17240" firstSheet="5" activeTab="12" xr2:uid="{00000000-000D-0000-FFFF-FFFF00000000}"/>
  </bookViews>
  <sheets>
    <sheet name="Vlookup" sheetId="40" r:id="rId1"/>
    <sheet name="Index; Match" sheetId="4" r:id="rId2"/>
    <sheet name="Index and Match" sheetId="31" r:id="rId3"/>
    <sheet name="Index, Match, Match" sheetId="32" r:id="rId4"/>
    <sheet name=" Indirect" sheetId="33" r:id="rId5"/>
    <sheet name="Vlookup and Indirect" sheetId="34" r:id="rId6"/>
    <sheet name="Rows; Columns" sheetId="35" r:id="rId7"/>
    <sheet name="Vlookup and Columns" sheetId="36" r:id="rId8"/>
    <sheet name="Vlookup and Match" sheetId="37" r:id="rId9"/>
    <sheet name="Choose" sheetId="38" r:id="rId10"/>
    <sheet name="Vlookup and Choose" sheetId="39" r:id="rId11"/>
    <sheet name="Offset" sheetId="43" r:id="rId12"/>
    <sheet name="Offset and Match" sheetId="44" r:id="rId13"/>
  </sheets>
  <definedNames>
    <definedName name="Q__1">'Vlookup and Choose'!$B$6:$E$12</definedName>
    <definedName name="Q__2">'Vlookup and Choose'!$G$6:$J$12</definedName>
    <definedName name="Q__3">'Vlookup and Choose'!$L$6:$O$12</definedName>
    <definedName name="Q__4">'Vlookup and Choose'!$Q$6:$T$12</definedName>
    <definedName name="Q_1">'Vlookup and Indirect'!$B$6:$C$12</definedName>
    <definedName name="Q_2">'Vlookup and Indirect'!$E$6:$F$12</definedName>
    <definedName name="Q_3">'Vlookup and Indirect'!$H$6:$I$12</definedName>
    <definedName name="Q_4">'Vlookup and Indirect'!$K$6:$L$12</definedName>
    <definedName name="Q.1">#REF!</definedName>
    <definedName name="Q.2">#REF!</definedName>
    <definedName name="Q.3">#REF!</definedName>
    <definedName name="Q.4">#REF!</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27" i="44" l="1"/>
  <c r="M27" i="44"/>
  <c r="L27" i="44"/>
  <c r="K27" i="44"/>
  <c r="J27" i="44"/>
  <c r="I27" i="44"/>
  <c r="H27" i="44"/>
  <c r="G27" i="44"/>
  <c r="F27" i="44"/>
  <c r="E27" i="44"/>
  <c r="D27" i="44"/>
  <c r="C27" i="44"/>
  <c r="N18" i="44"/>
  <c r="M18" i="44"/>
  <c r="L18" i="44"/>
  <c r="K18" i="44"/>
  <c r="J18" i="44"/>
  <c r="I18" i="44"/>
  <c r="H18" i="44"/>
  <c r="G18" i="44"/>
  <c r="F18" i="44"/>
  <c r="E18" i="44"/>
  <c r="D18" i="44"/>
  <c r="C18" i="44"/>
  <c r="E20" i="43"/>
  <c r="D20" i="43"/>
  <c r="C20" i="43"/>
  <c r="I17" i="40" l="1"/>
  <c r="H17" i="40"/>
  <c r="I16" i="40"/>
  <c r="H16" i="40"/>
  <c r="I15" i="40"/>
  <c r="H15" i="40"/>
  <c r="I14" i="40"/>
  <c r="H14" i="40"/>
  <c r="K3" i="40"/>
  <c r="J3" i="40"/>
  <c r="I3" i="40"/>
  <c r="H3" i="40"/>
  <c r="K2" i="40"/>
  <c r="J2" i="40"/>
  <c r="I2" i="40"/>
  <c r="H2" i="40"/>
  <c r="D40" i="39" l="1"/>
  <c r="D39" i="39"/>
  <c r="D38" i="39"/>
  <c r="D37" i="39"/>
  <c r="D28" i="39"/>
  <c r="D27" i="39"/>
  <c r="D26" i="39"/>
  <c r="D25" i="39"/>
  <c r="F24" i="38"/>
  <c r="E24" i="38"/>
  <c r="D24" i="38"/>
  <c r="C24" i="38"/>
  <c r="F23" i="38"/>
  <c r="E23" i="38"/>
  <c r="D23" i="38"/>
  <c r="C23" i="38"/>
  <c r="F22" i="38"/>
  <c r="E22" i="38"/>
  <c r="D22" i="38"/>
  <c r="C22" i="38"/>
  <c r="F21" i="38"/>
  <c r="E21" i="38"/>
  <c r="D21" i="38"/>
  <c r="C21" i="38"/>
  <c r="F20" i="38"/>
  <c r="E20" i="38"/>
  <c r="D20" i="38"/>
  <c r="C20" i="38"/>
  <c r="E48" i="37" l="1"/>
  <c r="D48" i="37"/>
  <c r="C48" i="37"/>
  <c r="E47" i="37"/>
  <c r="D47" i="37"/>
  <c r="C47" i="37"/>
  <c r="E46" i="37"/>
  <c r="D46" i="37"/>
  <c r="C46" i="37"/>
  <c r="E45" i="37"/>
  <c r="D45" i="37"/>
  <c r="C45" i="37"/>
  <c r="E44" i="37"/>
  <c r="D44" i="37"/>
  <c r="C44" i="37"/>
  <c r="E36" i="37"/>
  <c r="D36" i="37"/>
  <c r="C36" i="37"/>
  <c r="E35" i="37"/>
  <c r="D35" i="37"/>
  <c r="C35" i="37"/>
  <c r="E34" i="37"/>
  <c r="D34" i="37"/>
  <c r="C34" i="37"/>
  <c r="E33" i="37"/>
  <c r="D33" i="37"/>
  <c r="C33" i="37"/>
  <c r="E32" i="37"/>
  <c r="D32" i="37"/>
  <c r="C32" i="37"/>
  <c r="E24" i="37"/>
  <c r="D24" i="37"/>
  <c r="C24" i="37"/>
  <c r="E23" i="37"/>
  <c r="D23" i="37"/>
  <c r="C23" i="37"/>
  <c r="E22" i="37"/>
  <c r="D22" i="37"/>
  <c r="C22" i="37"/>
  <c r="E21" i="37"/>
  <c r="D21" i="37"/>
  <c r="C21" i="37"/>
  <c r="E20" i="37"/>
  <c r="D20" i="37"/>
  <c r="C20" i="37"/>
  <c r="F34" i="36" l="1"/>
  <c r="E34" i="36"/>
  <c r="D34" i="36"/>
  <c r="C34" i="36"/>
  <c r="F33" i="36"/>
  <c r="E33" i="36"/>
  <c r="D33" i="36"/>
  <c r="C33" i="36"/>
  <c r="F32" i="36"/>
  <c r="E32" i="36"/>
  <c r="D32" i="36"/>
  <c r="C32" i="36"/>
  <c r="F23" i="36"/>
  <c r="E23" i="36"/>
  <c r="D23" i="36"/>
  <c r="C23" i="36"/>
  <c r="F22" i="36"/>
  <c r="E22" i="36"/>
  <c r="D22" i="36"/>
  <c r="C22" i="36"/>
  <c r="F21" i="36"/>
  <c r="E21" i="36"/>
  <c r="D21" i="36"/>
  <c r="C21" i="36"/>
  <c r="B12" i="35"/>
  <c r="B11" i="35"/>
  <c r="B10" i="35"/>
  <c r="B9" i="35"/>
  <c r="B8" i="35"/>
  <c r="B7" i="35"/>
  <c r="O6" i="35"/>
  <c r="N6" i="35"/>
  <c r="M6" i="35"/>
  <c r="L6" i="35"/>
  <c r="K6" i="35"/>
  <c r="J6" i="35"/>
  <c r="I6" i="35"/>
  <c r="H6" i="35"/>
  <c r="G6" i="35"/>
  <c r="F6" i="35"/>
  <c r="E6" i="35"/>
  <c r="D6" i="35"/>
  <c r="C6" i="35"/>
  <c r="F35" i="34"/>
  <c r="F34" i="34"/>
  <c r="F33" i="34"/>
  <c r="F23" i="34"/>
  <c r="F22" i="34"/>
  <c r="F21" i="34"/>
  <c r="E35" i="34"/>
  <c r="E34" i="34"/>
  <c r="E33" i="34"/>
  <c r="E23" i="34"/>
  <c r="E22" i="34"/>
  <c r="E21" i="34"/>
  <c r="D35" i="34"/>
  <c r="D34" i="34"/>
  <c r="D33" i="34"/>
  <c r="D23" i="34"/>
  <c r="D22" i="34"/>
  <c r="D21" i="34"/>
  <c r="C35" i="34"/>
  <c r="C34" i="34"/>
  <c r="C33" i="34"/>
  <c r="C23" i="34"/>
  <c r="C22" i="34"/>
  <c r="C21" i="34"/>
  <c r="H33" i="32" l="1"/>
  <c r="G33" i="32"/>
  <c r="F33" i="32"/>
  <c r="E33" i="32"/>
  <c r="D33" i="32"/>
  <c r="C33" i="32"/>
  <c r="H32" i="32"/>
  <c r="G32" i="32"/>
  <c r="F32" i="32"/>
  <c r="E32" i="32"/>
  <c r="D32" i="32"/>
  <c r="C32" i="32"/>
  <c r="H31" i="32"/>
  <c r="G31" i="32"/>
  <c r="F31" i="32"/>
  <c r="E31" i="32"/>
  <c r="D31" i="32"/>
  <c r="C31" i="32"/>
  <c r="H21" i="32"/>
  <c r="G21" i="32"/>
  <c r="F21" i="32"/>
  <c r="E21" i="32"/>
  <c r="D21" i="32"/>
  <c r="C21" i="32"/>
  <c r="H20" i="32"/>
  <c r="G20" i="32"/>
  <c r="F20" i="32"/>
  <c r="E20" i="32"/>
  <c r="D20" i="32"/>
  <c r="C20" i="32"/>
  <c r="H19" i="32"/>
  <c r="G19" i="32"/>
  <c r="F19" i="32"/>
  <c r="E19" i="32"/>
  <c r="D19" i="32"/>
  <c r="C19" i="32"/>
  <c r="F28" i="33"/>
  <c r="E27" i="33"/>
  <c r="D26" i="33"/>
  <c r="F24" i="33"/>
  <c r="E28" i="33"/>
  <c r="D27" i="33"/>
  <c r="F25" i="33"/>
  <c r="E24" i="33"/>
  <c r="D28" i="33"/>
  <c r="F26" i="33"/>
  <c r="E25" i="33"/>
  <c r="D24" i="33"/>
  <c r="F27" i="33"/>
  <c r="E26" i="33"/>
  <c r="D25" i="33"/>
  <c r="C26" i="31" l="1"/>
  <c r="C25" i="31"/>
  <c r="C24" i="31"/>
  <c r="C23" i="31"/>
  <c r="C22" i="31"/>
  <c r="G41" i="4"/>
  <c r="G40" i="4"/>
  <c r="G39" i="4"/>
  <c r="C43" i="4"/>
  <c r="C42" i="4"/>
  <c r="C41" i="4"/>
  <c r="C40" i="4"/>
  <c r="C39" i="4"/>
  <c r="E29" i="4"/>
  <c r="D29" i="4"/>
  <c r="E28" i="4"/>
  <c r="D28" i="4"/>
  <c r="E27" i="4"/>
  <c r="D27" i="4"/>
  <c r="E26" i="4"/>
  <c r="D26" i="4"/>
  <c r="C29" i="4"/>
  <c r="C28" i="4"/>
  <c r="C27" i="4"/>
  <c r="C26" i="4"/>
  <c r="E25" i="4"/>
  <c r="D25" i="4"/>
  <c r="C25" i="4"/>
  <c r="H46" i="31"/>
  <c r="G46" i="31"/>
  <c r="F46" i="31"/>
  <c r="E46" i="31"/>
  <c r="D46" i="31"/>
  <c r="C46" i="31"/>
  <c r="H35" i="31"/>
  <c r="G35" i="31"/>
  <c r="F35" i="31"/>
  <c r="E35" i="31"/>
  <c r="D35" i="31"/>
  <c r="C35" i="31"/>
</calcChain>
</file>

<file path=xl/sharedStrings.xml><?xml version="1.0" encoding="utf-8"?>
<sst xmlns="http://schemas.openxmlformats.org/spreadsheetml/2006/main" count="527" uniqueCount="93">
  <si>
    <t>$ in thousands</t>
  </si>
  <si>
    <t>Jan</t>
  </si>
  <si>
    <t>Feb</t>
  </si>
  <si>
    <t>Mar</t>
  </si>
  <si>
    <t>Apr</t>
  </si>
  <si>
    <t>May</t>
  </si>
  <si>
    <t>Jun</t>
  </si>
  <si>
    <t>Jul</t>
  </si>
  <si>
    <t>Aug</t>
  </si>
  <si>
    <t>Sep</t>
  </si>
  <si>
    <t>Oct</t>
  </si>
  <si>
    <t>Nov</t>
  </si>
  <si>
    <t>Dec</t>
  </si>
  <si>
    <t>Index</t>
  </si>
  <si>
    <t>Match</t>
  </si>
  <si>
    <t>Column index</t>
  </si>
  <si>
    <t>Row index</t>
  </si>
  <si>
    <t>Index + Match for row</t>
  </si>
  <si>
    <t>Index + Match for column</t>
  </si>
  <si>
    <t>Store A</t>
  </si>
  <si>
    <t>Store B</t>
  </si>
  <si>
    <t>Store C</t>
  </si>
  <si>
    <t>Store D</t>
  </si>
  <si>
    <t>Store E</t>
  </si>
  <si>
    <t>Company X</t>
  </si>
  <si>
    <t>To obtain the correct answer, it will be enough to change the names of the months in the header. Use the abbreviated version of each month ("Jul", "Aug", "Sep", "Oct", "Nov", "Dec").</t>
  </si>
  <si>
    <t>Index and Match</t>
  </si>
  <si>
    <t>Index, Match</t>
  </si>
  <si>
    <t>Index + Match + Match</t>
  </si>
  <si>
    <t>Index, Match, Match</t>
  </si>
  <si>
    <t>Indirect</t>
  </si>
  <si>
    <t>March</t>
  </si>
  <si>
    <t>C</t>
  </si>
  <si>
    <t>D</t>
  </si>
  <si>
    <t>E</t>
  </si>
  <si>
    <t>Q1</t>
  </si>
  <si>
    <t>Q2</t>
  </si>
  <si>
    <t>Q3</t>
  </si>
  <si>
    <t>Q4</t>
  </si>
  <si>
    <t>Sales</t>
  </si>
  <si>
    <t>Vlookup + Indirect</t>
  </si>
  <si>
    <t>Q_1</t>
  </si>
  <si>
    <t>Q_2</t>
  </si>
  <si>
    <t>Q_3</t>
  </si>
  <si>
    <t>Q_4</t>
  </si>
  <si>
    <t>Vlookup and Indirect</t>
  </si>
  <si>
    <t>Naming cell ranges</t>
  </si>
  <si>
    <t>SOLUTION - Rows; Columns</t>
  </si>
  <si>
    <t>SOLUTION - Vlookup and Columns</t>
  </si>
  <si>
    <t>Vlookup + Columns</t>
  </si>
  <si>
    <t>Vlookup + Match</t>
  </si>
  <si>
    <t xml:space="preserve"> Vlookup and Match</t>
  </si>
  <si>
    <t>Store 1</t>
  </si>
  <si>
    <t>Store 2</t>
  </si>
  <si>
    <t>Store 3</t>
  </si>
  <si>
    <t>Store 4</t>
  </si>
  <si>
    <t>Store 5</t>
  </si>
  <si>
    <t>Choose</t>
  </si>
  <si>
    <t>Store #:</t>
  </si>
  <si>
    <t>SOLUTION - Vlookup and Choose</t>
  </si>
  <si>
    <t>Vlookup + Choose</t>
  </si>
  <si>
    <t>Last Month Sales</t>
  </si>
  <si>
    <t>Quarter</t>
  </si>
  <si>
    <t>Store</t>
  </si>
  <si>
    <t xml:space="preserve"> Choose</t>
  </si>
  <si>
    <t>Brand</t>
  </si>
  <si>
    <t>Country sales</t>
  </si>
  <si>
    <t>Model</t>
  </si>
  <si>
    <t>Megapixels</t>
  </si>
  <si>
    <t>LCD Monitor</t>
  </si>
  <si>
    <t>Samsung</t>
  </si>
  <si>
    <t>South Korea</t>
  </si>
  <si>
    <t>PL100</t>
  </si>
  <si>
    <t>2,7"</t>
  </si>
  <si>
    <t>Sony</t>
  </si>
  <si>
    <t>Canon</t>
  </si>
  <si>
    <t>Japan</t>
  </si>
  <si>
    <t>IXUS 100</t>
  </si>
  <si>
    <t>2,5"</t>
  </si>
  <si>
    <t>Panasonic</t>
  </si>
  <si>
    <t>DSC-W380 Cyber-Shot</t>
  </si>
  <si>
    <t>Fuji</t>
  </si>
  <si>
    <t>FinePix JV150</t>
  </si>
  <si>
    <t>USA</t>
  </si>
  <si>
    <t>Lumix DMC-FZ35</t>
  </si>
  <si>
    <t xml:space="preserve"> Use the Vlookup formula to transfer the data for Sony and Panasonic from the first source table to the table in G2:K3.</t>
  </si>
  <si>
    <t>Ricoh</t>
  </si>
  <si>
    <t>R10</t>
  </si>
  <si>
    <t>3,0"</t>
  </si>
  <si>
    <t>Use the Hlookup formula to transfer the data for Samsung and Fuji from the second source table to the table in G13:I17.</t>
  </si>
  <si>
    <t>Offset</t>
  </si>
  <si>
    <t>Offset + Match</t>
  </si>
  <si>
    <t>Offset and Match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</si>
</sst>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2"/>
      <color rgb="FF002060"/>
      <name val="Arial"/>
      <family val="2"/>
    </font>
    <font>
      <sz val="9"/>
      <color theme="1"/>
      <name val="Arial"/>
      <family val="2"/>
    </font>
    <font>
      <b/>
      <i/>
      <sz val="9"/>
      <color theme="1"/>
      <name val="Arial"/>
      <family val="2"/>
    </font>
    <font>
      <b/>
      <sz val="9"/>
      <color rgb="FF002060"/>
      <name val="Arial"/>
      <family val="2"/>
    </font>
    <font>
      <sz val="9"/>
      <color theme="0" tint="-0.34998626667073579"/>
      <name val="Arial"/>
      <family val="2"/>
    </font>
    <font>
      <b/>
      <u/>
      <sz val="10"/>
      <color rgb="FF002060"/>
      <name val="Arial"/>
      <family val="2"/>
    </font>
    <font>
      <b/>
      <u/>
      <sz val="11"/>
      <color theme="1"/>
      <name val="Arial"/>
      <family val="2"/>
    </font>
    <font>
      <b/>
      <sz val="11"/>
      <color theme="0"/>
      <name val="Arial"/>
      <family val="2"/>
    </font>
  </fonts>
  <fills count="7">
    <fill>
      <patternFill patternType="none"/>
    </fill>
    <fill>
      <patternFill patternType="gray125"/>
    </fill>
    <fill>
      <patternFill patternType="solid">
        <fgColor theme="0"/>
        <bgColor indexed="64"/>
      </patternFill>
    </fill>
    <fill>
      <patternFill patternType="solid">
        <fgColor theme="8" tint="0.59999389629810485"/>
        <bgColor indexed="64"/>
      </patternFill>
    </fill>
    <fill>
      <patternFill patternType="solid">
        <fgColor rgb="FF002060"/>
        <bgColor indexed="64"/>
      </patternFill>
    </fill>
    <fill>
      <patternFill patternType="solid">
        <fgColor theme="0" tint="-4.9989318521683403E-2"/>
        <bgColor indexed="64"/>
      </patternFill>
    </fill>
    <fill>
      <patternFill patternType="solid">
        <fgColor theme="4" tint="0.59999389629810485"/>
        <bgColor indexed="64"/>
      </patternFill>
    </fill>
  </fills>
  <borders count="4">
    <border>
      <left/>
      <right/>
      <top/>
      <bottom/>
      <diagonal/>
    </border>
    <border>
      <left/>
      <right/>
      <top/>
      <bottom style="medium">
        <color rgb="FF002060"/>
      </bottom>
      <diagonal/>
    </border>
    <border>
      <left/>
      <right/>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6">
    <xf numFmtId="0" fontId="0" fillId="0" borderId="0" xfId="0"/>
    <xf numFmtId="0" fontId="1" fillId="2" borderId="0" xfId="0" applyFont="1" applyFill="1"/>
    <xf numFmtId="0" fontId="2" fillId="2" borderId="0" xfId="0" applyFont="1" applyFill="1"/>
    <xf numFmtId="0" fontId="3" fillId="2" borderId="1" xfId="0" applyFont="1" applyFill="1" applyBorder="1"/>
    <xf numFmtId="0" fontId="4" fillId="2" borderId="1" xfId="0" applyFont="1" applyFill="1" applyBorder="1" applyAlignment="1">
      <alignment horizontal="right"/>
    </xf>
    <xf numFmtId="0" fontId="5" fillId="2" borderId="0" xfId="0" applyFont="1" applyFill="1"/>
    <xf numFmtId="0" fontId="2" fillId="2" borderId="0" xfId="0" applyFont="1" applyFill="1" applyBorder="1"/>
    <xf numFmtId="0" fontId="7" fillId="2" borderId="0" xfId="0" applyFont="1" applyFill="1" applyAlignment="1">
      <alignment horizontal="center"/>
    </xf>
    <xf numFmtId="0" fontId="6" fillId="0" borderId="0" xfId="0" applyFont="1" applyFill="1" applyAlignment="1">
      <alignment horizontal="center"/>
    </xf>
    <xf numFmtId="0" fontId="7" fillId="2" borderId="0" xfId="0" applyFont="1" applyFill="1" applyAlignment="1">
      <alignment horizontal="center"/>
    </xf>
    <xf numFmtId="0" fontId="6" fillId="0" borderId="0" xfId="0" applyFont="1" applyFill="1" applyAlignment="1">
      <alignment horizontal="center"/>
    </xf>
    <xf numFmtId="0" fontId="2" fillId="3" borderId="0" xfId="0" applyFont="1" applyFill="1" applyAlignment="1">
      <alignment horizontal="right"/>
    </xf>
    <xf numFmtId="0" fontId="2" fillId="2" borderId="0" xfId="0" applyFont="1" applyFill="1" applyAlignment="1">
      <alignment horizontal="right"/>
    </xf>
    <xf numFmtId="0" fontId="2" fillId="3" borderId="0" xfId="0" applyFont="1" applyFill="1" applyAlignment="1">
      <alignment horizontal="center"/>
    </xf>
    <xf numFmtId="0" fontId="8" fillId="4" borderId="0" xfId="0" applyFont="1" applyFill="1" applyAlignment="1">
      <alignment horizontal="center"/>
    </xf>
    <xf numFmtId="0" fontId="2" fillId="5" borderId="0" xfId="0" applyFont="1" applyFill="1"/>
    <xf numFmtId="0" fontId="4" fillId="5" borderId="1" xfId="0" applyFont="1" applyFill="1" applyBorder="1" applyAlignment="1">
      <alignment horizontal="right"/>
    </xf>
    <xf numFmtId="0" fontId="2" fillId="6" borderId="0" xfId="0" applyFont="1" applyFill="1"/>
    <xf numFmtId="0" fontId="8" fillId="4" borderId="0" xfId="0" applyFont="1" applyFill="1" applyAlignment="1">
      <alignment horizontal="center"/>
    </xf>
    <xf numFmtId="0" fontId="2" fillId="2" borderId="0" xfId="0" applyFont="1" applyFill="1" applyAlignment="1">
      <alignment horizontal="center"/>
    </xf>
    <xf numFmtId="0" fontId="4" fillId="2" borderId="0" xfId="0" applyFont="1" applyFill="1" applyBorder="1" applyAlignment="1">
      <alignment horizontal="center" wrapText="1"/>
    </xf>
    <xf numFmtId="0" fontId="4" fillId="2" borderId="1" xfId="0" applyFont="1" applyFill="1" applyBorder="1" applyAlignment="1">
      <alignment horizontal="center"/>
    </xf>
    <xf numFmtId="0" fontId="4" fillId="2" borderId="1" xfId="0" applyFont="1" applyFill="1" applyBorder="1" applyAlignment="1">
      <alignment horizontal="center" wrapText="1"/>
    </xf>
    <xf numFmtId="0" fontId="1" fillId="2" borderId="2" xfId="0" applyFont="1" applyFill="1" applyBorder="1" applyAlignment="1">
      <alignment horizontal="center"/>
    </xf>
    <xf numFmtId="0" fontId="1" fillId="2" borderId="3" xfId="0" applyFont="1" applyFill="1" applyBorder="1" applyAlignment="1">
      <alignment horizontal="center"/>
    </xf>
    <xf numFmtId="0" fontId="1" fillId="2" borderId="3" xfId="0" applyFont="1" applyFill="1" applyBorder="1" applyAlignment="1">
      <alignment horizontal="right"/>
    </xf>
    <xf numFmtId="0" fontId="0" fillId="2" borderId="0" xfId="0" applyFill="1"/>
    <xf numFmtId="0" fontId="0" fillId="2" borderId="0" xfId="0" applyFill="1" applyAlignment="1">
      <alignment horizontal="right"/>
    </xf>
    <xf numFmtId="0" fontId="0" fillId="2" borderId="3" xfId="0" applyFill="1" applyBorder="1"/>
    <xf numFmtId="0" fontId="0" fillId="2" borderId="3" xfId="0" applyFill="1" applyBorder="1" applyAlignment="1">
      <alignment horizontal="center"/>
    </xf>
    <xf numFmtId="0" fontId="0" fillId="0" borderId="0" xfId="0" applyBorder="1" applyAlignment="1">
      <alignment horizontal="left" vertical="center" wrapText="1"/>
    </xf>
    <xf numFmtId="0" fontId="0" fillId="2" borderId="2" xfId="0" applyFill="1" applyBorder="1"/>
    <xf numFmtId="0" fontId="0" fillId="2" borderId="2" xfId="0" applyFill="1" applyBorder="1" applyAlignment="1">
      <alignment horizontal="right"/>
    </xf>
    <xf numFmtId="0" fontId="0" fillId="2" borderId="0" xfId="0" applyFill="1" applyAlignment="1">
      <alignment horizontal="center"/>
    </xf>
    <xf numFmtId="0" fontId="0" fillId="2" borderId="0" xfId="0" applyFill="1" applyAlignment="1">
      <alignment horizontal="left"/>
    </xf>
    <xf numFmtId="0" fontId="7" fillId="2" borderId="0" xfId="0" applyFont="1" applyFill="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1.xml.rels><?xml version="1.0" encoding="UTF-8" standalone="yes"?>
<Relationships xmlns="http://schemas.openxmlformats.org/package/2006/relationships"><Relationship Id="rId1" Type="http://schemas.openxmlformats.org/officeDocument/2006/relationships/image" Target="../media/image13.png"/></Relationships>
</file>

<file path=xl/drawings/_rels/drawing12.xml.rels><?xml version="1.0" encoding="UTF-8" standalone="yes"?>
<Relationships xmlns="http://schemas.openxmlformats.org/package/2006/relationships"><Relationship Id="rId2" Type="http://schemas.openxmlformats.org/officeDocument/2006/relationships/image" Target="../media/image15.png"/><Relationship Id="rId1" Type="http://schemas.openxmlformats.org/officeDocument/2006/relationships/image" Target="../media/image14.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_rels/drawing6.xml.rels><?xml version="1.0" encoding="UTF-8" standalone="yes"?>
<Relationships xmlns="http://schemas.openxmlformats.org/package/2006/relationships"><Relationship Id="rId1" Type="http://schemas.openxmlformats.org/officeDocument/2006/relationships/image" Target="../media/image7.png"/></Relationships>
</file>

<file path=xl/drawings/_rels/drawing7.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image" Target="../media/image9.png"/><Relationship Id="rId1" Type="http://schemas.openxmlformats.org/officeDocument/2006/relationships/image" Target="../media/image8.png"/></Relationships>
</file>

<file path=xl/drawings/_rels/drawing8.xml.rels><?xml version="1.0" encoding="UTF-8" standalone="yes"?>
<Relationships xmlns="http://schemas.openxmlformats.org/package/2006/relationships"><Relationship Id="rId1" Type="http://schemas.openxmlformats.org/officeDocument/2006/relationships/image" Target="../media/image1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2.png"/></Relationships>
</file>

<file path=xl/drawings/drawing1.xml><?xml version="1.0" encoding="utf-8"?>
<xdr:wsDr xmlns:xdr="http://schemas.openxmlformats.org/drawingml/2006/spreadsheetDrawing" xmlns:a="http://schemas.openxmlformats.org/drawingml/2006/main">
  <xdr:twoCellAnchor>
    <xdr:from>
      <xdr:col>9</xdr:col>
      <xdr:colOff>428626</xdr:colOff>
      <xdr:row>6</xdr:row>
      <xdr:rowOff>31750</xdr:rowOff>
    </xdr:from>
    <xdr:to>
      <xdr:col>14</xdr:col>
      <xdr:colOff>495300</xdr:colOff>
      <xdr:row>13</xdr:row>
      <xdr:rowOff>190500</xdr:rowOff>
    </xdr:to>
    <xdr:sp macro="" textlink="">
      <xdr:nvSpPr>
        <xdr:cNvPr id="2" name="Flowchart: Punched Tape 2">
          <a:extLst>
            <a:ext uri="{FF2B5EF4-FFF2-40B4-BE49-F238E27FC236}">
              <a16:creationId xmlns:a16="http://schemas.microsoft.com/office/drawing/2014/main" id="{BCA86E6B-D938-0044-97CD-A819927A32BF}"/>
            </a:ext>
          </a:extLst>
        </xdr:cNvPr>
        <xdr:cNvSpPr/>
      </xdr:nvSpPr>
      <xdr:spPr>
        <a:xfrm>
          <a:off x="11972926" y="1187450"/>
          <a:ext cx="4359274" cy="1504950"/>
        </a:xfrm>
        <a:prstGeom prst="flowChartPunchedTape">
          <a:avLst/>
        </a:prstGeom>
        <a:solidFill>
          <a:schemeClr val="accent1">
            <a:lumMod val="20000"/>
            <a:lumOff val="80000"/>
          </a:schemeClr>
        </a:solidFill>
        <a:ln w="28575">
          <a:solidFill>
            <a:srgbClr val="00206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You</a:t>
          </a:r>
          <a:r>
            <a:rPr lang="en-US" sz="1100" baseline="0">
              <a:solidFill>
                <a:sysClr val="windowText" lastClr="000000"/>
              </a:solidFill>
            </a:rPr>
            <a:t> can remember the following: </a:t>
          </a:r>
          <a:r>
            <a:rPr lang="en-US" sz="1100" b="1" baseline="0">
              <a:solidFill>
                <a:sysClr val="windowText" lastClr="000000"/>
              </a:solidFill>
            </a:rPr>
            <a:t>VLOOKUP</a:t>
          </a:r>
          <a:r>
            <a:rPr lang="en-US" sz="1100" baseline="0">
              <a:solidFill>
                <a:sysClr val="windowText" lastClr="000000"/>
              </a:solidFill>
            </a:rPr>
            <a:t> refers to the looking up for a value from the source table along the </a:t>
          </a:r>
          <a:r>
            <a:rPr lang="en-US" sz="1100" u="sng" baseline="0">
              <a:solidFill>
                <a:sysClr val="windowText" lastClr="000000"/>
              </a:solidFill>
            </a:rPr>
            <a:t>v</a:t>
          </a:r>
          <a:r>
            <a:rPr lang="en-US" sz="1100" baseline="0">
              <a:solidFill>
                <a:sysClr val="windowText" lastClr="000000"/>
              </a:solidFill>
            </a:rPr>
            <a:t>ertical line, while </a:t>
          </a:r>
          <a:r>
            <a:rPr lang="en-US" sz="1100" b="1" baseline="0">
              <a:solidFill>
                <a:sysClr val="windowText" lastClr="000000"/>
              </a:solidFill>
            </a:rPr>
            <a:t>HLOOKUP</a:t>
          </a:r>
          <a:r>
            <a:rPr lang="en-US" sz="1100" baseline="0">
              <a:solidFill>
                <a:sysClr val="windowText" lastClr="000000"/>
              </a:solidFill>
            </a:rPr>
            <a:t> refers to the same along the </a:t>
          </a:r>
          <a:r>
            <a:rPr lang="en-US" sz="1100" u="sng" baseline="0">
              <a:solidFill>
                <a:sysClr val="windowText" lastClr="000000"/>
              </a:solidFill>
            </a:rPr>
            <a:t>h</a:t>
          </a:r>
          <a:r>
            <a:rPr lang="en-US" sz="1100" baseline="0">
              <a:solidFill>
                <a:sysClr val="windowText" lastClr="000000"/>
              </a:solidFill>
            </a:rPr>
            <a:t>orizontal line. This is how the names of these two functions were derived.</a:t>
          </a:r>
          <a:endParaRPr lang="en-US" sz="1100">
            <a:solidFill>
              <a:sysClr val="windowText" lastClr="000000"/>
            </a:solidFill>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76200</xdr:colOff>
      <xdr:row>11</xdr:row>
      <xdr:rowOff>104775</xdr:rowOff>
    </xdr:from>
    <xdr:to>
      <xdr:col>11</xdr:col>
      <xdr:colOff>114299</xdr:colOff>
      <xdr:row>15</xdr:row>
      <xdr:rowOff>114300</xdr:rowOff>
    </xdr:to>
    <xdr:sp macro="" textlink="">
      <xdr:nvSpPr>
        <xdr:cNvPr id="2" name="Rectangle 1">
          <a:extLst>
            <a:ext uri="{FF2B5EF4-FFF2-40B4-BE49-F238E27FC236}">
              <a16:creationId xmlns:a16="http://schemas.microsoft.com/office/drawing/2014/main" id="{D6C184C1-917F-A446-B11B-73E99B633A97}"/>
            </a:ext>
          </a:extLst>
        </xdr:cNvPr>
        <xdr:cNvSpPr/>
      </xdr:nvSpPr>
      <xdr:spPr>
        <a:xfrm>
          <a:off x="76200" y="1971675"/>
          <a:ext cx="5867399" cy="619125"/>
        </a:xfrm>
        <a:prstGeom prst="rect">
          <a:avLst/>
        </a:prstGeom>
        <a:solidFill>
          <a:schemeClr val="accent3">
            <a:lumMod val="20000"/>
            <a:lumOff val="80000"/>
          </a:schemeClr>
        </a:solidFill>
        <a:ln w="3175">
          <a:solidFill>
            <a:schemeClr val="bg1">
              <a:lumMod val="50000"/>
            </a:schemeClr>
          </a:solidFill>
        </a:ln>
        <a:effectLst>
          <a:outerShdw blurRad="38100" dist="38100" dir="2700000" algn="ctr" rotWithShape="0">
            <a:srgbClr val="000000">
              <a:alpha val="10000"/>
            </a:srgb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en-US" sz="1100">
              <a:solidFill>
                <a:sysClr val="windowText" lastClr="000000"/>
              </a:solidFill>
              <a:effectLst/>
              <a:latin typeface="+mn-lt"/>
              <a:ea typeface="+mn-ea"/>
              <a:cs typeface="+mn-cs"/>
            </a:rPr>
            <a:t>Company X runs 5 stores. The table you see below refers to the table above. </a:t>
          </a:r>
        </a:p>
        <a:p>
          <a:endParaRPr lang="en-US" sz="1100">
            <a:solidFill>
              <a:sysClr val="windowText" lastClr="000000"/>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1">
              <a:solidFill>
                <a:sysClr val="windowText" lastClr="000000"/>
              </a:solidFill>
              <a:effectLst/>
              <a:latin typeface="+mn-lt"/>
              <a:ea typeface="+mn-ea"/>
              <a:cs typeface="+mn-cs"/>
            </a:rPr>
            <a:t>Task 1: </a:t>
          </a:r>
          <a:r>
            <a:rPr lang="en-US" sz="1100">
              <a:solidFill>
                <a:sysClr val="windowText" lastClr="000000"/>
              </a:solidFill>
              <a:effectLst/>
              <a:latin typeface="+mn-lt"/>
              <a:ea typeface="+mn-ea"/>
              <a:cs typeface="+mn-cs"/>
            </a:rPr>
            <a:t>Complete the table for the first four months. Use the Choose function only.</a:t>
          </a:r>
          <a:endParaRPr lang="en-US">
            <a:solidFill>
              <a:sysClr val="windowText" lastClr="000000"/>
            </a:solidFill>
          </a:endParaRPr>
        </a:p>
      </xdr:txBody>
    </xdr:sp>
    <xdr:clientData/>
  </xdr:twoCellAnchor>
  <xdr:twoCellAnchor>
    <xdr:from>
      <xdr:col>0</xdr:col>
      <xdr:colOff>85724</xdr:colOff>
      <xdr:row>25</xdr:row>
      <xdr:rowOff>38102</xdr:rowOff>
    </xdr:from>
    <xdr:to>
      <xdr:col>21</xdr:col>
      <xdr:colOff>152399</xdr:colOff>
      <xdr:row>27</xdr:row>
      <xdr:rowOff>66675</xdr:rowOff>
    </xdr:to>
    <xdr:sp macro="" textlink="">
      <xdr:nvSpPr>
        <xdr:cNvPr id="3" name="Rectangle 2">
          <a:extLst>
            <a:ext uri="{FF2B5EF4-FFF2-40B4-BE49-F238E27FC236}">
              <a16:creationId xmlns:a16="http://schemas.microsoft.com/office/drawing/2014/main" id="{D341F1F9-7DF3-7A46-9ECA-5AD80078D1E8}"/>
            </a:ext>
          </a:extLst>
        </xdr:cNvPr>
        <xdr:cNvSpPr/>
      </xdr:nvSpPr>
      <xdr:spPr>
        <a:xfrm>
          <a:off x="85724" y="4064002"/>
          <a:ext cx="12017375" cy="333373"/>
        </a:xfrm>
        <a:prstGeom prst="rect">
          <a:avLst/>
        </a:prstGeom>
        <a:solidFill>
          <a:schemeClr val="accent3">
            <a:lumMod val="20000"/>
            <a:lumOff val="80000"/>
          </a:schemeClr>
        </a:solidFill>
        <a:ln w="3175">
          <a:solidFill>
            <a:schemeClr val="bg1">
              <a:lumMod val="50000"/>
            </a:schemeClr>
          </a:solidFill>
        </a:ln>
        <a:effectLst>
          <a:outerShdw blurRad="38100" dist="38100" dir="2700000" algn="ctr" rotWithShape="0">
            <a:srgbClr val="000000">
              <a:alpha val="10000"/>
            </a:srgb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100" b="0" i="1">
              <a:solidFill>
                <a:sysClr val="windowText" lastClr="000000"/>
              </a:solidFill>
              <a:effectLst/>
              <a:latin typeface="+mn-lt"/>
              <a:ea typeface="+mn-ea"/>
              <a:cs typeface="+mn-cs"/>
            </a:rPr>
            <a:t>Hint:</a:t>
          </a:r>
          <a:r>
            <a:rPr lang="en-US" sz="1100" b="0">
              <a:solidFill>
                <a:sysClr val="windowText" lastClr="000000"/>
              </a:solidFill>
              <a:effectLst/>
              <a:latin typeface="+mn-lt"/>
              <a:ea typeface="+mn-ea"/>
              <a:cs typeface="+mn-cs"/>
            </a:rPr>
            <a:t> It will be enough to type the formula correctly for the January sales for the first store. Then, if you copy-paste the formula for the rest of the cells, the results will be accurate.</a:t>
          </a:r>
          <a:endParaRPr lang="en-US" b="0">
            <a:solidFill>
              <a:sysClr val="windowText" lastClr="000000"/>
            </a:solidFill>
          </a:endParaRP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57150</xdr:colOff>
      <xdr:row>14</xdr:row>
      <xdr:rowOff>0</xdr:rowOff>
    </xdr:from>
    <xdr:to>
      <xdr:col>15</xdr:col>
      <xdr:colOff>47625</xdr:colOff>
      <xdr:row>19</xdr:row>
      <xdr:rowOff>76200</xdr:rowOff>
    </xdr:to>
    <xdr:sp macro="" textlink="">
      <xdr:nvSpPr>
        <xdr:cNvPr id="2" name="Rectangle 1">
          <a:extLst>
            <a:ext uri="{FF2B5EF4-FFF2-40B4-BE49-F238E27FC236}">
              <a16:creationId xmlns:a16="http://schemas.microsoft.com/office/drawing/2014/main" id="{F4212C48-E8AF-A841-A44D-7544EC7DD59A}"/>
            </a:ext>
          </a:extLst>
        </xdr:cNvPr>
        <xdr:cNvSpPr/>
      </xdr:nvSpPr>
      <xdr:spPr>
        <a:xfrm>
          <a:off x="57150" y="2374900"/>
          <a:ext cx="8880475" cy="838200"/>
        </a:xfrm>
        <a:prstGeom prst="rect">
          <a:avLst/>
        </a:prstGeom>
        <a:solidFill>
          <a:schemeClr val="accent3">
            <a:lumMod val="20000"/>
            <a:lumOff val="80000"/>
          </a:schemeClr>
        </a:solidFill>
        <a:ln w="3175">
          <a:solidFill>
            <a:schemeClr val="bg1">
              <a:lumMod val="50000"/>
            </a:schemeClr>
          </a:solidFill>
        </a:ln>
        <a:effectLst>
          <a:outerShdw blurRad="38100" dist="38100" dir="2700000" algn="ctr" rotWithShape="0">
            <a:srgbClr val="000000">
              <a:alpha val="10000"/>
            </a:srgb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en-US" sz="1100" b="0" i="0" u="none" strike="noStrike">
              <a:solidFill>
                <a:sysClr val="windowText" lastClr="000000"/>
              </a:solidFill>
              <a:effectLst/>
              <a:latin typeface="+mn-lt"/>
              <a:ea typeface="+mn-ea"/>
              <a:cs typeface="+mn-cs"/>
            </a:rPr>
            <a:t>The sales generated in the five stores have been organised into quarters. Their ranges have been named Q_1, Q_2, Q_3, and Q_4. </a:t>
          </a:r>
          <a:r>
            <a:rPr lang="en-US">
              <a:solidFill>
                <a:sysClr val="windowText" lastClr="000000"/>
              </a:solidFill>
            </a:rPr>
            <a:t> </a:t>
          </a:r>
          <a:endParaRPr lang="en-US" sz="1100">
            <a:solidFill>
              <a:sysClr val="windowText" lastClr="000000"/>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100" b="1">
            <a:solidFill>
              <a:sysClr val="windowText" lastClr="000000"/>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1">
              <a:solidFill>
                <a:sysClr val="windowText" lastClr="000000"/>
              </a:solidFill>
              <a:effectLst/>
              <a:latin typeface="+mn-lt"/>
              <a:ea typeface="+mn-ea"/>
              <a:cs typeface="+mn-cs"/>
            </a:rPr>
            <a:t>Task 1: </a:t>
          </a:r>
          <a:r>
            <a:rPr lang="en-US" sz="1100">
              <a:solidFill>
                <a:sysClr val="windowText" lastClr="000000"/>
              </a:solidFill>
              <a:effectLst/>
              <a:latin typeface="+mn-lt"/>
              <a:ea typeface="+mn-ea"/>
              <a:cs typeface="+mn-cs"/>
            </a:rPr>
            <a:t>Use the combination of Vlookup and Choose to fill in the Last Month Sales column below. The idea is to extract the sales volume of Store A for the last month of each quarter.</a:t>
          </a:r>
          <a:endParaRPr lang="en-US">
            <a:solidFill>
              <a:sysClr val="windowText" lastClr="000000"/>
            </a:solidFill>
          </a:endParaRPr>
        </a:p>
      </xdr:txBody>
    </xdr:sp>
    <xdr:clientData/>
  </xdr:twoCellAnchor>
  <xdr:twoCellAnchor>
    <xdr:from>
      <xdr:col>0</xdr:col>
      <xdr:colOff>66675</xdr:colOff>
      <xdr:row>29</xdr:row>
      <xdr:rowOff>133350</xdr:rowOff>
    </xdr:from>
    <xdr:to>
      <xdr:col>15</xdr:col>
      <xdr:colOff>57150</xdr:colOff>
      <xdr:row>31</xdr:row>
      <xdr:rowOff>114300</xdr:rowOff>
    </xdr:to>
    <xdr:sp macro="" textlink="">
      <xdr:nvSpPr>
        <xdr:cNvPr id="3" name="Rectangle 2">
          <a:extLst>
            <a:ext uri="{FF2B5EF4-FFF2-40B4-BE49-F238E27FC236}">
              <a16:creationId xmlns:a16="http://schemas.microsoft.com/office/drawing/2014/main" id="{19BA0A7D-E09C-FD4F-8A21-46DBEB62FAC9}"/>
            </a:ext>
          </a:extLst>
        </xdr:cNvPr>
        <xdr:cNvSpPr/>
      </xdr:nvSpPr>
      <xdr:spPr>
        <a:xfrm>
          <a:off x="66675" y="4857750"/>
          <a:ext cx="8880475" cy="285750"/>
        </a:xfrm>
        <a:prstGeom prst="rect">
          <a:avLst/>
        </a:prstGeom>
        <a:solidFill>
          <a:schemeClr val="accent3">
            <a:lumMod val="20000"/>
            <a:lumOff val="80000"/>
          </a:schemeClr>
        </a:solidFill>
        <a:ln w="3175">
          <a:solidFill>
            <a:schemeClr val="bg1">
              <a:lumMod val="50000"/>
            </a:schemeClr>
          </a:solidFill>
        </a:ln>
        <a:effectLst>
          <a:outerShdw blurRad="38100" dist="38100" dir="2700000" algn="ctr" rotWithShape="0">
            <a:srgbClr val="000000">
              <a:alpha val="10000"/>
            </a:srgb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en-US" sz="1100" b="0" i="0" u="none" strike="noStrike">
              <a:solidFill>
                <a:sysClr val="windowText" lastClr="000000"/>
              </a:solidFill>
              <a:effectLst/>
              <a:latin typeface="+mn-lt"/>
              <a:ea typeface="+mn-ea"/>
              <a:cs typeface="+mn-cs"/>
            </a:rPr>
            <a:t>Copy the table and substitute "Store A" with "Store B" in the second column.</a:t>
          </a:r>
          <a:endParaRPr lang="en-US">
            <a:solidFill>
              <a:sysClr val="windowText" lastClr="000000"/>
            </a:solidFill>
          </a:endParaRPr>
        </a:p>
      </xdr:txBody>
    </xdr:sp>
    <xdr:clientData/>
  </xdr:twoCellAnchor>
  <xdr:twoCellAnchor editAs="oneCell">
    <xdr:from>
      <xdr:col>1</xdr:col>
      <xdr:colOff>0</xdr:colOff>
      <xdr:row>45</xdr:row>
      <xdr:rowOff>0</xdr:rowOff>
    </xdr:from>
    <xdr:to>
      <xdr:col>13</xdr:col>
      <xdr:colOff>368300</xdr:colOff>
      <xdr:row>73</xdr:row>
      <xdr:rowOff>88900</xdr:rowOff>
    </xdr:to>
    <xdr:pic>
      <xdr:nvPicPr>
        <xdr:cNvPr id="4" name="Picture 3">
          <a:extLst>
            <a:ext uri="{FF2B5EF4-FFF2-40B4-BE49-F238E27FC236}">
              <a16:creationId xmlns:a16="http://schemas.microsoft.com/office/drawing/2014/main" id="{66AC093E-5185-8746-8C7D-EC582366C7AB}"/>
            </a:ext>
          </a:extLst>
        </xdr:cNvPr>
        <xdr:cNvPicPr>
          <a:picLocks noChangeAspect="1"/>
        </xdr:cNvPicPr>
      </xdr:nvPicPr>
      <xdr:blipFill>
        <a:blip xmlns:r="http://schemas.openxmlformats.org/officeDocument/2006/relationships" r:embed="rId1"/>
        <a:stretch>
          <a:fillRect/>
        </a:stretch>
      </xdr:blipFill>
      <xdr:spPr>
        <a:xfrm>
          <a:off x="152400" y="7150100"/>
          <a:ext cx="8242300" cy="4356100"/>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xdr:from>
      <xdr:col>0</xdr:col>
      <xdr:colOff>66675</xdr:colOff>
      <xdr:row>13</xdr:row>
      <xdr:rowOff>95250</xdr:rowOff>
    </xdr:from>
    <xdr:to>
      <xdr:col>10</xdr:col>
      <xdr:colOff>76200</xdr:colOff>
      <xdr:row>15</xdr:row>
      <xdr:rowOff>85725</xdr:rowOff>
    </xdr:to>
    <xdr:sp macro="" textlink="">
      <xdr:nvSpPr>
        <xdr:cNvPr id="2" name="Rectangle 1">
          <a:extLst>
            <a:ext uri="{FF2B5EF4-FFF2-40B4-BE49-F238E27FC236}">
              <a16:creationId xmlns:a16="http://schemas.microsoft.com/office/drawing/2014/main" id="{3591F8C8-CD90-B440-BCA3-0EF6E0F0DEA1}"/>
            </a:ext>
          </a:extLst>
        </xdr:cNvPr>
        <xdr:cNvSpPr/>
      </xdr:nvSpPr>
      <xdr:spPr>
        <a:xfrm>
          <a:off x="66675" y="2279650"/>
          <a:ext cx="5330825" cy="295275"/>
        </a:xfrm>
        <a:prstGeom prst="rect">
          <a:avLst/>
        </a:prstGeom>
        <a:solidFill>
          <a:schemeClr val="accent3">
            <a:lumMod val="20000"/>
            <a:lumOff val="80000"/>
          </a:schemeClr>
        </a:solidFill>
        <a:ln w="3175">
          <a:solidFill>
            <a:schemeClr val="bg1">
              <a:lumMod val="50000"/>
            </a:schemeClr>
          </a:solidFill>
        </a:ln>
        <a:effectLst>
          <a:outerShdw blurRad="38100" dist="38100" dir="2700000" algn="ctr" rotWithShape="0">
            <a:srgbClr val="000000">
              <a:alpha val="10000"/>
            </a:srgb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100" b="1">
              <a:solidFill>
                <a:sysClr val="windowText" lastClr="000000"/>
              </a:solidFill>
              <a:effectLst/>
              <a:latin typeface="+mn-lt"/>
              <a:ea typeface="+mn-ea"/>
              <a:cs typeface="+mn-cs"/>
            </a:rPr>
            <a:t>Task 1: </a:t>
          </a:r>
          <a:r>
            <a:rPr lang="en-US" sz="1100">
              <a:solidFill>
                <a:sysClr val="windowText" lastClr="000000"/>
              </a:solidFill>
              <a:effectLst/>
              <a:latin typeface="+mn-lt"/>
              <a:ea typeface="+mn-ea"/>
              <a:cs typeface="+mn-cs"/>
            </a:rPr>
            <a:t>Fill in the table using the Offset function. Use C6 as a starting point.</a:t>
          </a:r>
          <a:endParaRPr lang="en-US">
            <a:solidFill>
              <a:sysClr val="windowText" lastClr="000000"/>
            </a:solidFill>
          </a:endParaRPr>
        </a:p>
      </xdr:txBody>
    </xdr:sp>
    <xdr:clientData/>
  </xdr:twoCellAnchor>
  <xdr:twoCellAnchor editAs="oneCell">
    <xdr:from>
      <xdr:col>12</xdr:col>
      <xdr:colOff>457200</xdr:colOff>
      <xdr:row>1</xdr:row>
      <xdr:rowOff>88900</xdr:rowOff>
    </xdr:from>
    <xdr:to>
      <xdr:col>18</xdr:col>
      <xdr:colOff>127000</xdr:colOff>
      <xdr:row>3</xdr:row>
      <xdr:rowOff>177800</xdr:rowOff>
    </xdr:to>
    <xdr:pic>
      <xdr:nvPicPr>
        <xdr:cNvPr id="3" name="Picture 2">
          <a:extLst>
            <a:ext uri="{FF2B5EF4-FFF2-40B4-BE49-F238E27FC236}">
              <a16:creationId xmlns:a16="http://schemas.microsoft.com/office/drawing/2014/main" id="{51714CA7-02EC-8A42-A06D-C5D2EE9BF5CF}"/>
            </a:ext>
          </a:extLst>
        </xdr:cNvPr>
        <xdr:cNvPicPr>
          <a:picLocks noChangeAspect="1"/>
        </xdr:cNvPicPr>
      </xdr:nvPicPr>
      <xdr:blipFill>
        <a:blip xmlns:r="http://schemas.openxmlformats.org/officeDocument/2006/relationships" r:embed="rId1"/>
        <a:stretch>
          <a:fillRect/>
        </a:stretch>
      </xdr:blipFill>
      <xdr:spPr>
        <a:xfrm>
          <a:off x="6845300" y="292100"/>
          <a:ext cx="3136900" cy="469900"/>
        </a:xfrm>
        <a:prstGeom prst="rect">
          <a:avLst/>
        </a:prstGeom>
      </xdr:spPr>
    </xdr:pic>
    <xdr:clientData/>
  </xdr:twoCellAnchor>
  <xdr:twoCellAnchor editAs="oneCell">
    <xdr:from>
      <xdr:col>12</xdr:col>
      <xdr:colOff>469899</xdr:colOff>
      <xdr:row>4</xdr:row>
      <xdr:rowOff>63500</xdr:rowOff>
    </xdr:from>
    <xdr:to>
      <xdr:col>24</xdr:col>
      <xdr:colOff>488412</xdr:colOff>
      <xdr:row>19</xdr:row>
      <xdr:rowOff>88900</xdr:rowOff>
    </xdr:to>
    <xdr:pic>
      <xdr:nvPicPr>
        <xdr:cNvPr id="4" name="Picture 3">
          <a:extLst>
            <a:ext uri="{FF2B5EF4-FFF2-40B4-BE49-F238E27FC236}">
              <a16:creationId xmlns:a16="http://schemas.microsoft.com/office/drawing/2014/main" id="{3DB2FD90-ED77-4A42-8B6B-B5AB67D831BE}"/>
            </a:ext>
          </a:extLst>
        </xdr:cNvPr>
        <xdr:cNvPicPr>
          <a:picLocks noChangeAspect="1"/>
        </xdr:cNvPicPr>
      </xdr:nvPicPr>
      <xdr:blipFill>
        <a:blip xmlns:r="http://schemas.openxmlformats.org/officeDocument/2006/relationships" r:embed="rId2"/>
        <a:stretch>
          <a:fillRect/>
        </a:stretch>
      </xdr:blipFill>
      <xdr:spPr>
        <a:xfrm>
          <a:off x="6857999" y="850900"/>
          <a:ext cx="7676613" cy="2374900"/>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xdr:from>
      <xdr:col>0</xdr:col>
      <xdr:colOff>76200</xdr:colOff>
      <xdr:row>12</xdr:row>
      <xdr:rowOff>0</xdr:rowOff>
    </xdr:from>
    <xdr:to>
      <xdr:col>15</xdr:col>
      <xdr:colOff>533400</xdr:colOff>
      <xdr:row>13</xdr:row>
      <xdr:rowOff>95250</xdr:rowOff>
    </xdr:to>
    <xdr:sp macro="" textlink="">
      <xdr:nvSpPr>
        <xdr:cNvPr id="2" name="Rectangle 1">
          <a:extLst>
            <a:ext uri="{FF2B5EF4-FFF2-40B4-BE49-F238E27FC236}">
              <a16:creationId xmlns:a16="http://schemas.microsoft.com/office/drawing/2014/main" id="{4D5B8F45-D052-D341-80DB-1A017C9ECE59}"/>
            </a:ext>
          </a:extLst>
        </xdr:cNvPr>
        <xdr:cNvSpPr/>
      </xdr:nvSpPr>
      <xdr:spPr>
        <a:xfrm>
          <a:off x="76200" y="2019300"/>
          <a:ext cx="8216900" cy="247650"/>
        </a:xfrm>
        <a:prstGeom prst="rect">
          <a:avLst/>
        </a:prstGeom>
        <a:solidFill>
          <a:schemeClr val="accent3">
            <a:lumMod val="20000"/>
            <a:lumOff val="80000"/>
          </a:schemeClr>
        </a:solidFill>
        <a:ln w="3175">
          <a:solidFill>
            <a:schemeClr val="bg1">
              <a:lumMod val="50000"/>
            </a:schemeClr>
          </a:solidFill>
        </a:ln>
        <a:effectLst>
          <a:outerShdw blurRad="38100" dist="38100" dir="2700000" algn="ctr" rotWithShape="0">
            <a:srgbClr val="000000">
              <a:alpha val="10000"/>
            </a:srgb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100" b="1">
              <a:solidFill>
                <a:sysClr val="windowText" lastClr="000000"/>
              </a:solidFill>
              <a:effectLst/>
              <a:latin typeface="+mn-lt"/>
              <a:ea typeface="+mn-ea"/>
              <a:cs typeface="+mn-cs"/>
            </a:rPr>
            <a:t>Task 1: </a:t>
          </a:r>
          <a:r>
            <a:rPr lang="en-US" sz="1100">
              <a:solidFill>
                <a:sysClr val="windowText" lastClr="000000"/>
              </a:solidFill>
              <a:effectLst/>
              <a:latin typeface="+mn-lt"/>
              <a:ea typeface="+mn-ea"/>
              <a:cs typeface="+mn-cs"/>
            </a:rPr>
            <a:t>Fill in the table below by using Offset and Match. Use C5 as a starting point for the month of January.</a:t>
          </a:r>
          <a:endParaRPr lang="en-US">
            <a:solidFill>
              <a:sysClr val="windowText" lastClr="000000"/>
            </a:solidFill>
          </a:endParaRPr>
        </a:p>
      </xdr:txBody>
    </xdr:sp>
    <xdr:clientData/>
  </xdr:twoCellAnchor>
  <xdr:twoCellAnchor>
    <xdr:from>
      <xdr:col>0</xdr:col>
      <xdr:colOff>57150</xdr:colOff>
      <xdr:row>20</xdr:row>
      <xdr:rowOff>76200</xdr:rowOff>
    </xdr:from>
    <xdr:to>
      <xdr:col>11</xdr:col>
      <xdr:colOff>390525</xdr:colOff>
      <xdr:row>22</xdr:row>
      <xdr:rowOff>47625</xdr:rowOff>
    </xdr:to>
    <xdr:sp macro="" textlink="">
      <xdr:nvSpPr>
        <xdr:cNvPr id="3" name="Rectangle 2">
          <a:extLst>
            <a:ext uri="{FF2B5EF4-FFF2-40B4-BE49-F238E27FC236}">
              <a16:creationId xmlns:a16="http://schemas.microsoft.com/office/drawing/2014/main" id="{ECACC221-4E3B-7E49-8BC6-EC5A82D962D0}"/>
            </a:ext>
          </a:extLst>
        </xdr:cNvPr>
        <xdr:cNvSpPr/>
      </xdr:nvSpPr>
      <xdr:spPr>
        <a:xfrm>
          <a:off x="57150" y="3340100"/>
          <a:ext cx="6162675" cy="276225"/>
        </a:xfrm>
        <a:prstGeom prst="rect">
          <a:avLst/>
        </a:prstGeom>
        <a:solidFill>
          <a:schemeClr val="accent3">
            <a:lumMod val="20000"/>
            <a:lumOff val="80000"/>
          </a:schemeClr>
        </a:solidFill>
        <a:ln w="3175">
          <a:solidFill>
            <a:schemeClr val="bg1">
              <a:lumMod val="50000"/>
            </a:schemeClr>
          </a:solidFill>
        </a:ln>
        <a:effectLst>
          <a:outerShdw blurRad="38100" dist="38100" dir="2700000" algn="ctr" rotWithShape="0">
            <a:srgbClr val="000000">
              <a:alpha val="10000"/>
            </a:srgb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100" b="1">
              <a:solidFill>
                <a:sysClr val="windowText" lastClr="000000"/>
              </a:solidFill>
              <a:effectLst/>
              <a:latin typeface="+mn-lt"/>
              <a:ea typeface="+mn-ea"/>
              <a:cs typeface="+mn-cs"/>
            </a:rPr>
            <a:t>Task 2: </a:t>
          </a:r>
          <a:r>
            <a:rPr lang="en-US" sz="1100">
              <a:solidFill>
                <a:sysClr val="windowText" lastClr="000000"/>
              </a:solidFill>
              <a:effectLst/>
              <a:latin typeface="+mn-lt"/>
              <a:ea typeface="+mn-ea"/>
              <a:cs typeface="+mn-cs"/>
            </a:rPr>
            <a:t>Change the name of "Store B" to "Store D" to check if the table adjusts accordingly.</a:t>
          </a:r>
        </a:p>
        <a:p>
          <a:pPr marL="0" marR="0" lvl="0" indent="0" defTabSz="914400" eaLnBrk="1" fontAlgn="auto" latinLnBrk="0" hangingPunct="1">
            <a:lnSpc>
              <a:spcPct val="100000"/>
            </a:lnSpc>
            <a:spcBef>
              <a:spcPts val="0"/>
            </a:spcBef>
            <a:spcAft>
              <a:spcPts val="0"/>
            </a:spcAft>
            <a:buClrTx/>
            <a:buSzTx/>
            <a:buFontTx/>
            <a:buNone/>
            <a:tabLst/>
            <a:defRPr/>
          </a:pPr>
          <a:endParaRPr lang="en-US">
            <a:solidFill>
              <a:sysClr val="windowText" lastClr="000000"/>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15</xdr:row>
      <xdr:rowOff>114300</xdr:rowOff>
    </xdr:from>
    <xdr:to>
      <xdr:col>11</xdr:col>
      <xdr:colOff>381000</xdr:colOff>
      <xdr:row>20</xdr:row>
      <xdr:rowOff>47625</xdr:rowOff>
    </xdr:to>
    <xdr:sp macro="" textlink="">
      <xdr:nvSpPr>
        <xdr:cNvPr id="2" name="Rectangle 1">
          <a:extLst>
            <a:ext uri="{FF2B5EF4-FFF2-40B4-BE49-F238E27FC236}">
              <a16:creationId xmlns:a16="http://schemas.microsoft.com/office/drawing/2014/main" id="{00000000-0008-0000-0000-000002000000}"/>
            </a:ext>
          </a:extLst>
        </xdr:cNvPr>
        <xdr:cNvSpPr/>
      </xdr:nvSpPr>
      <xdr:spPr>
        <a:xfrm>
          <a:off x="552450" y="2628900"/>
          <a:ext cx="5562600" cy="695325"/>
        </a:xfrm>
        <a:prstGeom prst="rect">
          <a:avLst/>
        </a:prstGeom>
        <a:solidFill>
          <a:schemeClr val="accent3">
            <a:lumMod val="20000"/>
            <a:lumOff val="80000"/>
          </a:schemeClr>
        </a:solidFill>
        <a:ln w="3175">
          <a:solidFill>
            <a:schemeClr val="bg1">
              <a:lumMod val="50000"/>
            </a:schemeClr>
          </a:solidFill>
        </a:ln>
        <a:effectLst>
          <a:outerShdw blurRad="38100" dist="38100" dir="2700000" algn="ctr" rotWithShape="0">
            <a:srgbClr val="000000">
              <a:alpha val="10000"/>
            </a:srgb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en-US" sz="1100">
              <a:solidFill>
                <a:sysClr val="windowText" lastClr="000000"/>
              </a:solidFill>
              <a:effectLst/>
              <a:latin typeface="+mn-lt"/>
              <a:ea typeface="+mn-ea"/>
              <a:cs typeface="+mn-cs"/>
            </a:rPr>
            <a:t>Company X runs 5 stores. The tables you see below refer to the table above. </a:t>
          </a:r>
        </a:p>
        <a:p>
          <a:endParaRPr lang="en-US" sz="1100">
            <a:solidFill>
              <a:sysClr val="windowText" lastClr="000000"/>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1">
              <a:solidFill>
                <a:sysClr val="windowText" lastClr="000000"/>
              </a:solidFill>
              <a:effectLst/>
              <a:latin typeface="+mn-lt"/>
              <a:ea typeface="+mn-ea"/>
              <a:cs typeface="+mn-cs"/>
            </a:rPr>
            <a:t>Task 1: </a:t>
          </a:r>
          <a:r>
            <a:rPr lang="en-US" sz="1100">
              <a:solidFill>
                <a:sysClr val="windowText" lastClr="000000"/>
              </a:solidFill>
              <a:effectLst/>
              <a:latin typeface="+mn-lt"/>
              <a:ea typeface="+mn-ea"/>
              <a:cs typeface="+mn-cs"/>
            </a:rPr>
            <a:t>Fill in the table below with the help of the Index function.</a:t>
          </a:r>
          <a:endParaRPr lang="en-US">
            <a:solidFill>
              <a:sysClr val="windowText" lastClr="000000"/>
            </a:solidFill>
          </a:endParaRPr>
        </a:p>
      </xdr:txBody>
    </xdr:sp>
    <xdr:clientData/>
  </xdr:twoCellAnchor>
  <xdr:twoCellAnchor>
    <xdr:from>
      <xdr:col>1</xdr:col>
      <xdr:colOff>0</xdr:colOff>
      <xdr:row>32</xdr:row>
      <xdr:rowOff>66675</xdr:rowOff>
    </xdr:from>
    <xdr:to>
      <xdr:col>20</xdr:col>
      <xdr:colOff>342899</xdr:colOff>
      <xdr:row>34</xdr:row>
      <xdr:rowOff>19050</xdr:rowOff>
    </xdr:to>
    <xdr:sp macro="" textlink="">
      <xdr:nvSpPr>
        <xdr:cNvPr id="3" name="Rectangle 2">
          <a:extLst>
            <a:ext uri="{FF2B5EF4-FFF2-40B4-BE49-F238E27FC236}">
              <a16:creationId xmlns:a16="http://schemas.microsoft.com/office/drawing/2014/main" id="{00000000-0008-0000-0000-000003000000}"/>
            </a:ext>
          </a:extLst>
        </xdr:cNvPr>
        <xdr:cNvSpPr/>
      </xdr:nvSpPr>
      <xdr:spPr>
        <a:xfrm>
          <a:off x="561974" y="5191125"/>
          <a:ext cx="10258425" cy="257175"/>
        </a:xfrm>
        <a:prstGeom prst="rect">
          <a:avLst/>
        </a:prstGeom>
        <a:solidFill>
          <a:schemeClr val="accent3">
            <a:lumMod val="20000"/>
            <a:lumOff val="80000"/>
          </a:schemeClr>
        </a:solidFill>
        <a:ln w="3175">
          <a:solidFill>
            <a:schemeClr val="bg1">
              <a:lumMod val="50000"/>
            </a:schemeClr>
          </a:solidFill>
        </a:ln>
        <a:effectLst>
          <a:outerShdw blurRad="38100" dist="38100" dir="2700000" algn="ctr" rotWithShape="0">
            <a:srgbClr val="000000">
              <a:alpha val="10000"/>
            </a:srgb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en-US" sz="1100" b="1">
              <a:solidFill>
                <a:sysClr val="windowText" lastClr="000000"/>
              </a:solidFill>
              <a:effectLst/>
              <a:latin typeface="+mn-lt"/>
              <a:ea typeface="+mn-ea"/>
              <a:cs typeface="+mn-cs"/>
            </a:rPr>
            <a:t>Task 2:  </a:t>
          </a:r>
          <a:r>
            <a:rPr lang="en-US" sz="1100">
              <a:solidFill>
                <a:sysClr val="windowText" lastClr="000000"/>
              </a:solidFill>
              <a:effectLst/>
              <a:latin typeface="+mn-lt"/>
              <a:ea typeface="+mn-ea"/>
              <a:cs typeface="+mn-cs"/>
            </a:rPr>
            <a:t>Use Match to obtain the column indices for the months aug-dec (count from January). In addition, try to use Match to obtain the row indices for stores A, C, and E.</a:t>
          </a:r>
        </a:p>
        <a:p>
          <a:endParaRPr lang="en-US" sz="1100">
            <a:solidFill>
              <a:sysClr val="windowText" lastClr="000000"/>
            </a:solidFill>
            <a:effectLst/>
            <a:latin typeface="+mn-lt"/>
            <a:ea typeface="+mn-ea"/>
            <a:cs typeface="+mn-cs"/>
          </a:endParaRPr>
        </a:p>
      </xdr:txBody>
    </xdr:sp>
    <xdr:clientData/>
  </xdr:twoCellAnchor>
  <xdr:twoCellAnchor editAs="oneCell">
    <xdr:from>
      <xdr:col>15</xdr:col>
      <xdr:colOff>50800</xdr:colOff>
      <xdr:row>15</xdr:row>
      <xdr:rowOff>63500</xdr:rowOff>
    </xdr:from>
    <xdr:to>
      <xdr:col>20</xdr:col>
      <xdr:colOff>88900</xdr:colOff>
      <xdr:row>26</xdr:row>
      <xdr:rowOff>0</xdr:rowOff>
    </xdr:to>
    <xdr:pic>
      <xdr:nvPicPr>
        <xdr:cNvPr id="4" name="Picture 3">
          <a:extLst>
            <a:ext uri="{FF2B5EF4-FFF2-40B4-BE49-F238E27FC236}">
              <a16:creationId xmlns:a16="http://schemas.microsoft.com/office/drawing/2014/main" id="{E935BA7D-FD71-3241-989B-3D4FB28ACA1A}"/>
            </a:ext>
          </a:extLst>
        </xdr:cNvPr>
        <xdr:cNvPicPr>
          <a:picLocks noChangeAspect="1"/>
        </xdr:cNvPicPr>
      </xdr:nvPicPr>
      <xdr:blipFill>
        <a:blip xmlns:r="http://schemas.openxmlformats.org/officeDocument/2006/relationships" r:embed="rId1"/>
        <a:stretch>
          <a:fillRect/>
        </a:stretch>
      </xdr:blipFill>
      <xdr:spPr>
        <a:xfrm>
          <a:off x="7810500" y="2540000"/>
          <a:ext cx="3530600" cy="16383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13</xdr:row>
      <xdr:rowOff>57150</xdr:rowOff>
    </xdr:from>
    <xdr:to>
      <xdr:col>11</xdr:col>
      <xdr:colOff>476250</xdr:colOff>
      <xdr:row>17</xdr:row>
      <xdr:rowOff>142875</xdr:rowOff>
    </xdr:to>
    <xdr:sp macro="" textlink="">
      <xdr:nvSpPr>
        <xdr:cNvPr id="2" name="Rectangle 1">
          <a:extLst>
            <a:ext uri="{FF2B5EF4-FFF2-40B4-BE49-F238E27FC236}">
              <a16:creationId xmlns:a16="http://schemas.microsoft.com/office/drawing/2014/main" id="{00000000-0008-0000-0100-000002000000}"/>
            </a:ext>
          </a:extLst>
        </xdr:cNvPr>
        <xdr:cNvSpPr/>
      </xdr:nvSpPr>
      <xdr:spPr>
        <a:xfrm>
          <a:off x="647700" y="1962150"/>
          <a:ext cx="5562600" cy="695325"/>
        </a:xfrm>
        <a:prstGeom prst="rect">
          <a:avLst/>
        </a:prstGeom>
        <a:solidFill>
          <a:schemeClr val="accent3">
            <a:lumMod val="20000"/>
            <a:lumOff val="80000"/>
          </a:schemeClr>
        </a:solidFill>
        <a:ln w="3175">
          <a:solidFill>
            <a:schemeClr val="bg1">
              <a:lumMod val="50000"/>
            </a:schemeClr>
          </a:solidFill>
        </a:ln>
        <a:effectLst>
          <a:outerShdw blurRad="38100" dist="38100" dir="2700000" algn="ctr" rotWithShape="0">
            <a:srgbClr val="000000">
              <a:alpha val="10000"/>
            </a:srgb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en-US" sz="1100">
              <a:solidFill>
                <a:sysClr val="windowText" lastClr="000000"/>
              </a:solidFill>
              <a:effectLst/>
              <a:latin typeface="+mn-lt"/>
              <a:ea typeface="+mn-ea"/>
              <a:cs typeface="+mn-cs"/>
            </a:rPr>
            <a:t>Company X runs 5 stores. The tables you see below refer to the table above. </a:t>
          </a:r>
        </a:p>
        <a:p>
          <a:endParaRPr lang="en-US" sz="1100">
            <a:solidFill>
              <a:sysClr val="windowText" lastClr="000000"/>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1">
              <a:solidFill>
                <a:sysClr val="windowText" lastClr="000000"/>
              </a:solidFill>
              <a:effectLst/>
              <a:latin typeface="+mn-lt"/>
              <a:ea typeface="+mn-ea"/>
              <a:cs typeface="+mn-cs"/>
            </a:rPr>
            <a:t>Task 1: </a:t>
          </a:r>
          <a:r>
            <a:rPr lang="en-US" sz="1100">
              <a:solidFill>
                <a:sysClr val="windowText" lastClr="000000"/>
              </a:solidFill>
              <a:effectLst/>
              <a:latin typeface="+mn-lt"/>
              <a:ea typeface="+mn-ea"/>
              <a:cs typeface="+mn-cs"/>
            </a:rPr>
            <a:t>Use Index and Match to extract the July sales for all stores shown in the table.</a:t>
          </a:r>
          <a:endParaRPr lang="en-US">
            <a:solidFill>
              <a:sysClr val="windowText" lastClr="000000"/>
            </a:solidFill>
          </a:endParaRPr>
        </a:p>
      </xdr:txBody>
    </xdr:sp>
    <xdr:clientData/>
  </xdr:twoCellAnchor>
  <xdr:twoCellAnchor>
    <xdr:from>
      <xdr:col>1</xdr:col>
      <xdr:colOff>0</xdr:colOff>
      <xdr:row>28</xdr:row>
      <xdr:rowOff>114300</xdr:rowOff>
    </xdr:from>
    <xdr:to>
      <xdr:col>14</xdr:col>
      <xdr:colOff>95249</xdr:colOff>
      <xdr:row>30</xdr:row>
      <xdr:rowOff>85725</xdr:rowOff>
    </xdr:to>
    <xdr:sp macro="" textlink="">
      <xdr:nvSpPr>
        <xdr:cNvPr id="3" name="Rectangle 2">
          <a:extLst>
            <a:ext uri="{FF2B5EF4-FFF2-40B4-BE49-F238E27FC236}">
              <a16:creationId xmlns:a16="http://schemas.microsoft.com/office/drawing/2014/main" id="{00000000-0008-0000-0100-000003000000}"/>
            </a:ext>
          </a:extLst>
        </xdr:cNvPr>
        <xdr:cNvSpPr/>
      </xdr:nvSpPr>
      <xdr:spPr>
        <a:xfrm>
          <a:off x="628649" y="4352925"/>
          <a:ext cx="6581775" cy="276225"/>
        </a:xfrm>
        <a:prstGeom prst="rect">
          <a:avLst/>
        </a:prstGeom>
        <a:solidFill>
          <a:schemeClr val="accent3">
            <a:lumMod val="20000"/>
            <a:lumOff val="80000"/>
          </a:schemeClr>
        </a:solidFill>
        <a:ln w="3175">
          <a:solidFill>
            <a:schemeClr val="bg1">
              <a:lumMod val="50000"/>
            </a:schemeClr>
          </a:solidFill>
        </a:ln>
        <a:effectLst>
          <a:outerShdw blurRad="38100" dist="38100" dir="2700000" algn="ctr" rotWithShape="0">
            <a:srgbClr val="000000">
              <a:alpha val="10000"/>
            </a:srgb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en-US" sz="1100" b="1">
              <a:solidFill>
                <a:sysClr val="windowText" lastClr="000000"/>
              </a:solidFill>
              <a:effectLst/>
              <a:latin typeface="+mn-lt"/>
              <a:ea typeface="+mn-ea"/>
              <a:cs typeface="+mn-cs"/>
            </a:rPr>
            <a:t>Task 2: </a:t>
          </a:r>
          <a:r>
            <a:rPr lang="en-US" sz="1100">
              <a:solidFill>
                <a:sysClr val="windowText" lastClr="000000"/>
              </a:solidFill>
              <a:effectLst/>
              <a:latin typeface="+mn-lt"/>
              <a:ea typeface="+mn-ea"/>
              <a:cs typeface="+mn-cs"/>
            </a:rPr>
            <a:t>Analogically, combine Index and Match to obtain the sales in Store A for the first half of the year.</a:t>
          </a:r>
          <a:endParaRPr lang="en-US">
            <a:solidFill>
              <a:sysClr val="windowText" lastClr="000000"/>
            </a:solidFill>
          </a:endParaRPr>
        </a:p>
      </xdr:txBody>
    </xdr:sp>
    <xdr:clientData/>
  </xdr:twoCellAnchor>
  <xdr:twoCellAnchor>
    <xdr:from>
      <xdr:col>1</xdr:col>
      <xdr:colOff>0</xdr:colOff>
      <xdr:row>37</xdr:row>
      <xdr:rowOff>38100</xdr:rowOff>
    </xdr:from>
    <xdr:to>
      <xdr:col>14</xdr:col>
      <xdr:colOff>133349</xdr:colOff>
      <xdr:row>39</xdr:row>
      <xdr:rowOff>9525</xdr:rowOff>
    </xdr:to>
    <xdr:sp macro="" textlink="">
      <xdr:nvSpPr>
        <xdr:cNvPr id="4" name="Rectangle 3">
          <a:extLst>
            <a:ext uri="{FF2B5EF4-FFF2-40B4-BE49-F238E27FC236}">
              <a16:creationId xmlns:a16="http://schemas.microsoft.com/office/drawing/2014/main" id="{00000000-0008-0000-0100-000004000000}"/>
            </a:ext>
          </a:extLst>
        </xdr:cNvPr>
        <xdr:cNvSpPr/>
      </xdr:nvSpPr>
      <xdr:spPr>
        <a:xfrm>
          <a:off x="666749" y="5667375"/>
          <a:ext cx="6581775" cy="276225"/>
        </a:xfrm>
        <a:prstGeom prst="rect">
          <a:avLst/>
        </a:prstGeom>
        <a:solidFill>
          <a:schemeClr val="accent3">
            <a:lumMod val="20000"/>
            <a:lumOff val="80000"/>
          </a:schemeClr>
        </a:solidFill>
        <a:ln w="3175">
          <a:solidFill>
            <a:schemeClr val="bg1">
              <a:lumMod val="50000"/>
            </a:schemeClr>
          </a:solidFill>
        </a:ln>
        <a:effectLst>
          <a:outerShdw blurRad="38100" dist="38100" dir="2700000" algn="ctr" rotWithShape="0">
            <a:srgbClr val="000000">
              <a:alpha val="10000"/>
            </a:srgb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en-US" sz="1100" b="1">
              <a:solidFill>
                <a:sysClr val="windowText" lastClr="000000"/>
              </a:solidFill>
              <a:effectLst/>
              <a:latin typeface="+mn-lt"/>
              <a:ea typeface="+mn-ea"/>
              <a:cs typeface="+mn-cs"/>
            </a:rPr>
            <a:t>Task 3: </a:t>
          </a:r>
          <a:r>
            <a:rPr lang="en-US" sz="1100">
              <a:solidFill>
                <a:sysClr val="windowText" lastClr="000000"/>
              </a:solidFill>
              <a:effectLst/>
              <a:latin typeface="+mn-lt"/>
              <a:ea typeface="+mn-ea"/>
              <a:cs typeface="+mn-cs"/>
            </a:rPr>
            <a:t>Without rewriting the formula, redo the last table for the months July - December.</a:t>
          </a:r>
          <a:endParaRPr lang="en-US">
            <a:solidFill>
              <a:sysClr val="windowText" lastClr="000000"/>
            </a:solidFill>
          </a:endParaRPr>
        </a:p>
      </xdr:txBody>
    </xdr:sp>
    <xdr:clientData/>
  </xdr:twoCellAnchor>
  <xdr:twoCellAnchor editAs="oneCell">
    <xdr:from>
      <xdr:col>16</xdr:col>
      <xdr:colOff>0</xdr:colOff>
      <xdr:row>3</xdr:row>
      <xdr:rowOff>0</xdr:rowOff>
    </xdr:from>
    <xdr:to>
      <xdr:col>21</xdr:col>
      <xdr:colOff>660400</xdr:colOff>
      <xdr:row>4</xdr:row>
      <xdr:rowOff>165100</xdr:rowOff>
    </xdr:to>
    <xdr:pic>
      <xdr:nvPicPr>
        <xdr:cNvPr id="5" name="Picture 4">
          <a:extLst>
            <a:ext uri="{FF2B5EF4-FFF2-40B4-BE49-F238E27FC236}">
              <a16:creationId xmlns:a16="http://schemas.microsoft.com/office/drawing/2014/main" id="{88FB529F-A03D-C342-AE98-D88D4CB69630}"/>
            </a:ext>
          </a:extLst>
        </xdr:cNvPr>
        <xdr:cNvPicPr>
          <a:picLocks noChangeAspect="1"/>
        </xdr:cNvPicPr>
      </xdr:nvPicPr>
      <xdr:blipFill>
        <a:blip xmlns:r="http://schemas.openxmlformats.org/officeDocument/2006/relationships" r:embed="rId1"/>
        <a:stretch>
          <a:fillRect/>
        </a:stretch>
      </xdr:blipFill>
      <xdr:spPr>
        <a:xfrm>
          <a:off x="8458200" y="571500"/>
          <a:ext cx="4152900" cy="355600"/>
        </a:xfrm>
        <a:prstGeom prst="rect">
          <a:avLst/>
        </a:prstGeom>
      </xdr:spPr>
    </xdr:pic>
    <xdr:clientData/>
  </xdr:twoCellAnchor>
  <xdr:twoCellAnchor editAs="oneCell">
    <xdr:from>
      <xdr:col>16</xdr:col>
      <xdr:colOff>203200</xdr:colOff>
      <xdr:row>7</xdr:row>
      <xdr:rowOff>12700</xdr:rowOff>
    </xdr:from>
    <xdr:to>
      <xdr:col>21</xdr:col>
      <xdr:colOff>304800</xdr:colOff>
      <xdr:row>10</xdr:row>
      <xdr:rowOff>88900</xdr:rowOff>
    </xdr:to>
    <xdr:pic>
      <xdr:nvPicPr>
        <xdr:cNvPr id="7" name="Picture 6">
          <a:extLst>
            <a:ext uri="{FF2B5EF4-FFF2-40B4-BE49-F238E27FC236}">
              <a16:creationId xmlns:a16="http://schemas.microsoft.com/office/drawing/2014/main" id="{56D8ACA8-CBB6-5441-B35A-A75124EA3BE5}"/>
            </a:ext>
          </a:extLst>
        </xdr:cNvPr>
        <xdr:cNvPicPr>
          <a:picLocks noChangeAspect="1"/>
        </xdr:cNvPicPr>
      </xdr:nvPicPr>
      <xdr:blipFill>
        <a:blip xmlns:r="http://schemas.openxmlformats.org/officeDocument/2006/relationships" r:embed="rId2"/>
        <a:stretch>
          <a:fillRect/>
        </a:stretch>
      </xdr:blipFill>
      <xdr:spPr>
        <a:xfrm>
          <a:off x="8661400" y="1270000"/>
          <a:ext cx="3594100" cy="5334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1</xdr:col>
      <xdr:colOff>47625</xdr:colOff>
      <xdr:row>12</xdr:row>
      <xdr:rowOff>142875</xdr:rowOff>
    </xdr:from>
    <xdr:to>
      <xdr:col>12</xdr:col>
      <xdr:colOff>133350</xdr:colOff>
      <xdr:row>14</xdr:row>
      <xdr:rowOff>123825</xdr:rowOff>
    </xdr:to>
    <xdr:sp macro="" textlink="">
      <xdr:nvSpPr>
        <xdr:cNvPr id="2" name="Rectangle 1">
          <a:extLst>
            <a:ext uri="{FF2B5EF4-FFF2-40B4-BE49-F238E27FC236}">
              <a16:creationId xmlns:a16="http://schemas.microsoft.com/office/drawing/2014/main" id="{44ABCA06-6EC2-8A4E-A121-9D4DC8649B1A}"/>
            </a:ext>
          </a:extLst>
        </xdr:cNvPr>
        <xdr:cNvSpPr/>
      </xdr:nvSpPr>
      <xdr:spPr>
        <a:xfrm>
          <a:off x="200025" y="2162175"/>
          <a:ext cx="6321425" cy="285750"/>
        </a:xfrm>
        <a:prstGeom prst="rect">
          <a:avLst/>
        </a:prstGeom>
        <a:solidFill>
          <a:schemeClr val="accent3">
            <a:lumMod val="20000"/>
            <a:lumOff val="80000"/>
          </a:schemeClr>
        </a:solidFill>
        <a:ln w="3175">
          <a:solidFill>
            <a:schemeClr val="bg1">
              <a:lumMod val="50000"/>
            </a:schemeClr>
          </a:solidFill>
        </a:ln>
        <a:effectLst>
          <a:outerShdw blurRad="38100" dist="38100" dir="2700000" algn="ctr" rotWithShape="0">
            <a:srgbClr val="000000">
              <a:alpha val="10000"/>
            </a:srgb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100" b="1">
              <a:solidFill>
                <a:sysClr val="windowText" lastClr="000000"/>
              </a:solidFill>
              <a:effectLst/>
              <a:latin typeface="+mn-lt"/>
              <a:ea typeface="+mn-ea"/>
              <a:cs typeface="+mn-cs"/>
            </a:rPr>
            <a:t>Task 1: </a:t>
          </a:r>
          <a:r>
            <a:rPr lang="en-US" sz="1100">
              <a:solidFill>
                <a:sysClr val="windowText" lastClr="000000"/>
              </a:solidFill>
              <a:effectLst/>
              <a:latin typeface="+mn-lt"/>
              <a:ea typeface="+mn-ea"/>
              <a:cs typeface="+mn-cs"/>
            </a:rPr>
            <a:t>Fill in the table below by using the Index, Match, Match combination.</a:t>
          </a:r>
          <a:endParaRPr lang="en-US">
            <a:solidFill>
              <a:sysClr val="windowText" lastClr="000000"/>
            </a:solidFill>
          </a:endParaRPr>
        </a:p>
      </xdr:txBody>
    </xdr:sp>
    <xdr:clientData/>
  </xdr:twoCellAnchor>
  <xdr:twoCellAnchor>
    <xdr:from>
      <xdr:col>0</xdr:col>
      <xdr:colOff>123825</xdr:colOff>
      <xdr:row>23</xdr:row>
      <xdr:rowOff>104776</xdr:rowOff>
    </xdr:from>
    <xdr:to>
      <xdr:col>20</xdr:col>
      <xdr:colOff>428625</xdr:colOff>
      <xdr:row>26</xdr:row>
      <xdr:rowOff>104775</xdr:rowOff>
    </xdr:to>
    <xdr:sp macro="" textlink="">
      <xdr:nvSpPr>
        <xdr:cNvPr id="3" name="Rectangle 2">
          <a:extLst>
            <a:ext uri="{FF2B5EF4-FFF2-40B4-BE49-F238E27FC236}">
              <a16:creationId xmlns:a16="http://schemas.microsoft.com/office/drawing/2014/main" id="{0DD484E9-EE44-EC40-ABFF-6BE87097BC7E}"/>
            </a:ext>
          </a:extLst>
        </xdr:cNvPr>
        <xdr:cNvSpPr/>
      </xdr:nvSpPr>
      <xdr:spPr>
        <a:xfrm>
          <a:off x="123825" y="3851276"/>
          <a:ext cx="11557000" cy="457199"/>
        </a:xfrm>
        <a:prstGeom prst="rect">
          <a:avLst/>
        </a:prstGeom>
        <a:solidFill>
          <a:schemeClr val="accent3">
            <a:lumMod val="20000"/>
            <a:lumOff val="80000"/>
          </a:schemeClr>
        </a:solidFill>
        <a:ln w="3175">
          <a:solidFill>
            <a:schemeClr val="bg1">
              <a:lumMod val="50000"/>
            </a:schemeClr>
          </a:solidFill>
        </a:ln>
        <a:effectLst>
          <a:outerShdw blurRad="38100" dist="38100" dir="2700000" algn="ctr" rotWithShape="0">
            <a:srgbClr val="000000">
              <a:alpha val="10000"/>
            </a:srgb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100" b="1">
              <a:solidFill>
                <a:sysClr val="windowText" lastClr="000000"/>
              </a:solidFill>
              <a:effectLst/>
              <a:latin typeface="+mn-lt"/>
              <a:ea typeface="+mn-ea"/>
              <a:cs typeface="+mn-cs"/>
            </a:rPr>
            <a:t>Task 2: </a:t>
          </a:r>
          <a:r>
            <a:rPr lang="en-US" sz="1100">
              <a:solidFill>
                <a:sysClr val="windowText" lastClr="000000"/>
              </a:solidFill>
              <a:effectLst/>
              <a:latin typeface="+mn-lt"/>
              <a:ea typeface="+mn-ea"/>
              <a:cs typeface="+mn-cs"/>
            </a:rPr>
            <a:t>Copy and Paste the table in another cell of the same sheet. Change the last three months to September, December, and August. Change the last row to "Store B".</a:t>
          </a:r>
        </a:p>
        <a:p>
          <a:pPr marL="0" marR="0" lvl="0" indent="0" defTabSz="914400" eaLnBrk="1" fontAlgn="auto" latinLnBrk="0" hangingPunct="1">
            <a:lnSpc>
              <a:spcPct val="100000"/>
            </a:lnSpc>
            <a:spcBef>
              <a:spcPts val="0"/>
            </a:spcBef>
            <a:spcAft>
              <a:spcPts val="0"/>
            </a:spcAft>
            <a:buClrTx/>
            <a:buSzTx/>
            <a:buFontTx/>
            <a:buNone/>
            <a:tabLst/>
            <a:defRPr/>
          </a:pPr>
          <a:r>
            <a:rPr lang="en-US" sz="1100">
              <a:solidFill>
                <a:sysClr val="windowText" lastClr="000000"/>
              </a:solidFill>
              <a:effectLst/>
              <a:latin typeface="+mn-lt"/>
              <a:ea typeface="+mn-ea"/>
              <a:cs typeface="+mn-cs"/>
            </a:rPr>
            <a:t>Everything</a:t>
          </a:r>
          <a:r>
            <a:rPr lang="en-US" sz="1100" baseline="0">
              <a:solidFill>
                <a:sysClr val="windowText" lastClr="000000"/>
              </a:solidFill>
              <a:effectLst/>
              <a:latin typeface="+mn-lt"/>
              <a:ea typeface="+mn-ea"/>
              <a:cs typeface="+mn-cs"/>
            </a:rPr>
            <a:t> adjusts accordingly.</a:t>
          </a:r>
          <a:endParaRPr lang="en-US">
            <a:solidFill>
              <a:sysClr val="windowText" lastClr="000000"/>
            </a:solidFill>
          </a:endParaRPr>
        </a:p>
      </xdr:txBody>
    </xdr:sp>
    <xdr:clientData/>
  </xdr:twoCellAnchor>
  <xdr:twoCellAnchor editAs="oneCell">
    <xdr:from>
      <xdr:col>1</xdr:col>
      <xdr:colOff>0</xdr:colOff>
      <xdr:row>38</xdr:row>
      <xdr:rowOff>0</xdr:rowOff>
    </xdr:from>
    <xdr:to>
      <xdr:col>15</xdr:col>
      <xdr:colOff>317500</xdr:colOff>
      <xdr:row>50</xdr:row>
      <xdr:rowOff>12700</xdr:rowOff>
    </xdr:to>
    <xdr:pic>
      <xdr:nvPicPr>
        <xdr:cNvPr id="5" name="Picture 4">
          <a:extLst>
            <a:ext uri="{FF2B5EF4-FFF2-40B4-BE49-F238E27FC236}">
              <a16:creationId xmlns:a16="http://schemas.microsoft.com/office/drawing/2014/main" id="{E6F9F3AB-72FD-3C4B-9D08-C41B0BE0FEF3}"/>
            </a:ext>
          </a:extLst>
        </xdr:cNvPr>
        <xdr:cNvPicPr>
          <a:picLocks noChangeAspect="1"/>
        </xdr:cNvPicPr>
      </xdr:nvPicPr>
      <xdr:blipFill>
        <a:blip xmlns:r="http://schemas.openxmlformats.org/officeDocument/2006/relationships" r:embed="rId1"/>
        <a:stretch>
          <a:fillRect/>
        </a:stretch>
      </xdr:blipFill>
      <xdr:spPr>
        <a:xfrm>
          <a:off x="152400" y="6032500"/>
          <a:ext cx="7924800" cy="184150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1</xdr:col>
      <xdr:colOff>95250</xdr:colOff>
      <xdr:row>12</xdr:row>
      <xdr:rowOff>0</xdr:rowOff>
    </xdr:from>
    <xdr:to>
      <xdr:col>17</xdr:col>
      <xdr:colOff>590551</xdr:colOff>
      <xdr:row>16</xdr:row>
      <xdr:rowOff>66675</xdr:rowOff>
    </xdr:to>
    <xdr:sp macro="" textlink="">
      <xdr:nvSpPr>
        <xdr:cNvPr id="2" name="Rectangle 1">
          <a:extLst>
            <a:ext uri="{FF2B5EF4-FFF2-40B4-BE49-F238E27FC236}">
              <a16:creationId xmlns:a16="http://schemas.microsoft.com/office/drawing/2014/main" id="{38122DD3-D114-2C4E-B49B-1111DAE034AA}"/>
            </a:ext>
          </a:extLst>
        </xdr:cNvPr>
        <xdr:cNvSpPr/>
      </xdr:nvSpPr>
      <xdr:spPr>
        <a:xfrm>
          <a:off x="247650" y="2019300"/>
          <a:ext cx="9499601" cy="676275"/>
        </a:xfrm>
        <a:prstGeom prst="rect">
          <a:avLst/>
        </a:prstGeom>
        <a:solidFill>
          <a:schemeClr val="accent3">
            <a:lumMod val="20000"/>
            <a:lumOff val="80000"/>
          </a:schemeClr>
        </a:solidFill>
        <a:ln w="3175">
          <a:solidFill>
            <a:schemeClr val="bg1">
              <a:lumMod val="50000"/>
            </a:schemeClr>
          </a:solidFill>
        </a:ln>
        <a:effectLst>
          <a:outerShdw blurRad="38100" dist="38100" dir="2700000" algn="ctr" rotWithShape="0">
            <a:srgbClr val="000000">
              <a:alpha val="10000"/>
            </a:srgb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en-US" sz="1100">
              <a:solidFill>
                <a:sysClr val="windowText" lastClr="000000"/>
              </a:solidFill>
              <a:effectLst/>
              <a:latin typeface="+mn-lt"/>
              <a:ea typeface="+mn-ea"/>
              <a:cs typeface="+mn-cs"/>
            </a:rPr>
            <a:t>Company X runs 5 stores. The table you see below refers to the table above. </a:t>
          </a:r>
        </a:p>
        <a:p>
          <a:endParaRPr lang="en-US" sz="1100">
            <a:solidFill>
              <a:sysClr val="windowText" lastClr="000000"/>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1">
              <a:solidFill>
                <a:sysClr val="windowText" lastClr="000000"/>
              </a:solidFill>
              <a:effectLst/>
              <a:latin typeface="+mn-lt"/>
              <a:ea typeface="+mn-ea"/>
              <a:cs typeface="+mn-cs"/>
            </a:rPr>
            <a:t>Task 1: </a:t>
          </a:r>
          <a:r>
            <a:rPr lang="en-US" sz="1100">
              <a:solidFill>
                <a:sysClr val="windowText" lastClr="000000"/>
              </a:solidFill>
              <a:effectLst/>
              <a:latin typeface="+mn-lt"/>
              <a:ea typeface="+mn-ea"/>
              <a:cs typeface="+mn-cs"/>
            </a:rPr>
            <a:t>Use the Indirect function and the letters and numbers in the blue area to create a table that shows the first quarter sales of all stores.</a:t>
          </a:r>
        </a:p>
        <a:p>
          <a:pPr marL="0" marR="0" lvl="0" indent="0" defTabSz="914400" eaLnBrk="1" fontAlgn="auto" latinLnBrk="0" hangingPunct="1">
            <a:lnSpc>
              <a:spcPct val="100000"/>
            </a:lnSpc>
            <a:spcBef>
              <a:spcPts val="0"/>
            </a:spcBef>
            <a:spcAft>
              <a:spcPts val="0"/>
            </a:spcAft>
            <a:buClrTx/>
            <a:buSzTx/>
            <a:buFontTx/>
            <a:buNone/>
            <a:tabLst/>
            <a:defRPr/>
          </a:pPr>
          <a:endParaRPr lang="en-US">
            <a:solidFill>
              <a:sysClr val="windowText" lastClr="000000"/>
            </a:solidFill>
          </a:endParaRPr>
        </a:p>
      </xdr:txBody>
    </xdr:sp>
    <xdr:clientData/>
  </xdr:twoCellAnchor>
  <xdr:twoCellAnchor editAs="oneCell">
    <xdr:from>
      <xdr:col>18</xdr:col>
      <xdr:colOff>279400</xdr:colOff>
      <xdr:row>2</xdr:row>
      <xdr:rowOff>12700</xdr:rowOff>
    </xdr:from>
    <xdr:to>
      <xdr:col>22</xdr:col>
      <xdr:colOff>419100</xdr:colOff>
      <xdr:row>5</xdr:row>
      <xdr:rowOff>25400</xdr:rowOff>
    </xdr:to>
    <xdr:pic>
      <xdr:nvPicPr>
        <xdr:cNvPr id="3" name="Picture 2">
          <a:extLst>
            <a:ext uri="{FF2B5EF4-FFF2-40B4-BE49-F238E27FC236}">
              <a16:creationId xmlns:a16="http://schemas.microsoft.com/office/drawing/2014/main" id="{1AD88D9F-F057-3C4E-ACC9-71A7B28EAF09}"/>
            </a:ext>
          </a:extLst>
        </xdr:cNvPr>
        <xdr:cNvPicPr>
          <a:picLocks noChangeAspect="1"/>
        </xdr:cNvPicPr>
      </xdr:nvPicPr>
      <xdr:blipFill>
        <a:blip xmlns:r="http://schemas.openxmlformats.org/officeDocument/2006/relationships" r:embed="rId1"/>
        <a:stretch>
          <a:fillRect/>
        </a:stretch>
      </xdr:blipFill>
      <xdr:spPr>
        <a:xfrm>
          <a:off x="10134600" y="419100"/>
          <a:ext cx="2933700" cy="558800"/>
        </a:xfrm>
        <a:prstGeom prst="rect">
          <a:avLst/>
        </a:prstGeom>
      </xdr:spPr>
    </xdr:pic>
    <xdr:clientData/>
  </xdr:twoCellAnchor>
  <xdr:twoCellAnchor editAs="oneCell">
    <xdr:from>
      <xdr:col>18</xdr:col>
      <xdr:colOff>317500</xdr:colOff>
      <xdr:row>6</xdr:row>
      <xdr:rowOff>101600</xdr:rowOff>
    </xdr:from>
    <xdr:to>
      <xdr:col>22</xdr:col>
      <xdr:colOff>431800</xdr:colOff>
      <xdr:row>13</xdr:row>
      <xdr:rowOff>50800</xdr:rowOff>
    </xdr:to>
    <xdr:pic>
      <xdr:nvPicPr>
        <xdr:cNvPr id="4" name="Picture 3">
          <a:extLst>
            <a:ext uri="{FF2B5EF4-FFF2-40B4-BE49-F238E27FC236}">
              <a16:creationId xmlns:a16="http://schemas.microsoft.com/office/drawing/2014/main" id="{E7440AD5-5B5B-654C-A8DD-4F749B4BBFF8}"/>
            </a:ext>
          </a:extLst>
        </xdr:cNvPr>
        <xdr:cNvPicPr>
          <a:picLocks noChangeAspect="1"/>
        </xdr:cNvPicPr>
      </xdr:nvPicPr>
      <xdr:blipFill>
        <a:blip xmlns:r="http://schemas.openxmlformats.org/officeDocument/2006/relationships" r:embed="rId2"/>
        <a:stretch>
          <a:fillRect/>
        </a:stretch>
      </xdr:blipFill>
      <xdr:spPr>
        <a:xfrm>
          <a:off x="10172700" y="1206500"/>
          <a:ext cx="2908300" cy="101600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114300</xdr:colOff>
      <xdr:row>14</xdr:row>
      <xdr:rowOff>104775</xdr:rowOff>
    </xdr:from>
    <xdr:to>
      <xdr:col>11</xdr:col>
      <xdr:colOff>523876</xdr:colOff>
      <xdr:row>18</xdr:row>
      <xdr:rowOff>114300</xdr:rowOff>
    </xdr:to>
    <xdr:sp macro="" textlink="">
      <xdr:nvSpPr>
        <xdr:cNvPr id="2" name="Rectangle 1">
          <a:extLst>
            <a:ext uri="{FF2B5EF4-FFF2-40B4-BE49-F238E27FC236}">
              <a16:creationId xmlns:a16="http://schemas.microsoft.com/office/drawing/2014/main" id="{308FE1C3-C52F-FD44-A421-4E70BB9E063E}"/>
            </a:ext>
          </a:extLst>
        </xdr:cNvPr>
        <xdr:cNvSpPr/>
      </xdr:nvSpPr>
      <xdr:spPr>
        <a:xfrm>
          <a:off x="114300" y="2517775"/>
          <a:ext cx="9502776" cy="631825"/>
        </a:xfrm>
        <a:prstGeom prst="rect">
          <a:avLst/>
        </a:prstGeom>
        <a:solidFill>
          <a:schemeClr val="accent3">
            <a:lumMod val="20000"/>
            <a:lumOff val="80000"/>
          </a:schemeClr>
        </a:solidFill>
        <a:ln w="3175">
          <a:solidFill>
            <a:schemeClr val="bg1">
              <a:lumMod val="50000"/>
            </a:schemeClr>
          </a:solidFill>
        </a:ln>
        <a:effectLst>
          <a:outerShdw blurRad="38100" dist="38100" dir="2700000" algn="ctr" rotWithShape="0">
            <a:srgbClr val="000000">
              <a:alpha val="10000"/>
            </a:srgb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en-US" sz="1100">
              <a:solidFill>
                <a:sysClr val="windowText" lastClr="000000"/>
              </a:solidFill>
              <a:effectLst/>
              <a:latin typeface="+mn-lt"/>
              <a:ea typeface="+mn-ea"/>
              <a:cs typeface="+mn-cs"/>
            </a:rPr>
            <a:t>The sales generated in the company's five stores have been organized into quarters. Their ranges have been named Q_1, Q_2, Q_3, and Q_4. </a:t>
          </a:r>
        </a:p>
        <a:p>
          <a:r>
            <a:rPr lang="en-US" sz="1100">
              <a:solidFill>
                <a:sysClr val="windowText" lastClr="000000"/>
              </a:solidFill>
              <a:effectLst/>
              <a:latin typeface="+mn-lt"/>
              <a:ea typeface="+mn-ea"/>
              <a:cs typeface="+mn-cs"/>
            </a:rPr>
            <a:t> </a:t>
          </a:r>
        </a:p>
        <a:p>
          <a:r>
            <a:rPr lang="en-US" sz="1100" b="1">
              <a:solidFill>
                <a:sysClr val="windowText" lastClr="000000"/>
              </a:solidFill>
              <a:effectLst/>
              <a:latin typeface="+mn-lt"/>
              <a:ea typeface="+mn-ea"/>
              <a:cs typeface="+mn-cs"/>
            </a:rPr>
            <a:t>Task 1: </a:t>
          </a:r>
          <a:r>
            <a:rPr lang="en-US" sz="1100">
              <a:solidFill>
                <a:sysClr val="windowText" lastClr="000000"/>
              </a:solidFill>
              <a:effectLst/>
              <a:latin typeface="+mn-lt"/>
              <a:ea typeface="+mn-ea"/>
              <a:cs typeface="+mn-cs"/>
            </a:rPr>
            <a:t>Use Vlookup and Indirect to show quarterly sales in the table below.</a:t>
          </a:r>
        </a:p>
        <a:p>
          <a:pPr marL="0" marR="0" lvl="0" indent="0" defTabSz="914400" eaLnBrk="1" fontAlgn="auto" latinLnBrk="0" hangingPunct="1">
            <a:lnSpc>
              <a:spcPct val="100000"/>
            </a:lnSpc>
            <a:spcBef>
              <a:spcPts val="0"/>
            </a:spcBef>
            <a:spcAft>
              <a:spcPts val="0"/>
            </a:spcAft>
            <a:buClrTx/>
            <a:buSzTx/>
            <a:buFontTx/>
            <a:buNone/>
            <a:tabLst/>
            <a:defRPr/>
          </a:pPr>
          <a:endParaRPr lang="en-US">
            <a:solidFill>
              <a:sysClr val="windowText" lastClr="000000"/>
            </a:solidFill>
          </a:endParaRPr>
        </a:p>
      </xdr:txBody>
    </xdr:sp>
    <xdr:clientData/>
  </xdr:twoCellAnchor>
  <xdr:twoCellAnchor>
    <xdr:from>
      <xdr:col>0</xdr:col>
      <xdr:colOff>95250</xdr:colOff>
      <xdr:row>26</xdr:row>
      <xdr:rowOff>85725</xdr:rowOff>
    </xdr:from>
    <xdr:to>
      <xdr:col>11</xdr:col>
      <xdr:colOff>504826</xdr:colOff>
      <xdr:row>28</xdr:row>
      <xdr:rowOff>76200</xdr:rowOff>
    </xdr:to>
    <xdr:sp macro="" textlink="">
      <xdr:nvSpPr>
        <xdr:cNvPr id="3" name="Rectangle 2">
          <a:extLst>
            <a:ext uri="{FF2B5EF4-FFF2-40B4-BE49-F238E27FC236}">
              <a16:creationId xmlns:a16="http://schemas.microsoft.com/office/drawing/2014/main" id="{35EE4860-D2D5-3049-90FC-13857F954F86}"/>
            </a:ext>
          </a:extLst>
        </xdr:cNvPr>
        <xdr:cNvSpPr/>
      </xdr:nvSpPr>
      <xdr:spPr>
        <a:xfrm>
          <a:off x="95250" y="4352925"/>
          <a:ext cx="9502776" cy="295275"/>
        </a:xfrm>
        <a:prstGeom prst="rect">
          <a:avLst/>
        </a:prstGeom>
        <a:solidFill>
          <a:schemeClr val="accent3">
            <a:lumMod val="20000"/>
            <a:lumOff val="80000"/>
          </a:schemeClr>
        </a:solidFill>
        <a:ln w="3175">
          <a:solidFill>
            <a:schemeClr val="bg1">
              <a:lumMod val="50000"/>
            </a:schemeClr>
          </a:solidFill>
        </a:ln>
        <a:effectLst>
          <a:outerShdw blurRad="38100" dist="38100" dir="2700000" algn="ctr" rotWithShape="0">
            <a:srgbClr val="000000">
              <a:alpha val="10000"/>
            </a:srgb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100" b="1">
              <a:solidFill>
                <a:sysClr val="windowText" lastClr="000000"/>
              </a:solidFill>
              <a:effectLst/>
              <a:latin typeface="+mn-lt"/>
              <a:ea typeface="+mn-ea"/>
              <a:cs typeface="+mn-cs"/>
            </a:rPr>
            <a:t>Task 2: </a:t>
          </a:r>
          <a:r>
            <a:rPr lang="en-US" sz="1100">
              <a:solidFill>
                <a:sysClr val="windowText" lastClr="000000"/>
              </a:solidFill>
              <a:effectLst/>
              <a:latin typeface="+mn-lt"/>
              <a:ea typeface="+mn-ea"/>
              <a:cs typeface="+mn-cs"/>
            </a:rPr>
            <a:t>Change the names of the stores in the first column to verify the table is responsive.</a:t>
          </a:r>
        </a:p>
      </xdr:txBody>
    </xdr:sp>
    <xdr:clientData/>
  </xdr:twoCellAnchor>
  <xdr:twoCellAnchor>
    <xdr:from>
      <xdr:col>0</xdr:col>
      <xdr:colOff>114300</xdr:colOff>
      <xdr:row>14</xdr:row>
      <xdr:rowOff>104775</xdr:rowOff>
    </xdr:from>
    <xdr:to>
      <xdr:col>11</xdr:col>
      <xdr:colOff>523876</xdr:colOff>
      <xdr:row>18</xdr:row>
      <xdr:rowOff>114300</xdr:rowOff>
    </xdr:to>
    <xdr:sp macro="" textlink="">
      <xdr:nvSpPr>
        <xdr:cNvPr id="4" name="Rectangle 3">
          <a:extLst>
            <a:ext uri="{FF2B5EF4-FFF2-40B4-BE49-F238E27FC236}">
              <a16:creationId xmlns:a16="http://schemas.microsoft.com/office/drawing/2014/main" id="{97A19BDC-842B-AF4F-8FD6-02B351A65C3D}"/>
            </a:ext>
          </a:extLst>
        </xdr:cNvPr>
        <xdr:cNvSpPr/>
      </xdr:nvSpPr>
      <xdr:spPr>
        <a:xfrm>
          <a:off x="114300" y="2517775"/>
          <a:ext cx="9502776" cy="631825"/>
        </a:xfrm>
        <a:prstGeom prst="rect">
          <a:avLst/>
        </a:prstGeom>
        <a:solidFill>
          <a:schemeClr val="accent3">
            <a:lumMod val="20000"/>
            <a:lumOff val="80000"/>
          </a:schemeClr>
        </a:solidFill>
        <a:ln w="3175">
          <a:solidFill>
            <a:schemeClr val="bg1">
              <a:lumMod val="50000"/>
            </a:schemeClr>
          </a:solidFill>
        </a:ln>
        <a:effectLst>
          <a:outerShdw blurRad="38100" dist="38100" dir="2700000" algn="ctr" rotWithShape="0">
            <a:srgbClr val="000000">
              <a:alpha val="10000"/>
            </a:srgb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en-US" sz="1100">
              <a:solidFill>
                <a:sysClr val="windowText" lastClr="000000"/>
              </a:solidFill>
              <a:effectLst/>
              <a:latin typeface="+mn-lt"/>
              <a:ea typeface="+mn-ea"/>
              <a:cs typeface="+mn-cs"/>
            </a:rPr>
            <a:t>The sales generated in the company's five stores have been organized into quarters. Their ranges(tables) have been named Q_1, Q_2, Q_3, and Q_4. </a:t>
          </a:r>
        </a:p>
        <a:p>
          <a:r>
            <a:rPr lang="en-US" sz="1100">
              <a:solidFill>
                <a:sysClr val="windowText" lastClr="000000"/>
              </a:solidFill>
              <a:effectLst/>
              <a:latin typeface="+mn-lt"/>
              <a:ea typeface="+mn-ea"/>
              <a:cs typeface="+mn-cs"/>
            </a:rPr>
            <a:t> </a:t>
          </a:r>
        </a:p>
        <a:p>
          <a:r>
            <a:rPr lang="en-US" sz="1100" b="1">
              <a:solidFill>
                <a:sysClr val="windowText" lastClr="000000"/>
              </a:solidFill>
              <a:effectLst/>
              <a:latin typeface="+mn-lt"/>
              <a:ea typeface="+mn-ea"/>
              <a:cs typeface="+mn-cs"/>
            </a:rPr>
            <a:t>Task 1: </a:t>
          </a:r>
          <a:r>
            <a:rPr lang="en-US" sz="1100">
              <a:solidFill>
                <a:sysClr val="windowText" lastClr="000000"/>
              </a:solidFill>
              <a:effectLst/>
              <a:latin typeface="+mn-lt"/>
              <a:ea typeface="+mn-ea"/>
              <a:cs typeface="+mn-cs"/>
            </a:rPr>
            <a:t>Use Vlookup and Indirect to show quarterly sales in the table below.</a:t>
          </a:r>
        </a:p>
        <a:p>
          <a:pPr marL="0" marR="0" lvl="0" indent="0" defTabSz="914400" eaLnBrk="1" fontAlgn="auto" latinLnBrk="0" hangingPunct="1">
            <a:lnSpc>
              <a:spcPct val="100000"/>
            </a:lnSpc>
            <a:spcBef>
              <a:spcPts val="0"/>
            </a:spcBef>
            <a:spcAft>
              <a:spcPts val="0"/>
            </a:spcAft>
            <a:buClrTx/>
            <a:buSzTx/>
            <a:buFontTx/>
            <a:buNone/>
            <a:tabLst/>
            <a:defRPr/>
          </a:pPr>
          <a:endParaRPr lang="en-US">
            <a:solidFill>
              <a:sysClr val="windowText" lastClr="000000"/>
            </a:solidFill>
          </a:endParaRPr>
        </a:p>
      </xdr:txBody>
    </xdr:sp>
    <xdr:clientData/>
  </xdr:twoCellAnchor>
  <xdr:twoCellAnchor>
    <xdr:from>
      <xdr:col>0</xdr:col>
      <xdr:colOff>95250</xdr:colOff>
      <xdr:row>26</xdr:row>
      <xdr:rowOff>85725</xdr:rowOff>
    </xdr:from>
    <xdr:to>
      <xdr:col>11</xdr:col>
      <xdr:colOff>504826</xdr:colOff>
      <xdr:row>28</xdr:row>
      <xdr:rowOff>76200</xdr:rowOff>
    </xdr:to>
    <xdr:sp macro="" textlink="">
      <xdr:nvSpPr>
        <xdr:cNvPr id="5" name="Rectangle 4">
          <a:extLst>
            <a:ext uri="{FF2B5EF4-FFF2-40B4-BE49-F238E27FC236}">
              <a16:creationId xmlns:a16="http://schemas.microsoft.com/office/drawing/2014/main" id="{14522542-23C9-6C41-802A-3BBD50DB7164}"/>
            </a:ext>
          </a:extLst>
        </xdr:cNvPr>
        <xdr:cNvSpPr/>
      </xdr:nvSpPr>
      <xdr:spPr>
        <a:xfrm>
          <a:off x="95250" y="4352925"/>
          <a:ext cx="9502776" cy="295275"/>
        </a:xfrm>
        <a:prstGeom prst="rect">
          <a:avLst/>
        </a:prstGeom>
        <a:solidFill>
          <a:schemeClr val="accent3">
            <a:lumMod val="20000"/>
            <a:lumOff val="80000"/>
          </a:schemeClr>
        </a:solidFill>
        <a:ln w="3175">
          <a:solidFill>
            <a:schemeClr val="bg1">
              <a:lumMod val="50000"/>
            </a:schemeClr>
          </a:solidFill>
        </a:ln>
        <a:effectLst>
          <a:outerShdw blurRad="38100" dist="38100" dir="2700000" algn="ctr" rotWithShape="0">
            <a:srgbClr val="000000">
              <a:alpha val="10000"/>
            </a:srgb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100" b="1">
              <a:solidFill>
                <a:sysClr val="windowText" lastClr="000000"/>
              </a:solidFill>
              <a:effectLst/>
              <a:latin typeface="+mn-lt"/>
              <a:ea typeface="+mn-ea"/>
              <a:cs typeface="+mn-cs"/>
            </a:rPr>
            <a:t>Task 2: </a:t>
          </a:r>
          <a:r>
            <a:rPr lang="en-US" sz="1100">
              <a:solidFill>
                <a:sysClr val="windowText" lastClr="000000"/>
              </a:solidFill>
              <a:effectLst/>
              <a:latin typeface="+mn-lt"/>
              <a:ea typeface="+mn-ea"/>
              <a:cs typeface="+mn-cs"/>
            </a:rPr>
            <a:t>Change the names of the stores in the first column to verify the table is responsive.</a:t>
          </a:r>
        </a:p>
      </xdr:txBody>
    </xdr:sp>
    <xdr:clientData/>
  </xdr:twoCellAnchor>
  <xdr:twoCellAnchor editAs="oneCell">
    <xdr:from>
      <xdr:col>12</xdr:col>
      <xdr:colOff>304800</xdr:colOff>
      <xdr:row>13</xdr:row>
      <xdr:rowOff>114300</xdr:rowOff>
    </xdr:from>
    <xdr:to>
      <xdr:col>21</xdr:col>
      <xdr:colOff>88900</xdr:colOff>
      <xdr:row>31</xdr:row>
      <xdr:rowOff>127000</xdr:rowOff>
    </xdr:to>
    <xdr:pic>
      <xdr:nvPicPr>
        <xdr:cNvPr id="6" name="Picture 5">
          <a:extLst>
            <a:ext uri="{FF2B5EF4-FFF2-40B4-BE49-F238E27FC236}">
              <a16:creationId xmlns:a16="http://schemas.microsoft.com/office/drawing/2014/main" id="{1064AAAA-E258-D942-B39B-5FEFE215135D}"/>
            </a:ext>
          </a:extLst>
        </xdr:cNvPr>
        <xdr:cNvPicPr>
          <a:picLocks noChangeAspect="1"/>
        </xdr:cNvPicPr>
      </xdr:nvPicPr>
      <xdr:blipFill>
        <a:blip xmlns:r="http://schemas.openxmlformats.org/officeDocument/2006/relationships" r:embed="rId1"/>
        <a:stretch>
          <a:fillRect/>
        </a:stretch>
      </xdr:blipFill>
      <xdr:spPr>
        <a:xfrm>
          <a:off x="10210800" y="2336800"/>
          <a:ext cx="6070600" cy="279400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1</xdr:col>
      <xdr:colOff>409575</xdr:colOff>
      <xdr:row>13</xdr:row>
      <xdr:rowOff>76200</xdr:rowOff>
    </xdr:from>
    <xdr:to>
      <xdr:col>18</xdr:col>
      <xdr:colOff>295276</xdr:colOff>
      <xdr:row>15</xdr:row>
      <xdr:rowOff>66675</xdr:rowOff>
    </xdr:to>
    <xdr:sp macro="" textlink="">
      <xdr:nvSpPr>
        <xdr:cNvPr id="2" name="Rectangle 1">
          <a:extLst>
            <a:ext uri="{FF2B5EF4-FFF2-40B4-BE49-F238E27FC236}">
              <a16:creationId xmlns:a16="http://schemas.microsoft.com/office/drawing/2014/main" id="{C87DBC55-1EAC-A349-AB39-F0E7B8C07C71}"/>
            </a:ext>
          </a:extLst>
        </xdr:cNvPr>
        <xdr:cNvSpPr/>
      </xdr:nvSpPr>
      <xdr:spPr>
        <a:xfrm>
          <a:off x="561975" y="2324100"/>
          <a:ext cx="9588501" cy="295275"/>
        </a:xfrm>
        <a:prstGeom prst="rect">
          <a:avLst/>
        </a:prstGeom>
        <a:solidFill>
          <a:schemeClr val="accent3">
            <a:lumMod val="20000"/>
            <a:lumOff val="80000"/>
          </a:schemeClr>
        </a:solidFill>
        <a:ln w="3175">
          <a:solidFill>
            <a:schemeClr val="bg1">
              <a:lumMod val="50000"/>
            </a:schemeClr>
          </a:solidFill>
        </a:ln>
        <a:effectLst>
          <a:outerShdw blurRad="38100" dist="38100" dir="2700000" algn="ctr" rotWithShape="0">
            <a:srgbClr val="000000">
              <a:alpha val="10000"/>
            </a:srgb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en-US" sz="1100" b="1">
              <a:solidFill>
                <a:sysClr val="windowText" lastClr="000000"/>
              </a:solidFill>
              <a:effectLst/>
              <a:latin typeface="+mn-lt"/>
              <a:ea typeface="+mn-ea"/>
              <a:cs typeface="+mn-cs"/>
            </a:rPr>
            <a:t>Task 1: </a:t>
          </a:r>
          <a:r>
            <a:rPr lang="en-US" sz="1100">
              <a:solidFill>
                <a:sysClr val="windowText" lastClr="000000"/>
              </a:solidFill>
              <a:effectLst/>
              <a:latin typeface="+mn-lt"/>
              <a:ea typeface="+mn-ea"/>
              <a:cs typeface="+mn-cs"/>
            </a:rPr>
            <a:t>Use ROWS and COLUMNS to create row and column counters along the vertical and horizontal axis.</a:t>
          </a:r>
        </a:p>
        <a:p>
          <a:pPr marL="0" marR="0" lvl="0" indent="0" defTabSz="914400" eaLnBrk="1" fontAlgn="auto" latinLnBrk="0" hangingPunct="1">
            <a:lnSpc>
              <a:spcPct val="100000"/>
            </a:lnSpc>
            <a:spcBef>
              <a:spcPts val="0"/>
            </a:spcBef>
            <a:spcAft>
              <a:spcPts val="0"/>
            </a:spcAft>
            <a:buClrTx/>
            <a:buSzTx/>
            <a:buFontTx/>
            <a:buNone/>
            <a:tabLst/>
            <a:defRPr/>
          </a:pPr>
          <a:endParaRPr lang="en-US">
            <a:solidFill>
              <a:sysClr val="windowText" lastClr="000000"/>
            </a:solidFill>
          </a:endParaRPr>
        </a:p>
      </xdr:txBody>
    </xdr:sp>
    <xdr:clientData/>
  </xdr:twoCellAnchor>
  <xdr:twoCellAnchor editAs="oneCell">
    <xdr:from>
      <xdr:col>16</xdr:col>
      <xdr:colOff>482600</xdr:colOff>
      <xdr:row>1</xdr:row>
      <xdr:rowOff>152400</xdr:rowOff>
    </xdr:from>
    <xdr:to>
      <xdr:col>21</xdr:col>
      <xdr:colOff>114300</xdr:colOff>
      <xdr:row>5</xdr:row>
      <xdr:rowOff>0</xdr:rowOff>
    </xdr:to>
    <xdr:pic>
      <xdr:nvPicPr>
        <xdr:cNvPr id="3" name="Picture 2">
          <a:extLst>
            <a:ext uri="{FF2B5EF4-FFF2-40B4-BE49-F238E27FC236}">
              <a16:creationId xmlns:a16="http://schemas.microsoft.com/office/drawing/2014/main" id="{87FBF25F-3900-D843-9A05-E5B3C853A1BC}"/>
            </a:ext>
          </a:extLst>
        </xdr:cNvPr>
        <xdr:cNvPicPr>
          <a:picLocks noChangeAspect="1"/>
        </xdr:cNvPicPr>
      </xdr:nvPicPr>
      <xdr:blipFill>
        <a:blip xmlns:r="http://schemas.openxmlformats.org/officeDocument/2006/relationships" r:embed="rId1"/>
        <a:stretch>
          <a:fillRect/>
        </a:stretch>
      </xdr:blipFill>
      <xdr:spPr>
        <a:xfrm>
          <a:off x="8940800" y="355600"/>
          <a:ext cx="3124200" cy="660400"/>
        </a:xfrm>
        <a:prstGeom prst="rect">
          <a:avLst/>
        </a:prstGeom>
      </xdr:spPr>
    </xdr:pic>
    <xdr:clientData/>
  </xdr:twoCellAnchor>
  <xdr:twoCellAnchor editAs="oneCell">
    <xdr:from>
      <xdr:col>16</xdr:col>
      <xdr:colOff>482600</xdr:colOff>
      <xdr:row>5</xdr:row>
      <xdr:rowOff>190500</xdr:rowOff>
    </xdr:from>
    <xdr:to>
      <xdr:col>22</xdr:col>
      <xdr:colOff>393700</xdr:colOff>
      <xdr:row>7</xdr:row>
      <xdr:rowOff>88900</xdr:rowOff>
    </xdr:to>
    <xdr:pic>
      <xdr:nvPicPr>
        <xdr:cNvPr id="4" name="Picture 3">
          <a:extLst>
            <a:ext uri="{FF2B5EF4-FFF2-40B4-BE49-F238E27FC236}">
              <a16:creationId xmlns:a16="http://schemas.microsoft.com/office/drawing/2014/main" id="{81495BA8-C666-8041-A9A0-3C4FE4C6DEEC}"/>
            </a:ext>
          </a:extLst>
        </xdr:cNvPr>
        <xdr:cNvPicPr>
          <a:picLocks noChangeAspect="1"/>
        </xdr:cNvPicPr>
      </xdr:nvPicPr>
      <xdr:blipFill>
        <a:blip xmlns:r="http://schemas.openxmlformats.org/officeDocument/2006/relationships" r:embed="rId2"/>
        <a:stretch>
          <a:fillRect/>
        </a:stretch>
      </xdr:blipFill>
      <xdr:spPr>
        <a:xfrm>
          <a:off x="8940800" y="1206500"/>
          <a:ext cx="4102100" cy="266700"/>
        </a:xfrm>
        <a:prstGeom prst="rect">
          <a:avLst/>
        </a:prstGeom>
      </xdr:spPr>
    </xdr:pic>
    <xdr:clientData/>
  </xdr:twoCellAnchor>
  <xdr:twoCellAnchor editAs="oneCell">
    <xdr:from>
      <xdr:col>16</xdr:col>
      <xdr:colOff>482600</xdr:colOff>
      <xdr:row>8</xdr:row>
      <xdr:rowOff>63500</xdr:rowOff>
    </xdr:from>
    <xdr:to>
      <xdr:col>23</xdr:col>
      <xdr:colOff>228600</xdr:colOff>
      <xdr:row>10</xdr:row>
      <xdr:rowOff>63500</xdr:rowOff>
    </xdr:to>
    <xdr:pic>
      <xdr:nvPicPr>
        <xdr:cNvPr id="5" name="Picture 4">
          <a:extLst>
            <a:ext uri="{FF2B5EF4-FFF2-40B4-BE49-F238E27FC236}">
              <a16:creationId xmlns:a16="http://schemas.microsoft.com/office/drawing/2014/main" id="{7EEC697C-6DC1-684F-B194-433898CB0F11}"/>
            </a:ext>
          </a:extLst>
        </xdr:cNvPr>
        <xdr:cNvPicPr>
          <a:picLocks noChangeAspect="1"/>
        </xdr:cNvPicPr>
      </xdr:nvPicPr>
      <xdr:blipFill>
        <a:blip xmlns:r="http://schemas.openxmlformats.org/officeDocument/2006/relationships" r:embed="rId3"/>
        <a:stretch>
          <a:fillRect/>
        </a:stretch>
      </xdr:blipFill>
      <xdr:spPr>
        <a:xfrm>
          <a:off x="8940800" y="1600200"/>
          <a:ext cx="4635500" cy="30480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xdr:from>
      <xdr:col>0</xdr:col>
      <xdr:colOff>57151</xdr:colOff>
      <xdr:row>12</xdr:row>
      <xdr:rowOff>76200</xdr:rowOff>
    </xdr:from>
    <xdr:to>
      <xdr:col>10</xdr:col>
      <xdr:colOff>47626</xdr:colOff>
      <xdr:row>16</xdr:row>
      <xdr:rowOff>85725</xdr:rowOff>
    </xdr:to>
    <xdr:sp macro="" textlink="">
      <xdr:nvSpPr>
        <xdr:cNvPr id="2" name="Rectangle 1">
          <a:extLst>
            <a:ext uri="{FF2B5EF4-FFF2-40B4-BE49-F238E27FC236}">
              <a16:creationId xmlns:a16="http://schemas.microsoft.com/office/drawing/2014/main" id="{C94B048A-F89E-2548-9C72-ABDFAF31E1F1}"/>
            </a:ext>
          </a:extLst>
        </xdr:cNvPr>
        <xdr:cNvSpPr/>
      </xdr:nvSpPr>
      <xdr:spPr>
        <a:xfrm>
          <a:off x="57151" y="2108200"/>
          <a:ext cx="5311775" cy="619125"/>
        </a:xfrm>
        <a:prstGeom prst="rect">
          <a:avLst/>
        </a:prstGeom>
        <a:solidFill>
          <a:schemeClr val="accent3">
            <a:lumMod val="20000"/>
            <a:lumOff val="80000"/>
          </a:schemeClr>
        </a:solidFill>
        <a:ln w="3175">
          <a:solidFill>
            <a:schemeClr val="bg1">
              <a:lumMod val="50000"/>
            </a:schemeClr>
          </a:solidFill>
        </a:ln>
        <a:effectLst>
          <a:outerShdw blurRad="38100" dist="38100" dir="2700000" algn="ctr" rotWithShape="0">
            <a:srgbClr val="000000">
              <a:alpha val="10000"/>
            </a:srgb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en-US" sz="1100">
              <a:solidFill>
                <a:sysClr val="windowText" lastClr="000000"/>
              </a:solidFill>
              <a:effectLst/>
              <a:latin typeface="+mn-lt"/>
              <a:ea typeface="+mn-ea"/>
              <a:cs typeface="+mn-cs"/>
            </a:rPr>
            <a:t>Company X runs 5 stores. The table you see below refers to the table above. </a:t>
          </a:r>
        </a:p>
        <a:p>
          <a:endParaRPr lang="en-US" sz="1100">
            <a:solidFill>
              <a:sysClr val="windowText" lastClr="000000"/>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1">
              <a:solidFill>
                <a:sysClr val="windowText" lastClr="000000"/>
              </a:solidFill>
              <a:effectLst/>
              <a:latin typeface="+mn-lt"/>
              <a:ea typeface="+mn-ea"/>
              <a:cs typeface="+mn-cs"/>
            </a:rPr>
            <a:t>Task 1: </a:t>
          </a:r>
          <a:r>
            <a:rPr lang="en-US" sz="1100">
              <a:solidFill>
                <a:sysClr val="windowText" lastClr="000000"/>
              </a:solidFill>
              <a:effectLst/>
              <a:latin typeface="+mn-lt"/>
              <a:ea typeface="+mn-ea"/>
              <a:cs typeface="+mn-cs"/>
            </a:rPr>
            <a:t>Combine Vlookup and Columns to fill in the table below.</a:t>
          </a:r>
          <a:endParaRPr lang="en-US">
            <a:solidFill>
              <a:sysClr val="windowText" lastClr="000000"/>
            </a:solidFill>
          </a:endParaRPr>
        </a:p>
      </xdr:txBody>
    </xdr:sp>
    <xdr:clientData/>
  </xdr:twoCellAnchor>
  <xdr:twoCellAnchor>
    <xdr:from>
      <xdr:col>0</xdr:col>
      <xdr:colOff>76200</xdr:colOff>
      <xdr:row>24</xdr:row>
      <xdr:rowOff>76201</xdr:rowOff>
    </xdr:from>
    <xdr:to>
      <xdr:col>14</xdr:col>
      <xdr:colOff>247650</xdr:colOff>
      <xdr:row>27</xdr:row>
      <xdr:rowOff>114301</xdr:rowOff>
    </xdr:to>
    <xdr:sp macro="" textlink="">
      <xdr:nvSpPr>
        <xdr:cNvPr id="3" name="Rectangle 2">
          <a:extLst>
            <a:ext uri="{FF2B5EF4-FFF2-40B4-BE49-F238E27FC236}">
              <a16:creationId xmlns:a16="http://schemas.microsoft.com/office/drawing/2014/main" id="{D69F0AE4-49CD-CC42-A848-C6D06971B77F}"/>
            </a:ext>
          </a:extLst>
        </xdr:cNvPr>
        <xdr:cNvSpPr/>
      </xdr:nvSpPr>
      <xdr:spPr>
        <a:xfrm>
          <a:off x="76200" y="3962401"/>
          <a:ext cx="7575550" cy="495300"/>
        </a:xfrm>
        <a:prstGeom prst="rect">
          <a:avLst/>
        </a:prstGeom>
        <a:solidFill>
          <a:schemeClr val="accent3">
            <a:lumMod val="20000"/>
            <a:lumOff val="80000"/>
          </a:schemeClr>
        </a:solidFill>
        <a:ln w="3175">
          <a:solidFill>
            <a:schemeClr val="bg1">
              <a:lumMod val="50000"/>
            </a:schemeClr>
          </a:solidFill>
        </a:ln>
        <a:effectLst>
          <a:outerShdw blurRad="38100" dist="38100" dir="2700000" algn="ctr" rotWithShape="0">
            <a:srgbClr val="000000">
              <a:alpha val="10000"/>
            </a:srgb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100" b="1">
              <a:solidFill>
                <a:sysClr val="windowText" lastClr="000000"/>
              </a:solidFill>
              <a:effectLst/>
              <a:latin typeface="+mn-lt"/>
              <a:ea typeface="+mn-ea"/>
              <a:cs typeface="+mn-cs"/>
            </a:rPr>
            <a:t>Task 2: </a:t>
          </a:r>
          <a:r>
            <a:rPr lang="en-US" sz="1100">
              <a:solidFill>
                <a:sysClr val="windowText" lastClr="000000"/>
              </a:solidFill>
              <a:effectLst/>
              <a:latin typeface="+mn-lt"/>
              <a:ea typeface="+mn-ea"/>
              <a:cs typeface="+mn-cs"/>
            </a:rPr>
            <a:t>Substitute Store C with Store D to see that the Vlookup adjusts accordingly.</a:t>
          </a:r>
        </a:p>
        <a:p>
          <a:pPr marL="0" marR="0" lvl="0" indent="0" defTabSz="914400" eaLnBrk="1" fontAlgn="auto" latinLnBrk="0" hangingPunct="1">
            <a:lnSpc>
              <a:spcPct val="100000"/>
            </a:lnSpc>
            <a:spcBef>
              <a:spcPts val="0"/>
            </a:spcBef>
            <a:spcAft>
              <a:spcPts val="0"/>
            </a:spcAft>
            <a:buClrTx/>
            <a:buSzTx/>
            <a:buFontTx/>
            <a:buNone/>
            <a:tabLst/>
            <a:defRPr/>
          </a:pPr>
          <a:r>
            <a:rPr lang="en-US" sz="1100" b="1">
              <a:solidFill>
                <a:sysClr val="windowText" lastClr="000000"/>
              </a:solidFill>
              <a:effectLst/>
              <a:latin typeface="+mn-lt"/>
              <a:ea typeface="+mn-ea"/>
              <a:cs typeface="+mn-cs"/>
            </a:rPr>
            <a:t>Task 3: </a:t>
          </a:r>
          <a:r>
            <a:rPr lang="en-US" sz="1100" b="0">
              <a:solidFill>
                <a:sysClr val="windowText" lastClr="000000"/>
              </a:solidFill>
              <a:effectLst/>
              <a:latin typeface="+mn-lt"/>
              <a:ea typeface="+mn-ea"/>
              <a:cs typeface="+mn-cs"/>
            </a:rPr>
            <a:t>Substitute Aug with Dec to see that the table is NOT responsive to a change in the column indexes.</a:t>
          </a:r>
          <a:endParaRPr lang="en-US" b="0">
            <a:solidFill>
              <a:sysClr val="windowText" lastClr="000000"/>
            </a:solidFill>
          </a:endParaRPr>
        </a:p>
      </xdr:txBody>
    </xdr:sp>
    <xdr:clientData/>
  </xdr:twoCellAnchor>
  <xdr:twoCellAnchor editAs="oneCell">
    <xdr:from>
      <xdr:col>15</xdr:col>
      <xdr:colOff>203199</xdr:colOff>
      <xdr:row>1</xdr:row>
      <xdr:rowOff>88900</xdr:rowOff>
    </xdr:from>
    <xdr:to>
      <xdr:col>24</xdr:col>
      <xdr:colOff>629226</xdr:colOff>
      <xdr:row>16</xdr:row>
      <xdr:rowOff>76200</xdr:rowOff>
    </xdr:to>
    <xdr:pic>
      <xdr:nvPicPr>
        <xdr:cNvPr id="4" name="Picture 3">
          <a:extLst>
            <a:ext uri="{FF2B5EF4-FFF2-40B4-BE49-F238E27FC236}">
              <a16:creationId xmlns:a16="http://schemas.microsoft.com/office/drawing/2014/main" id="{7D57E784-C130-5949-9D4B-2625F44A0322}"/>
            </a:ext>
          </a:extLst>
        </xdr:cNvPr>
        <xdr:cNvPicPr>
          <a:picLocks noChangeAspect="1"/>
        </xdr:cNvPicPr>
      </xdr:nvPicPr>
      <xdr:blipFill>
        <a:blip xmlns:r="http://schemas.openxmlformats.org/officeDocument/2006/relationships" r:embed="rId1"/>
        <a:stretch>
          <a:fillRect/>
        </a:stretch>
      </xdr:blipFill>
      <xdr:spPr>
        <a:xfrm>
          <a:off x="7962899" y="292100"/>
          <a:ext cx="6712527" cy="241300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xdr:from>
      <xdr:col>1</xdr:col>
      <xdr:colOff>9526</xdr:colOff>
      <xdr:row>13</xdr:row>
      <xdr:rowOff>0</xdr:rowOff>
    </xdr:from>
    <xdr:to>
      <xdr:col>10</xdr:col>
      <xdr:colOff>133351</xdr:colOff>
      <xdr:row>17</xdr:row>
      <xdr:rowOff>0</xdr:rowOff>
    </xdr:to>
    <xdr:sp macro="" textlink="">
      <xdr:nvSpPr>
        <xdr:cNvPr id="2" name="Rectangle 1">
          <a:extLst>
            <a:ext uri="{FF2B5EF4-FFF2-40B4-BE49-F238E27FC236}">
              <a16:creationId xmlns:a16="http://schemas.microsoft.com/office/drawing/2014/main" id="{2EB316D8-00AB-3147-8BF9-02B7115FC5AC}"/>
            </a:ext>
          </a:extLst>
        </xdr:cNvPr>
        <xdr:cNvSpPr/>
      </xdr:nvSpPr>
      <xdr:spPr>
        <a:xfrm>
          <a:off x="161926" y="2171700"/>
          <a:ext cx="5292725" cy="622300"/>
        </a:xfrm>
        <a:prstGeom prst="rect">
          <a:avLst/>
        </a:prstGeom>
        <a:solidFill>
          <a:schemeClr val="accent3">
            <a:lumMod val="20000"/>
            <a:lumOff val="80000"/>
          </a:schemeClr>
        </a:solidFill>
        <a:ln w="3175">
          <a:solidFill>
            <a:schemeClr val="bg1">
              <a:lumMod val="50000"/>
            </a:schemeClr>
          </a:solidFill>
        </a:ln>
        <a:effectLst>
          <a:outerShdw blurRad="38100" dist="38100" dir="2700000" algn="ctr" rotWithShape="0">
            <a:srgbClr val="000000">
              <a:alpha val="10000"/>
            </a:srgb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en-US" sz="1100">
              <a:solidFill>
                <a:sysClr val="windowText" lastClr="000000"/>
              </a:solidFill>
              <a:effectLst/>
              <a:latin typeface="+mn-lt"/>
              <a:ea typeface="+mn-ea"/>
              <a:cs typeface="+mn-cs"/>
            </a:rPr>
            <a:t>Company X runs 5 stores. The table you see below refers to the table above. </a:t>
          </a:r>
        </a:p>
        <a:p>
          <a:endParaRPr lang="en-US" sz="1100">
            <a:solidFill>
              <a:sysClr val="windowText" lastClr="000000"/>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1">
              <a:solidFill>
                <a:sysClr val="windowText" lastClr="000000"/>
              </a:solidFill>
              <a:effectLst/>
              <a:latin typeface="+mn-lt"/>
              <a:ea typeface="+mn-ea"/>
              <a:cs typeface="+mn-cs"/>
            </a:rPr>
            <a:t>Task 1: </a:t>
          </a:r>
          <a:r>
            <a:rPr lang="en-US" sz="1100">
              <a:solidFill>
                <a:sysClr val="windowText" lastClr="000000"/>
              </a:solidFill>
              <a:effectLst/>
              <a:latin typeface="+mn-lt"/>
              <a:ea typeface="+mn-ea"/>
              <a:cs typeface="+mn-cs"/>
            </a:rPr>
            <a:t>Use Vlookup and Match to fill in the table below.</a:t>
          </a:r>
          <a:endParaRPr lang="en-US">
            <a:solidFill>
              <a:sysClr val="windowText" lastClr="000000"/>
            </a:solidFill>
          </a:endParaRPr>
        </a:p>
      </xdr:txBody>
    </xdr:sp>
    <xdr:clientData/>
  </xdr:twoCellAnchor>
  <xdr:twoCellAnchor>
    <xdr:from>
      <xdr:col>0</xdr:col>
      <xdr:colOff>104775</xdr:colOff>
      <xdr:row>37</xdr:row>
      <xdr:rowOff>114302</xdr:rowOff>
    </xdr:from>
    <xdr:to>
      <xdr:col>16</xdr:col>
      <xdr:colOff>47625</xdr:colOff>
      <xdr:row>39</xdr:row>
      <xdr:rowOff>95250</xdr:rowOff>
    </xdr:to>
    <xdr:sp macro="" textlink="">
      <xdr:nvSpPr>
        <xdr:cNvPr id="3" name="Rectangle 2">
          <a:extLst>
            <a:ext uri="{FF2B5EF4-FFF2-40B4-BE49-F238E27FC236}">
              <a16:creationId xmlns:a16="http://schemas.microsoft.com/office/drawing/2014/main" id="{3FDB81DB-497D-0D4B-B4A2-DA5046C9D564}"/>
            </a:ext>
          </a:extLst>
        </xdr:cNvPr>
        <xdr:cNvSpPr/>
      </xdr:nvSpPr>
      <xdr:spPr>
        <a:xfrm>
          <a:off x="104775" y="5994402"/>
          <a:ext cx="8401050" cy="285748"/>
        </a:xfrm>
        <a:prstGeom prst="rect">
          <a:avLst/>
        </a:prstGeom>
        <a:solidFill>
          <a:schemeClr val="accent3">
            <a:lumMod val="20000"/>
            <a:lumOff val="80000"/>
          </a:schemeClr>
        </a:solidFill>
        <a:ln w="3175">
          <a:solidFill>
            <a:schemeClr val="bg1">
              <a:lumMod val="50000"/>
            </a:schemeClr>
          </a:solidFill>
        </a:ln>
        <a:effectLst>
          <a:outerShdw blurRad="38100" dist="38100" dir="2700000" algn="ctr" rotWithShape="0">
            <a:srgbClr val="000000">
              <a:alpha val="10000"/>
            </a:srgb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100" b="1">
              <a:solidFill>
                <a:sysClr val="windowText" lastClr="000000"/>
              </a:solidFill>
              <a:effectLst/>
              <a:latin typeface="+mn-lt"/>
              <a:ea typeface="+mn-ea"/>
              <a:cs typeface="+mn-cs"/>
            </a:rPr>
            <a:t>Task 3: </a:t>
          </a:r>
          <a:r>
            <a:rPr lang="en-US" sz="1100" b="0">
              <a:solidFill>
                <a:sysClr val="windowText" lastClr="000000"/>
              </a:solidFill>
              <a:effectLst/>
              <a:latin typeface="+mn-lt"/>
              <a:ea typeface="+mn-ea"/>
              <a:cs typeface="+mn-cs"/>
            </a:rPr>
            <a:t>Change the name of the months as well. Let's use February, October, and April. The table adjusts accordingly, right?</a:t>
          </a:r>
          <a:endParaRPr lang="en-US" b="0">
            <a:solidFill>
              <a:sysClr val="windowText" lastClr="000000"/>
            </a:solidFill>
          </a:endParaRPr>
        </a:p>
      </xdr:txBody>
    </xdr:sp>
    <xdr:clientData/>
  </xdr:twoCellAnchor>
  <xdr:twoCellAnchor>
    <xdr:from>
      <xdr:col>0</xdr:col>
      <xdr:colOff>123825</xdr:colOff>
      <xdr:row>25</xdr:row>
      <xdr:rowOff>133352</xdr:rowOff>
    </xdr:from>
    <xdr:to>
      <xdr:col>16</xdr:col>
      <xdr:colOff>66675</xdr:colOff>
      <xdr:row>27</xdr:row>
      <xdr:rowOff>114300</xdr:rowOff>
    </xdr:to>
    <xdr:sp macro="" textlink="">
      <xdr:nvSpPr>
        <xdr:cNvPr id="4" name="Rectangle 3">
          <a:extLst>
            <a:ext uri="{FF2B5EF4-FFF2-40B4-BE49-F238E27FC236}">
              <a16:creationId xmlns:a16="http://schemas.microsoft.com/office/drawing/2014/main" id="{21D3D9CB-D451-EA40-84E9-B2CD4A863987}"/>
            </a:ext>
          </a:extLst>
        </xdr:cNvPr>
        <xdr:cNvSpPr/>
      </xdr:nvSpPr>
      <xdr:spPr>
        <a:xfrm>
          <a:off x="123825" y="4159252"/>
          <a:ext cx="8401050" cy="285748"/>
        </a:xfrm>
        <a:prstGeom prst="rect">
          <a:avLst/>
        </a:prstGeom>
        <a:solidFill>
          <a:schemeClr val="accent3">
            <a:lumMod val="20000"/>
            <a:lumOff val="80000"/>
          </a:schemeClr>
        </a:solidFill>
        <a:ln w="3175">
          <a:solidFill>
            <a:schemeClr val="bg1">
              <a:lumMod val="50000"/>
            </a:schemeClr>
          </a:solidFill>
        </a:ln>
        <a:effectLst>
          <a:outerShdw blurRad="38100" dist="38100" dir="2700000" algn="ctr" rotWithShape="0">
            <a:srgbClr val="000000">
              <a:alpha val="10000"/>
            </a:srgb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100" b="1">
              <a:solidFill>
                <a:sysClr val="windowText" lastClr="000000"/>
              </a:solidFill>
              <a:effectLst/>
              <a:latin typeface="+mn-lt"/>
              <a:ea typeface="+mn-ea"/>
              <a:cs typeface="+mn-cs"/>
            </a:rPr>
            <a:t>Task 2: </a:t>
          </a:r>
          <a:r>
            <a:rPr lang="en-US" sz="1100" b="0" i="0" u="none" strike="noStrike">
              <a:solidFill>
                <a:sysClr val="windowText" lastClr="000000"/>
              </a:solidFill>
              <a:effectLst/>
              <a:latin typeface="+mn-lt"/>
              <a:ea typeface="+mn-ea"/>
              <a:cs typeface="+mn-cs"/>
            </a:rPr>
            <a:t>Change the name of "Store B" to "Store E". See if the table adjusts accordingly.</a:t>
          </a:r>
          <a:r>
            <a:rPr lang="en-US">
              <a:solidFill>
                <a:sysClr val="windowText" lastClr="000000"/>
              </a:solidFill>
            </a:rPr>
            <a:t> </a:t>
          </a:r>
          <a:endParaRPr lang="en-US" sz="1100">
            <a:solidFill>
              <a:sysClr val="windowText" lastClr="000000"/>
            </a:solidFill>
            <a:effectLst/>
            <a:latin typeface="+mn-lt"/>
            <a:ea typeface="+mn-ea"/>
            <a:cs typeface="+mn-cs"/>
          </a:endParaRPr>
        </a:p>
      </xdr:txBody>
    </xdr:sp>
    <xdr:clientData/>
  </xdr:twoCellAnchor>
  <xdr:twoCellAnchor editAs="oneCell">
    <xdr:from>
      <xdr:col>15</xdr:col>
      <xdr:colOff>266700</xdr:colOff>
      <xdr:row>2</xdr:row>
      <xdr:rowOff>12700</xdr:rowOff>
    </xdr:from>
    <xdr:to>
      <xdr:col>21</xdr:col>
      <xdr:colOff>12700</xdr:colOff>
      <xdr:row>9</xdr:row>
      <xdr:rowOff>101600</xdr:rowOff>
    </xdr:to>
    <xdr:pic>
      <xdr:nvPicPr>
        <xdr:cNvPr id="5" name="Picture 4">
          <a:extLst>
            <a:ext uri="{FF2B5EF4-FFF2-40B4-BE49-F238E27FC236}">
              <a16:creationId xmlns:a16="http://schemas.microsoft.com/office/drawing/2014/main" id="{B4B60DC1-A33F-8E42-9A1E-6F674A6B6D5A}"/>
            </a:ext>
          </a:extLst>
        </xdr:cNvPr>
        <xdr:cNvPicPr>
          <a:picLocks noChangeAspect="1"/>
        </xdr:cNvPicPr>
      </xdr:nvPicPr>
      <xdr:blipFill>
        <a:blip xmlns:r="http://schemas.openxmlformats.org/officeDocument/2006/relationships" r:embed="rId1"/>
        <a:stretch>
          <a:fillRect/>
        </a:stretch>
      </xdr:blipFill>
      <xdr:spPr>
        <a:xfrm>
          <a:off x="8026400" y="419100"/>
          <a:ext cx="3937000" cy="12446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16560A-960F-644D-B9CD-7B5B71CEDDC0}">
  <dimension ref="A1:K51"/>
  <sheetViews>
    <sheetView workbookViewId="0">
      <selection sqref="A1:XFD1048576"/>
    </sheetView>
  </sheetViews>
  <sheetFormatPr baseColWidth="10" defaultColWidth="9.1640625" defaultRowHeight="15" x14ac:dyDescent="0.2"/>
  <cols>
    <col min="1" max="2" width="16.5" style="26" bestFit="1" customWidth="1"/>
    <col min="3" max="3" width="20.5" style="26" bestFit="1" customWidth="1"/>
    <col min="4" max="4" width="13.6640625" style="26" bestFit="1" customWidth="1"/>
    <col min="5" max="5" width="15.1640625" style="26" bestFit="1" customWidth="1"/>
    <col min="6" max="6" width="15.6640625" style="26" bestFit="1" customWidth="1"/>
    <col min="7" max="8" width="16.5" style="26" bestFit="1" customWidth="1"/>
    <col min="9" max="9" width="20.5" style="26" bestFit="1" customWidth="1"/>
    <col min="10" max="10" width="13.6640625" style="26" bestFit="1" customWidth="1"/>
    <col min="11" max="11" width="15.1640625" style="26" bestFit="1" customWidth="1"/>
    <col min="12" max="16384" width="9.1640625" style="26"/>
  </cols>
  <sheetData>
    <row r="1" spans="1:11" ht="16" x14ac:dyDescent="0.2">
      <c r="A1" s="23" t="s">
        <v>65</v>
      </c>
      <c r="B1" s="24" t="s">
        <v>66</v>
      </c>
      <c r="C1" s="24" t="s">
        <v>67</v>
      </c>
      <c r="D1" s="24" t="s">
        <v>68</v>
      </c>
      <c r="E1" s="25" t="s">
        <v>69</v>
      </c>
      <c r="G1" s="24" t="s">
        <v>65</v>
      </c>
      <c r="H1" s="24" t="s">
        <v>66</v>
      </c>
      <c r="I1" s="24" t="s">
        <v>67</v>
      </c>
      <c r="J1" s="24" t="s">
        <v>68</v>
      </c>
      <c r="K1" s="25" t="s">
        <v>69</v>
      </c>
    </row>
    <row r="2" spans="1:11" x14ac:dyDescent="0.2">
      <c r="A2" s="26" t="s">
        <v>70</v>
      </c>
      <c r="B2" s="26" t="s">
        <v>71</v>
      </c>
      <c r="C2" s="26" t="s">
        <v>72</v>
      </c>
      <c r="D2" s="26">
        <v>12.2</v>
      </c>
      <c r="E2" s="27" t="s">
        <v>73</v>
      </c>
      <c r="G2" s="28" t="s">
        <v>74</v>
      </c>
      <c r="H2" s="29" t="str">
        <f>VLOOKUP($G2, $A$2:$E$7, 2, FALSE)</f>
        <v>Japan</v>
      </c>
      <c r="I2" s="29" t="str">
        <f>VLOOKUP($G2, $A$2:$E$7, 3, FALSE)</f>
        <v>DSC-W380 Cyber-Shot</v>
      </c>
      <c r="J2" s="29">
        <f>VLOOKUP($G2, $A$2:$E$7, 4, FALSE)</f>
        <v>14.1</v>
      </c>
      <c r="K2" s="29" t="str">
        <f>VLOOKUP($G2, $A$2:$E$7, 5, FALSE)</f>
        <v>2,7"</v>
      </c>
    </row>
    <row r="3" spans="1:11" x14ac:dyDescent="0.2">
      <c r="A3" s="26" t="s">
        <v>75</v>
      </c>
      <c r="B3" s="26" t="s">
        <v>76</v>
      </c>
      <c r="C3" s="26" t="s">
        <v>77</v>
      </c>
      <c r="D3" s="26">
        <v>12.1</v>
      </c>
      <c r="E3" s="27" t="s">
        <v>78</v>
      </c>
      <c r="G3" s="28" t="s">
        <v>79</v>
      </c>
      <c r="H3" s="29" t="str">
        <f>VLOOKUP($G3, $A$2:$E$7, 2, FALSE)</f>
        <v>USA</v>
      </c>
      <c r="I3" s="29" t="str">
        <f>VLOOKUP($G3, $A$2:$E$7, 3, FALSE)</f>
        <v>Lumix DMC-FZ35</v>
      </c>
      <c r="J3" s="29">
        <f>VLOOKUP($G3, $A$2:$E$7, 4, FALSE)</f>
        <v>12.1</v>
      </c>
      <c r="K3" s="29" t="str">
        <f>VLOOKUP($G3, $A$2:$E$7, 5, FALSE)</f>
        <v>2,7"</v>
      </c>
    </row>
    <row r="4" spans="1:11" x14ac:dyDescent="0.2">
      <c r="A4" s="26" t="s">
        <v>74</v>
      </c>
      <c r="B4" s="26" t="s">
        <v>76</v>
      </c>
      <c r="C4" s="26" t="s">
        <v>80</v>
      </c>
      <c r="D4" s="26">
        <v>14.1</v>
      </c>
      <c r="E4" s="27" t="s">
        <v>73</v>
      </c>
      <c r="K4" s="27"/>
    </row>
    <row r="5" spans="1:11" x14ac:dyDescent="0.2">
      <c r="A5" s="26" t="s">
        <v>81</v>
      </c>
      <c r="B5" s="26" t="s">
        <v>76</v>
      </c>
      <c r="C5" s="26" t="s">
        <v>82</v>
      </c>
      <c r="D5" s="26">
        <v>14</v>
      </c>
      <c r="E5" s="27" t="s">
        <v>73</v>
      </c>
    </row>
    <row r="6" spans="1:11" x14ac:dyDescent="0.2">
      <c r="A6" s="26" t="s">
        <v>79</v>
      </c>
      <c r="B6" s="26" t="s">
        <v>83</v>
      </c>
      <c r="C6" s="26" t="s">
        <v>84</v>
      </c>
      <c r="D6" s="26">
        <v>12.1</v>
      </c>
      <c r="E6" s="27" t="s">
        <v>73</v>
      </c>
      <c r="G6" s="30" t="s">
        <v>85</v>
      </c>
      <c r="H6" s="30"/>
      <c r="I6" s="30"/>
      <c r="J6" s="30"/>
      <c r="K6" s="30"/>
    </row>
    <row r="7" spans="1:11" x14ac:dyDescent="0.2">
      <c r="A7" s="26" t="s">
        <v>86</v>
      </c>
      <c r="B7" s="26" t="s">
        <v>83</v>
      </c>
      <c r="C7" s="26" t="s">
        <v>87</v>
      </c>
      <c r="D7" s="26">
        <v>10</v>
      </c>
      <c r="E7" s="27" t="s">
        <v>88</v>
      </c>
      <c r="G7" s="30"/>
      <c r="H7" s="30"/>
      <c r="I7" s="30"/>
      <c r="J7" s="30"/>
      <c r="K7" s="30"/>
    </row>
    <row r="8" spans="1:11" x14ac:dyDescent="0.2">
      <c r="E8" s="27"/>
    </row>
    <row r="9" spans="1:11" x14ac:dyDescent="0.2">
      <c r="E9" s="27"/>
    </row>
    <row r="10" spans="1:11" x14ac:dyDescent="0.2">
      <c r="A10" s="31"/>
      <c r="B10" s="31"/>
      <c r="C10" s="31"/>
      <c r="D10" s="31"/>
      <c r="E10" s="32"/>
      <c r="F10" s="31"/>
      <c r="G10" s="31"/>
      <c r="H10" s="31"/>
      <c r="I10" s="31"/>
      <c r="J10" s="31"/>
      <c r="K10" s="31"/>
    </row>
    <row r="11" spans="1:11" x14ac:dyDescent="0.2">
      <c r="E11" s="27"/>
    </row>
    <row r="12" spans="1:11" x14ac:dyDescent="0.2">
      <c r="E12" s="27"/>
    </row>
    <row r="13" spans="1:11" ht="16" x14ac:dyDescent="0.2">
      <c r="A13" s="24" t="s">
        <v>65</v>
      </c>
      <c r="B13" s="33" t="s">
        <v>70</v>
      </c>
      <c r="C13" s="33" t="s">
        <v>75</v>
      </c>
      <c r="D13" s="33" t="s">
        <v>74</v>
      </c>
      <c r="E13" s="33" t="s">
        <v>81</v>
      </c>
      <c r="G13" s="24" t="s">
        <v>65</v>
      </c>
      <c r="H13" s="29" t="s">
        <v>70</v>
      </c>
      <c r="I13" s="29" t="s">
        <v>81</v>
      </c>
    </row>
    <row r="14" spans="1:11" ht="16" x14ac:dyDescent="0.2">
      <c r="A14" s="24" t="s">
        <v>66</v>
      </c>
      <c r="B14" s="33" t="s">
        <v>71</v>
      </c>
      <c r="C14" s="33" t="s">
        <v>76</v>
      </c>
      <c r="D14" s="33" t="s">
        <v>76</v>
      </c>
      <c r="E14" s="33" t="s">
        <v>76</v>
      </c>
      <c r="G14" s="24" t="s">
        <v>66</v>
      </c>
      <c r="H14" s="29" t="str">
        <f>+HLOOKUP(H$13, $B$13:$E$17, 2, FALSE)</f>
        <v>South Korea</v>
      </c>
      <c r="I14" s="29" t="str">
        <f>+HLOOKUP(I$13, $B$13:$E$17, 2, FALSE)</f>
        <v>Japan</v>
      </c>
    </row>
    <row r="15" spans="1:11" ht="16" x14ac:dyDescent="0.2">
      <c r="A15" s="24" t="s">
        <v>67</v>
      </c>
      <c r="B15" s="33" t="s">
        <v>72</v>
      </c>
      <c r="C15" s="33" t="s">
        <v>77</v>
      </c>
      <c r="D15" s="34" t="s">
        <v>80</v>
      </c>
      <c r="E15" s="33" t="s">
        <v>82</v>
      </c>
      <c r="F15" s="27"/>
      <c r="G15" s="24" t="s">
        <v>67</v>
      </c>
      <c r="H15" s="29" t="str">
        <f>+HLOOKUP(H$13, $B$13:$E$17, 3, FALSE)</f>
        <v>PL100</v>
      </c>
      <c r="I15" s="29" t="str">
        <f>+HLOOKUP(I$13, $B$13:$E$17, 3, FALSE)</f>
        <v>FinePix JV150</v>
      </c>
    </row>
    <row r="16" spans="1:11" ht="16" x14ac:dyDescent="0.2">
      <c r="A16" s="24" t="s">
        <v>68</v>
      </c>
      <c r="B16" s="33">
        <v>12.2</v>
      </c>
      <c r="C16" s="33">
        <v>12.1</v>
      </c>
      <c r="D16" s="33">
        <v>14.1</v>
      </c>
      <c r="E16" s="33">
        <v>14</v>
      </c>
      <c r="F16" s="27"/>
      <c r="G16" s="24" t="s">
        <v>68</v>
      </c>
      <c r="H16" s="29">
        <f>+HLOOKUP(H$13, $B$13:$E$17, 4, FALSE)</f>
        <v>12.2</v>
      </c>
      <c r="I16" s="29">
        <f>+HLOOKUP(I$13, $B$13:$E$17, 4, FALSE)</f>
        <v>14</v>
      </c>
    </row>
    <row r="17" spans="1:11" ht="16" x14ac:dyDescent="0.2">
      <c r="A17" s="25" t="s">
        <v>69</v>
      </c>
      <c r="B17" s="33" t="s">
        <v>73</v>
      </c>
      <c r="C17" s="33" t="s">
        <v>78</v>
      </c>
      <c r="D17" s="33" t="s">
        <v>73</v>
      </c>
      <c r="E17" s="33" t="s">
        <v>73</v>
      </c>
      <c r="F17" s="27"/>
      <c r="G17" s="25" t="s">
        <v>69</v>
      </c>
      <c r="H17" s="29" t="str">
        <f>+HLOOKUP(H$13, $B$13:$E$17, 5, FALSE)</f>
        <v>2,7"</v>
      </c>
      <c r="I17" s="29" t="str">
        <f>+HLOOKUP(I$13, $B$13:$E$17, 5, FALSE)</f>
        <v>2,7"</v>
      </c>
    </row>
    <row r="18" spans="1:11" x14ac:dyDescent="0.2">
      <c r="E18" s="27"/>
      <c r="F18" s="27"/>
      <c r="H18" s="33"/>
      <c r="I18" s="33"/>
    </row>
    <row r="19" spans="1:11" x14ac:dyDescent="0.2">
      <c r="E19" s="27"/>
      <c r="F19" s="27"/>
    </row>
    <row r="20" spans="1:11" x14ac:dyDescent="0.2">
      <c r="E20" s="27"/>
      <c r="F20" s="27"/>
      <c r="G20" s="30" t="s">
        <v>89</v>
      </c>
      <c r="H20" s="30"/>
      <c r="I20" s="30"/>
      <c r="J20" s="30"/>
      <c r="K20" s="30"/>
    </row>
    <row r="21" spans="1:11" x14ac:dyDescent="0.2">
      <c r="E21" s="27"/>
      <c r="G21" s="30"/>
      <c r="H21" s="30"/>
      <c r="I21" s="30"/>
      <c r="J21" s="30"/>
      <c r="K21" s="30"/>
    </row>
    <row r="22" spans="1:11" x14ac:dyDescent="0.2">
      <c r="E22" s="27"/>
    </row>
    <row r="23" spans="1:11" x14ac:dyDescent="0.2">
      <c r="E23" s="27"/>
    </row>
    <row r="24" spans="1:11" x14ac:dyDescent="0.2">
      <c r="E24" s="27"/>
    </row>
    <row r="25" spans="1:11" x14ac:dyDescent="0.2">
      <c r="E25" s="27"/>
    </row>
    <row r="26" spans="1:11" x14ac:dyDescent="0.2">
      <c r="E26" s="27"/>
    </row>
    <row r="27" spans="1:11" x14ac:dyDescent="0.2">
      <c r="E27" s="27"/>
      <c r="F27" s="27"/>
    </row>
    <row r="28" spans="1:11" x14ac:dyDescent="0.2">
      <c r="E28" s="27"/>
      <c r="F28" s="27"/>
    </row>
    <row r="29" spans="1:11" x14ac:dyDescent="0.2">
      <c r="E29" s="27"/>
      <c r="F29" s="27"/>
    </row>
    <row r="30" spans="1:11" x14ac:dyDescent="0.2">
      <c r="E30" s="27"/>
      <c r="F30" s="27"/>
    </row>
    <row r="31" spans="1:11" x14ac:dyDescent="0.2">
      <c r="E31" s="27"/>
      <c r="F31" s="27"/>
    </row>
    <row r="32" spans="1:11" x14ac:dyDescent="0.2">
      <c r="E32" s="27"/>
      <c r="F32" s="27"/>
    </row>
    <row r="33" spans="5:6" x14ac:dyDescent="0.2">
      <c r="E33" s="27"/>
      <c r="F33" s="27"/>
    </row>
    <row r="34" spans="5:6" x14ac:dyDescent="0.2">
      <c r="E34" s="27"/>
      <c r="F34" s="27"/>
    </row>
    <row r="35" spans="5:6" x14ac:dyDescent="0.2">
      <c r="E35" s="27"/>
      <c r="F35" s="27"/>
    </row>
    <row r="36" spans="5:6" x14ac:dyDescent="0.2">
      <c r="E36" s="27"/>
      <c r="F36" s="27"/>
    </row>
    <row r="37" spans="5:6" x14ac:dyDescent="0.2">
      <c r="E37" s="27"/>
      <c r="F37" s="27"/>
    </row>
    <row r="38" spans="5:6" x14ac:dyDescent="0.2">
      <c r="E38" s="27"/>
      <c r="F38" s="27"/>
    </row>
    <row r="39" spans="5:6" x14ac:dyDescent="0.2">
      <c r="E39" s="27"/>
      <c r="F39" s="27"/>
    </row>
    <row r="40" spans="5:6" x14ac:dyDescent="0.2">
      <c r="E40" s="27"/>
      <c r="F40" s="27"/>
    </row>
    <row r="41" spans="5:6" x14ac:dyDescent="0.2">
      <c r="E41" s="27"/>
      <c r="F41" s="27"/>
    </row>
    <row r="42" spans="5:6" x14ac:dyDescent="0.2">
      <c r="E42" s="27"/>
      <c r="F42" s="27"/>
    </row>
    <row r="43" spans="5:6" x14ac:dyDescent="0.2">
      <c r="E43" s="27"/>
      <c r="F43" s="27"/>
    </row>
    <row r="44" spans="5:6" x14ac:dyDescent="0.2">
      <c r="E44" s="27"/>
      <c r="F44" s="27"/>
    </row>
    <row r="45" spans="5:6" x14ac:dyDescent="0.2">
      <c r="E45" s="27"/>
      <c r="F45" s="27"/>
    </row>
    <row r="46" spans="5:6" x14ac:dyDescent="0.2">
      <c r="E46" s="27"/>
      <c r="F46" s="27"/>
    </row>
    <row r="47" spans="5:6" x14ac:dyDescent="0.2">
      <c r="E47" s="27"/>
      <c r="F47" s="27"/>
    </row>
    <row r="48" spans="5:6" x14ac:dyDescent="0.2">
      <c r="E48" s="27"/>
      <c r="F48" s="27"/>
    </row>
    <row r="49" spans="5:6" x14ac:dyDescent="0.2">
      <c r="E49" s="27"/>
      <c r="F49" s="27"/>
    </row>
    <row r="50" spans="5:6" x14ac:dyDescent="0.2">
      <c r="E50" s="27"/>
      <c r="F50" s="27"/>
    </row>
    <row r="51" spans="5:6" x14ac:dyDescent="0.2">
      <c r="E51" s="27"/>
      <c r="F51" s="27"/>
    </row>
  </sheetData>
  <mergeCells count="2">
    <mergeCell ref="G6:K7"/>
    <mergeCell ref="G20:K21"/>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17E84C-D637-1946-961A-3C5A83F12810}">
  <dimension ref="B1:Z24"/>
  <sheetViews>
    <sheetView workbookViewId="0">
      <selection activeCell="B3" sqref="B3:N3"/>
    </sheetView>
  </sheetViews>
  <sheetFormatPr baseColWidth="10" defaultColWidth="9.1640625" defaultRowHeight="12" x14ac:dyDescent="0.15"/>
  <cols>
    <col min="1" max="1" width="2" style="2" customWidth="1"/>
    <col min="2" max="2" width="13.5" style="2" bestFit="1" customWidth="1"/>
    <col min="3" max="6" width="6.6640625" style="2" customWidth="1"/>
    <col min="7" max="9" width="7" style="2" bestFit="1" customWidth="1"/>
    <col min="10" max="11" width="6.6640625" style="2" customWidth="1"/>
    <col min="12" max="12" width="7.33203125" style="2" customWidth="1"/>
    <col min="13" max="14" width="6.6640625" style="2" customWidth="1"/>
    <col min="15" max="15" width="4.6640625" style="2" customWidth="1"/>
    <col min="16" max="16384" width="9.1640625" style="2"/>
  </cols>
  <sheetData>
    <row r="1" spans="2:26" ht="16" x14ac:dyDescent="0.2">
      <c r="B1" s="1" t="s">
        <v>64</v>
      </c>
    </row>
    <row r="2" spans="2:26" ht="16" x14ac:dyDescent="0.2">
      <c r="B2" s="1"/>
    </row>
    <row r="3" spans="2:26" ht="14" x14ac:dyDescent="0.15">
      <c r="B3" s="9" t="s">
        <v>24</v>
      </c>
      <c r="C3" s="9"/>
      <c r="D3" s="9"/>
      <c r="E3" s="9"/>
      <c r="F3" s="9"/>
      <c r="G3" s="9"/>
      <c r="H3" s="9"/>
      <c r="I3" s="9"/>
      <c r="J3" s="9"/>
      <c r="K3" s="9"/>
      <c r="L3" s="9"/>
      <c r="M3" s="9"/>
      <c r="N3" s="9"/>
    </row>
    <row r="4" spans="2:26" ht="16" x14ac:dyDescent="0.2">
      <c r="B4" s="1"/>
    </row>
    <row r="5" spans="2:26" ht="13" thickBot="1" x14ac:dyDescent="0.2">
      <c r="B5" s="3" t="s">
        <v>0</v>
      </c>
      <c r="C5" s="4" t="s">
        <v>1</v>
      </c>
      <c r="D5" s="4" t="s">
        <v>2</v>
      </c>
      <c r="E5" s="4" t="s">
        <v>3</v>
      </c>
      <c r="F5" s="4" t="s">
        <v>4</v>
      </c>
      <c r="G5" s="4" t="s">
        <v>5</v>
      </c>
      <c r="H5" s="4" t="s">
        <v>6</v>
      </c>
      <c r="I5" s="4" t="s">
        <v>7</v>
      </c>
      <c r="J5" s="4" t="s">
        <v>8</v>
      </c>
      <c r="K5" s="4" t="s">
        <v>9</v>
      </c>
      <c r="L5" s="4" t="s">
        <v>10</v>
      </c>
      <c r="M5" s="4" t="s">
        <v>11</v>
      </c>
      <c r="N5" s="4" t="s">
        <v>12</v>
      </c>
    </row>
    <row r="6" spans="2:26" x14ac:dyDescent="0.15">
      <c r="B6" s="2" t="s">
        <v>52</v>
      </c>
      <c r="C6" s="2">
        <v>55</v>
      </c>
      <c r="D6" s="2">
        <v>51</v>
      </c>
      <c r="E6" s="2">
        <v>64</v>
      </c>
      <c r="F6" s="2">
        <v>71</v>
      </c>
      <c r="G6" s="2">
        <v>82</v>
      </c>
      <c r="H6" s="2">
        <v>100</v>
      </c>
      <c r="I6" s="2">
        <v>119</v>
      </c>
      <c r="J6" s="2">
        <v>120</v>
      </c>
      <c r="K6" s="2">
        <v>144</v>
      </c>
      <c r="L6" s="2">
        <v>80</v>
      </c>
      <c r="M6" s="2">
        <v>51</v>
      </c>
      <c r="N6" s="2">
        <v>60</v>
      </c>
    </row>
    <row r="7" spans="2:26" x14ac:dyDescent="0.15">
      <c r="B7" s="2" t="s">
        <v>53</v>
      </c>
      <c r="C7" s="2">
        <v>57</v>
      </c>
      <c r="D7" s="2">
        <v>72</v>
      </c>
      <c r="E7" s="2">
        <v>80</v>
      </c>
      <c r="F7" s="2">
        <v>79</v>
      </c>
      <c r="G7" s="2">
        <v>85</v>
      </c>
      <c r="H7" s="2">
        <v>101</v>
      </c>
      <c r="I7" s="2">
        <v>120</v>
      </c>
      <c r="J7" s="2">
        <v>123</v>
      </c>
      <c r="K7" s="2">
        <v>130</v>
      </c>
      <c r="L7" s="2">
        <v>84</v>
      </c>
      <c r="M7" s="2">
        <v>54</v>
      </c>
      <c r="N7" s="2">
        <v>67</v>
      </c>
    </row>
    <row r="8" spans="2:26" x14ac:dyDescent="0.15">
      <c r="B8" s="2" t="s">
        <v>54</v>
      </c>
      <c r="C8" s="2">
        <v>58</v>
      </c>
      <c r="D8" s="2">
        <v>48</v>
      </c>
      <c r="E8" s="2">
        <v>80</v>
      </c>
      <c r="F8" s="2">
        <v>81</v>
      </c>
      <c r="G8" s="2">
        <v>90</v>
      </c>
      <c r="H8" s="2">
        <v>95</v>
      </c>
      <c r="I8" s="2">
        <v>124</v>
      </c>
      <c r="J8" s="2">
        <v>132</v>
      </c>
      <c r="K8" s="2">
        <v>134</v>
      </c>
      <c r="L8" s="2">
        <v>82</v>
      </c>
      <c r="M8" s="2">
        <v>57</v>
      </c>
      <c r="N8" s="2">
        <v>64</v>
      </c>
    </row>
    <row r="9" spans="2:26" x14ac:dyDescent="0.15">
      <c r="B9" s="2" t="s">
        <v>55</v>
      </c>
      <c r="C9" s="2">
        <v>64</v>
      </c>
      <c r="D9" s="2">
        <v>71</v>
      </c>
      <c r="E9" s="2">
        <v>81</v>
      </c>
      <c r="F9" s="2">
        <v>77</v>
      </c>
      <c r="G9" s="2">
        <v>77</v>
      </c>
      <c r="H9" s="2">
        <v>89</v>
      </c>
      <c r="I9" s="2">
        <v>125</v>
      </c>
      <c r="J9" s="2">
        <v>147</v>
      </c>
      <c r="K9" s="2">
        <v>157</v>
      </c>
      <c r="L9" s="2">
        <v>95</v>
      </c>
      <c r="M9" s="2">
        <v>52</v>
      </c>
      <c r="N9" s="2">
        <v>71</v>
      </c>
    </row>
    <row r="10" spans="2:26" x14ac:dyDescent="0.15">
      <c r="B10" s="2" t="s">
        <v>56</v>
      </c>
      <c r="C10" s="2">
        <v>72</v>
      </c>
      <c r="D10" s="2">
        <v>64</v>
      </c>
      <c r="E10" s="2">
        <v>79</v>
      </c>
      <c r="F10" s="2">
        <v>75</v>
      </c>
      <c r="G10" s="2">
        <v>100</v>
      </c>
      <c r="H10" s="2">
        <v>110</v>
      </c>
      <c r="I10" s="2">
        <v>180</v>
      </c>
      <c r="J10" s="2">
        <v>189</v>
      </c>
      <c r="K10" s="2">
        <v>200</v>
      </c>
      <c r="L10" s="2">
        <v>91</v>
      </c>
      <c r="M10" s="2">
        <v>58</v>
      </c>
      <c r="N10" s="2">
        <v>76</v>
      </c>
    </row>
    <row r="11" spans="2:26" s="6" customFormat="1" x14ac:dyDescent="0.15"/>
    <row r="12" spans="2:26" s="6" customFormat="1" x14ac:dyDescent="0.15"/>
    <row r="13" spans="2:26" s="6" customFormat="1" x14ac:dyDescent="0.15"/>
    <row r="14" spans="2:26" s="6" customFormat="1" x14ac:dyDescent="0.15">
      <c r="W14" s="2"/>
      <c r="X14" s="2"/>
      <c r="Y14" s="2"/>
      <c r="Z14" s="2"/>
    </row>
    <row r="15" spans="2:26" s="6" customFormat="1" x14ac:dyDescent="0.15">
      <c r="W15" s="2"/>
      <c r="X15" s="2"/>
      <c r="Y15" s="2"/>
      <c r="Z15" s="2"/>
    </row>
    <row r="17" spans="2:6" ht="13" x14ac:dyDescent="0.15">
      <c r="B17" s="5"/>
      <c r="C17" s="8" t="s">
        <v>57</v>
      </c>
      <c r="D17" s="8"/>
    </row>
    <row r="19" spans="2:6" ht="13" thickBot="1" x14ac:dyDescent="0.2">
      <c r="B19" s="12" t="s">
        <v>58</v>
      </c>
      <c r="C19" s="4" t="s">
        <v>1</v>
      </c>
      <c r="D19" s="4" t="s">
        <v>2</v>
      </c>
      <c r="E19" s="4" t="s">
        <v>3</v>
      </c>
      <c r="F19" s="4" t="s">
        <v>4</v>
      </c>
    </row>
    <row r="20" spans="2:6" x14ac:dyDescent="0.15">
      <c r="B20" s="2">
        <v>1</v>
      </c>
      <c r="C20" s="2">
        <f>CHOOSE($B20,C$6, C$7, C$8, C$9, C$10)</f>
        <v>55</v>
      </c>
      <c r="D20" s="2">
        <f t="shared" ref="D20:F24" si="0">CHOOSE($B20,D$6, D$7, D$8, D$9, D$10)</f>
        <v>51</v>
      </c>
      <c r="E20" s="2">
        <f t="shared" si="0"/>
        <v>64</v>
      </c>
      <c r="F20" s="2">
        <f t="shared" si="0"/>
        <v>71</v>
      </c>
    </row>
    <row r="21" spans="2:6" x14ac:dyDescent="0.15">
      <c r="B21" s="2">
        <v>2</v>
      </c>
      <c r="C21" s="2">
        <f t="shared" ref="C21:C24" si="1">CHOOSE($B21,C$6, C$7, C$8, C$9, C$10)</f>
        <v>57</v>
      </c>
      <c r="D21" s="2">
        <f t="shared" si="0"/>
        <v>72</v>
      </c>
      <c r="E21" s="2">
        <f t="shared" si="0"/>
        <v>80</v>
      </c>
      <c r="F21" s="2">
        <f t="shared" si="0"/>
        <v>79</v>
      </c>
    </row>
    <row r="22" spans="2:6" x14ac:dyDescent="0.15">
      <c r="B22" s="2">
        <v>3</v>
      </c>
      <c r="C22" s="2">
        <f t="shared" si="1"/>
        <v>58</v>
      </c>
      <c r="D22" s="2">
        <f t="shared" si="0"/>
        <v>48</v>
      </c>
      <c r="E22" s="2">
        <f t="shared" si="0"/>
        <v>80</v>
      </c>
      <c r="F22" s="2">
        <f t="shared" si="0"/>
        <v>81</v>
      </c>
    </row>
    <row r="23" spans="2:6" x14ac:dyDescent="0.15">
      <c r="B23" s="2">
        <v>4</v>
      </c>
      <c r="C23" s="2">
        <f t="shared" si="1"/>
        <v>64</v>
      </c>
      <c r="D23" s="2">
        <f t="shared" si="0"/>
        <v>71</v>
      </c>
      <c r="E23" s="2">
        <f t="shared" si="0"/>
        <v>81</v>
      </c>
      <c r="F23" s="2">
        <f t="shared" si="0"/>
        <v>77</v>
      </c>
    </row>
    <row r="24" spans="2:6" x14ac:dyDescent="0.15">
      <c r="B24" s="2">
        <v>5</v>
      </c>
      <c r="C24" s="2">
        <f t="shared" si="1"/>
        <v>72</v>
      </c>
      <c r="D24" s="2">
        <f t="shared" si="0"/>
        <v>64</v>
      </c>
      <c r="E24" s="2">
        <f t="shared" si="0"/>
        <v>79</v>
      </c>
      <c r="F24" s="2">
        <f t="shared" si="0"/>
        <v>75</v>
      </c>
    </row>
  </sheetData>
  <mergeCells count="1">
    <mergeCell ref="B3:N3"/>
  </mergeCell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C4F81F-A14A-964A-9EC9-ED9FF8D7B4AE}">
  <dimension ref="B1:Z40"/>
  <sheetViews>
    <sheetView topLeftCell="A29" workbookViewId="0">
      <selection activeCell="B46" sqref="B46"/>
    </sheetView>
  </sheetViews>
  <sheetFormatPr baseColWidth="10" defaultColWidth="9.1640625" defaultRowHeight="12" x14ac:dyDescent="0.15"/>
  <cols>
    <col min="1" max="1" width="2" style="2" customWidth="1"/>
    <col min="2" max="2" width="12.6640625" style="2" customWidth="1"/>
    <col min="3" max="3" width="6.5" style="2" bestFit="1" customWidth="1"/>
    <col min="4" max="4" width="9.83203125" style="2" customWidth="1"/>
    <col min="5" max="6" width="6.6640625" style="2" customWidth="1"/>
    <col min="7" max="7" width="13.5" style="2" bestFit="1" customWidth="1"/>
    <col min="8" max="9" width="7" style="2" bestFit="1" customWidth="1"/>
    <col min="10" max="11" width="6.6640625" style="2" customWidth="1"/>
    <col min="12" max="12" width="13.5" style="2" bestFit="1" customWidth="1"/>
    <col min="13" max="14" width="6.6640625" style="2" customWidth="1"/>
    <col min="15" max="15" width="4.6640625" style="2" customWidth="1"/>
    <col min="16" max="16" width="9.1640625" style="2"/>
    <col min="17" max="17" width="13.5" style="2" bestFit="1" customWidth="1"/>
    <col min="18" max="16384" width="9.1640625" style="2"/>
  </cols>
  <sheetData>
    <row r="1" spans="2:20" ht="16" x14ac:dyDescent="0.2">
      <c r="B1" s="1" t="s">
        <v>59</v>
      </c>
    </row>
    <row r="2" spans="2:20" ht="16" x14ac:dyDescent="0.2">
      <c r="B2" s="1"/>
    </row>
    <row r="3" spans="2:20" ht="14" x14ac:dyDescent="0.15">
      <c r="B3" s="9" t="s">
        <v>24</v>
      </c>
      <c r="C3" s="9"/>
      <c r="D3" s="9"/>
      <c r="E3" s="9"/>
      <c r="F3" s="9"/>
      <c r="G3" s="9"/>
      <c r="H3" s="9"/>
      <c r="I3" s="9"/>
      <c r="J3" s="9"/>
      <c r="K3" s="9"/>
      <c r="L3" s="9"/>
      <c r="M3" s="9"/>
      <c r="N3" s="9"/>
      <c r="O3" s="9"/>
      <c r="P3" s="9"/>
      <c r="Q3" s="9"/>
      <c r="R3" s="9"/>
      <c r="S3" s="9"/>
      <c r="T3" s="9"/>
    </row>
    <row r="4" spans="2:20" ht="14" x14ac:dyDescent="0.15">
      <c r="B4" s="7"/>
      <c r="C4" s="7"/>
      <c r="D4" s="7"/>
      <c r="E4" s="7"/>
      <c r="F4" s="7"/>
      <c r="G4" s="7"/>
      <c r="H4" s="7"/>
      <c r="I4" s="7"/>
      <c r="J4" s="7"/>
      <c r="K4" s="7"/>
      <c r="L4" s="7"/>
      <c r="M4" s="7"/>
      <c r="N4" s="7"/>
      <c r="O4" s="7"/>
      <c r="P4" s="7"/>
      <c r="Q4" s="7"/>
      <c r="R4" s="7"/>
      <c r="S4" s="7"/>
      <c r="T4" s="7"/>
    </row>
    <row r="5" spans="2:20" ht="16" x14ac:dyDescent="0.2">
      <c r="B5" s="1"/>
    </row>
    <row r="6" spans="2:20" ht="14" x14ac:dyDescent="0.15">
      <c r="C6" s="18" t="s">
        <v>35</v>
      </c>
      <c r="D6" s="18"/>
      <c r="E6" s="18"/>
      <c r="H6" s="18" t="s">
        <v>36</v>
      </c>
      <c r="I6" s="18"/>
      <c r="J6" s="18"/>
      <c r="M6" s="18" t="s">
        <v>37</v>
      </c>
      <c r="N6" s="18"/>
      <c r="O6" s="18"/>
      <c r="R6" s="18" t="s">
        <v>38</v>
      </c>
      <c r="S6" s="18"/>
      <c r="T6" s="18"/>
    </row>
    <row r="7" spans="2:20" ht="13" thickBot="1" x14ac:dyDescent="0.2">
      <c r="B7" s="3" t="s">
        <v>0</v>
      </c>
      <c r="C7" s="4" t="s">
        <v>1</v>
      </c>
      <c r="D7" s="4" t="s">
        <v>2</v>
      </c>
      <c r="E7" s="4" t="s">
        <v>3</v>
      </c>
      <c r="G7" s="3" t="s">
        <v>0</v>
      </c>
      <c r="H7" s="4" t="s">
        <v>4</v>
      </c>
      <c r="I7" s="4" t="s">
        <v>5</v>
      </c>
      <c r="J7" s="4" t="s">
        <v>6</v>
      </c>
      <c r="L7" s="3" t="s">
        <v>0</v>
      </c>
      <c r="M7" s="4" t="s">
        <v>7</v>
      </c>
      <c r="N7" s="4" t="s">
        <v>8</v>
      </c>
      <c r="O7" s="4" t="s">
        <v>9</v>
      </c>
      <c r="Q7" s="3" t="s">
        <v>0</v>
      </c>
      <c r="R7" s="4" t="s">
        <v>10</v>
      </c>
      <c r="S7" s="4" t="s">
        <v>11</v>
      </c>
      <c r="T7" s="4" t="s">
        <v>12</v>
      </c>
    </row>
    <row r="8" spans="2:20" x14ac:dyDescent="0.15">
      <c r="B8" s="2" t="s">
        <v>19</v>
      </c>
      <c r="C8" s="2">
        <v>55</v>
      </c>
      <c r="D8" s="2">
        <v>51</v>
      </c>
      <c r="E8" s="2">
        <v>64</v>
      </c>
      <c r="G8" s="2" t="s">
        <v>19</v>
      </c>
      <c r="H8" s="2">
        <v>71</v>
      </c>
      <c r="I8" s="2">
        <v>82</v>
      </c>
      <c r="J8" s="2">
        <v>100</v>
      </c>
      <c r="L8" s="2" t="s">
        <v>19</v>
      </c>
      <c r="M8" s="2">
        <v>119</v>
      </c>
      <c r="N8" s="2">
        <v>120</v>
      </c>
      <c r="O8" s="2">
        <v>144</v>
      </c>
      <c r="Q8" s="2" t="s">
        <v>19</v>
      </c>
      <c r="R8" s="2">
        <v>80</v>
      </c>
      <c r="S8" s="2">
        <v>51</v>
      </c>
      <c r="T8" s="2">
        <v>60</v>
      </c>
    </row>
    <row r="9" spans="2:20" x14ac:dyDescent="0.15">
      <c r="B9" s="2" t="s">
        <v>20</v>
      </c>
      <c r="C9" s="2">
        <v>57</v>
      </c>
      <c r="D9" s="2">
        <v>72</v>
      </c>
      <c r="E9" s="2">
        <v>80</v>
      </c>
      <c r="G9" s="2" t="s">
        <v>20</v>
      </c>
      <c r="H9" s="2">
        <v>79</v>
      </c>
      <c r="I9" s="2">
        <v>85</v>
      </c>
      <c r="J9" s="2">
        <v>101</v>
      </c>
      <c r="L9" s="2" t="s">
        <v>20</v>
      </c>
      <c r="M9" s="2">
        <v>120</v>
      </c>
      <c r="N9" s="2">
        <v>123</v>
      </c>
      <c r="O9" s="2">
        <v>130</v>
      </c>
      <c r="Q9" s="2" t="s">
        <v>20</v>
      </c>
      <c r="R9" s="2">
        <v>84</v>
      </c>
      <c r="S9" s="2">
        <v>54</v>
      </c>
      <c r="T9" s="2">
        <v>67</v>
      </c>
    </row>
    <row r="10" spans="2:20" x14ac:dyDescent="0.15">
      <c r="B10" s="2" t="s">
        <v>21</v>
      </c>
      <c r="C10" s="2">
        <v>58</v>
      </c>
      <c r="D10" s="2">
        <v>48</v>
      </c>
      <c r="E10" s="2">
        <v>80</v>
      </c>
      <c r="G10" s="2" t="s">
        <v>21</v>
      </c>
      <c r="H10" s="2">
        <v>81</v>
      </c>
      <c r="I10" s="2">
        <v>90</v>
      </c>
      <c r="J10" s="2">
        <v>95</v>
      </c>
      <c r="L10" s="2" t="s">
        <v>21</v>
      </c>
      <c r="M10" s="2">
        <v>124</v>
      </c>
      <c r="N10" s="2">
        <v>132</v>
      </c>
      <c r="O10" s="2">
        <v>134</v>
      </c>
      <c r="Q10" s="2" t="s">
        <v>21</v>
      </c>
      <c r="R10" s="2">
        <v>82</v>
      </c>
      <c r="S10" s="2">
        <v>57</v>
      </c>
      <c r="T10" s="2">
        <v>64</v>
      </c>
    </row>
    <row r="11" spans="2:20" x14ac:dyDescent="0.15">
      <c r="B11" s="2" t="s">
        <v>22</v>
      </c>
      <c r="C11" s="2">
        <v>64</v>
      </c>
      <c r="D11" s="2">
        <v>71</v>
      </c>
      <c r="E11" s="2">
        <v>81</v>
      </c>
      <c r="G11" s="2" t="s">
        <v>22</v>
      </c>
      <c r="H11" s="2">
        <v>77</v>
      </c>
      <c r="I11" s="2">
        <v>77</v>
      </c>
      <c r="J11" s="2">
        <v>89</v>
      </c>
      <c r="L11" s="2" t="s">
        <v>22</v>
      </c>
      <c r="M11" s="2">
        <v>125</v>
      </c>
      <c r="N11" s="2">
        <v>147</v>
      </c>
      <c r="O11" s="2">
        <v>157</v>
      </c>
      <c r="Q11" s="2" t="s">
        <v>22</v>
      </c>
      <c r="R11" s="2">
        <v>95</v>
      </c>
      <c r="S11" s="2">
        <v>52</v>
      </c>
      <c r="T11" s="2">
        <v>71</v>
      </c>
    </row>
    <row r="12" spans="2:20" s="6" customFormat="1" x14ac:dyDescent="0.15">
      <c r="B12" s="2" t="s">
        <v>23</v>
      </c>
      <c r="C12" s="2">
        <v>72</v>
      </c>
      <c r="D12" s="2">
        <v>64</v>
      </c>
      <c r="E12" s="2">
        <v>79</v>
      </c>
      <c r="F12" s="2"/>
      <c r="G12" s="2" t="s">
        <v>23</v>
      </c>
      <c r="H12" s="2">
        <v>75</v>
      </c>
      <c r="I12" s="2">
        <v>100</v>
      </c>
      <c r="J12" s="2">
        <v>110</v>
      </c>
      <c r="K12" s="2"/>
      <c r="L12" s="2" t="s">
        <v>23</v>
      </c>
      <c r="M12" s="2">
        <v>180</v>
      </c>
      <c r="N12" s="2">
        <v>189</v>
      </c>
      <c r="O12" s="2">
        <v>200</v>
      </c>
      <c r="P12" s="2"/>
      <c r="Q12" s="2" t="s">
        <v>23</v>
      </c>
      <c r="R12" s="2">
        <v>91</v>
      </c>
      <c r="S12" s="2">
        <v>58</v>
      </c>
      <c r="T12" s="2">
        <v>76</v>
      </c>
    </row>
    <row r="13" spans="2:20" s="6" customFormat="1" x14ac:dyDescent="0.15">
      <c r="B13" s="2"/>
      <c r="C13" s="2"/>
      <c r="D13" s="2"/>
      <c r="E13" s="2"/>
      <c r="F13" s="2"/>
      <c r="G13" s="2"/>
      <c r="H13" s="2"/>
      <c r="I13" s="2"/>
      <c r="J13" s="2"/>
      <c r="K13" s="2"/>
      <c r="L13" s="2"/>
      <c r="M13" s="2"/>
      <c r="N13" s="2"/>
      <c r="O13" s="2"/>
      <c r="P13" s="2"/>
      <c r="Q13" s="2"/>
      <c r="R13" s="2"/>
      <c r="S13" s="2"/>
      <c r="T13" s="2"/>
    </row>
    <row r="14" spans="2:20" s="6" customFormat="1" x14ac:dyDescent="0.15"/>
    <row r="15" spans="2:20" s="6" customFormat="1" x14ac:dyDescent="0.15"/>
    <row r="16" spans="2:20" s="6" customFormat="1" x14ac:dyDescent="0.15"/>
    <row r="17" spans="2:26" s="6" customFormat="1" x14ac:dyDescent="0.15"/>
    <row r="18" spans="2:26" s="6" customFormat="1" x14ac:dyDescent="0.15">
      <c r="W18" s="2"/>
      <c r="X18" s="2"/>
      <c r="Y18" s="2"/>
      <c r="Z18" s="2"/>
    </row>
    <row r="20" spans="2:26" x14ac:dyDescent="0.15">
      <c r="E20" s="19"/>
      <c r="F20" s="19"/>
    </row>
    <row r="21" spans="2:26" ht="13" x14ac:dyDescent="0.15">
      <c r="B21" s="10" t="s">
        <v>60</v>
      </c>
      <c r="C21" s="10"/>
      <c r="D21" s="10"/>
      <c r="E21" s="19"/>
      <c r="F21" s="19"/>
      <c r="G21" s="19"/>
    </row>
    <row r="22" spans="2:26" x14ac:dyDescent="0.15">
      <c r="E22" s="19"/>
      <c r="F22" s="19"/>
    </row>
    <row r="23" spans="2:26" x14ac:dyDescent="0.15">
      <c r="D23" s="20" t="s">
        <v>61</v>
      </c>
      <c r="E23" s="19"/>
      <c r="F23" s="19"/>
    </row>
    <row r="24" spans="2:26" ht="13" thickBot="1" x14ac:dyDescent="0.2">
      <c r="B24" s="21" t="s">
        <v>62</v>
      </c>
      <c r="C24" s="4" t="s">
        <v>63</v>
      </c>
      <c r="D24" s="22"/>
      <c r="E24" s="19"/>
      <c r="F24" s="19"/>
    </row>
    <row r="25" spans="2:26" x14ac:dyDescent="0.15">
      <c r="B25" s="19">
        <v>1</v>
      </c>
      <c r="C25" s="2" t="s">
        <v>19</v>
      </c>
      <c r="D25" s="2">
        <f>VLOOKUP(C25, CHOOSE(B25, Q__1, Q__2, Q__3, Q__4), 4, 0)</f>
        <v>64</v>
      </c>
    </row>
    <row r="26" spans="2:26" x14ac:dyDescent="0.15">
      <c r="B26" s="19">
        <v>2</v>
      </c>
      <c r="C26" s="2" t="s">
        <v>19</v>
      </c>
      <c r="D26" s="2">
        <f>VLOOKUP(C26, CHOOSE(B26, Q__1, Q__2, Q__3, Q__4), 4, 0)</f>
        <v>100</v>
      </c>
    </row>
    <row r="27" spans="2:26" x14ac:dyDescent="0.15">
      <c r="B27" s="19">
        <v>3</v>
      </c>
      <c r="C27" s="2" t="s">
        <v>19</v>
      </c>
      <c r="D27" s="2">
        <f>VLOOKUP(C27, CHOOSE(B27, Q__1, Q__2, Q__3, Q__4), 4, 0)</f>
        <v>144</v>
      </c>
    </row>
    <row r="28" spans="2:26" x14ac:dyDescent="0.15">
      <c r="B28" s="19">
        <v>4</v>
      </c>
      <c r="C28" s="2" t="s">
        <v>19</v>
      </c>
      <c r="D28" s="2">
        <f>VLOOKUP(C28, CHOOSE(B28, Q__1, Q__2, Q__3, Q__4), 4, 0)</f>
        <v>60</v>
      </c>
    </row>
    <row r="33" spans="2:4" ht="13" x14ac:dyDescent="0.15">
      <c r="B33" s="10" t="s">
        <v>60</v>
      </c>
      <c r="C33" s="10"/>
      <c r="D33" s="10"/>
    </row>
    <row r="35" spans="2:4" x14ac:dyDescent="0.15">
      <c r="D35" s="20" t="s">
        <v>61</v>
      </c>
    </row>
    <row r="36" spans="2:4" ht="13" thickBot="1" x14ac:dyDescent="0.2">
      <c r="B36" s="21" t="s">
        <v>62</v>
      </c>
      <c r="C36" s="4" t="s">
        <v>63</v>
      </c>
      <c r="D36" s="22"/>
    </row>
    <row r="37" spans="2:4" x14ac:dyDescent="0.15">
      <c r="B37" s="19">
        <v>1</v>
      </c>
      <c r="C37" s="2" t="s">
        <v>20</v>
      </c>
      <c r="D37" s="2">
        <f>VLOOKUP(C37, CHOOSE(B37, Q__1, Q__2, Q__3, Q__4), 4, 0)</f>
        <v>80</v>
      </c>
    </row>
    <row r="38" spans="2:4" x14ac:dyDescent="0.15">
      <c r="B38" s="19">
        <v>2</v>
      </c>
      <c r="C38" s="2" t="s">
        <v>20</v>
      </c>
      <c r="D38" s="2">
        <f>VLOOKUP(C38, CHOOSE(B38, Q__1, Q__2, Q__3, Q__4), 4, 0)</f>
        <v>101</v>
      </c>
    </row>
    <row r="39" spans="2:4" x14ac:dyDescent="0.15">
      <c r="B39" s="19">
        <v>3</v>
      </c>
      <c r="C39" s="2" t="s">
        <v>20</v>
      </c>
      <c r="D39" s="2">
        <f>VLOOKUP(C39, CHOOSE(B39, Q__1, Q__2, Q__3, Q__4), 4, 0)</f>
        <v>130</v>
      </c>
    </row>
    <row r="40" spans="2:4" x14ac:dyDescent="0.15">
      <c r="B40" s="19">
        <v>4</v>
      </c>
      <c r="C40" s="2" t="s">
        <v>20</v>
      </c>
      <c r="D40" s="2">
        <f>VLOOKUP(C40, CHOOSE(B40, Q__1, Q__2, Q__3, Q__4), 4, 0)</f>
        <v>67</v>
      </c>
    </row>
  </sheetData>
  <mergeCells count="9">
    <mergeCell ref="D23:D24"/>
    <mergeCell ref="B33:D33"/>
    <mergeCell ref="D35:D36"/>
    <mergeCell ref="B3:T3"/>
    <mergeCell ref="C6:E6"/>
    <mergeCell ref="H6:J6"/>
    <mergeCell ref="M6:O6"/>
    <mergeCell ref="R6:T6"/>
    <mergeCell ref="B21:D21"/>
  </mergeCell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7D3B07-25E4-5D4A-9D2D-1832E4781C05}">
  <dimension ref="B1:Z20"/>
  <sheetViews>
    <sheetView workbookViewId="0">
      <selection activeCell="L9" sqref="L9"/>
    </sheetView>
  </sheetViews>
  <sheetFormatPr baseColWidth="10" defaultColWidth="9.1640625" defaultRowHeight="12" x14ac:dyDescent="0.15"/>
  <cols>
    <col min="1" max="1" width="2" style="2" customWidth="1"/>
    <col min="2" max="2" width="13.5" style="2" bestFit="1" customWidth="1"/>
    <col min="3" max="6" width="6.6640625" style="2" customWidth="1"/>
    <col min="7" max="9" width="7" style="2" bestFit="1" customWidth="1"/>
    <col min="10" max="11" width="6.6640625" style="2" customWidth="1"/>
    <col min="12" max="12" width="7.33203125" style="2" customWidth="1"/>
    <col min="13" max="14" width="6.6640625" style="2" customWidth="1"/>
    <col min="15" max="15" width="4.6640625" style="2" customWidth="1"/>
    <col min="16" max="16384" width="9.1640625" style="2"/>
  </cols>
  <sheetData>
    <row r="1" spans="2:26" ht="16" x14ac:dyDescent="0.2">
      <c r="B1" s="1" t="s">
        <v>90</v>
      </c>
    </row>
    <row r="2" spans="2:26" ht="16" x14ac:dyDescent="0.2">
      <c r="B2" s="1"/>
    </row>
    <row r="3" spans="2:26" ht="14" x14ac:dyDescent="0.15">
      <c r="B3" s="9" t="s">
        <v>24</v>
      </c>
      <c r="C3" s="9"/>
      <c r="D3" s="9"/>
      <c r="E3" s="9"/>
      <c r="F3" s="35"/>
      <c r="G3" s="35"/>
      <c r="H3" s="35"/>
      <c r="I3" s="35"/>
      <c r="J3" s="35"/>
      <c r="K3" s="35"/>
      <c r="L3" s="35"/>
      <c r="M3" s="35"/>
      <c r="N3" s="35"/>
    </row>
    <row r="4" spans="2:26" ht="16" x14ac:dyDescent="0.2">
      <c r="B4" s="1"/>
    </row>
    <row r="5" spans="2:26" ht="14" x14ac:dyDescent="0.15">
      <c r="C5" s="18" t="s">
        <v>37</v>
      </c>
      <c r="D5" s="18"/>
      <c r="E5" s="18"/>
      <c r="F5" s="6"/>
      <c r="G5" s="6"/>
      <c r="H5" s="6"/>
      <c r="I5" s="6"/>
      <c r="J5" s="6"/>
      <c r="K5" s="6"/>
      <c r="L5" s="6"/>
      <c r="M5" s="6"/>
      <c r="N5" s="6"/>
      <c r="O5" s="6"/>
      <c r="P5" s="6"/>
    </row>
    <row r="6" spans="2:26" ht="13" thickBot="1" x14ac:dyDescent="0.2">
      <c r="B6" s="3" t="s">
        <v>0</v>
      </c>
      <c r="C6" s="4" t="s">
        <v>7</v>
      </c>
      <c r="D6" s="4" t="s">
        <v>8</v>
      </c>
      <c r="E6" s="4" t="s">
        <v>9</v>
      </c>
      <c r="F6" s="6"/>
      <c r="G6" s="6"/>
      <c r="H6" s="6"/>
      <c r="I6" s="6"/>
      <c r="J6" s="6"/>
      <c r="K6" s="6"/>
      <c r="L6" s="6"/>
      <c r="M6" s="6"/>
      <c r="N6" s="6"/>
      <c r="O6" s="6"/>
      <c r="P6" s="6"/>
    </row>
    <row r="7" spans="2:26" x14ac:dyDescent="0.15">
      <c r="B7" s="2" t="s">
        <v>19</v>
      </c>
      <c r="C7" s="2">
        <v>119</v>
      </c>
      <c r="D7" s="2">
        <v>120</v>
      </c>
      <c r="E7" s="2">
        <v>144</v>
      </c>
      <c r="F7" s="6"/>
      <c r="G7" s="6"/>
      <c r="H7" s="6"/>
      <c r="I7" s="6"/>
      <c r="J7" s="6"/>
      <c r="K7" s="6"/>
      <c r="L7" s="6"/>
      <c r="M7" s="6"/>
      <c r="N7" s="6"/>
      <c r="O7" s="6"/>
      <c r="P7" s="6"/>
    </row>
    <row r="8" spans="2:26" x14ac:dyDescent="0.15">
      <c r="B8" s="2" t="s">
        <v>20</v>
      </c>
      <c r="C8" s="2">
        <v>120</v>
      </c>
      <c r="D8" s="2">
        <v>123</v>
      </c>
      <c r="E8" s="2">
        <v>130</v>
      </c>
      <c r="F8" s="6"/>
      <c r="G8" s="6"/>
      <c r="H8" s="6"/>
      <c r="I8" s="6"/>
      <c r="J8" s="6"/>
      <c r="K8" s="6"/>
      <c r="L8" s="6"/>
      <c r="M8" s="6"/>
      <c r="N8" s="6"/>
      <c r="O8" s="6"/>
      <c r="P8" s="6"/>
    </row>
    <row r="9" spans="2:26" x14ac:dyDescent="0.15">
      <c r="B9" s="2" t="s">
        <v>21</v>
      </c>
      <c r="C9" s="2">
        <v>124</v>
      </c>
      <c r="D9" s="2">
        <v>132</v>
      </c>
      <c r="E9" s="2">
        <v>134</v>
      </c>
    </row>
    <row r="10" spans="2:26" x14ac:dyDescent="0.15">
      <c r="B10" s="2" t="s">
        <v>22</v>
      </c>
      <c r="C10" s="2">
        <v>125</v>
      </c>
      <c r="D10" s="2">
        <v>147</v>
      </c>
      <c r="E10" s="2">
        <v>157</v>
      </c>
    </row>
    <row r="11" spans="2:26" s="6" customFormat="1" x14ac:dyDescent="0.15">
      <c r="B11" s="2" t="s">
        <v>23</v>
      </c>
      <c r="C11" s="2">
        <v>180</v>
      </c>
      <c r="D11" s="2">
        <v>189</v>
      </c>
      <c r="E11" s="2">
        <v>200</v>
      </c>
    </row>
    <row r="12" spans="2:26" s="6" customFormat="1" x14ac:dyDescent="0.15"/>
    <row r="13" spans="2:26" s="6" customFormat="1" x14ac:dyDescent="0.15"/>
    <row r="14" spans="2:26" s="6" customFormat="1" x14ac:dyDescent="0.15"/>
    <row r="15" spans="2:26" s="6" customFormat="1" x14ac:dyDescent="0.15">
      <c r="W15" s="2"/>
      <c r="X15" s="2"/>
      <c r="Y15" s="2"/>
      <c r="Z15" s="2"/>
    </row>
    <row r="17" spans="2:5" ht="13" x14ac:dyDescent="0.15">
      <c r="B17" s="5"/>
      <c r="C17" s="8" t="s">
        <v>90</v>
      </c>
    </row>
    <row r="19" spans="2:5" ht="13" thickBot="1" x14ac:dyDescent="0.2">
      <c r="C19" s="4" t="s">
        <v>7</v>
      </c>
      <c r="D19" s="4" t="s">
        <v>8</v>
      </c>
      <c r="E19" s="4" t="s">
        <v>9</v>
      </c>
    </row>
    <row r="20" spans="2:5" x14ac:dyDescent="0.15">
      <c r="B20" s="2" t="s">
        <v>23</v>
      </c>
      <c r="C20" s="2">
        <f ca="1">OFFSET($B$6, 5,1)</f>
        <v>180</v>
      </c>
      <c r="D20" s="2">
        <f ca="1">OFFSET($B$6, 5,2)</f>
        <v>189</v>
      </c>
      <c r="E20" s="2">
        <f ca="1">OFFSET($B$6, 5,3)</f>
        <v>200</v>
      </c>
    </row>
  </sheetData>
  <mergeCells count="2">
    <mergeCell ref="B3:E3"/>
    <mergeCell ref="C5:E5"/>
  </mergeCell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481CD5-5543-BF45-8A11-9E300E41CA21}">
  <dimension ref="B1:Z27"/>
  <sheetViews>
    <sheetView tabSelected="1" workbookViewId="0">
      <selection activeCell="V10" sqref="V10"/>
    </sheetView>
  </sheetViews>
  <sheetFormatPr baseColWidth="10" defaultColWidth="9.1640625" defaultRowHeight="12" x14ac:dyDescent="0.15"/>
  <cols>
    <col min="1" max="1" width="2" style="2" customWidth="1"/>
    <col min="2" max="2" width="13.5" style="2" bestFit="1" customWidth="1"/>
    <col min="3" max="6" width="6.6640625" style="2" customWidth="1"/>
    <col min="7" max="9" width="7" style="2" bestFit="1" customWidth="1"/>
    <col min="10" max="11" width="6.6640625" style="2" customWidth="1"/>
    <col min="12" max="12" width="7.33203125" style="2" customWidth="1"/>
    <col min="13" max="14" width="6.6640625" style="2" customWidth="1"/>
    <col min="15" max="15" width="4.6640625" style="2" customWidth="1"/>
    <col min="16" max="16384" width="9.1640625" style="2"/>
  </cols>
  <sheetData>
    <row r="1" spans="2:26" ht="16" x14ac:dyDescent="0.2">
      <c r="B1" s="1" t="s">
        <v>92</v>
      </c>
    </row>
    <row r="2" spans="2:26" ht="16" x14ac:dyDescent="0.2">
      <c r="B2" s="1"/>
    </row>
    <row r="3" spans="2:26" ht="14" x14ac:dyDescent="0.15">
      <c r="B3" s="9" t="s">
        <v>24</v>
      </c>
      <c r="C3" s="9"/>
      <c r="D3" s="9"/>
      <c r="E3" s="9"/>
      <c r="F3" s="9"/>
      <c r="G3" s="9"/>
      <c r="H3" s="9"/>
      <c r="I3" s="9"/>
      <c r="J3" s="9"/>
      <c r="K3" s="9"/>
      <c r="L3" s="9"/>
      <c r="M3" s="9"/>
      <c r="N3" s="9"/>
    </row>
    <row r="4" spans="2:26" ht="16" x14ac:dyDescent="0.2">
      <c r="B4" s="1"/>
    </row>
    <row r="5" spans="2:26" ht="13" thickBot="1" x14ac:dyDescent="0.2">
      <c r="B5" s="3" t="s">
        <v>0</v>
      </c>
      <c r="C5" s="4" t="s">
        <v>1</v>
      </c>
      <c r="D5" s="4" t="s">
        <v>2</v>
      </c>
      <c r="E5" s="4" t="s">
        <v>3</v>
      </c>
      <c r="F5" s="4" t="s">
        <v>4</v>
      </c>
      <c r="G5" s="4" t="s">
        <v>5</v>
      </c>
      <c r="H5" s="4" t="s">
        <v>6</v>
      </c>
      <c r="I5" s="4" t="s">
        <v>7</v>
      </c>
      <c r="J5" s="4" t="s">
        <v>8</v>
      </c>
      <c r="K5" s="4" t="s">
        <v>9</v>
      </c>
      <c r="L5" s="4" t="s">
        <v>10</v>
      </c>
      <c r="M5" s="4" t="s">
        <v>11</v>
      </c>
      <c r="N5" s="4" t="s">
        <v>12</v>
      </c>
    </row>
    <row r="6" spans="2:26" x14ac:dyDescent="0.15">
      <c r="B6" s="2" t="s">
        <v>19</v>
      </c>
      <c r="C6" s="2">
        <v>55</v>
      </c>
      <c r="D6" s="2">
        <v>51</v>
      </c>
      <c r="E6" s="2">
        <v>64</v>
      </c>
      <c r="F6" s="2">
        <v>71</v>
      </c>
      <c r="G6" s="2">
        <v>82</v>
      </c>
      <c r="H6" s="2">
        <v>100</v>
      </c>
      <c r="I6" s="2">
        <v>119</v>
      </c>
      <c r="J6" s="2">
        <v>120</v>
      </c>
      <c r="K6" s="2">
        <v>144</v>
      </c>
      <c r="L6" s="2">
        <v>80</v>
      </c>
      <c r="M6" s="2">
        <v>51</v>
      </c>
      <c r="N6" s="2">
        <v>60</v>
      </c>
    </row>
    <row r="7" spans="2:26" x14ac:dyDescent="0.15">
      <c r="B7" s="2" t="s">
        <v>20</v>
      </c>
      <c r="C7" s="2">
        <v>57</v>
      </c>
      <c r="D7" s="2">
        <v>72</v>
      </c>
      <c r="E7" s="2">
        <v>80</v>
      </c>
      <c r="F7" s="2">
        <v>79</v>
      </c>
      <c r="G7" s="2">
        <v>85</v>
      </c>
      <c r="H7" s="2">
        <v>101</v>
      </c>
      <c r="I7" s="2">
        <v>120</v>
      </c>
      <c r="J7" s="2">
        <v>123</v>
      </c>
      <c r="K7" s="2">
        <v>130</v>
      </c>
      <c r="L7" s="2">
        <v>84</v>
      </c>
      <c r="M7" s="2">
        <v>54</v>
      </c>
      <c r="N7" s="2">
        <v>67</v>
      </c>
    </row>
    <row r="8" spans="2:26" x14ac:dyDescent="0.15">
      <c r="B8" s="2" t="s">
        <v>21</v>
      </c>
      <c r="C8" s="2">
        <v>58</v>
      </c>
      <c r="D8" s="2">
        <v>48</v>
      </c>
      <c r="E8" s="2">
        <v>80</v>
      </c>
      <c r="F8" s="2">
        <v>81</v>
      </c>
      <c r="G8" s="2">
        <v>90</v>
      </c>
      <c r="H8" s="2">
        <v>95</v>
      </c>
      <c r="I8" s="2">
        <v>124</v>
      </c>
      <c r="J8" s="2">
        <v>132</v>
      </c>
      <c r="K8" s="2">
        <v>134</v>
      </c>
      <c r="L8" s="2">
        <v>82</v>
      </c>
      <c r="M8" s="2">
        <v>57</v>
      </c>
      <c r="N8" s="2">
        <v>64</v>
      </c>
    </row>
    <row r="9" spans="2:26" x14ac:dyDescent="0.15">
      <c r="B9" s="2" t="s">
        <v>22</v>
      </c>
      <c r="C9" s="2">
        <v>64</v>
      </c>
      <c r="D9" s="2">
        <v>71</v>
      </c>
      <c r="E9" s="2">
        <v>81</v>
      </c>
      <c r="F9" s="2">
        <v>77</v>
      </c>
      <c r="G9" s="2">
        <v>77</v>
      </c>
      <c r="H9" s="2">
        <v>89</v>
      </c>
      <c r="I9" s="2">
        <v>125</v>
      </c>
      <c r="J9" s="2">
        <v>147</v>
      </c>
      <c r="K9" s="2">
        <v>157</v>
      </c>
      <c r="L9" s="2">
        <v>95</v>
      </c>
      <c r="M9" s="2">
        <v>52</v>
      </c>
      <c r="N9" s="2">
        <v>71</v>
      </c>
    </row>
    <row r="10" spans="2:26" x14ac:dyDescent="0.15">
      <c r="B10" s="2" t="s">
        <v>23</v>
      </c>
      <c r="C10" s="2">
        <v>72</v>
      </c>
      <c r="D10" s="2">
        <v>64</v>
      </c>
      <c r="E10" s="2">
        <v>79</v>
      </c>
      <c r="F10" s="2">
        <v>75</v>
      </c>
      <c r="G10" s="2">
        <v>100</v>
      </c>
      <c r="H10" s="2">
        <v>110</v>
      </c>
      <c r="I10" s="2">
        <v>180</v>
      </c>
      <c r="J10" s="2">
        <v>189</v>
      </c>
      <c r="K10" s="2">
        <v>200</v>
      </c>
      <c r="L10" s="2">
        <v>91</v>
      </c>
      <c r="M10" s="2">
        <v>58</v>
      </c>
      <c r="N10" s="2">
        <v>76</v>
      </c>
    </row>
    <row r="12" spans="2:26" s="6" customFormat="1" x14ac:dyDescent="0.15"/>
    <row r="13" spans="2:26" s="6" customFormat="1" x14ac:dyDescent="0.15">
      <c r="W13" s="2"/>
      <c r="X13" s="2"/>
      <c r="Y13" s="2"/>
      <c r="Z13" s="2"/>
    </row>
    <row r="15" spans="2:26" ht="13" x14ac:dyDescent="0.15">
      <c r="B15" s="10" t="s">
        <v>91</v>
      </c>
      <c r="C15" s="10"/>
      <c r="D15" s="10"/>
      <c r="E15" s="10"/>
      <c r="F15" s="10"/>
      <c r="G15" s="10"/>
      <c r="H15" s="10"/>
      <c r="I15" s="10"/>
      <c r="J15" s="10"/>
      <c r="K15" s="10"/>
      <c r="L15" s="10"/>
      <c r="M15" s="10"/>
      <c r="N15" s="10"/>
    </row>
    <row r="17" spans="2:14" ht="13" thickBot="1" x14ac:dyDescent="0.2">
      <c r="B17" s="3" t="s">
        <v>0</v>
      </c>
      <c r="C17" s="4" t="s">
        <v>1</v>
      </c>
      <c r="D17" s="4" t="s">
        <v>2</v>
      </c>
      <c r="E17" s="4" t="s">
        <v>3</v>
      </c>
      <c r="F17" s="4" t="s">
        <v>4</v>
      </c>
      <c r="G17" s="4" t="s">
        <v>5</v>
      </c>
      <c r="H17" s="4" t="s">
        <v>6</v>
      </c>
      <c r="I17" s="4" t="s">
        <v>7</v>
      </c>
      <c r="J17" s="4" t="s">
        <v>8</v>
      </c>
      <c r="K17" s="4" t="s">
        <v>9</v>
      </c>
      <c r="L17" s="4" t="s">
        <v>10</v>
      </c>
      <c r="M17" s="4" t="s">
        <v>11</v>
      </c>
      <c r="N17" s="4" t="s">
        <v>12</v>
      </c>
    </row>
    <row r="18" spans="2:14" x14ac:dyDescent="0.15">
      <c r="B18" s="2" t="s">
        <v>20</v>
      </c>
      <c r="C18" s="2">
        <f t="shared" ref="C18:N18" ca="1" si="0">OFFSET(B5, MATCH($B18, $B$6:$B$10, 0), 1)</f>
        <v>57</v>
      </c>
      <c r="D18" s="2">
        <f t="shared" ca="1" si="0"/>
        <v>72</v>
      </c>
      <c r="E18" s="2">
        <f t="shared" ca="1" si="0"/>
        <v>80</v>
      </c>
      <c r="F18" s="2">
        <f t="shared" ca="1" si="0"/>
        <v>79</v>
      </c>
      <c r="G18" s="2">
        <f t="shared" ca="1" si="0"/>
        <v>85</v>
      </c>
      <c r="H18" s="2">
        <f t="shared" ca="1" si="0"/>
        <v>101</v>
      </c>
      <c r="I18" s="2">
        <f t="shared" ca="1" si="0"/>
        <v>120</v>
      </c>
      <c r="J18" s="2">
        <f t="shared" ca="1" si="0"/>
        <v>123</v>
      </c>
      <c r="K18" s="2">
        <f t="shared" ca="1" si="0"/>
        <v>130</v>
      </c>
      <c r="L18" s="2">
        <f t="shared" ca="1" si="0"/>
        <v>84</v>
      </c>
      <c r="M18" s="2">
        <f t="shared" ca="1" si="0"/>
        <v>54</v>
      </c>
      <c r="N18" s="2">
        <f t="shared" ca="1" si="0"/>
        <v>67</v>
      </c>
    </row>
    <row r="24" spans="2:14" ht="13" x14ac:dyDescent="0.15">
      <c r="B24" s="10" t="s">
        <v>91</v>
      </c>
      <c r="C24" s="10"/>
      <c r="D24" s="10"/>
      <c r="E24" s="10"/>
      <c r="F24" s="10"/>
      <c r="G24" s="10"/>
      <c r="H24" s="10"/>
      <c r="I24" s="10"/>
      <c r="J24" s="10"/>
      <c r="K24" s="10"/>
      <c r="L24" s="10"/>
      <c r="M24" s="10"/>
      <c r="N24" s="10"/>
    </row>
    <row r="26" spans="2:14" ht="13" thickBot="1" x14ac:dyDescent="0.2">
      <c r="B26" s="3" t="s">
        <v>0</v>
      </c>
      <c r="C26" s="4" t="s">
        <v>1</v>
      </c>
      <c r="D26" s="4" t="s">
        <v>2</v>
      </c>
      <c r="E26" s="4" t="s">
        <v>3</v>
      </c>
      <c r="F26" s="4" t="s">
        <v>4</v>
      </c>
      <c r="G26" s="4" t="s">
        <v>5</v>
      </c>
      <c r="H26" s="4" t="s">
        <v>6</v>
      </c>
      <c r="I26" s="4" t="s">
        <v>7</v>
      </c>
      <c r="J26" s="4" t="s">
        <v>8</v>
      </c>
      <c r="K26" s="4" t="s">
        <v>9</v>
      </c>
      <c r="L26" s="4" t="s">
        <v>10</v>
      </c>
      <c r="M26" s="4" t="s">
        <v>11</v>
      </c>
      <c r="N26" s="4" t="s">
        <v>12</v>
      </c>
    </row>
    <row r="27" spans="2:14" x14ac:dyDescent="0.15">
      <c r="B27" s="2" t="s">
        <v>22</v>
      </c>
      <c r="C27" s="2">
        <f t="shared" ref="C27:N27" ca="1" si="1">OFFSET(B5, MATCH($B27, $B$6:$B$10, 0), 1)</f>
        <v>64</v>
      </c>
      <c r="D27" s="2">
        <f t="shared" ca="1" si="1"/>
        <v>71</v>
      </c>
      <c r="E27" s="2">
        <f t="shared" ca="1" si="1"/>
        <v>81</v>
      </c>
      <c r="F27" s="2">
        <f t="shared" ca="1" si="1"/>
        <v>77</v>
      </c>
      <c r="G27" s="2">
        <f t="shared" ca="1" si="1"/>
        <v>77</v>
      </c>
      <c r="H27" s="2">
        <f t="shared" ca="1" si="1"/>
        <v>89</v>
      </c>
      <c r="I27" s="2">
        <f t="shared" ca="1" si="1"/>
        <v>125</v>
      </c>
      <c r="J27" s="2">
        <f t="shared" ca="1" si="1"/>
        <v>147</v>
      </c>
      <c r="K27" s="2">
        <f t="shared" ca="1" si="1"/>
        <v>157</v>
      </c>
      <c r="L27" s="2">
        <f t="shared" ca="1" si="1"/>
        <v>95</v>
      </c>
      <c r="M27" s="2">
        <f t="shared" ca="1" si="1"/>
        <v>52</v>
      </c>
      <c r="N27" s="2">
        <f t="shared" ca="1" si="1"/>
        <v>71</v>
      </c>
    </row>
  </sheetData>
  <mergeCells count="3">
    <mergeCell ref="B3:N3"/>
    <mergeCell ref="B15:N15"/>
    <mergeCell ref="B24:N24"/>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Z46"/>
  <sheetViews>
    <sheetView workbookViewId="0">
      <selection activeCell="E5" sqref="E5"/>
    </sheetView>
  </sheetViews>
  <sheetFormatPr baseColWidth="10" defaultColWidth="9.1640625" defaultRowHeight="12" x14ac:dyDescent="0.15"/>
  <cols>
    <col min="1" max="1" width="2" style="2" customWidth="1"/>
    <col min="2" max="2" width="13.5" style="2" bestFit="1" customWidth="1"/>
    <col min="3" max="6" width="6.6640625" style="2" customWidth="1"/>
    <col min="7" max="9" width="7" style="2" bestFit="1" customWidth="1"/>
    <col min="10" max="11" width="6.6640625" style="2" customWidth="1"/>
    <col min="12" max="12" width="7.33203125" style="2" customWidth="1"/>
    <col min="13" max="14" width="6.6640625" style="2" customWidth="1"/>
    <col min="15" max="15" width="4.6640625" style="2" customWidth="1"/>
    <col min="16" max="16384" width="9.1640625" style="2"/>
  </cols>
  <sheetData>
    <row r="1" spans="2:14" ht="15.75" customHeight="1" x14ac:dyDescent="0.2">
      <c r="B1" s="1" t="s">
        <v>27</v>
      </c>
    </row>
    <row r="2" spans="2:14" ht="15.75" customHeight="1" x14ac:dyDescent="0.2">
      <c r="B2" s="1"/>
    </row>
    <row r="3" spans="2:14" ht="15.75" customHeight="1" x14ac:dyDescent="0.15">
      <c r="B3" s="9" t="s">
        <v>24</v>
      </c>
      <c r="C3" s="9"/>
      <c r="D3" s="9"/>
      <c r="E3" s="9"/>
      <c r="F3" s="9"/>
      <c r="G3" s="9"/>
      <c r="H3" s="9"/>
      <c r="I3" s="9"/>
      <c r="J3" s="9"/>
      <c r="K3" s="9"/>
      <c r="L3" s="9"/>
      <c r="M3" s="9"/>
      <c r="N3" s="9"/>
    </row>
    <row r="4" spans="2:14" ht="15.75" customHeight="1" x14ac:dyDescent="0.2">
      <c r="B4" s="1"/>
    </row>
    <row r="5" spans="2:14" ht="15" customHeight="1" thickBot="1" x14ac:dyDescent="0.2">
      <c r="B5" s="3" t="s">
        <v>0</v>
      </c>
      <c r="C5" s="4" t="s">
        <v>1</v>
      </c>
      <c r="D5" s="4" t="s">
        <v>2</v>
      </c>
      <c r="E5" s="4" t="s">
        <v>3</v>
      </c>
      <c r="F5" s="4" t="s">
        <v>4</v>
      </c>
      <c r="G5" s="4" t="s">
        <v>5</v>
      </c>
      <c r="H5" s="4" t="s">
        <v>6</v>
      </c>
      <c r="I5" s="4" t="s">
        <v>7</v>
      </c>
      <c r="J5" s="4" t="s">
        <v>8</v>
      </c>
      <c r="K5" s="4" t="s">
        <v>9</v>
      </c>
      <c r="L5" s="4" t="s">
        <v>10</v>
      </c>
      <c r="M5" s="4" t="s">
        <v>11</v>
      </c>
      <c r="N5" s="4" t="s">
        <v>12</v>
      </c>
    </row>
    <row r="6" spans="2:14" x14ac:dyDescent="0.15">
      <c r="B6" s="2" t="s">
        <v>19</v>
      </c>
      <c r="C6" s="2">
        <v>55</v>
      </c>
      <c r="D6" s="2">
        <v>51</v>
      </c>
      <c r="E6" s="2">
        <v>64</v>
      </c>
      <c r="F6" s="2">
        <v>71</v>
      </c>
      <c r="G6" s="2">
        <v>82</v>
      </c>
      <c r="H6" s="2">
        <v>100</v>
      </c>
      <c r="I6" s="2">
        <v>119</v>
      </c>
      <c r="J6" s="2">
        <v>120</v>
      </c>
      <c r="K6" s="2">
        <v>144</v>
      </c>
      <c r="L6" s="2">
        <v>80</v>
      </c>
      <c r="M6" s="2">
        <v>51</v>
      </c>
      <c r="N6" s="2">
        <v>60</v>
      </c>
    </row>
    <row r="7" spans="2:14" x14ac:dyDescent="0.15">
      <c r="B7" s="2" t="s">
        <v>20</v>
      </c>
      <c r="C7" s="2">
        <v>57</v>
      </c>
      <c r="D7" s="2">
        <v>72</v>
      </c>
      <c r="E7" s="2">
        <v>80</v>
      </c>
      <c r="F7" s="2">
        <v>79</v>
      </c>
      <c r="G7" s="2">
        <v>85</v>
      </c>
      <c r="H7" s="2">
        <v>101</v>
      </c>
      <c r="I7" s="2">
        <v>120</v>
      </c>
      <c r="J7" s="2">
        <v>123</v>
      </c>
      <c r="K7" s="2">
        <v>130</v>
      </c>
      <c r="L7" s="2">
        <v>84</v>
      </c>
      <c r="M7" s="2">
        <v>54</v>
      </c>
      <c r="N7" s="2">
        <v>67</v>
      </c>
    </row>
    <row r="8" spans="2:14" x14ac:dyDescent="0.15">
      <c r="B8" s="2" t="s">
        <v>21</v>
      </c>
      <c r="C8" s="2">
        <v>58</v>
      </c>
      <c r="D8" s="2">
        <v>48</v>
      </c>
      <c r="E8" s="2">
        <v>80</v>
      </c>
      <c r="F8" s="2">
        <v>81</v>
      </c>
      <c r="G8" s="2">
        <v>90</v>
      </c>
      <c r="H8" s="2">
        <v>95</v>
      </c>
      <c r="I8" s="2">
        <v>124</v>
      </c>
      <c r="J8" s="2">
        <v>132</v>
      </c>
      <c r="K8" s="2">
        <v>134</v>
      </c>
      <c r="L8" s="2">
        <v>82</v>
      </c>
      <c r="M8" s="2">
        <v>57</v>
      </c>
      <c r="N8" s="2">
        <v>64</v>
      </c>
    </row>
    <row r="9" spans="2:14" x14ac:dyDescent="0.15">
      <c r="B9" s="2" t="s">
        <v>22</v>
      </c>
      <c r="C9" s="2">
        <v>64</v>
      </c>
      <c r="D9" s="2">
        <v>71</v>
      </c>
      <c r="E9" s="2">
        <v>81</v>
      </c>
      <c r="F9" s="2">
        <v>77</v>
      </c>
      <c r="G9" s="2">
        <v>77</v>
      </c>
      <c r="H9" s="2">
        <v>89</v>
      </c>
      <c r="I9" s="2">
        <v>125</v>
      </c>
      <c r="J9" s="2">
        <v>147</v>
      </c>
      <c r="K9" s="2">
        <v>157</v>
      </c>
      <c r="L9" s="2">
        <v>95</v>
      </c>
      <c r="M9" s="2">
        <v>52</v>
      </c>
      <c r="N9" s="2">
        <v>71</v>
      </c>
    </row>
    <row r="10" spans="2:14" x14ac:dyDescent="0.15">
      <c r="B10" s="2" t="s">
        <v>23</v>
      </c>
      <c r="C10" s="2">
        <v>72</v>
      </c>
      <c r="D10" s="2">
        <v>64</v>
      </c>
      <c r="E10" s="2">
        <v>79</v>
      </c>
      <c r="F10" s="2">
        <v>75</v>
      </c>
      <c r="G10" s="2">
        <v>100</v>
      </c>
      <c r="H10" s="2">
        <v>110</v>
      </c>
      <c r="I10" s="2">
        <v>180</v>
      </c>
      <c r="J10" s="2">
        <v>189</v>
      </c>
      <c r="K10" s="2">
        <v>200</v>
      </c>
      <c r="L10" s="2">
        <v>91</v>
      </c>
      <c r="M10" s="2">
        <v>58</v>
      </c>
      <c r="N10" s="2">
        <v>76</v>
      </c>
    </row>
    <row r="11" spans="2:14" s="6" customFormat="1" x14ac:dyDescent="0.15"/>
    <row r="12" spans="2:14" s="6" customFormat="1" x14ac:dyDescent="0.15"/>
    <row r="13" spans="2:14" s="6" customFormat="1" x14ac:dyDescent="0.15"/>
    <row r="14" spans="2:14" s="6" customFormat="1" x14ac:dyDescent="0.15"/>
    <row r="15" spans="2:14" s="6" customFormat="1" x14ac:dyDescent="0.15"/>
    <row r="16" spans="2:14" s="6" customFormat="1" x14ac:dyDescent="0.15"/>
    <row r="17" spans="2:26" s="6" customFormat="1" x14ac:dyDescent="0.15"/>
    <row r="18" spans="2:26" s="6" customFormat="1" x14ac:dyDescent="0.15"/>
    <row r="19" spans="2:26" s="6" customFormat="1" x14ac:dyDescent="0.15">
      <c r="W19" s="2"/>
      <c r="X19" s="2"/>
      <c r="Y19" s="2"/>
      <c r="Z19" s="2"/>
    </row>
    <row r="20" spans="2:26" s="6" customFormat="1" x14ac:dyDescent="0.15">
      <c r="W20" s="2"/>
      <c r="X20" s="2"/>
      <c r="Y20" s="2"/>
      <c r="Z20" s="2"/>
    </row>
    <row r="21" spans="2:26" s="6" customFormat="1" x14ac:dyDescent="0.15">
      <c r="W21" s="2"/>
      <c r="X21" s="2"/>
      <c r="Y21" s="2"/>
      <c r="Z21" s="2"/>
    </row>
    <row r="22" spans="2:26" s="6" customFormat="1" ht="13" x14ac:dyDescent="0.15">
      <c r="B22" s="10" t="s">
        <v>13</v>
      </c>
      <c r="C22" s="10"/>
      <c r="D22" s="10"/>
      <c r="E22" s="10"/>
      <c r="K22" s="2"/>
      <c r="W22" s="2"/>
      <c r="X22" s="2"/>
      <c r="Y22" s="2"/>
      <c r="Z22" s="2"/>
    </row>
    <row r="23" spans="2:26" s="6" customFormat="1" x14ac:dyDescent="0.15">
      <c r="B23" s="2"/>
      <c r="C23" s="2"/>
      <c r="D23" s="2"/>
      <c r="E23" s="2"/>
      <c r="W23" s="2"/>
      <c r="X23" s="2"/>
      <c r="Y23" s="2"/>
      <c r="Z23" s="2"/>
    </row>
    <row r="24" spans="2:26" s="6" customFormat="1" ht="13" thickBot="1" x14ac:dyDescent="0.2">
      <c r="B24" s="2"/>
      <c r="C24" s="4" t="s">
        <v>1</v>
      </c>
      <c r="D24" s="4" t="s">
        <v>2</v>
      </c>
      <c r="E24" s="4" t="s">
        <v>3</v>
      </c>
      <c r="W24" s="2"/>
      <c r="X24" s="2"/>
      <c r="Y24" s="2"/>
      <c r="Z24" s="2"/>
    </row>
    <row r="25" spans="2:26" s="6" customFormat="1" x14ac:dyDescent="0.15">
      <c r="B25" s="6" t="s">
        <v>19</v>
      </c>
      <c r="C25" s="6">
        <f>INDEX($B$5:$N$10, 2, 2)</f>
        <v>55</v>
      </c>
      <c r="D25" s="6">
        <f>INDEX($B$5:$N$10, 2, 3)</f>
        <v>51</v>
      </c>
      <c r="E25" s="6">
        <f>INDEX($B$5:$N$10, 2, 4)</f>
        <v>64</v>
      </c>
      <c r="W25" s="2"/>
      <c r="X25" s="2"/>
      <c r="Y25" s="2"/>
      <c r="Z25" s="2"/>
    </row>
    <row r="26" spans="2:26" s="6" customFormat="1" x14ac:dyDescent="0.15">
      <c r="B26" s="6" t="s">
        <v>20</v>
      </c>
      <c r="C26" s="6">
        <f>INDEX($B$5:$N$10, 3, 2)</f>
        <v>57</v>
      </c>
      <c r="D26" s="6">
        <f>INDEX($B$5:$N$10, 3, 3)</f>
        <v>72</v>
      </c>
      <c r="E26" s="6">
        <f>INDEX($B$5:$N$10, 3, 4)</f>
        <v>80</v>
      </c>
      <c r="W26" s="2"/>
      <c r="X26" s="2"/>
      <c r="Y26" s="2"/>
      <c r="Z26" s="2"/>
    </row>
    <row r="27" spans="2:26" s="6" customFormat="1" x14ac:dyDescent="0.15">
      <c r="B27" s="6" t="s">
        <v>21</v>
      </c>
      <c r="C27" s="6">
        <f>INDEX($B$5:$N$10, 4, 2)</f>
        <v>58</v>
      </c>
      <c r="D27" s="6">
        <f>INDEX($B$5:$N$10, 4, 3)</f>
        <v>48</v>
      </c>
      <c r="E27" s="6">
        <f>INDEX($B$5:$N$10, 4, 4)</f>
        <v>80</v>
      </c>
      <c r="W27" s="2"/>
      <c r="X27" s="2"/>
      <c r="Y27" s="2"/>
      <c r="Z27" s="2"/>
    </row>
    <row r="28" spans="2:26" s="6" customFormat="1" x14ac:dyDescent="0.15">
      <c r="B28" s="6" t="s">
        <v>22</v>
      </c>
      <c r="C28" s="6">
        <f>INDEX($B$5:$N$10, 5, 2)</f>
        <v>64</v>
      </c>
      <c r="D28" s="6">
        <f>INDEX($B$5:$N$10, 5, 3)</f>
        <v>71</v>
      </c>
      <c r="E28" s="6">
        <f>INDEX($B$5:$N$10, 5, 4)</f>
        <v>81</v>
      </c>
      <c r="W28" s="2"/>
      <c r="X28" s="2"/>
      <c r="Y28" s="2"/>
      <c r="Z28" s="2"/>
    </row>
    <row r="29" spans="2:26" s="6" customFormat="1" x14ac:dyDescent="0.15">
      <c r="B29" s="6" t="s">
        <v>23</v>
      </c>
      <c r="C29" s="6">
        <f>INDEX($B$5:$N$10, 6, 2)</f>
        <v>72</v>
      </c>
      <c r="D29" s="6">
        <f>INDEX($B$5:$N$10, 6, 3)</f>
        <v>64</v>
      </c>
      <c r="E29" s="6">
        <f>INDEX($B$5:$N$10, 6, 4)</f>
        <v>79</v>
      </c>
      <c r="W29" s="2"/>
      <c r="X29" s="2"/>
      <c r="Y29" s="2"/>
      <c r="Z29" s="2"/>
    </row>
    <row r="30" spans="2:26" s="6" customFormat="1" x14ac:dyDescent="0.15">
      <c r="W30" s="2"/>
      <c r="X30" s="2"/>
      <c r="Y30" s="2"/>
      <c r="Z30" s="2"/>
    </row>
    <row r="33" spans="2:21" x14ac:dyDescent="0.15">
      <c r="B33" s="6"/>
      <c r="C33" s="6"/>
      <c r="D33" s="6"/>
      <c r="E33" s="6"/>
      <c r="F33" s="6"/>
      <c r="G33" s="6"/>
      <c r="H33" s="6"/>
      <c r="I33" s="6"/>
      <c r="J33" s="6"/>
      <c r="K33" s="6"/>
      <c r="L33" s="6"/>
      <c r="M33" s="6"/>
      <c r="N33" s="6"/>
      <c r="O33" s="6"/>
      <c r="P33" s="6"/>
      <c r="Q33" s="6"/>
      <c r="R33" s="6"/>
      <c r="S33" s="6"/>
      <c r="T33" s="6"/>
      <c r="U33" s="6"/>
    </row>
    <row r="34" spans="2:21" x14ac:dyDescent="0.15">
      <c r="B34" s="6"/>
      <c r="C34" s="6"/>
      <c r="D34" s="6"/>
      <c r="E34" s="6"/>
      <c r="F34" s="6"/>
      <c r="G34" s="6"/>
      <c r="H34" s="6"/>
      <c r="I34" s="6"/>
      <c r="J34" s="6"/>
      <c r="K34" s="6"/>
      <c r="L34" s="6"/>
      <c r="M34" s="6"/>
      <c r="N34" s="6"/>
      <c r="O34" s="6"/>
      <c r="P34" s="6"/>
      <c r="Q34" s="6"/>
      <c r="R34" s="6"/>
      <c r="S34" s="6"/>
      <c r="T34" s="6"/>
      <c r="U34" s="6"/>
    </row>
    <row r="35" spans="2:21" x14ac:dyDescent="0.15">
      <c r="B35" s="6"/>
      <c r="C35" s="6"/>
      <c r="D35" s="6"/>
      <c r="E35" s="6"/>
      <c r="F35" s="6"/>
      <c r="G35" s="6"/>
      <c r="H35" s="6"/>
      <c r="I35" s="6"/>
    </row>
    <row r="36" spans="2:21" ht="13" x14ac:dyDescent="0.15">
      <c r="B36" s="10" t="s">
        <v>14</v>
      </c>
      <c r="C36" s="10"/>
      <c r="D36" s="10"/>
      <c r="E36" s="10"/>
      <c r="F36" s="10"/>
      <c r="G36" s="10"/>
    </row>
    <row r="37" spans="2:21" x14ac:dyDescent="0.15">
      <c r="B37" s="6"/>
      <c r="C37" s="6"/>
      <c r="D37" s="6"/>
      <c r="E37" s="6"/>
      <c r="F37" s="6"/>
      <c r="G37" s="6"/>
    </row>
    <row r="38" spans="2:21" ht="13" thickBot="1" x14ac:dyDescent="0.2">
      <c r="C38" s="4" t="s">
        <v>15</v>
      </c>
      <c r="D38" s="6"/>
      <c r="E38" s="6"/>
      <c r="G38" s="4" t="s">
        <v>16</v>
      </c>
    </row>
    <row r="39" spans="2:21" x14ac:dyDescent="0.15">
      <c r="B39" s="2" t="s">
        <v>8</v>
      </c>
      <c r="C39" s="2">
        <f>MATCH(B39, $C$5:$N$5, 0)</f>
        <v>8</v>
      </c>
      <c r="D39" s="6"/>
      <c r="E39" s="6"/>
      <c r="F39" s="2" t="s">
        <v>19</v>
      </c>
      <c r="G39" s="2">
        <f>MATCH(F39, $B$6:$B$10, 0)</f>
        <v>1</v>
      </c>
    </row>
    <row r="40" spans="2:21" x14ac:dyDescent="0.15">
      <c r="B40" s="2" t="s">
        <v>9</v>
      </c>
      <c r="C40" s="2">
        <f t="shared" ref="C40:C43" si="0">MATCH(B40, $C$5:$N$5, 0)</f>
        <v>9</v>
      </c>
      <c r="D40" s="6"/>
      <c r="E40" s="6"/>
      <c r="F40" s="2" t="s">
        <v>21</v>
      </c>
      <c r="G40" s="2">
        <f t="shared" ref="G40:G41" si="1">MATCH(F40, $B$6:$B$10, 0)</f>
        <v>3</v>
      </c>
    </row>
    <row r="41" spans="2:21" x14ac:dyDescent="0.15">
      <c r="B41" s="2" t="s">
        <v>10</v>
      </c>
      <c r="C41" s="2">
        <f t="shared" si="0"/>
        <v>10</v>
      </c>
      <c r="D41" s="6"/>
      <c r="E41" s="6"/>
      <c r="F41" s="2" t="s">
        <v>23</v>
      </c>
      <c r="G41" s="2">
        <f t="shared" si="1"/>
        <v>5</v>
      </c>
    </row>
    <row r="42" spans="2:21" x14ac:dyDescent="0.15">
      <c r="B42" s="2" t="s">
        <v>11</v>
      </c>
      <c r="C42" s="2">
        <f t="shared" si="0"/>
        <v>11</v>
      </c>
      <c r="D42" s="6"/>
      <c r="E42" s="6"/>
      <c r="F42" s="6"/>
      <c r="G42" s="6"/>
    </row>
    <row r="43" spans="2:21" x14ac:dyDescent="0.15">
      <c r="B43" s="2" t="s">
        <v>12</v>
      </c>
      <c r="C43" s="2">
        <f t="shared" si="0"/>
        <v>12</v>
      </c>
      <c r="D43" s="6"/>
      <c r="E43" s="6"/>
      <c r="F43" s="6"/>
      <c r="G43" s="6"/>
    </row>
    <row r="46" spans="2:21" x14ac:dyDescent="0.15">
      <c r="C46" s="6"/>
      <c r="D46" s="6"/>
      <c r="E46" s="6"/>
      <c r="F46" s="6"/>
      <c r="G46" s="6"/>
      <c r="H46" s="6"/>
    </row>
  </sheetData>
  <mergeCells count="3">
    <mergeCell ref="B3:N3"/>
    <mergeCell ref="B22:E22"/>
    <mergeCell ref="B36:G36"/>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N46"/>
  <sheetViews>
    <sheetView workbookViewId="0">
      <selection activeCell="S32" sqref="S32"/>
    </sheetView>
  </sheetViews>
  <sheetFormatPr baseColWidth="10" defaultColWidth="9.1640625" defaultRowHeight="12" x14ac:dyDescent="0.15"/>
  <cols>
    <col min="1" max="1" width="2" style="2" customWidth="1"/>
    <col min="2" max="2" width="13.5" style="2" bestFit="1" customWidth="1"/>
    <col min="3" max="6" width="6.6640625" style="2" customWidth="1"/>
    <col min="7" max="9" width="7" style="2" bestFit="1" customWidth="1"/>
    <col min="10" max="11" width="6.6640625" style="2" customWidth="1"/>
    <col min="12" max="12" width="7.33203125" style="2" customWidth="1"/>
    <col min="13" max="14" width="6.6640625" style="2" customWidth="1"/>
    <col min="15" max="15" width="4.6640625" style="2" customWidth="1"/>
    <col min="16" max="16384" width="9.1640625" style="2"/>
  </cols>
  <sheetData>
    <row r="1" spans="2:14" ht="15.75" customHeight="1" x14ac:dyDescent="0.2">
      <c r="B1" s="1" t="s">
        <v>26</v>
      </c>
    </row>
    <row r="2" spans="2:14" ht="15.75" customHeight="1" x14ac:dyDescent="0.2">
      <c r="B2" s="1"/>
    </row>
    <row r="3" spans="2:14" ht="15.75" customHeight="1" x14ac:dyDescent="0.15">
      <c r="B3" s="9" t="s">
        <v>24</v>
      </c>
      <c r="C3" s="9"/>
      <c r="D3" s="9"/>
      <c r="E3" s="9"/>
      <c r="F3" s="9"/>
      <c r="G3" s="9"/>
      <c r="H3" s="9"/>
      <c r="I3" s="9"/>
      <c r="J3" s="9"/>
      <c r="K3" s="9"/>
      <c r="L3" s="9"/>
      <c r="M3" s="9"/>
      <c r="N3" s="9"/>
    </row>
    <row r="4" spans="2:14" ht="15.75" customHeight="1" x14ac:dyDescent="0.2">
      <c r="B4" s="1"/>
    </row>
    <row r="5" spans="2:14" ht="15" customHeight="1" thickBot="1" x14ac:dyDescent="0.2">
      <c r="B5" s="3" t="s">
        <v>0</v>
      </c>
      <c r="C5" s="4" t="s">
        <v>1</v>
      </c>
      <c r="D5" s="4" t="s">
        <v>2</v>
      </c>
      <c r="E5" s="4" t="s">
        <v>3</v>
      </c>
      <c r="F5" s="4" t="s">
        <v>4</v>
      </c>
      <c r="G5" s="4" t="s">
        <v>5</v>
      </c>
      <c r="H5" s="4" t="s">
        <v>6</v>
      </c>
      <c r="I5" s="4" t="s">
        <v>7</v>
      </c>
      <c r="J5" s="4" t="s">
        <v>8</v>
      </c>
      <c r="K5" s="4" t="s">
        <v>9</v>
      </c>
      <c r="L5" s="4" t="s">
        <v>10</v>
      </c>
      <c r="M5" s="4" t="s">
        <v>11</v>
      </c>
      <c r="N5" s="4" t="s">
        <v>12</v>
      </c>
    </row>
    <row r="6" spans="2:14" x14ac:dyDescent="0.15">
      <c r="B6" s="2" t="s">
        <v>19</v>
      </c>
      <c r="C6" s="2">
        <v>55</v>
      </c>
      <c r="D6" s="2">
        <v>51</v>
      </c>
      <c r="E6" s="2">
        <v>64</v>
      </c>
      <c r="F6" s="2">
        <v>71</v>
      </c>
      <c r="G6" s="2">
        <v>82</v>
      </c>
      <c r="H6" s="2">
        <v>100</v>
      </c>
      <c r="I6" s="2">
        <v>119</v>
      </c>
      <c r="J6" s="2">
        <v>120</v>
      </c>
      <c r="K6" s="2">
        <v>144</v>
      </c>
      <c r="L6" s="2">
        <v>80</v>
      </c>
      <c r="M6" s="2">
        <v>51</v>
      </c>
      <c r="N6" s="2">
        <v>60</v>
      </c>
    </row>
    <row r="7" spans="2:14" x14ac:dyDescent="0.15">
      <c r="B7" s="2" t="s">
        <v>20</v>
      </c>
      <c r="C7" s="2">
        <v>57</v>
      </c>
      <c r="D7" s="2">
        <v>72</v>
      </c>
      <c r="E7" s="2">
        <v>80</v>
      </c>
      <c r="F7" s="2">
        <v>79</v>
      </c>
      <c r="G7" s="2">
        <v>85</v>
      </c>
      <c r="H7" s="2">
        <v>101</v>
      </c>
      <c r="I7" s="2">
        <v>120</v>
      </c>
      <c r="J7" s="2">
        <v>123</v>
      </c>
      <c r="K7" s="2">
        <v>130</v>
      </c>
      <c r="L7" s="2">
        <v>84</v>
      </c>
      <c r="M7" s="2">
        <v>54</v>
      </c>
      <c r="N7" s="2">
        <v>67</v>
      </c>
    </row>
    <row r="8" spans="2:14" x14ac:dyDescent="0.15">
      <c r="B8" s="2" t="s">
        <v>21</v>
      </c>
      <c r="C8" s="2">
        <v>58</v>
      </c>
      <c r="D8" s="2">
        <v>48</v>
      </c>
      <c r="E8" s="2">
        <v>80</v>
      </c>
      <c r="F8" s="2">
        <v>81</v>
      </c>
      <c r="G8" s="2">
        <v>90</v>
      </c>
      <c r="H8" s="2">
        <v>95</v>
      </c>
      <c r="I8" s="2">
        <v>124</v>
      </c>
      <c r="J8" s="2">
        <v>132</v>
      </c>
      <c r="K8" s="2">
        <v>134</v>
      </c>
      <c r="L8" s="2">
        <v>82</v>
      </c>
      <c r="M8" s="2">
        <v>57</v>
      </c>
      <c r="N8" s="2">
        <v>64</v>
      </c>
    </row>
    <row r="9" spans="2:14" x14ac:dyDescent="0.15">
      <c r="B9" s="2" t="s">
        <v>22</v>
      </c>
      <c r="C9" s="2">
        <v>64</v>
      </c>
      <c r="D9" s="2">
        <v>71</v>
      </c>
      <c r="E9" s="2">
        <v>81</v>
      </c>
      <c r="F9" s="2">
        <v>77</v>
      </c>
      <c r="G9" s="2">
        <v>77</v>
      </c>
      <c r="H9" s="2">
        <v>89</v>
      </c>
      <c r="I9" s="2">
        <v>125</v>
      </c>
      <c r="J9" s="2">
        <v>147</v>
      </c>
      <c r="K9" s="2">
        <v>157</v>
      </c>
      <c r="L9" s="2">
        <v>95</v>
      </c>
      <c r="M9" s="2">
        <v>52</v>
      </c>
      <c r="N9" s="2">
        <v>71</v>
      </c>
    </row>
    <row r="10" spans="2:14" x14ac:dyDescent="0.15">
      <c r="B10" s="2" t="s">
        <v>23</v>
      </c>
      <c r="C10" s="2">
        <v>72</v>
      </c>
      <c r="D10" s="2">
        <v>64</v>
      </c>
      <c r="E10" s="2">
        <v>79</v>
      </c>
      <c r="F10" s="2">
        <v>75</v>
      </c>
      <c r="G10" s="2">
        <v>100</v>
      </c>
      <c r="H10" s="2">
        <v>110</v>
      </c>
      <c r="I10" s="2">
        <v>180</v>
      </c>
      <c r="J10" s="2">
        <v>189</v>
      </c>
      <c r="K10" s="2">
        <v>200</v>
      </c>
      <c r="L10" s="2">
        <v>91</v>
      </c>
      <c r="M10" s="2">
        <v>58</v>
      </c>
      <c r="N10" s="2">
        <v>76</v>
      </c>
    </row>
    <row r="13" spans="2:14" s="6" customFormat="1" x14ac:dyDescent="0.15"/>
    <row r="14" spans="2:14" s="6" customFormat="1" x14ac:dyDescent="0.15"/>
    <row r="15" spans="2:14" s="6" customFormat="1" x14ac:dyDescent="0.15"/>
    <row r="16" spans="2:14" s="6" customFormat="1" x14ac:dyDescent="0.15"/>
    <row r="19" spans="2:8" ht="15" customHeight="1" x14ac:dyDescent="0.15">
      <c r="B19" s="10" t="s">
        <v>17</v>
      </c>
      <c r="C19" s="10"/>
    </row>
    <row r="21" spans="2:8" ht="13" thickBot="1" x14ac:dyDescent="0.2">
      <c r="C21" s="4" t="s">
        <v>7</v>
      </c>
    </row>
    <row r="22" spans="2:8" x14ac:dyDescent="0.15">
      <c r="B22" s="2" t="s">
        <v>19</v>
      </c>
      <c r="C22" s="2">
        <f>INDEX($B$5:$N$10, MATCH(B22, $B$5:$B$10, 0), 8)</f>
        <v>119</v>
      </c>
    </row>
    <row r="23" spans="2:8" x14ac:dyDescent="0.15">
      <c r="B23" s="2" t="s">
        <v>20</v>
      </c>
      <c r="C23" s="2">
        <f t="shared" ref="C23:C26" si="0">INDEX($B$5:$N$10, MATCH(B23, $B$5:$B$10, 0), 8)</f>
        <v>120</v>
      </c>
    </row>
    <row r="24" spans="2:8" x14ac:dyDescent="0.15">
      <c r="B24" s="2" t="s">
        <v>21</v>
      </c>
      <c r="C24" s="2">
        <f t="shared" si="0"/>
        <v>124</v>
      </c>
    </row>
    <row r="25" spans="2:8" x14ac:dyDescent="0.15">
      <c r="B25" s="2" t="s">
        <v>22</v>
      </c>
      <c r="C25" s="2">
        <f t="shared" si="0"/>
        <v>125</v>
      </c>
    </row>
    <row r="26" spans="2:8" x14ac:dyDescent="0.15">
      <c r="B26" s="2" t="s">
        <v>23</v>
      </c>
      <c r="C26" s="2">
        <f t="shared" si="0"/>
        <v>180</v>
      </c>
    </row>
    <row r="32" spans="2:8" ht="13" x14ac:dyDescent="0.15">
      <c r="B32" s="5"/>
      <c r="C32" s="10" t="s">
        <v>18</v>
      </c>
      <c r="D32" s="10"/>
      <c r="E32" s="10"/>
      <c r="F32" s="10"/>
      <c r="G32" s="10"/>
      <c r="H32" s="10"/>
    </row>
    <row r="34" spans="2:8" ht="13" thickBot="1" x14ac:dyDescent="0.2">
      <c r="C34" s="4" t="s">
        <v>1</v>
      </c>
      <c r="D34" s="4" t="s">
        <v>2</v>
      </c>
      <c r="E34" s="4" t="s">
        <v>3</v>
      </c>
      <c r="F34" s="4" t="s">
        <v>4</v>
      </c>
      <c r="G34" s="4" t="s">
        <v>5</v>
      </c>
      <c r="H34" s="4" t="s">
        <v>6</v>
      </c>
    </row>
    <row r="35" spans="2:8" x14ac:dyDescent="0.15">
      <c r="B35" s="2" t="s">
        <v>19</v>
      </c>
      <c r="C35" s="2">
        <f>INDEX($B$5:$N$10, 2, MATCH(C34, $B$5:$N$5, 0))</f>
        <v>55</v>
      </c>
      <c r="D35" s="2">
        <f t="shared" ref="D35:H35" si="1">INDEX($B$5:$N$10, 2, MATCH(D34, $B$5:$N$5, 0))</f>
        <v>51</v>
      </c>
      <c r="E35" s="2">
        <f t="shared" si="1"/>
        <v>64</v>
      </c>
      <c r="F35" s="2">
        <f t="shared" si="1"/>
        <v>71</v>
      </c>
      <c r="G35" s="2">
        <f t="shared" si="1"/>
        <v>82</v>
      </c>
      <c r="H35" s="2">
        <f t="shared" si="1"/>
        <v>100</v>
      </c>
    </row>
    <row r="41" spans="2:8" x14ac:dyDescent="0.15">
      <c r="B41" s="2" t="s">
        <v>25</v>
      </c>
    </row>
    <row r="43" spans="2:8" ht="13" x14ac:dyDescent="0.15">
      <c r="B43" s="5"/>
      <c r="C43" s="10" t="s">
        <v>18</v>
      </c>
      <c r="D43" s="10"/>
      <c r="E43" s="10"/>
      <c r="F43" s="10"/>
      <c r="G43" s="10"/>
      <c r="H43" s="10"/>
    </row>
    <row r="45" spans="2:8" ht="13" thickBot="1" x14ac:dyDescent="0.2">
      <c r="C45" s="4" t="s">
        <v>7</v>
      </c>
      <c r="D45" s="4" t="s">
        <v>8</v>
      </c>
      <c r="E45" s="4" t="s">
        <v>9</v>
      </c>
      <c r="F45" s="4" t="s">
        <v>10</v>
      </c>
      <c r="G45" s="4" t="s">
        <v>11</v>
      </c>
      <c r="H45" s="4" t="s">
        <v>12</v>
      </c>
    </row>
    <row r="46" spans="2:8" x14ac:dyDescent="0.15">
      <c r="B46" s="2" t="s">
        <v>19</v>
      </c>
      <c r="C46" s="2">
        <f>INDEX($B$5:$N$10, 2, MATCH(C45, $B$5:$N$5, 0))</f>
        <v>119</v>
      </c>
      <c r="D46" s="2">
        <f t="shared" ref="D46:H46" si="2">INDEX($B$5:$N$10, 2, MATCH(D45, $B$5:$N$5, 0))</f>
        <v>120</v>
      </c>
      <c r="E46" s="2">
        <f t="shared" si="2"/>
        <v>144</v>
      </c>
      <c r="F46" s="2">
        <f t="shared" si="2"/>
        <v>80</v>
      </c>
      <c r="G46" s="2">
        <f t="shared" si="2"/>
        <v>51</v>
      </c>
      <c r="H46" s="2">
        <f t="shared" si="2"/>
        <v>60</v>
      </c>
    </row>
  </sheetData>
  <mergeCells count="4">
    <mergeCell ref="B3:N3"/>
    <mergeCell ref="C32:H32"/>
    <mergeCell ref="C43:H43"/>
    <mergeCell ref="B19:C19"/>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D6AD42-1427-FE4A-8D04-C2178526C6B4}">
  <dimension ref="B1:Z33"/>
  <sheetViews>
    <sheetView topLeftCell="A10" workbookViewId="0">
      <selection activeCell="J35" sqref="J35"/>
    </sheetView>
  </sheetViews>
  <sheetFormatPr baseColWidth="10" defaultColWidth="9.1640625" defaultRowHeight="12" x14ac:dyDescent="0.15"/>
  <cols>
    <col min="1" max="1" width="2" style="2" customWidth="1"/>
    <col min="2" max="2" width="13.5" style="2" bestFit="1" customWidth="1"/>
    <col min="3" max="6" width="6.6640625" style="2" customWidth="1"/>
    <col min="7" max="9" width="7" style="2" bestFit="1" customWidth="1"/>
    <col min="10" max="11" width="6.6640625" style="2" customWidth="1"/>
    <col min="12" max="12" width="7.33203125" style="2" customWidth="1"/>
    <col min="13" max="14" width="6.6640625" style="2" customWidth="1"/>
    <col min="15" max="15" width="4.6640625" style="2" customWidth="1"/>
    <col min="16" max="16384" width="9.1640625" style="2"/>
  </cols>
  <sheetData>
    <row r="1" spans="2:26" ht="16" x14ac:dyDescent="0.2">
      <c r="B1" s="1" t="s">
        <v>29</v>
      </c>
    </row>
    <row r="2" spans="2:26" ht="16" x14ac:dyDescent="0.2">
      <c r="B2" s="1"/>
    </row>
    <row r="3" spans="2:26" ht="14" x14ac:dyDescent="0.15">
      <c r="B3" s="9" t="s">
        <v>24</v>
      </c>
      <c r="C3" s="9"/>
      <c r="D3" s="9"/>
      <c r="E3" s="9"/>
      <c r="F3" s="9"/>
      <c r="G3" s="9"/>
      <c r="H3" s="9"/>
      <c r="I3" s="9"/>
      <c r="J3" s="9"/>
      <c r="K3" s="9"/>
      <c r="L3" s="9"/>
      <c r="M3" s="9"/>
      <c r="N3" s="9"/>
    </row>
    <row r="4" spans="2:26" ht="16" x14ac:dyDescent="0.2">
      <c r="B4" s="1"/>
    </row>
    <row r="5" spans="2:26" ht="13" thickBot="1" x14ac:dyDescent="0.2">
      <c r="B5" s="3" t="s">
        <v>0</v>
      </c>
      <c r="C5" s="4" t="s">
        <v>1</v>
      </c>
      <c r="D5" s="4" t="s">
        <v>2</v>
      </c>
      <c r="E5" s="4" t="s">
        <v>3</v>
      </c>
      <c r="F5" s="4" t="s">
        <v>4</v>
      </c>
      <c r="G5" s="4" t="s">
        <v>5</v>
      </c>
      <c r="H5" s="4" t="s">
        <v>6</v>
      </c>
      <c r="I5" s="4" t="s">
        <v>7</v>
      </c>
      <c r="J5" s="4" t="s">
        <v>8</v>
      </c>
      <c r="K5" s="4" t="s">
        <v>9</v>
      </c>
      <c r="L5" s="4" t="s">
        <v>10</v>
      </c>
      <c r="M5" s="4" t="s">
        <v>11</v>
      </c>
      <c r="N5" s="4" t="s">
        <v>12</v>
      </c>
    </row>
    <row r="6" spans="2:26" x14ac:dyDescent="0.15">
      <c r="B6" s="2" t="s">
        <v>19</v>
      </c>
      <c r="C6" s="2">
        <v>55</v>
      </c>
      <c r="D6" s="2">
        <v>51</v>
      </c>
      <c r="E6" s="2">
        <v>64</v>
      </c>
      <c r="F6" s="2">
        <v>71</v>
      </c>
      <c r="G6" s="2">
        <v>82</v>
      </c>
      <c r="H6" s="2">
        <v>100</v>
      </c>
      <c r="I6" s="2">
        <v>119</v>
      </c>
      <c r="J6" s="2">
        <v>120</v>
      </c>
      <c r="K6" s="2">
        <v>144</v>
      </c>
      <c r="L6" s="2">
        <v>80</v>
      </c>
      <c r="M6" s="2">
        <v>51</v>
      </c>
      <c r="N6" s="2">
        <v>60</v>
      </c>
    </row>
    <row r="7" spans="2:26" x14ac:dyDescent="0.15">
      <c r="B7" s="2" t="s">
        <v>20</v>
      </c>
      <c r="C7" s="2">
        <v>57</v>
      </c>
      <c r="D7" s="2">
        <v>72</v>
      </c>
      <c r="E7" s="2">
        <v>80</v>
      </c>
      <c r="F7" s="2">
        <v>79</v>
      </c>
      <c r="G7" s="2">
        <v>85</v>
      </c>
      <c r="H7" s="2">
        <v>101</v>
      </c>
      <c r="I7" s="2">
        <v>120</v>
      </c>
      <c r="J7" s="2">
        <v>123</v>
      </c>
      <c r="K7" s="2">
        <v>130</v>
      </c>
      <c r="L7" s="2">
        <v>84</v>
      </c>
      <c r="M7" s="2">
        <v>54</v>
      </c>
      <c r="N7" s="2">
        <v>67</v>
      </c>
    </row>
    <row r="8" spans="2:26" x14ac:dyDescent="0.15">
      <c r="B8" s="2" t="s">
        <v>21</v>
      </c>
      <c r="C8" s="2">
        <v>58</v>
      </c>
      <c r="D8" s="2">
        <v>48</v>
      </c>
      <c r="E8" s="2">
        <v>80</v>
      </c>
      <c r="F8" s="2">
        <v>81</v>
      </c>
      <c r="G8" s="2">
        <v>90</v>
      </c>
      <c r="H8" s="2">
        <v>95</v>
      </c>
      <c r="I8" s="2">
        <v>124</v>
      </c>
      <c r="J8" s="2">
        <v>132</v>
      </c>
      <c r="K8" s="2">
        <v>134</v>
      </c>
      <c r="L8" s="2">
        <v>82</v>
      </c>
      <c r="M8" s="2">
        <v>57</v>
      </c>
      <c r="N8" s="2">
        <v>64</v>
      </c>
    </row>
    <row r="9" spans="2:26" x14ac:dyDescent="0.15">
      <c r="B9" s="2" t="s">
        <v>22</v>
      </c>
      <c r="C9" s="2">
        <v>64</v>
      </c>
      <c r="D9" s="2">
        <v>71</v>
      </c>
      <c r="E9" s="2">
        <v>81</v>
      </c>
      <c r="F9" s="2">
        <v>77</v>
      </c>
      <c r="G9" s="2">
        <v>77</v>
      </c>
      <c r="H9" s="2">
        <v>89</v>
      </c>
      <c r="I9" s="2">
        <v>125</v>
      </c>
      <c r="J9" s="2">
        <v>147</v>
      </c>
      <c r="K9" s="2">
        <v>157</v>
      </c>
      <c r="L9" s="2">
        <v>95</v>
      </c>
      <c r="M9" s="2">
        <v>52</v>
      </c>
      <c r="N9" s="2">
        <v>71</v>
      </c>
    </row>
    <row r="10" spans="2:26" x14ac:dyDescent="0.15">
      <c r="B10" s="2" t="s">
        <v>23</v>
      </c>
      <c r="C10" s="2">
        <v>72</v>
      </c>
      <c r="D10" s="2">
        <v>64</v>
      </c>
      <c r="E10" s="2">
        <v>79</v>
      </c>
      <c r="F10" s="2">
        <v>75</v>
      </c>
      <c r="G10" s="2">
        <v>100</v>
      </c>
      <c r="H10" s="2">
        <v>110</v>
      </c>
      <c r="I10" s="2">
        <v>180</v>
      </c>
      <c r="J10" s="2">
        <v>189</v>
      </c>
      <c r="K10" s="2">
        <v>200</v>
      </c>
      <c r="L10" s="2">
        <v>91</v>
      </c>
      <c r="M10" s="2">
        <v>58</v>
      </c>
      <c r="N10" s="2">
        <v>76</v>
      </c>
    </row>
    <row r="11" spans="2:26" s="6" customFormat="1" x14ac:dyDescent="0.15"/>
    <row r="12" spans="2:26" s="6" customFormat="1" x14ac:dyDescent="0.15"/>
    <row r="13" spans="2:26" s="6" customFormat="1" x14ac:dyDescent="0.15"/>
    <row r="14" spans="2:26" s="6" customFormat="1" x14ac:dyDescent="0.15"/>
    <row r="15" spans="2:26" s="6" customFormat="1" x14ac:dyDescent="0.15"/>
    <row r="16" spans="2:26" s="6" customFormat="1" ht="13" x14ac:dyDescent="0.15">
      <c r="B16" s="10" t="s">
        <v>28</v>
      </c>
      <c r="C16" s="10"/>
      <c r="D16" s="10"/>
      <c r="E16" s="10"/>
      <c r="F16" s="10"/>
      <c r="G16" s="10"/>
      <c r="H16" s="10"/>
      <c r="K16" s="2"/>
      <c r="W16" s="2"/>
      <c r="X16" s="2"/>
      <c r="Y16" s="2"/>
      <c r="Z16" s="2"/>
    </row>
    <row r="17" spans="2:26" s="6" customFormat="1" x14ac:dyDescent="0.15">
      <c r="B17" s="2"/>
      <c r="C17" s="2"/>
      <c r="D17" s="2"/>
      <c r="E17" s="2"/>
      <c r="F17" s="2"/>
      <c r="G17" s="2"/>
      <c r="H17" s="2"/>
      <c r="W17" s="2"/>
      <c r="X17" s="2"/>
      <c r="Y17" s="2"/>
      <c r="Z17" s="2"/>
    </row>
    <row r="18" spans="2:26" s="6" customFormat="1" ht="13" thickBot="1" x14ac:dyDescent="0.2">
      <c r="B18" s="2"/>
      <c r="C18" s="4" t="s">
        <v>1</v>
      </c>
      <c r="D18" s="4" t="s">
        <v>2</v>
      </c>
      <c r="E18" s="4" t="s">
        <v>3</v>
      </c>
      <c r="F18" s="4" t="s">
        <v>4</v>
      </c>
      <c r="G18" s="4" t="s">
        <v>5</v>
      </c>
      <c r="H18" s="4" t="s">
        <v>6</v>
      </c>
      <c r="W18" s="2"/>
      <c r="X18" s="2"/>
      <c r="Y18" s="2"/>
      <c r="Z18" s="2"/>
    </row>
    <row r="19" spans="2:26" s="6" customFormat="1" x14ac:dyDescent="0.15">
      <c r="B19" s="2" t="s">
        <v>19</v>
      </c>
      <c r="C19" s="2">
        <f t="shared" ref="C19:H21" si="0">INDEX($B$5:$N$10, MATCH($B19, $B$5:$B$10, 0), MATCH(C$18, $B$5:$N$5, 0))</f>
        <v>55</v>
      </c>
      <c r="D19" s="2">
        <f t="shared" si="0"/>
        <v>51</v>
      </c>
      <c r="E19" s="2">
        <f t="shared" si="0"/>
        <v>64</v>
      </c>
      <c r="F19" s="2">
        <f t="shared" si="0"/>
        <v>71</v>
      </c>
      <c r="G19" s="2">
        <f t="shared" si="0"/>
        <v>82</v>
      </c>
      <c r="H19" s="2">
        <f t="shared" si="0"/>
        <v>100</v>
      </c>
      <c r="W19" s="2"/>
      <c r="X19" s="2"/>
      <c r="Y19" s="2"/>
      <c r="Z19" s="2"/>
    </row>
    <row r="20" spans="2:26" s="6" customFormat="1" x14ac:dyDescent="0.15">
      <c r="B20" s="2" t="s">
        <v>21</v>
      </c>
      <c r="C20" s="2">
        <f t="shared" si="0"/>
        <v>58</v>
      </c>
      <c r="D20" s="2">
        <f t="shared" si="0"/>
        <v>48</v>
      </c>
      <c r="E20" s="2">
        <f t="shared" si="0"/>
        <v>80</v>
      </c>
      <c r="F20" s="2">
        <f t="shared" si="0"/>
        <v>81</v>
      </c>
      <c r="G20" s="2">
        <f t="shared" si="0"/>
        <v>90</v>
      </c>
      <c r="H20" s="2">
        <f t="shared" si="0"/>
        <v>95</v>
      </c>
      <c r="W20" s="2"/>
      <c r="X20" s="2"/>
      <c r="Y20" s="2"/>
      <c r="Z20" s="2"/>
    </row>
    <row r="21" spans="2:26" s="6" customFormat="1" x14ac:dyDescent="0.15">
      <c r="B21" s="2" t="s">
        <v>22</v>
      </c>
      <c r="C21" s="2">
        <f t="shared" si="0"/>
        <v>64</v>
      </c>
      <c r="D21" s="2">
        <f t="shared" si="0"/>
        <v>71</v>
      </c>
      <c r="E21" s="2">
        <f t="shared" si="0"/>
        <v>81</v>
      </c>
      <c r="F21" s="2">
        <f t="shared" si="0"/>
        <v>77</v>
      </c>
      <c r="G21" s="2">
        <f t="shared" si="0"/>
        <v>77</v>
      </c>
      <c r="H21" s="2">
        <f t="shared" si="0"/>
        <v>89</v>
      </c>
      <c r="W21" s="2"/>
      <c r="X21" s="2"/>
      <c r="Y21" s="2"/>
      <c r="Z21" s="2"/>
    </row>
    <row r="22" spans="2:26" s="6" customFormat="1" x14ac:dyDescent="0.15">
      <c r="W22" s="2"/>
      <c r="X22" s="2"/>
      <c r="Y22" s="2"/>
      <c r="Z22" s="2"/>
    </row>
    <row r="23" spans="2:26" s="6" customFormat="1" x14ac:dyDescent="0.15">
      <c r="W23" s="2"/>
      <c r="X23" s="2"/>
      <c r="Y23" s="2"/>
      <c r="Z23" s="2"/>
    </row>
    <row r="24" spans="2:26" s="6" customFormat="1" x14ac:dyDescent="0.15">
      <c r="W24" s="2"/>
      <c r="X24" s="2"/>
      <c r="Y24" s="2"/>
      <c r="Z24" s="2"/>
    </row>
    <row r="28" spans="2:26" ht="13" x14ac:dyDescent="0.15">
      <c r="B28" s="10" t="s">
        <v>28</v>
      </c>
      <c r="C28" s="10"/>
      <c r="D28" s="10"/>
      <c r="E28" s="10"/>
      <c r="F28" s="10"/>
      <c r="G28" s="10"/>
      <c r="H28" s="10"/>
    </row>
    <row r="30" spans="2:26" ht="13" thickBot="1" x14ac:dyDescent="0.2">
      <c r="C30" s="4" t="s">
        <v>1</v>
      </c>
      <c r="D30" s="4" t="s">
        <v>2</v>
      </c>
      <c r="E30" s="4" t="s">
        <v>3</v>
      </c>
      <c r="F30" s="4" t="s">
        <v>9</v>
      </c>
      <c r="G30" s="4" t="s">
        <v>12</v>
      </c>
      <c r="H30" s="4" t="s">
        <v>8</v>
      </c>
    </row>
    <row r="31" spans="2:26" x14ac:dyDescent="0.15">
      <c r="B31" s="2" t="s">
        <v>19</v>
      </c>
      <c r="C31" s="2">
        <f t="shared" ref="C31:H33" si="1">INDEX($B$5:$N$10, MATCH($B31, $B$5:$B$10, 0), MATCH(C$30, $B$5:$N$5, 0))</f>
        <v>55</v>
      </c>
      <c r="D31" s="2">
        <f t="shared" si="1"/>
        <v>51</v>
      </c>
      <c r="E31" s="2">
        <f t="shared" si="1"/>
        <v>64</v>
      </c>
      <c r="F31" s="2">
        <f t="shared" si="1"/>
        <v>144</v>
      </c>
      <c r="G31" s="2">
        <f t="shared" si="1"/>
        <v>60</v>
      </c>
      <c r="H31" s="2">
        <f t="shared" si="1"/>
        <v>120</v>
      </c>
    </row>
    <row r="32" spans="2:26" x14ac:dyDescent="0.15">
      <c r="B32" s="2" t="s">
        <v>21</v>
      </c>
      <c r="C32" s="2">
        <f t="shared" si="1"/>
        <v>58</v>
      </c>
      <c r="D32" s="2">
        <f t="shared" si="1"/>
        <v>48</v>
      </c>
      <c r="E32" s="2">
        <f t="shared" si="1"/>
        <v>80</v>
      </c>
      <c r="F32" s="2">
        <f t="shared" si="1"/>
        <v>134</v>
      </c>
      <c r="G32" s="2">
        <f t="shared" si="1"/>
        <v>64</v>
      </c>
      <c r="H32" s="2">
        <f t="shared" si="1"/>
        <v>132</v>
      </c>
    </row>
    <row r="33" spans="2:8" x14ac:dyDescent="0.15">
      <c r="B33" s="2" t="s">
        <v>20</v>
      </c>
      <c r="C33" s="2">
        <f t="shared" si="1"/>
        <v>57</v>
      </c>
      <c r="D33" s="2">
        <f t="shared" si="1"/>
        <v>72</v>
      </c>
      <c r="E33" s="2">
        <f t="shared" si="1"/>
        <v>80</v>
      </c>
      <c r="F33" s="2">
        <f t="shared" si="1"/>
        <v>130</v>
      </c>
      <c r="G33" s="2">
        <f t="shared" si="1"/>
        <v>67</v>
      </c>
      <c r="H33" s="2">
        <f t="shared" si="1"/>
        <v>123</v>
      </c>
    </row>
  </sheetData>
  <mergeCells count="3">
    <mergeCell ref="B3:N3"/>
    <mergeCell ref="B16:H16"/>
    <mergeCell ref="B28:H28"/>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C3CE4A-2F21-1A49-B669-9E7B9572D7ED}">
  <dimension ref="B1:Z28"/>
  <sheetViews>
    <sheetView workbookViewId="0">
      <selection activeCell="I25" sqref="I25"/>
    </sheetView>
  </sheetViews>
  <sheetFormatPr baseColWidth="10" defaultColWidth="9.1640625" defaultRowHeight="12" x14ac:dyDescent="0.15"/>
  <cols>
    <col min="1" max="1" width="2" style="2" customWidth="1"/>
    <col min="2" max="2" width="13.5" style="2" bestFit="1" customWidth="1"/>
    <col min="3" max="6" width="6.6640625" style="2" customWidth="1"/>
    <col min="7" max="9" width="7" style="2" bestFit="1" customWidth="1"/>
    <col min="10" max="11" width="6.6640625" style="2" customWidth="1"/>
    <col min="12" max="12" width="7.33203125" style="2" customWidth="1"/>
    <col min="13" max="14" width="6.6640625" style="2" customWidth="1"/>
    <col min="15" max="15" width="4.6640625" style="2" customWidth="1"/>
    <col min="16" max="16384" width="9.1640625" style="2"/>
  </cols>
  <sheetData>
    <row r="1" spans="2:26" ht="16" x14ac:dyDescent="0.2">
      <c r="B1" s="1" t="s">
        <v>30</v>
      </c>
    </row>
    <row r="2" spans="2:26" ht="16" x14ac:dyDescent="0.2">
      <c r="B2" s="1"/>
    </row>
    <row r="3" spans="2:26" ht="14" x14ac:dyDescent="0.15">
      <c r="B3" s="9" t="s">
        <v>24</v>
      </c>
      <c r="C3" s="9"/>
      <c r="D3" s="9"/>
      <c r="E3" s="9"/>
      <c r="F3" s="9"/>
      <c r="G3" s="9"/>
      <c r="H3" s="9"/>
      <c r="I3" s="9"/>
      <c r="J3" s="9"/>
      <c r="K3" s="9"/>
      <c r="L3" s="9"/>
      <c r="M3" s="9"/>
      <c r="N3" s="9"/>
    </row>
    <row r="4" spans="2:26" ht="16" x14ac:dyDescent="0.2">
      <c r="B4" s="1"/>
    </row>
    <row r="5" spans="2:26" ht="13" thickBot="1" x14ac:dyDescent="0.2">
      <c r="B5" s="3" t="s">
        <v>0</v>
      </c>
      <c r="C5" s="4" t="s">
        <v>1</v>
      </c>
      <c r="D5" s="4" t="s">
        <v>2</v>
      </c>
      <c r="E5" s="4" t="s">
        <v>3</v>
      </c>
      <c r="F5" s="4" t="s">
        <v>4</v>
      </c>
      <c r="G5" s="4" t="s">
        <v>5</v>
      </c>
      <c r="H5" s="4" t="s">
        <v>6</v>
      </c>
      <c r="I5" s="4" t="s">
        <v>7</v>
      </c>
      <c r="J5" s="4" t="s">
        <v>8</v>
      </c>
      <c r="K5" s="4" t="s">
        <v>9</v>
      </c>
      <c r="L5" s="4" t="s">
        <v>10</v>
      </c>
      <c r="M5" s="4" t="s">
        <v>11</v>
      </c>
      <c r="N5" s="4" t="s">
        <v>12</v>
      </c>
    </row>
    <row r="6" spans="2:26" x14ac:dyDescent="0.15">
      <c r="B6" s="2" t="s">
        <v>19</v>
      </c>
      <c r="C6" s="2">
        <v>55</v>
      </c>
      <c r="D6" s="2">
        <v>51</v>
      </c>
      <c r="E6" s="2">
        <v>64</v>
      </c>
      <c r="F6" s="2">
        <v>71</v>
      </c>
      <c r="G6" s="2">
        <v>82</v>
      </c>
      <c r="H6" s="2">
        <v>100</v>
      </c>
      <c r="I6" s="2">
        <v>119</v>
      </c>
      <c r="J6" s="2">
        <v>120</v>
      </c>
      <c r="K6" s="2">
        <v>144</v>
      </c>
      <c r="L6" s="2">
        <v>80</v>
      </c>
      <c r="M6" s="2">
        <v>51</v>
      </c>
      <c r="N6" s="2">
        <v>60</v>
      </c>
    </row>
    <row r="7" spans="2:26" x14ac:dyDescent="0.15">
      <c r="B7" s="2" t="s">
        <v>20</v>
      </c>
      <c r="C7" s="2">
        <v>57</v>
      </c>
      <c r="D7" s="2">
        <v>72</v>
      </c>
      <c r="E7" s="2">
        <v>80</v>
      </c>
      <c r="F7" s="2">
        <v>79</v>
      </c>
      <c r="G7" s="2">
        <v>85</v>
      </c>
      <c r="H7" s="2">
        <v>101</v>
      </c>
      <c r="I7" s="2">
        <v>120</v>
      </c>
      <c r="J7" s="2">
        <v>123</v>
      </c>
      <c r="K7" s="2">
        <v>130</v>
      </c>
      <c r="L7" s="2">
        <v>84</v>
      </c>
      <c r="M7" s="2">
        <v>54</v>
      </c>
      <c r="N7" s="2">
        <v>67</v>
      </c>
    </row>
    <row r="8" spans="2:26" x14ac:dyDescent="0.15">
      <c r="B8" s="2" t="s">
        <v>21</v>
      </c>
      <c r="C8" s="2">
        <v>58</v>
      </c>
      <c r="D8" s="2">
        <v>48</v>
      </c>
      <c r="E8" s="2">
        <v>80</v>
      </c>
      <c r="F8" s="2">
        <v>81</v>
      </c>
      <c r="G8" s="2">
        <v>90</v>
      </c>
      <c r="H8" s="2">
        <v>95</v>
      </c>
      <c r="I8" s="2">
        <v>124</v>
      </c>
      <c r="J8" s="2">
        <v>132</v>
      </c>
      <c r="K8" s="2">
        <v>134</v>
      </c>
      <c r="L8" s="2">
        <v>82</v>
      </c>
      <c r="M8" s="2">
        <v>57</v>
      </c>
      <c r="N8" s="2">
        <v>64</v>
      </c>
    </row>
    <row r="9" spans="2:26" x14ac:dyDescent="0.15">
      <c r="B9" s="2" t="s">
        <v>22</v>
      </c>
      <c r="C9" s="2">
        <v>64</v>
      </c>
      <c r="D9" s="2">
        <v>71</v>
      </c>
      <c r="E9" s="2">
        <v>81</v>
      </c>
      <c r="F9" s="2">
        <v>77</v>
      </c>
      <c r="G9" s="2">
        <v>77</v>
      </c>
      <c r="H9" s="2">
        <v>89</v>
      </c>
      <c r="I9" s="2">
        <v>125</v>
      </c>
      <c r="J9" s="2">
        <v>147</v>
      </c>
      <c r="K9" s="2">
        <v>157</v>
      </c>
      <c r="L9" s="2">
        <v>95</v>
      </c>
      <c r="M9" s="2">
        <v>52</v>
      </c>
      <c r="N9" s="2">
        <v>71</v>
      </c>
    </row>
    <row r="10" spans="2:26" x14ac:dyDescent="0.15">
      <c r="B10" s="2" t="s">
        <v>23</v>
      </c>
      <c r="C10" s="2">
        <v>72</v>
      </c>
      <c r="D10" s="2">
        <v>64</v>
      </c>
      <c r="E10" s="2">
        <v>79</v>
      </c>
      <c r="F10" s="2">
        <v>75</v>
      </c>
      <c r="G10" s="2">
        <v>100</v>
      </c>
      <c r="H10" s="2">
        <v>110</v>
      </c>
      <c r="I10" s="2">
        <v>180</v>
      </c>
      <c r="J10" s="2">
        <v>189</v>
      </c>
      <c r="K10" s="2">
        <v>200</v>
      </c>
      <c r="L10" s="2">
        <v>91</v>
      </c>
      <c r="M10" s="2">
        <v>58</v>
      </c>
      <c r="N10" s="2">
        <v>76</v>
      </c>
    </row>
    <row r="11" spans="2:26" s="6" customFormat="1" x14ac:dyDescent="0.15"/>
    <row r="12" spans="2:26" s="6" customFormat="1" x14ac:dyDescent="0.15"/>
    <row r="13" spans="2:26" s="6" customFormat="1" x14ac:dyDescent="0.15"/>
    <row r="14" spans="2:26" s="6" customFormat="1" x14ac:dyDescent="0.15"/>
    <row r="15" spans="2:26" s="6" customFormat="1" x14ac:dyDescent="0.15"/>
    <row r="16" spans="2:26" s="6" customFormat="1" x14ac:dyDescent="0.15">
      <c r="W16" s="2"/>
      <c r="X16" s="2"/>
      <c r="Y16" s="2"/>
      <c r="Z16" s="2"/>
    </row>
    <row r="17" spans="2:26" s="6" customFormat="1" x14ac:dyDescent="0.15">
      <c r="W17" s="2"/>
      <c r="X17" s="2"/>
      <c r="Y17" s="2"/>
      <c r="Z17" s="2"/>
    </row>
    <row r="18" spans="2:26" s="6" customFormat="1" ht="13" x14ac:dyDescent="0.15">
      <c r="C18" s="10" t="s">
        <v>30</v>
      </c>
      <c r="D18" s="10"/>
      <c r="E18" s="10"/>
      <c r="F18" s="10"/>
      <c r="G18" s="10"/>
      <c r="W18" s="2"/>
      <c r="X18" s="2"/>
      <c r="Y18" s="2"/>
      <c r="Z18" s="2"/>
    </row>
    <row r="19" spans="2:26" s="6" customFormat="1" x14ac:dyDescent="0.15">
      <c r="W19" s="2"/>
      <c r="X19" s="2"/>
      <c r="Y19" s="2"/>
      <c r="Z19" s="2"/>
    </row>
    <row r="20" spans="2:26" s="6" customFormat="1" x14ac:dyDescent="0.15">
      <c r="W20" s="2"/>
      <c r="X20" s="2"/>
      <c r="Y20" s="2"/>
      <c r="Z20" s="2"/>
    </row>
    <row r="21" spans="2:26" s="6" customFormat="1" ht="13" thickBot="1" x14ac:dyDescent="0.2">
      <c r="D21" s="4" t="s">
        <v>1</v>
      </c>
      <c r="E21" s="4" t="s">
        <v>2</v>
      </c>
      <c r="F21" s="4" t="s">
        <v>31</v>
      </c>
      <c r="W21" s="2"/>
      <c r="X21" s="2"/>
      <c r="Y21" s="2"/>
      <c r="Z21" s="2"/>
    </row>
    <row r="23" spans="2:26" x14ac:dyDescent="0.15">
      <c r="D23" s="11" t="s">
        <v>32</v>
      </c>
      <c r="E23" s="11" t="s">
        <v>33</v>
      </c>
      <c r="F23" s="11" t="s">
        <v>34</v>
      </c>
      <c r="G23" s="12"/>
    </row>
    <row r="24" spans="2:26" x14ac:dyDescent="0.15">
      <c r="B24" s="2" t="s">
        <v>19</v>
      </c>
      <c r="C24" s="13">
        <v>6</v>
      </c>
      <c r="D24" s="2">
        <f t="shared" ref="D24:F28" ca="1" si="0">INDIRECT(D$23&amp;$C24)</f>
        <v>55</v>
      </c>
      <c r="E24" s="2">
        <f t="shared" ca="1" si="0"/>
        <v>51</v>
      </c>
      <c r="F24" s="2">
        <f t="shared" ca="1" si="0"/>
        <v>64</v>
      </c>
    </row>
    <row r="25" spans="2:26" x14ac:dyDescent="0.15">
      <c r="B25" s="2" t="s">
        <v>20</v>
      </c>
      <c r="C25" s="13">
        <v>7</v>
      </c>
      <c r="D25" s="2">
        <f t="shared" ca="1" si="0"/>
        <v>57</v>
      </c>
      <c r="E25" s="2">
        <f t="shared" ca="1" si="0"/>
        <v>72</v>
      </c>
      <c r="F25" s="2">
        <f t="shared" ca="1" si="0"/>
        <v>80</v>
      </c>
    </row>
    <row r="26" spans="2:26" x14ac:dyDescent="0.15">
      <c r="B26" s="2" t="s">
        <v>21</v>
      </c>
      <c r="C26" s="13">
        <v>8</v>
      </c>
      <c r="D26" s="2">
        <f t="shared" ca="1" si="0"/>
        <v>58</v>
      </c>
      <c r="E26" s="2">
        <f t="shared" ca="1" si="0"/>
        <v>48</v>
      </c>
      <c r="F26" s="2">
        <f t="shared" ca="1" si="0"/>
        <v>80</v>
      </c>
    </row>
    <row r="27" spans="2:26" x14ac:dyDescent="0.15">
      <c r="B27" s="2" t="s">
        <v>22</v>
      </c>
      <c r="C27" s="13">
        <v>9</v>
      </c>
      <c r="D27" s="2">
        <f t="shared" ca="1" si="0"/>
        <v>64</v>
      </c>
      <c r="E27" s="2">
        <f t="shared" ca="1" si="0"/>
        <v>71</v>
      </c>
      <c r="F27" s="2">
        <f t="shared" ca="1" si="0"/>
        <v>81</v>
      </c>
    </row>
    <row r="28" spans="2:26" x14ac:dyDescent="0.15">
      <c r="B28" s="2" t="s">
        <v>23</v>
      </c>
      <c r="C28" s="13">
        <v>10</v>
      </c>
      <c r="D28" s="2">
        <f t="shared" ca="1" si="0"/>
        <v>72</v>
      </c>
      <c r="E28" s="2">
        <f t="shared" ca="1" si="0"/>
        <v>64</v>
      </c>
      <c r="F28" s="2">
        <f t="shared" ca="1" si="0"/>
        <v>79</v>
      </c>
    </row>
  </sheetData>
  <mergeCells count="2">
    <mergeCell ref="B3:N3"/>
    <mergeCell ref="C18:G18"/>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A5637B-505E-644C-A223-CC68DCAB988E}">
  <dimension ref="B1:R35"/>
  <sheetViews>
    <sheetView workbookViewId="0">
      <selection activeCell="J43" sqref="J43"/>
    </sheetView>
  </sheetViews>
  <sheetFormatPr baseColWidth="10" defaultColWidth="9.1640625" defaultRowHeight="12" x14ac:dyDescent="0.15"/>
  <cols>
    <col min="1" max="1" width="2" style="2" customWidth="1"/>
    <col min="2" max="2" width="12.83203125" style="2" customWidth="1"/>
    <col min="3" max="4" width="10.6640625" style="2" customWidth="1"/>
    <col min="5" max="5" width="13.5" style="2" bestFit="1" customWidth="1"/>
    <col min="6" max="7" width="10.6640625" style="2" customWidth="1"/>
    <col min="8" max="8" width="13.5" style="2" bestFit="1" customWidth="1"/>
    <col min="9" max="10" width="10.6640625" style="2" customWidth="1"/>
    <col min="11" max="11" width="13.5" style="2" bestFit="1" customWidth="1"/>
    <col min="12" max="12" width="10.6640625" style="2" customWidth="1"/>
    <col min="13" max="16384" width="9.1640625" style="2"/>
  </cols>
  <sheetData>
    <row r="1" spans="2:18" ht="16" x14ac:dyDescent="0.2">
      <c r="B1" s="1" t="s">
        <v>45</v>
      </c>
    </row>
    <row r="2" spans="2:18" ht="16" x14ac:dyDescent="0.2">
      <c r="B2" s="1"/>
    </row>
    <row r="3" spans="2:18" ht="14" x14ac:dyDescent="0.15">
      <c r="B3" s="9" t="s">
        <v>24</v>
      </c>
      <c r="C3" s="9"/>
      <c r="D3" s="9"/>
      <c r="E3" s="9"/>
      <c r="F3" s="9"/>
      <c r="G3" s="9"/>
      <c r="H3" s="9"/>
      <c r="I3" s="9"/>
      <c r="J3" s="9"/>
      <c r="K3" s="9"/>
      <c r="L3" s="9"/>
    </row>
    <row r="4" spans="2:18" ht="14" x14ac:dyDescent="0.15">
      <c r="B4" s="7"/>
      <c r="C4" s="7"/>
      <c r="D4" s="7"/>
      <c r="E4" s="7"/>
      <c r="F4" s="7"/>
      <c r="G4" s="7"/>
      <c r="H4" s="7"/>
      <c r="I4" s="7"/>
      <c r="J4" s="7"/>
      <c r="K4" s="7"/>
      <c r="L4" s="7"/>
    </row>
    <row r="5" spans="2:18" ht="16" x14ac:dyDescent="0.2">
      <c r="B5" s="1"/>
    </row>
    <row r="6" spans="2:18" ht="14" x14ac:dyDescent="0.15">
      <c r="C6" s="14" t="s">
        <v>35</v>
      </c>
      <c r="F6" s="14" t="s">
        <v>36</v>
      </c>
      <c r="I6" s="14" t="s">
        <v>37</v>
      </c>
      <c r="L6" s="14" t="s">
        <v>38</v>
      </c>
    </row>
    <row r="7" spans="2:18" ht="13" thickBot="1" x14ac:dyDescent="0.2">
      <c r="B7" s="3" t="s">
        <v>0</v>
      </c>
      <c r="C7" s="4" t="s">
        <v>39</v>
      </c>
      <c r="E7" s="3" t="s">
        <v>0</v>
      </c>
      <c r="F7" s="4" t="s">
        <v>39</v>
      </c>
      <c r="H7" s="3" t="s">
        <v>0</v>
      </c>
      <c r="I7" s="4" t="s">
        <v>39</v>
      </c>
      <c r="K7" s="3" t="s">
        <v>0</v>
      </c>
      <c r="L7" s="4" t="s">
        <v>39</v>
      </c>
    </row>
    <row r="8" spans="2:18" x14ac:dyDescent="0.15">
      <c r="B8" s="2" t="s">
        <v>19</v>
      </c>
      <c r="C8" s="2">
        <v>170</v>
      </c>
      <c r="E8" s="2" t="s">
        <v>19</v>
      </c>
      <c r="F8" s="2">
        <v>253</v>
      </c>
      <c r="H8" s="2" t="s">
        <v>19</v>
      </c>
      <c r="I8" s="2">
        <v>383</v>
      </c>
      <c r="K8" s="2" t="s">
        <v>19</v>
      </c>
      <c r="L8" s="2">
        <v>191</v>
      </c>
    </row>
    <row r="9" spans="2:18" x14ac:dyDescent="0.15">
      <c r="B9" s="2" t="s">
        <v>20</v>
      </c>
      <c r="C9" s="2">
        <v>209</v>
      </c>
      <c r="E9" s="2" t="s">
        <v>20</v>
      </c>
      <c r="F9" s="2">
        <v>265</v>
      </c>
      <c r="H9" s="2" t="s">
        <v>20</v>
      </c>
      <c r="I9" s="2">
        <v>373</v>
      </c>
      <c r="K9" s="2" t="s">
        <v>20</v>
      </c>
      <c r="L9" s="2">
        <v>205</v>
      </c>
    </row>
    <row r="10" spans="2:18" x14ac:dyDescent="0.15">
      <c r="B10" s="2" t="s">
        <v>21</v>
      </c>
      <c r="C10" s="2">
        <v>186</v>
      </c>
      <c r="E10" s="2" t="s">
        <v>21</v>
      </c>
      <c r="F10" s="2">
        <v>266</v>
      </c>
      <c r="H10" s="2" t="s">
        <v>21</v>
      </c>
      <c r="I10" s="2">
        <v>390</v>
      </c>
      <c r="K10" s="2" t="s">
        <v>21</v>
      </c>
      <c r="L10" s="2">
        <v>203</v>
      </c>
    </row>
    <row r="11" spans="2:18" x14ac:dyDescent="0.15">
      <c r="B11" s="2" t="s">
        <v>22</v>
      </c>
      <c r="C11" s="2">
        <v>216</v>
      </c>
      <c r="E11" s="2" t="s">
        <v>22</v>
      </c>
      <c r="F11" s="2">
        <v>243</v>
      </c>
      <c r="H11" s="2" t="s">
        <v>22</v>
      </c>
      <c r="I11" s="2">
        <v>429</v>
      </c>
      <c r="K11" s="2" t="s">
        <v>22</v>
      </c>
      <c r="L11" s="2">
        <v>218</v>
      </c>
    </row>
    <row r="12" spans="2:18" s="6" customFormat="1" x14ac:dyDescent="0.15">
      <c r="B12" s="2" t="s">
        <v>23</v>
      </c>
      <c r="C12" s="2">
        <v>215</v>
      </c>
      <c r="E12" s="2" t="s">
        <v>23</v>
      </c>
      <c r="F12" s="2">
        <v>285</v>
      </c>
      <c r="H12" s="2" t="s">
        <v>23</v>
      </c>
      <c r="I12" s="2">
        <v>569</v>
      </c>
      <c r="K12" s="2" t="s">
        <v>23</v>
      </c>
      <c r="L12" s="6">
        <v>225</v>
      </c>
    </row>
    <row r="13" spans="2:18" s="6" customFormat="1" x14ac:dyDescent="0.15">
      <c r="N13" s="6" t="s">
        <v>46</v>
      </c>
    </row>
    <row r="14" spans="2:18" s="6" customFormat="1" x14ac:dyDescent="0.15"/>
    <row r="15" spans="2:18" s="6" customFormat="1" x14ac:dyDescent="0.15"/>
    <row r="16" spans="2:18" s="6" customFormat="1" x14ac:dyDescent="0.15">
      <c r="O16" s="2"/>
      <c r="P16" s="2"/>
      <c r="Q16" s="2"/>
      <c r="R16" s="2"/>
    </row>
    <row r="18" spans="2:6" ht="13" x14ac:dyDescent="0.15">
      <c r="B18" s="10" t="s">
        <v>40</v>
      </c>
      <c r="C18" s="10"/>
      <c r="D18" s="10"/>
      <c r="E18" s="10"/>
      <c r="F18" s="10"/>
    </row>
    <row r="19" spans="2:6" x14ac:dyDescent="0.15">
      <c r="B19" s="15"/>
      <c r="C19" s="15"/>
      <c r="D19" s="15"/>
      <c r="E19" s="15"/>
      <c r="F19" s="15"/>
    </row>
    <row r="20" spans="2:6" ht="13" thickBot="1" x14ac:dyDescent="0.2">
      <c r="B20" s="15"/>
      <c r="C20" s="16" t="s">
        <v>41</v>
      </c>
      <c r="D20" s="16" t="s">
        <v>42</v>
      </c>
      <c r="E20" s="16" t="s">
        <v>43</v>
      </c>
      <c r="F20" s="16" t="s">
        <v>44</v>
      </c>
    </row>
    <row r="21" spans="2:6" x14ac:dyDescent="0.15">
      <c r="B21" s="15" t="s">
        <v>19</v>
      </c>
      <c r="C21" s="15">
        <f ca="1">VLOOKUP($B21, INDIRECT(C$20), 2)</f>
        <v>170</v>
      </c>
      <c r="D21" s="15">
        <f ca="1">VLOOKUP($B21, INDIRECT(D$20), 2)</f>
        <v>253</v>
      </c>
      <c r="E21" s="15">
        <f ca="1">VLOOKUP($B21, INDIRECT(E$20), 2)</f>
        <v>383</v>
      </c>
      <c r="F21" s="15">
        <f ca="1">VLOOKUP($B21, INDIRECT(F$20), 2)</f>
        <v>191</v>
      </c>
    </row>
    <row r="22" spans="2:6" x14ac:dyDescent="0.15">
      <c r="B22" s="15" t="s">
        <v>20</v>
      </c>
      <c r="C22" s="15">
        <f t="shared" ref="C22:F23" ca="1" si="0">VLOOKUP($B22, INDIRECT(C$20), 2)</f>
        <v>209</v>
      </c>
      <c r="D22" s="15">
        <f t="shared" ca="1" si="0"/>
        <v>265</v>
      </c>
      <c r="E22" s="15">
        <f t="shared" ca="1" si="0"/>
        <v>373</v>
      </c>
      <c r="F22" s="15">
        <f t="shared" ca="1" si="0"/>
        <v>205</v>
      </c>
    </row>
    <row r="23" spans="2:6" x14ac:dyDescent="0.15">
      <c r="B23" s="15" t="s">
        <v>21</v>
      </c>
      <c r="C23" s="15">
        <f t="shared" ca="1" si="0"/>
        <v>186</v>
      </c>
      <c r="D23" s="15">
        <f t="shared" ca="1" si="0"/>
        <v>266</v>
      </c>
      <c r="E23" s="15">
        <f t="shared" ca="1" si="0"/>
        <v>390</v>
      </c>
      <c r="F23" s="15">
        <f t="shared" ca="1" si="0"/>
        <v>203</v>
      </c>
    </row>
    <row r="30" spans="2:6" ht="13" x14ac:dyDescent="0.15">
      <c r="B30" s="10" t="s">
        <v>40</v>
      </c>
      <c r="C30" s="10"/>
      <c r="D30" s="10"/>
      <c r="E30" s="10"/>
      <c r="F30" s="10"/>
    </row>
    <row r="31" spans="2:6" x14ac:dyDescent="0.15">
      <c r="B31" s="15"/>
      <c r="C31" s="15"/>
      <c r="D31" s="15"/>
      <c r="E31" s="15"/>
      <c r="F31" s="15"/>
    </row>
    <row r="32" spans="2:6" ht="13" thickBot="1" x14ac:dyDescent="0.2">
      <c r="B32" s="15"/>
      <c r="C32" s="16" t="s">
        <v>41</v>
      </c>
      <c r="D32" s="16" t="s">
        <v>42</v>
      </c>
      <c r="E32" s="16" t="s">
        <v>43</v>
      </c>
      <c r="F32" s="16" t="s">
        <v>44</v>
      </c>
    </row>
    <row r="33" spans="2:6" x14ac:dyDescent="0.15">
      <c r="B33" s="15" t="s">
        <v>22</v>
      </c>
      <c r="C33" s="15">
        <f ca="1">VLOOKUP($B33, INDIRECT(C$20), 2)</f>
        <v>216</v>
      </c>
      <c r="D33" s="15">
        <f ca="1">VLOOKUP($B33, INDIRECT(D$20), 2)</f>
        <v>243</v>
      </c>
      <c r="E33" s="15">
        <f ca="1">VLOOKUP($B33, INDIRECT(E$20), 2)</f>
        <v>429</v>
      </c>
      <c r="F33" s="15">
        <f ca="1">VLOOKUP($B33, INDIRECT(F$20), 2)</f>
        <v>218</v>
      </c>
    </row>
    <row r="34" spans="2:6" x14ac:dyDescent="0.15">
      <c r="B34" s="15" t="s">
        <v>20</v>
      </c>
      <c r="C34" s="15">
        <f t="shared" ref="C34:F35" ca="1" si="1">VLOOKUP($B34, INDIRECT(C$20), 2)</f>
        <v>209</v>
      </c>
      <c r="D34" s="15">
        <f t="shared" ca="1" si="1"/>
        <v>265</v>
      </c>
      <c r="E34" s="15">
        <f t="shared" ca="1" si="1"/>
        <v>373</v>
      </c>
      <c r="F34" s="15">
        <f t="shared" ca="1" si="1"/>
        <v>205</v>
      </c>
    </row>
    <row r="35" spans="2:6" x14ac:dyDescent="0.15">
      <c r="B35" s="15" t="s">
        <v>23</v>
      </c>
      <c r="C35" s="15">
        <f t="shared" ca="1" si="1"/>
        <v>215</v>
      </c>
      <c r="D35" s="15">
        <f t="shared" ca="1" si="1"/>
        <v>285</v>
      </c>
      <c r="E35" s="15">
        <f t="shared" ca="1" si="1"/>
        <v>569</v>
      </c>
      <c r="F35" s="15">
        <f t="shared" ca="1" si="1"/>
        <v>225</v>
      </c>
    </row>
  </sheetData>
  <mergeCells count="3">
    <mergeCell ref="B3:L3"/>
    <mergeCell ref="B18:F18"/>
    <mergeCell ref="B30:F30"/>
  </mergeCells>
  <pageMargins left="0.7" right="0.7" top="0.75" bottom="0.75" header="0.3" footer="0.3"/>
  <ignoredErrors>
    <ignoredError sqref="C33" evalError="1"/>
  </ignoredErrors>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70877C-712D-704A-9911-AF7AB1A2C1E1}">
  <dimension ref="B1:O15"/>
  <sheetViews>
    <sheetView workbookViewId="0">
      <selection activeCell="C20" sqref="C20"/>
    </sheetView>
  </sheetViews>
  <sheetFormatPr baseColWidth="10" defaultColWidth="9.1640625" defaultRowHeight="12" x14ac:dyDescent="0.15"/>
  <cols>
    <col min="1" max="1" width="2" style="2" customWidth="1"/>
    <col min="2" max="2" width="9.1640625" style="2"/>
    <col min="3" max="3" width="13.5" style="2" bestFit="1" customWidth="1"/>
    <col min="4" max="7" width="6.6640625" style="2" customWidth="1"/>
    <col min="8" max="10" width="7" style="2" bestFit="1" customWidth="1"/>
    <col min="11" max="12" width="6.6640625" style="2" customWidth="1"/>
    <col min="13" max="13" width="7.33203125" style="2" customWidth="1"/>
    <col min="14" max="15" width="6.6640625" style="2" customWidth="1"/>
    <col min="16" max="16" width="4.6640625" style="2" customWidth="1"/>
    <col min="17" max="16384" width="9.1640625" style="2"/>
  </cols>
  <sheetData>
    <row r="1" spans="2:15" ht="16" x14ac:dyDescent="0.2">
      <c r="B1" s="1" t="s">
        <v>47</v>
      </c>
      <c r="C1" s="1"/>
    </row>
    <row r="2" spans="2:15" ht="16" x14ac:dyDescent="0.2">
      <c r="B2" s="1"/>
      <c r="C2" s="1"/>
    </row>
    <row r="3" spans="2:15" ht="16" x14ac:dyDescent="0.2">
      <c r="B3" s="1"/>
      <c r="C3" s="1"/>
    </row>
    <row r="4" spans="2:15" ht="16" x14ac:dyDescent="0.2">
      <c r="B4" s="1"/>
      <c r="C4" s="9" t="s">
        <v>24</v>
      </c>
      <c r="D4" s="9"/>
      <c r="E4" s="9"/>
      <c r="F4" s="9"/>
      <c r="G4" s="9"/>
      <c r="H4" s="9"/>
      <c r="I4" s="9"/>
      <c r="J4" s="9"/>
      <c r="K4" s="9"/>
      <c r="L4" s="9"/>
      <c r="M4" s="9"/>
      <c r="N4" s="9"/>
      <c r="O4" s="9"/>
    </row>
    <row r="5" spans="2:15" ht="16" x14ac:dyDescent="0.2">
      <c r="B5" s="1"/>
      <c r="C5" s="7"/>
      <c r="D5" s="7"/>
      <c r="E5" s="7"/>
      <c r="F5" s="7"/>
      <c r="G5" s="7"/>
      <c r="H5" s="7"/>
      <c r="I5" s="7"/>
      <c r="J5" s="7"/>
      <c r="K5" s="7"/>
      <c r="L5" s="7"/>
      <c r="M5" s="7"/>
      <c r="N5" s="7"/>
      <c r="O5" s="7"/>
    </row>
    <row r="6" spans="2:15" ht="16" x14ac:dyDescent="0.2">
      <c r="B6" s="1"/>
      <c r="C6" s="17">
        <f>COLUMNS($C7:C7)</f>
        <v>1</v>
      </c>
      <c r="D6" s="17">
        <f>COLUMNS($C7:D7)</f>
        <v>2</v>
      </c>
      <c r="E6" s="17">
        <f>COLUMNS($C7:E7)</f>
        <v>3</v>
      </c>
      <c r="F6" s="17">
        <f>COLUMNS($C7:F7)</f>
        <v>4</v>
      </c>
      <c r="G6" s="17">
        <f>COLUMNS($C7:G7)</f>
        <v>5</v>
      </c>
      <c r="H6" s="17">
        <f>COLUMNS($C7:H7)</f>
        <v>6</v>
      </c>
      <c r="I6" s="17">
        <f>COLUMNS($C7:I7)</f>
        <v>7</v>
      </c>
      <c r="J6" s="17">
        <f>COLUMNS($C7:J7)</f>
        <v>8</v>
      </c>
      <c r="K6" s="17">
        <f>COLUMNS($C7:K7)</f>
        <v>9</v>
      </c>
      <c r="L6" s="17">
        <f>COLUMNS($C7:L7)</f>
        <v>10</v>
      </c>
      <c r="M6" s="17">
        <f>COLUMNS($C7:M7)</f>
        <v>11</v>
      </c>
      <c r="N6" s="17">
        <f>COLUMNS($C7:N7)</f>
        <v>12</v>
      </c>
      <c r="O6" s="17">
        <f>COLUMNS($C7:O7)</f>
        <v>13</v>
      </c>
    </row>
    <row r="7" spans="2:15" ht="13" thickBot="1" x14ac:dyDescent="0.2">
      <c r="B7" s="17">
        <f>ROWS(C$7:C7)</f>
        <v>1</v>
      </c>
      <c r="C7" s="3" t="s">
        <v>0</v>
      </c>
      <c r="D7" s="4" t="s">
        <v>1</v>
      </c>
      <c r="E7" s="4" t="s">
        <v>2</v>
      </c>
      <c r="F7" s="4" t="s">
        <v>3</v>
      </c>
      <c r="G7" s="4" t="s">
        <v>4</v>
      </c>
      <c r="H7" s="4" t="s">
        <v>5</v>
      </c>
      <c r="I7" s="4" t="s">
        <v>6</v>
      </c>
      <c r="J7" s="4" t="s">
        <v>7</v>
      </c>
      <c r="K7" s="4" t="s">
        <v>8</v>
      </c>
      <c r="L7" s="4" t="s">
        <v>9</v>
      </c>
      <c r="M7" s="4" t="s">
        <v>10</v>
      </c>
      <c r="N7" s="4" t="s">
        <v>11</v>
      </c>
      <c r="O7" s="4" t="s">
        <v>12</v>
      </c>
    </row>
    <row r="8" spans="2:15" x14ac:dyDescent="0.15">
      <c r="B8" s="17">
        <f>ROWS(C$7:C8)</f>
        <v>2</v>
      </c>
      <c r="C8" s="2" t="s">
        <v>19</v>
      </c>
      <c r="D8" s="2">
        <v>55</v>
      </c>
      <c r="E8" s="2">
        <v>51</v>
      </c>
      <c r="F8" s="2">
        <v>64</v>
      </c>
      <c r="G8" s="2">
        <v>71</v>
      </c>
      <c r="H8" s="2">
        <v>82</v>
      </c>
      <c r="I8" s="2">
        <v>100</v>
      </c>
      <c r="J8" s="2">
        <v>119</v>
      </c>
      <c r="K8" s="2">
        <v>120</v>
      </c>
      <c r="L8" s="2">
        <v>144</v>
      </c>
      <c r="M8" s="2">
        <v>80</v>
      </c>
      <c r="N8" s="2">
        <v>51</v>
      </c>
      <c r="O8" s="2">
        <v>60</v>
      </c>
    </row>
    <row r="9" spans="2:15" x14ac:dyDescent="0.15">
      <c r="B9" s="17">
        <f>ROWS(C$7:C9)</f>
        <v>3</v>
      </c>
      <c r="C9" s="2" t="s">
        <v>20</v>
      </c>
      <c r="D9" s="2">
        <v>57</v>
      </c>
      <c r="E9" s="2">
        <v>72</v>
      </c>
      <c r="F9" s="2">
        <v>80</v>
      </c>
      <c r="G9" s="2">
        <v>79</v>
      </c>
      <c r="H9" s="2">
        <v>85</v>
      </c>
      <c r="I9" s="2">
        <v>101</v>
      </c>
      <c r="J9" s="2">
        <v>120</v>
      </c>
      <c r="K9" s="2">
        <v>123</v>
      </c>
      <c r="L9" s="2">
        <v>130</v>
      </c>
      <c r="M9" s="2">
        <v>84</v>
      </c>
      <c r="N9" s="2">
        <v>54</v>
      </c>
      <c r="O9" s="2">
        <v>67</v>
      </c>
    </row>
    <row r="10" spans="2:15" x14ac:dyDescent="0.15">
      <c r="B10" s="17">
        <f>ROWS(C$7:C10)</f>
        <v>4</v>
      </c>
      <c r="C10" s="2" t="s">
        <v>21</v>
      </c>
      <c r="D10" s="2">
        <v>58</v>
      </c>
      <c r="E10" s="2">
        <v>48</v>
      </c>
      <c r="F10" s="2">
        <v>80</v>
      </c>
      <c r="G10" s="2">
        <v>81</v>
      </c>
      <c r="H10" s="2">
        <v>90</v>
      </c>
      <c r="I10" s="2">
        <v>95</v>
      </c>
      <c r="J10" s="2">
        <v>124</v>
      </c>
      <c r="K10" s="2">
        <v>132</v>
      </c>
      <c r="L10" s="2">
        <v>134</v>
      </c>
      <c r="M10" s="2">
        <v>82</v>
      </c>
      <c r="N10" s="2">
        <v>57</v>
      </c>
      <c r="O10" s="2">
        <v>64</v>
      </c>
    </row>
    <row r="11" spans="2:15" x14ac:dyDescent="0.15">
      <c r="B11" s="17">
        <f>ROWS(C$7:C11)</f>
        <v>5</v>
      </c>
      <c r="C11" s="2" t="s">
        <v>22</v>
      </c>
      <c r="D11" s="2">
        <v>64</v>
      </c>
      <c r="E11" s="2">
        <v>71</v>
      </c>
      <c r="F11" s="2">
        <v>81</v>
      </c>
      <c r="G11" s="2">
        <v>77</v>
      </c>
      <c r="H11" s="2">
        <v>77</v>
      </c>
      <c r="I11" s="2">
        <v>89</v>
      </c>
      <c r="J11" s="2">
        <v>125</v>
      </c>
      <c r="K11" s="2">
        <v>147</v>
      </c>
      <c r="L11" s="2">
        <v>157</v>
      </c>
      <c r="M11" s="2">
        <v>95</v>
      </c>
      <c r="N11" s="2">
        <v>52</v>
      </c>
      <c r="O11" s="2">
        <v>71</v>
      </c>
    </row>
    <row r="12" spans="2:15" x14ac:dyDescent="0.15">
      <c r="B12" s="17">
        <f>ROWS(C$7:C12)</f>
        <v>6</v>
      </c>
      <c r="C12" s="2" t="s">
        <v>23</v>
      </c>
      <c r="D12" s="2">
        <v>72</v>
      </c>
      <c r="E12" s="2">
        <v>64</v>
      </c>
      <c r="F12" s="2">
        <v>79</v>
      </c>
      <c r="G12" s="2">
        <v>75</v>
      </c>
      <c r="H12" s="2">
        <v>100</v>
      </c>
      <c r="I12" s="2">
        <v>110</v>
      </c>
      <c r="J12" s="2">
        <v>180</v>
      </c>
      <c r="K12" s="2">
        <v>189</v>
      </c>
      <c r="L12" s="2">
        <v>200</v>
      </c>
      <c r="M12" s="2">
        <v>91</v>
      </c>
      <c r="N12" s="2">
        <v>58</v>
      </c>
      <c r="O12" s="2">
        <v>76</v>
      </c>
    </row>
    <row r="13" spans="2:15" s="6" customFormat="1" x14ac:dyDescent="0.15"/>
    <row r="14" spans="2:15" s="6" customFormat="1" x14ac:dyDescent="0.15"/>
    <row r="15" spans="2:15" s="6" customFormat="1" x14ac:dyDescent="0.15"/>
  </sheetData>
  <mergeCells count="1">
    <mergeCell ref="C4:O4"/>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12BD3A-95E1-0F4D-985A-AB339A42ADAF}">
  <dimension ref="B1:Z34"/>
  <sheetViews>
    <sheetView workbookViewId="0">
      <selection activeCell="Q48" sqref="Q48"/>
    </sheetView>
  </sheetViews>
  <sheetFormatPr baseColWidth="10" defaultColWidth="9.1640625" defaultRowHeight="12" x14ac:dyDescent="0.15"/>
  <cols>
    <col min="1" max="1" width="2" style="2" customWidth="1"/>
    <col min="2" max="2" width="13.5" style="2" bestFit="1" customWidth="1"/>
    <col min="3" max="6" width="6.6640625" style="2" customWidth="1"/>
    <col min="7" max="9" width="7" style="2" bestFit="1" customWidth="1"/>
    <col min="10" max="11" width="6.6640625" style="2" customWidth="1"/>
    <col min="12" max="12" width="7.33203125" style="2" customWidth="1"/>
    <col min="13" max="14" width="6.6640625" style="2" customWidth="1"/>
    <col min="15" max="15" width="4.6640625" style="2" customWidth="1"/>
    <col min="16" max="16384" width="9.1640625" style="2"/>
  </cols>
  <sheetData>
    <row r="1" spans="2:26" ht="16" x14ac:dyDescent="0.2">
      <c r="B1" s="1" t="s">
        <v>48</v>
      </c>
    </row>
    <row r="2" spans="2:26" ht="16" x14ac:dyDescent="0.2">
      <c r="B2" s="1"/>
    </row>
    <row r="3" spans="2:26" ht="14" x14ac:dyDescent="0.15">
      <c r="B3" s="9" t="s">
        <v>24</v>
      </c>
      <c r="C3" s="9"/>
      <c r="D3" s="9"/>
      <c r="E3" s="9"/>
      <c r="F3" s="9"/>
      <c r="G3" s="9"/>
      <c r="H3" s="9"/>
      <c r="I3" s="9"/>
      <c r="J3" s="9"/>
      <c r="K3" s="9"/>
      <c r="L3" s="9"/>
      <c r="M3" s="9"/>
      <c r="N3" s="9"/>
    </row>
    <row r="4" spans="2:26" ht="16" x14ac:dyDescent="0.2">
      <c r="B4" s="1"/>
    </row>
    <row r="5" spans="2:26" ht="13" thickBot="1" x14ac:dyDescent="0.2">
      <c r="B5" s="3" t="s">
        <v>0</v>
      </c>
      <c r="C5" s="4" t="s">
        <v>1</v>
      </c>
      <c r="D5" s="4" t="s">
        <v>2</v>
      </c>
      <c r="E5" s="4" t="s">
        <v>3</v>
      </c>
      <c r="F5" s="4" t="s">
        <v>4</v>
      </c>
      <c r="G5" s="4" t="s">
        <v>5</v>
      </c>
      <c r="H5" s="4" t="s">
        <v>6</v>
      </c>
      <c r="I5" s="4" t="s">
        <v>7</v>
      </c>
      <c r="J5" s="4" t="s">
        <v>8</v>
      </c>
      <c r="K5" s="4" t="s">
        <v>9</v>
      </c>
      <c r="L5" s="4" t="s">
        <v>10</v>
      </c>
      <c r="M5" s="4" t="s">
        <v>11</v>
      </c>
      <c r="N5" s="4" t="s">
        <v>12</v>
      </c>
    </row>
    <row r="6" spans="2:26" x14ac:dyDescent="0.15">
      <c r="B6" s="2" t="s">
        <v>19</v>
      </c>
      <c r="C6" s="2">
        <v>55</v>
      </c>
      <c r="D6" s="2">
        <v>51</v>
      </c>
      <c r="E6" s="2">
        <v>64</v>
      </c>
      <c r="F6" s="2">
        <v>71</v>
      </c>
      <c r="G6" s="2">
        <v>82</v>
      </c>
      <c r="H6" s="2">
        <v>100</v>
      </c>
      <c r="I6" s="2">
        <v>119</v>
      </c>
      <c r="J6" s="2">
        <v>120</v>
      </c>
      <c r="K6" s="2">
        <v>144</v>
      </c>
      <c r="L6" s="2">
        <v>80</v>
      </c>
      <c r="M6" s="2">
        <v>51</v>
      </c>
      <c r="N6" s="2">
        <v>60</v>
      </c>
    </row>
    <row r="7" spans="2:26" x14ac:dyDescent="0.15">
      <c r="B7" s="2" t="s">
        <v>20</v>
      </c>
      <c r="C7" s="2">
        <v>57</v>
      </c>
      <c r="D7" s="2">
        <v>72</v>
      </c>
      <c r="E7" s="2">
        <v>80</v>
      </c>
      <c r="F7" s="2">
        <v>79</v>
      </c>
      <c r="G7" s="2">
        <v>85</v>
      </c>
      <c r="H7" s="2">
        <v>101</v>
      </c>
      <c r="I7" s="2">
        <v>120</v>
      </c>
      <c r="J7" s="2">
        <v>123</v>
      </c>
      <c r="K7" s="2">
        <v>130</v>
      </c>
      <c r="L7" s="2">
        <v>84</v>
      </c>
      <c r="M7" s="2">
        <v>54</v>
      </c>
      <c r="N7" s="2">
        <v>67</v>
      </c>
    </row>
    <row r="8" spans="2:26" x14ac:dyDescent="0.15">
      <c r="B8" s="2" t="s">
        <v>21</v>
      </c>
      <c r="C8" s="2">
        <v>58</v>
      </c>
      <c r="D8" s="2">
        <v>48</v>
      </c>
      <c r="E8" s="2">
        <v>80</v>
      </c>
      <c r="F8" s="2">
        <v>81</v>
      </c>
      <c r="G8" s="2">
        <v>90</v>
      </c>
      <c r="H8" s="2">
        <v>95</v>
      </c>
      <c r="I8" s="2">
        <v>124</v>
      </c>
      <c r="J8" s="2">
        <v>132</v>
      </c>
      <c r="K8" s="2">
        <v>134</v>
      </c>
      <c r="L8" s="2">
        <v>82</v>
      </c>
      <c r="M8" s="2">
        <v>57</v>
      </c>
      <c r="N8" s="2">
        <v>64</v>
      </c>
    </row>
    <row r="9" spans="2:26" x14ac:dyDescent="0.15">
      <c r="B9" s="2" t="s">
        <v>22</v>
      </c>
      <c r="C9" s="2">
        <v>64</v>
      </c>
      <c r="D9" s="2">
        <v>71</v>
      </c>
      <c r="E9" s="2">
        <v>81</v>
      </c>
      <c r="F9" s="2">
        <v>77</v>
      </c>
      <c r="G9" s="2">
        <v>77</v>
      </c>
      <c r="H9" s="2">
        <v>89</v>
      </c>
      <c r="I9" s="2">
        <v>125</v>
      </c>
      <c r="J9" s="2">
        <v>147</v>
      </c>
      <c r="K9" s="2">
        <v>157</v>
      </c>
      <c r="L9" s="2">
        <v>95</v>
      </c>
      <c r="M9" s="2">
        <v>52</v>
      </c>
      <c r="N9" s="2">
        <v>71</v>
      </c>
    </row>
    <row r="10" spans="2:26" x14ac:dyDescent="0.15">
      <c r="B10" s="2" t="s">
        <v>23</v>
      </c>
      <c r="C10" s="2">
        <v>72</v>
      </c>
      <c r="D10" s="2">
        <v>64</v>
      </c>
      <c r="E10" s="2">
        <v>79</v>
      </c>
      <c r="F10" s="2">
        <v>75</v>
      </c>
      <c r="G10" s="2">
        <v>100</v>
      </c>
      <c r="H10" s="2">
        <v>110</v>
      </c>
      <c r="I10" s="2">
        <v>180</v>
      </c>
      <c r="J10" s="2">
        <v>189</v>
      </c>
      <c r="K10" s="2">
        <v>200</v>
      </c>
      <c r="L10" s="2">
        <v>91</v>
      </c>
      <c r="M10" s="2">
        <v>58</v>
      </c>
      <c r="N10" s="2">
        <v>76</v>
      </c>
    </row>
    <row r="11" spans="2:26" s="6" customFormat="1" x14ac:dyDescent="0.15"/>
    <row r="12" spans="2:26" s="6" customFormat="1" x14ac:dyDescent="0.15"/>
    <row r="13" spans="2:26" s="6" customFormat="1" x14ac:dyDescent="0.15"/>
    <row r="14" spans="2:26" s="6" customFormat="1" x14ac:dyDescent="0.15"/>
    <row r="15" spans="2:26" s="6" customFormat="1" x14ac:dyDescent="0.15"/>
    <row r="16" spans="2:26" s="6" customFormat="1" x14ac:dyDescent="0.15">
      <c r="W16" s="2"/>
      <c r="X16" s="2"/>
      <c r="Y16" s="2"/>
      <c r="Z16" s="2"/>
    </row>
    <row r="17" spans="2:26" s="6" customFormat="1" x14ac:dyDescent="0.15">
      <c r="W17" s="2"/>
      <c r="X17" s="2"/>
      <c r="Y17" s="2"/>
      <c r="Z17" s="2"/>
    </row>
    <row r="18" spans="2:26" ht="13" x14ac:dyDescent="0.15">
      <c r="B18" s="10" t="s">
        <v>49</v>
      </c>
      <c r="C18" s="10"/>
      <c r="D18" s="10"/>
      <c r="E18" s="10"/>
      <c r="F18" s="10"/>
    </row>
    <row r="20" spans="2:26" ht="13" thickBot="1" x14ac:dyDescent="0.2">
      <c r="C20" s="4" t="s">
        <v>5</v>
      </c>
      <c r="D20" s="4" t="s">
        <v>6</v>
      </c>
      <c r="E20" s="4" t="s">
        <v>7</v>
      </c>
      <c r="F20" s="4" t="s">
        <v>8</v>
      </c>
    </row>
    <row r="21" spans="2:26" x14ac:dyDescent="0.15">
      <c r="B21" s="2" t="s">
        <v>19</v>
      </c>
      <c r="C21" s="2">
        <f>VLOOKUP($B21, $B$5:$N$10, COLUMNS($B5:G5))</f>
        <v>82</v>
      </c>
      <c r="D21" s="2">
        <f>VLOOKUP($B21, $B$5:$N$10, COLUMNS($B5:H5))</f>
        <v>100</v>
      </c>
      <c r="E21" s="2">
        <f>VLOOKUP($B21, $B$5:$N$10, COLUMNS($B5:I5))</f>
        <v>119</v>
      </c>
      <c r="F21" s="2">
        <f>VLOOKUP($B21, $B$5:$N$10, COLUMNS($B5:J5))</f>
        <v>120</v>
      </c>
    </row>
    <row r="22" spans="2:26" x14ac:dyDescent="0.15">
      <c r="B22" s="2" t="s">
        <v>21</v>
      </c>
      <c r="C22" s="2">
        <f>VLOOKUP($B22, $B$5:$N$10, COLUMNS($B6:G6))</f>
        <v>90</v>
      </c>
      <c r="D22" s="2">
        <f>VLOOKUP($B22, $B$5:$N$10, COLUMNS($B6:H6))</f>
        <v>95</v>
      </c>
      <c r="E22" s="2">
        <f>VLOOKUP($B22, $B$5:$N$10, COLUMNS($B6:I6))</f>
        <v>124</v>
      </c>
      <c r="F22" s="2">
        <f>VLOOKUP($B22, $B$5:$N$10, COLUMNS($B6:J6))</f>
        <v>132</v>
      </c>
    </row>
    <row r="23" spans="2:26" x14ac:dyDescent="0.15">
      <c r="B23" s="2" t="s">
        <v>23</v>
      </c>
      <c r="C23" s="2">
        <f>VLOOKUP($B23, $B$5:$N$10, COLUMNS($B7:G7))</f>
        <v>100</v>
      </c>
      <c r="D23" s="2">
        <f>VLOOKUP($B23, $B$5:$N$10, COLUMNS($B7:H7))</f>
        <v>110</v>
      </c>
      <c r="E23" s="2">
        <f>VLOOKUP($B23, $B$5:$N$10, COLUMNS($B7:I7))</f>
        <v>180</v>
      </c>
      <c r="F23" s="2">
        <f>VLOOKUP($B23, $B$5:$N$10, COLUMNS($B7:J7))</f>
        <v>189</v>
      </c>
    </row>
    <row r="29" spans="2:26" ht="13" x14ac:dyDescent="0.15">
      <c r="B29" s="10" t="s">
        <v>49</v>
      </c>
      <c r="C29" s="10"/>
      <c r="D29" s="10"/>
      <c r="E29" s="10"/>
      <c r="F29" s="10"/>
    </row>
    <row r="31" spans="2:26" ht="13" thickBot="1" x14ac:dyDescent="0.2">
      <c r="C31" s="4" t="s">
        <v>5</v>
      </c>
      <c r="D31" s="4" t="s">
        <v>6</v>
      </c>
      <c r="E31" s="4" t="s">
        <v>7</v>
      </c>
      <c r="F31" s="4" t="s">
        <v>12</v>
      </c>
    </row>
    <row r="32" spans="2:26" x14ac:dyDescent="0.15">
      <c r="B32" s="2" t="s">
        <v>19</v>
      </c>
      <c r="C32" s="2">
        <f>VLOOKUP($B32, $B$5:$N$10, COLUMNS($B16:G16))</f>
        <v>82</v>
      </c>
      <c r="D32" s="2">
        <f>VLOOKUP($B32, $B$5:$N$10, COLUMNS($B16:H16))</f>
        <v>100</v>
      </c>
      <c r="E32" s="2">
        <f>VLOOKUP($B32, $B$5:$N$10, COLUMNS($B16:I16))</f>
        <v>119</v>
      </c>
      <c r="F32" s="2">
        <f>VLOOKUP($B32, $B$5:$N$10, COLUMNS($B16:J16))</f>
        <v>120</v>
      </c>
    </row>
    <row r="33" spans="2:6" x14ac:dyDescent="0.15">
      <c r="B33" s="2" t="s">
        <v>22</v>
      </c>
      <c r="C33" s="2">
        <f>VLOOKUP($B33, $B$5:$N$10, COLUMNS($B17:G17))</f>
        <v>77</v>
      </c>
      <c r="D33" s="2">
        <f>VLOOKUP($B33, $B$5:$N$10, COLUMNS($B17:H17))</f>
        <v>89</v>
      </c>
      <c r="E33" s="2">
        <f>VLOOKUP($B33, $B$5:$N$10, COLUMNS($B17:I17))</f>
        <v>125</v>
      </c>
      <c r="F33" s="2">
        <f>VLOOKUP($B33, $B$5:$N$10, COLUMNS($B17:J17))</f>
        <v>147</v>
      </c>
    </row>
    <row r="34" spans="2:6" x14ac:dyDescent="0.15">
      <c r="B34" s="2" t="s">
        <v>23</v>
      </c>
      <c r="C34" s="2">
        <f>VLOOKUP($B34, $B$5:$N$10, COLUMNS($B18:G18))</f>
        <v>100</v>
      </c>
      <c r="D34" s="2">
        <f>VLOOKUP($B34, $B$5:$N$10, COLUMNS($B18:H18))</f>
        <v>110</v>
      </c>
      <c r="E34" s="2">
        <f>VLOOKUP($B34, $B$5:$N$10, COLUMNS($B18:I18))</f>
        <v>180</v>
      </c>
      <c r="F34" s="2">
        <f>VLOOKUP($B34, $B$5:$N$10, COLUMNS($B18:J18))</f>
        <v>189</v>
      </c>
    </row>
  </sheetData>
  <mergeCells count="3">
    <mergeCell ref="B3:N3"/>
    <mergeCell ref="B18:F18"/>
    <mergeCell ref="B29:F29"/>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1F3627-D82E-4F44-9FF3-F614D9D96B73}">
  <dimension ref="B1:Z48"/>
  <sheetViews>
    <sheetView workbookViewId="0">
      <selection activeCell="Q5" sqref="Q5"/>
    </sheetView>
  </sheetViews>
  <sheetFormatPr baseColWidth="10" defaultColWidth="9.1640625" defaultRowHeight="12" x14ac:dyDescent="0.15"/>
  <cols>
    <col min="1" max="1" width="2" style="2" customWidth="1"/>
    <col min="2" max="2" width="13.5" style="2" bestFit="1" customWidth="1"/>
    <col min="3" max="6" width="6.6640625" style="2" customWidth="1"/>
    <col min="7" max="9" width="7" style="2" bestFit="1" customWidth="1"/>
    <col min="10" max="11" width="6.6640625" style="2" customWidth="1"/>
    <col min="12" max="12" width="7.33203125" style="2" customWidth="1"/>
    <col min="13" max="14" width="6.6640625" style="2" customWidth="1"/>
    <col min="15" max="15" width="4.6640625" style="2" customWidth="1"/>
    <col min="16" max="16384" width="9.1640625" style="2"/>
  </cols>
  <sheetData>
    <row r="1" spans="2:26" ht="16" x14ac:dyDescent="0.2">
      <c r="B1" s="1" t="s">
        <v>51</v>
      </c>
    </row>
    <row r="2" spans="2:26" ht="16" x14ac:dyDescent="0.2">
      <c r="B2" s="1"/>
    </row>
    <row r="3" spans="2:26" ht="14" x14ac:dyDescent="0.15">
      <c r="B3" s="9" t="s">
        <v>24</v>
      </c>
      <c r="C3" s="9"/>
      <c r="D3" s="9"/>
      <c r="E3" s="9"/>
      <c r="F3" s="9"/>
      <c r="G3" s="9"/>
      <c r="H3" s="9"/>
      <c r="I3" s="9"/>
      <c r="J3" s="9"/>
      <c r="K3" s="9"/>
      <c r="L3" s="9"/>
      <c r="M3" s="9"/>
      <c r="N3" s="9"/>
    </row>
    <row r="4" spans="2:26" ht="16" x14ac:dyDescent="0.2">
      <c r="B4" s="1"/>
    </row>
    <row r="5" spans="2:26" ht="13" thickBot="1" x14ac:dyDescent="0.2">
      <c r="B5" s="3" t="s">
        <v>0</v>
      </c>
      <c r="C5" s="4" t="s">
        <v>1</v>
      </c>
      <c r="D5" s="4" t="s">
        <v>2</v>
      </c>
      <c r="E5" s="4" t="s">
        <v>3</v>
      </c>
      <c r="F5" s="4" t="s">
        <v>4</v>
      </c>
      <c r="G5" s="4" t="s">
        <v>5</v>
      </c>
      <c r="H5" s="4" t="s">
        <v>6</v>
      </c>
      <c r="I5" s="4" t="s">
        <v>7</v>
      </c>
      <c r="J5" s="4" t="s">
        <v>8</v>
      </c>
      <c r="K5" s="4" t="s">
        <v>9</v>
      </c>
      <c r="L5" s="4" t="s">
        <v>10</v>
      </c>
      <c r="M5" s="4" t="s">
        <v>11</v>
      </c>
      <c r="N5" s="4" t="s">
        <v>12</v>
      </c>
    </row>
    <row r="6" spans="2:26" x14ac:dyDescent="0.15">
      <c r="B6" s="2" t="s">
        <v>19</v>
      </c>
      <c r="C6" s="2">
        <v>55</v>
      </c>
      <c r="D6" s="2">
        <v>51</v>
      </c>
      <c r="E6" s="2">
        <v>64</v>
      </c>
      <c r="F6" s="2">
        <v>71</v>
      </c>
      <c r="G6" s="2">
        <v>82</v>
      </c>
      <c r="H6" s="2">
        <v>100</v>
      </c>
      <c r="I6" s="2">
        <v>119</v>
      </c>
      <c r="J6" s="2">
        <v>120</v>
      </c>
      <c r="K6" s="2">
        <v>144</v>
      </c>
      <c r="L6" s="2">
        <v>80</v>
      </c>
      <c r="M6" s="2">
        <v>51</v>
      </c>
      <c r="N6" s="2">
        <v>60</v>
      </c>
    </row>
    <row r="7" spans="2:26" x14ac:dyDescent="0.15">
      <c r="B7" s="2" t="s">
        <v>20</v>
      </c>
      <c r="C7" s="2">
        <v>57</v>
      </c>
      <c r="D7" s="2">
        <v>72</v>
      </c>
      <c r="E7" s="2">
        <v>80</v>
      </c>
      <c r="F7" s="2">
        <v>79</v>
      </c>
      <c r="G7" s="2">
        <v>85</v>
      </c>
      <c r="H7" s="2">
        <v>101</v>
      </c>
      <c r="I7" s="2">
        <v>120</v>
      </c>
      <c r="J7" s="2">
        <v>123</v>
      </c>
      <c r="K7" s="2">
        <v>130</v>
      </c>
      <c r="L7" s="2">
        <v>84</v>
      </c>
      <c r="M7" s="2">
        <v>54</v>
      </c>
      <c r="N7" s="2">
        <v>67</v>
      </c>
    </row>
    <row r="8" spans="2:26" x14ac:dyDescent="0.15">
      <c r="B8" s="2" t="s">
        <v>21</v>
      </c>
      <c r="C8" s="2">
        <v>58</v>
      </c>
      <c r="D8" s="2">
        <v>48</v>
      </c>
      <c r="E8" s="2">
        <v>80</v>
      </c>
      <c r="F8" s="2">
        <v>81</v>
      </c>
      <c r="G8" s="2">
        <v>90</v>
      </c>
      <c r="H8" s="2">
        <v>95</v>
      </c>
      <c r="I8" s="2">
        <v>124</v>
      </c>
      <c r="J8" s="2">
        <v>132</v>
      </c>
      <c r="K8" s="2">
        <v>134</v>
      </c>
      <c r="L8" s="2">
        <v>82</v>
      </c>
      <c r="M8" s="2">
        <v>57</v>
      </c>
      <c r="N8" s="2">
        <v>64</v>
      </c>
    </row>
    <row r="9" spans="2:26" x14ac:dyDescent="0.15">
      <c r="B9" s="2" t="s">
        <v>22</v>
      </c>
      <c r="C9" s="2">
        <v>64</v>
      </c>
      <c r="D9" s="2">
        <v>71</v>
      </c>
      <c r="E9" s="2">
        <v>81</v>
      </c>
      <c r="F9" s="2">
        <v>77</v>
      </c>
      <c r="G9" s="2">
        <v>77</v>
      </c>
      <c r="H9" s="2">
        <v>89</v>
      </c>
      <c r="I9" s="2">
        <v>125</v>
      </c>
      <c r="J9" s="2">
        <v>147</v>
      </c>
      <c r="K9" s="2">
        <v>157</v>
      </c>
      <c r="L9" s="2">
        <v>95</v>
      </c>
      <c r="M9" s="2">
        <v>52</v>
      </c>
      <c r="N9" s="2">
        <v>71</v>
      </c>
    </row>
    <row r="10" spans="2:26" x14ac:dyDescent="0.15">
      <c r="B10" s="2" t="s">
        <v>23</v>
      </c>
      <c r="C10" s="2">
        <v>72</v>
      </c>
      <c r="D10" s="2">
        <v>64</v>
      </c>
      <c r="E10" s="2">
        <v>79</v>
      </c>
      <c r="F10" s="2">
        <v>75</v>
      </c>
      <c r="G10" s="2">
        <v>100</v>
      </c>
      <c r="H10" s="2">
        <v>110</v>
      </c>
      <c r="I10" s="2">
        <v>180</v>
      </c>
      <c r="J10" s="2">
        <v>189</v>
      </c>
      <c r="K10" s="2">
        <v>200</v>
      </c>
      <c r="L10" s="2">
        <v>91</v>
      </c>
      <c r="M10" s="2">
        <v>58</v>
      </c>
      <c r="N10" s="2">
        <v>76</v>
      </c>
    </row>
    <row r="11" spans="2:26" s="6" customFormat="1" x14ac:dyDescent="0.15"/>
    <row r="12" spans="2:26" s="6" customFormat="1" x14ac:dyDescent="0.15"/>
    <row r="13" spans="2:26" s="6" customFormat="1" x14ac:dyDescent="0.15"/>
    <row r="14" spans="2:26" s="6" customFormat="1" x14ac:dyDescent="0.15">
      <c r="W14" s="2"/>
      <c r="X14" s="2"/>
      <c r="Y14" s="2"/>
      <c r="Z14" s="2"/>
    </row>
    <row r="15" spans="2:26" s="6" customFormat="1" x14ac:dyDescent="0.15">
      <c r="W15" s="2"/>
      <c r="X15" s="2"/>
      <c r="Y15" s="2"/>
      <c r="Z15" s="2"/>
    </row>
    <row r="17" spans="2:5" ht="13" x14ac:dyDescent="0.15">
      <c r="B17" s="5"/>
      <c r="C17" s="8" t="s">
        <v>50</v>
      </c>
      <c r="D17" s="8"/>
    </row>
    <row r="19" spans="2:5" ht="13" thickBot="1" x14ac:dyDescent="0.2">
      <c r="C19" s="4" t="s">
        <v>1</v>
      </c>
      <c r="D19" s="4" t="s">
        <v>2</v>
      </c>
      <c r="E19" s="4" t="s">
        <v>3</v>
      </c>
    </row>
    <row r="20" spans="2:5" x14ac:dyDescent="0.15">
      <c r="B20" s="2" t="s">
        <v>19</v>
      </c>
      <c r="C20" s="2">
        <f t="shared" ref="C20:E24" si="0">VLOOKUP($B20, $B$5:$N$10, MATCH(C$19, $B$5:$N$5, 0))</f>
        <v>55</v>
      </c>
      <c r="D20" s="2">
        <f t="shared" si="0"/>
        <v>51</v>
      </c>
      <c r="E20" s="2">
        <f t="shared" si="0"/>
        <v>64</v>
      </c>
    </row>
    <row r="21" spans="2:5" x14ac:dyDescent="0.15">
      <c r="B21" s="2" t="s">
        <v>20</v>
      </c>
      <c r="C21" s="2">
        <f t="shared" si="0"/>
        <v>57</v>
      </c>
      <c r="D21" s="2">
        <f t="shared" si="0"/>
        <v>72</v>
      </c>
      <c r="E21" s="2">
        <f t="shared" si="0"/>
        <v>80</v>
      </c>
    </row>
    <row r="22" spans="2:5" x14ac:dyDescent="0.15">
      <c r="B22" s="2" t="s">
        <v>21</v>
      </c>
      <c r="C22" s="2">
        <f t="shared" si="0"/>
        <v>58</v>
      </c>
      <c r="D22" s="2">
        <f t="shared" si="0"/>
        <v>48</v>
      </c>
      <c r="E22" s="2">
        <f t="shared" si="0"/>
        <v>80</v>
      </c>
    </row>
    <row r="23" spans="2:5" x14ac:dyDescent="0.15">
      <c r="B23" s="2" t="s">
        <v>22</v>
      </c>
      <c r="C23" s="2">
        <f t="shared" si="0"/>
        <v>64</v>
      </c>
      <c r="D23" s="2">
        <f t="shared" si="0"/>
        <v>71</v>
      </c>
      <c r="E23" s="2">
        <f t="shared" si="0"/>
        <v>81</v>
      </c>
    </row>
    <row r="24" spans="2:5" x14ac:dyDescent="0.15">
      <c r="B24" s="2" t="s">
        <v>23</v>
      </c>
      <c r="C24" s="2">
        <f t="shared" si="0"/>
        <v>72</v>
      </c>
      <c r="D24" s="2">
        <f t="shared" si="0"/>
        <v>64</v>
      </c>
      <c r="E24" s="2">
        <f t="shared" si="0"/>
        <v>79</v>
      </c>
    </row>
    <row r="29" spans="2:5" ht="13" x14ac:dyDescent="0.15">
      <c r="B29" s="5"/>
      <c r="C29" s="8" t="s">
        <v>50</v>
      </c>
      <c r="D29" s="8"/>
    </row>
    <row r="31" spans="2:5" ht="13" thickBot="1" x14ac:dyDescent="0.2">
      <c r="C31" s="4" t="s">
        <v>1</v>
      </c>
      <c r="D31" s="4" t="s">
        <v>2</v>
      </c>
      <c r="E31" s="4" t="s">
        <v>3</v>
      </c>
    </row>
    <row r="32" spans="2:5" x14ac:dyDescent="0.15">
      <c r="B32" s="2" t="s">
        <v>19</v>
      </c>
      <c r="C32" s="2">
        <f t="shared" ref="C32:E36" si="1">VLOOKUP($B32, $B$5:$N$10, MATCH(C$31, $B$5:$N$5, 0))</f>
        <v>55</v>
      </c>
      <c r="D32" s="2">
        <f t="shared" si="1"/>
        <v>51</v>
      </c>
      <c r="E32" s="2">
        <f t="shared" si="1"/>
        <v>64</v>
      </c>
    </row>
    <row r="33" spans="2:5" x14ac:dyDescent="0.15">
      <c r="B33" s="2" t="s">
        <v>23</v>
      </c>
      <c r="C33" s="2">
        <f t="shared" si="1"/>
        <v>72</v>
      </c>
      <c r="D33" s="2">
        <f t="shared" si="1"/>
        <v>64</v>
      </c>
      <c r="E33" s="2">
        <f t="shared" si="1"/>
        <v>79</v>
      </c>
    </row>
    <row r="34" spans="2:5" x14ac:dyDescent="0.15">
      <c r="B34" s="2" t="s">
        <v>21</v>
      </c>
      <c r="C34" s="2">
        <f t="shared" si="1"/>
        <v>58</v>
      </c>
      <c r="D34" s="2">
        <f t="shared" si="1"/>
        <v>48</v>
      </c>
      <c r="E34" s="2">
        <f t="shared" si="1"/>
        <v>80</v>
      </c>
    </row>
    <row r="35" spans="2:5" x14ac:dyDescent="0.15">
      <c r="B35" s="2" t="s">
        <v>22</v>
      </c>
      <c r="C35" s="2">
        <f t="shared" si="1"/>
        <v>64</v>
      </c>
      <c r="D35" s="2">
        <f t="shared" si="1"/>
        <v>71</v>
      </c>
      <c r="E35" s="2">
        <f t="shared" si="1"/>
        <v>81</v>
      </c>
    </row>
    <row r="36" spans="2:5" x14ac:dyDescent="0.15">
      <c r="B36" s="2" t="s">
        <v>20</v>
      </c>
      <c r="C36" s="2">
        <f t="shared" si="1"/>
        <v>57</v>
      </c>
      <c r="D36" s="2">
        <f t="shared" si="1"/>
        <v>72</v>
      </c>
      <c r="E36" s="2">
        <f t="shared" si="1"/>
        <v>80</v>
      </c>
    </row>
    <row r="41" spans="2:5" ht="13" x14ac:dyDescent="0.15">
      <c r="B41" s="5"/>
      <c r="C41" s="8" t="s">
        <v>50</v>
      </c>
      <c r="D41" s="8"/>
    </row>
    <row r="43" spans="2:5" ht="13" thickBot="1" x14ac:dyDescent="0.2">
      <c r="C43" s="4" t="s">
        <v>2</v>
      </c>
      <c r="D43" s="4" t="s">
        <v>10</v>
      </c>
      <c r="E43" s="4" t="s">
        <v>4</v>
      </c>
    </row>
    <row r="44" spans="2:5" x14ac:dyDescent="0.15">
      <c r="B44" s="2" t="s">
        <v>19</v>
      </c>
      <c r="C44" s="2">
        <f t="shared" ref="C44:E48" si="2">VLOOKUP($B44, $B$5:$N$10, MATCH(C$43, $B$5:$N$5, 0))</f>
        <v>51</v>
      </c>
      <c r="D44" s="2">
        <f t="shared" si="2"/>
        <v>80</v>
      </c>
      <c r="E44" s="2">
        <f t="shared" si="2"/>
        <v>71</v>
      </c>
    </row>
    <row r="45" spans="2:5" x14ac:dyDescent="0.15">
      <c r="B45" s="2" t="s">
        <v>23</v>
      </c>
      <c r="C45" s="2">
        <f t="shared" si="2"/>
        <v>64</v>
      </c>
      <c r="D45" s="2">
        <f t="shared" si="2"/>
        <v>91</v>
      </c>
      <c r="E45" s="2">
        <f t="shared" si="2"/>
        <v>75</v>
      </c>
    </row>
    <row r="46" spans="2:5" x14ac:dyDescent="0.15">
      <c r="B46" s="2" t="s">
        <v>21</v>
      </c>
      <c r="C46" s="2">
        <f t="shared" si="2"/>
        <v>48</v>
      </c>
      <c r="D46" s="2">
        <f t="shared" si="2"/>
        <v>82</v>
      </c>
      <c r="E46" s="2">
        <f t="shared" si="2"/>
        <v>81</v>
      </c>
    </row>
    <row r="47" spans="2:5" x14ac:dyDescent="0.15">
      <c r="B47" s="2" t="s">
        <v>22</v>
      </c>
      <c r="C47" s="2">
        <f t="shared" si="2"/>
        <v>71</v>
      </c>
      <c r="D47" s="2">
        <f t="shared" si="2"/>
        <v>95</v>
      </c>
      <c r="E47" s="2">
        <f t="shared" si="2"/>
        <v>77</v>
      </c>
    </row>
    <row r="48" spans="2:5" x14ac:dyDescent="0.15">
      <c r="B48" s="2" t="s">
        <v>20</v>
      </c>
      <c r="C48" s="2">
        <f t="shared" si="2"/>
        <v>72</v>
      </c>
      <c r="D48" s="2">
        <f t="shared" si="2"/>
        <v>84</v>
      </c>
      <c r="E48" s="2">
        <f t="shared" si="2"/>
        <v>79</v>
      </c>
    </row>
  </sheetData>
  <mergeCells count="1">
    <mergeCell ref="B3:N3"/>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13</vt:i4>
      </vt:variant>
      <vt:variant>
        <vt:lpstr>Named Ranges</vt:lpstr>
      </vt:variant>
      <vt:variant>
        <vt:i4>8</vt:i4>
      </vt:variant>
    </vt:vector>
  </HeadingPairs>
  <TitlesOfParts>
    <vt:vector size="21" baseType="lpstr">
      <vt:lpstr>Vlookup</vt:lpstr>
      <vt:lpstr>Index; Match</vt:lpstr>
      <vt:lpstr>Index and Match</vt:lpstr>
      <vt:lpstr>Index, Match, Match</vt:lpstr>
      <vt:lpstr> Indirect</vt:lpstr>
      <vt:lpstr>Vlookup and Indirect</vt:lpstr>
      <vt:lpstr>Rows; Columns</vt:lpstr>
      <vt:lpstr>Vlookup and Columns</vt:lpstr>
      <vt:lpstr>Vlookup and Match</vt:lpstr>
      <vt:lpstr>Choose</vt:lpstr>
      <vt:lpstr>Vlookup and Choose</vt:lpstr>
      <vt:lpstr>Offset</vt:lpstr>
      <vt:lpstr>Offset and Match</vt:lpstr>
      <vt:lpstr>Q__1</vt:lpstr>
      <vt:lpstr>Q__2</vt:lpstr>
      <vt:lpstr>Q__3</vt:lpstr>
      <vt:lpstr>Q__4</vt:lpstr>
      <vt:lpstr>Q_1</vt:lpstr>
      <vt:lpstr>Q_2</vt:lpstr>
      <vt:lpstr>Q_3</vt:lpstr>
      <vt:lpstr>Q_4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365Careers</dc:creator>
  <cp:lastModifiedBy>Microsoft Office User</cp:lastModifiedBy>
  <dcterms:created xsi:type="dcterms:W3CDTF">2016-11-10T09:10:32Z</dcterms:created>
  <dcterms:modified xsi:type="dcterms:W3CDTF">2020-03-24T12:09:48Z</dcterms:modified>
</cp:coreProperties>
</file>