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sika/Downloads/"/>
    </mc:Choice>
  </mc:AlternateContent>
  <xr:revisionPtr revIDLastSave="0" documentId="13_ncr:1_{F6A248B7-8DF1-4D45-BEFD-82F0A65ACA9E}" xr6:coauthVersionLast="36" xr6:coauthVersionMax="36" xr10:uidLastSave="{00000000-0000-0000-0000-000000000000}"/>
  <bookViews>
    <workbookView xWindow="3900" yWindow="4700" windowWidth="23040" windowHeight="9080" activeTab="3" xr2:uid="{00000000-000D-0000-FFFF-FFFF00000000}"/>
  </bookViews>
  <sheets>
    <sheet name="Frequency distribution table" sheetId="10" r:id="rId1"/>
    <sheet name="Histogram" sheetId="11" r:id="rId2"/>
    <sheet name="Cross table" sheetId="12" r:id="rId3"/>
    <sheet name="Scatter plot" sheetId="13" r:id="rId4"/>
  </sheets>
  <externalReferences>
    <externalReference r:id="rId5"/>
    <externalReference r:id="rId6"/>
  </externalReferences>
  <definedNames>
    <definedName name="_xlchart.v1.0" hidden="1">'[1]The histogram'!$B$11:$B$30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2" l="1"/>
  <c r="E24" i="12"/>
  <c r="D24" i="12"/>
  <c r="D23" i="12"/>
  <c r="E23" i="12" s="1"/>
  <c r="E22" i="12"/>
  <c r="D22" i="12"/>
  <c r="D21" i="12"/>
  <c r="E21" i="12" s="1"/>
  <c r="E20" i="12"/>
  <c r="D20" i="12"/>
  <c r="D19" i="12"/>
  <c r="D25" i="12" s="1"/>
  <c r="E19" i="12" l="1"/>
  <c r="E25" i="12" s="1"/>
  <c r="K16" i="11" l="1"/>
  <c r="E16" i="11"/>
  <c r="F16" i="11" s="1"/>
  <c r="D16" i="11"/>
  <c r="H16" i="11" s="1"/>
  <c r="L13" i="11"/>
  <c r="E13" i="11"/>
  <c r="G16" i="11" l="1"/>
  <c r="D17" i="11"/>
  <c r="L16" i="11"/>
  <c r="K17" i="11" s="1"/>
  <c r="E17" i="11" l="1"/>
  <c r="D18" i="11" s="1"/>
  <c r="M16" i="11"/>
  <c r="M17" i="11"/>
  <c r="N17" i="11" s="1"/>
  <c r="L17" i="11"/>
  <c r="K18" i="11" s="1"/>
  <c r="N16" i="11" l="1"/>
  <c r="E18" i="11"/>
  <c r="D19" i="11" s="1"/>
  <c r="L18" i="11"/>
  <c r="K19" i="11" s="1"/>
  <c r="F17" i="11"/>
  <c r="F19" i="11" l="1"/>
  <c r="G19" i="11" s="1"/>
  <c r="E19" i="11"/>
  <c r="D20" i="11" s="1"/>
  <c r="G17" i="11"/>
  <c r="F18" i="11"/>
  <c r="G18" i="11" s="1"/>
  <c r="L19" i="11"/>
  <c r="K20" i="11" s="1"/>
  <c r="M18" i="11"/>
  <c r="N18" i="11" l="1"/>
  <c r="M20" i="11"/>
  <c r="N20" i="11" s="1"/>
  <c r="L20" i="11"/>
  <c r="K21" i="11" s="1"/>
  <c r="M19" i="11"/>
  <c r="N19" i="11" s="1"/>
  <c r="E20" i="11"/>
  <c r="D21" i="11" s="1"/>
  <c r="F20" i="11" l="1"/>
  <c r="E21" i="11"/>
  <c r="D22" i="11" s="1"/>
  <c r="M21" i="11"/>
  <c r="N21" i="11" s="1"/>
  <c r="L21" i="11"/>
  <c r="K22" i="11" s="1"/>
  <c r="E22" i="11" l="1"/>
  <c r="D23" i="11" s="1"/>
  <c r="L22" i="11"/>
  <c r="K23" i="11" s="1"/>
  <c r="F21" i="11"/>
  <c r="G21" i="11" s="1"/>
  <c r="G20" i="11"/>
  <c r="E23" i="11" l="1"/>
  <c r="D24" i="11" s="1"/>
  <c r="F22" i="11"/>
  <c r="G22" i="11" s="1"/>
  <c r="L23" i="11"/>
  <c r="K24" i="11" s="1"/>
  <c r="M22" i="11"/>
  <c r="E24" i="11" l="1"/>
  <c r="D25" i="11" s="1"/>
  <c r="M24" i="11"/>
  <c r="N24" i="11" s="1"/>
  <c r="L24" i="11"/>
  <c r="K25" i="11" s="1"/>
  <c r="F23" i="11"/>
  <c r="G23" i="11" s="1"/>
  <c r="M23" i="11"/>
  <c r="N23" i="11" s="1"/>
  <c r="N22" i="11"/>
  <c r="F24" i="11" l="1"/>
  <c r="G24" i="11" s="1"/>
  <c r="L25" i="11"/>
  <c r="M25" i="11" s="1"/>
  <c r="E25" i="11"/>
  <c r="F25" i="11" s="1"/>
  <c r="G25" i="11" l="1"/>
  <c r="F26" i="11"/>
  <c r="G26" i="11" s="1"/>
  <c r="N25" i="11"/>
  <c r="M26" i="11"/>
  <c r="N26" i="11" s="1"/>
  <c r="J20" i="10" l="1"/>
  <c r="I23" i="10" l="1"/>
  <c r="J23" i="10"/>
  <c r="K23" i="10" s="1"/>
  <c r="E20" i="10"/>
  <c r="D23" i="10"/>
  <c r="I24" i="10" l="1"/>
  <c r="E23" i="10"/>
  <c r="D24" i="10" l="1"/>
  <c r="E24" i="10" s="1"/>
  <c r="D25" i="10" s="1"/>
  <c r="F23" i="10"/>
  <c r="J24" i="10"/>
  <c r="I25" i="10" s="1"/>
  <c r="L23" i="10"/>
  <c r="K24" i="10" l="1"/>
  <c r="G23" i="10"/>
  <c r="J25" i="10"/>
  <c r="I26" i="10" s="1"/>
  <c r="F24" i="10"/>
  <c r="G24" i="10" s="1"/>
  <c r="E25" i="10"/>
  <c r="F25" i="10" s="1"/>
  <c r="G25" i="10" s="1"/>
  <c r="L24" i="10"/>
  <c r="K25" i="10" l="1"/>
  <c r="J26" i="10"/>
  <c r="I27" i="10" s="1"/>
  <c r="D26" i="10"/>
  <c r="E26" i="10" s="1"/>
  <c r="D27" i="10" s="1"/>
  <c r="L25" i="10" l="1"/>
  <c r="J27" i="10"/>
  <c r="K27" i="10" s="1"/>
  <c r="K26" i="10"/>
  <c r="L26" i="10" s="1"/>
  <c r="F26" i="10"/>
  <c r="E27" i="10"/>
  <c r="D28" i="10" s="1"/>
  <c r="G26" i="10" l="1"/>
  <c r="F27" i="10"/>
  <c r="G27" i="10" s="1"/>
  <c r="I28" i="10"/>
  <c r="J28" i="10" s="1"/>
  <c r="L27" i="10"/>
  <c r="E28" i="10"/>
  <c r="F28" i="10" s="1"/>
  <c r="G28" i="10" s="1"/>
  <c r="F29" i="10" l="1"/>
  <c r="G29" i="10" s="1"/>
  <c r="K28" i="10"/>
  <c r="L28" i="10" l="1"/>
  <c r="L29" i="10" s="1"/>
  <c r="K29" i="10"/>
</calcChain>
</file>

<file path=xl/sharedStrings.xml><?xml version="1.0" encoding="utf-8"?>
<sst xmlns="http://schemas.openxmlformats.org/spreadsheetml/2006/main" count="140" uniqueCount="102">
  <si>
    <t>Interval start</t>
  </si>
  <si>
    <t>Interval end</t>
  </si>
  <si>
    <t>Relative frequency</t>
  </si>
  <si>
    <t>Frequency distribution table</t>
  </si>
  <si>
    <t>Interval width</t>
  </si>
  <si>
    <t>Desired intervals</t>
  </si>
  <si>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</si>
  <si>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</si>
  <si>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</si>
  <si>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</si>
  <si>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</si>
  <si>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</si>
  <si>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</si>
  <si>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</si>
  <si>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</si>
  <si>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</si>
  <si>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Absolute frequency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</si>
  <si>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</si>
  <si>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</si>
  <si>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</si>
  <si>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Solution:</t>
  </si>
  <si>
    <t>Tasks 1 and 2</t>
  </si>
  <si>
    <t>Note that in this way, our intervals start exactly at the first number and finish exactly at the last number from the dataset.</t>
  </si>
  <si>
    <t>Usually intervals are denoted in this way:</t>
  </si>
  <si>
    <t xml:space="preserve">[8,54] </t>
  </si>
  <si>
    <t>(54,100]</t>
  </si>
  <si>
    <t>(100,146]</t>
  </si>
  <si>
    <t>(146,192]</t>
  </si>
  <si>
    <t>(192,238]</t>
  </si>
  <si>
    <t>(238,284]</t>
  </si>
  <si>
    <t>Parentheses () denote that the number is not included</t>
  </si>
  <si>
    <t>Square brackets [] denote that a number is included</t>
  </si>
  <si>
    <t>e.g. (100,146] means: from 100 EXCLUDED to 146 INCLUDED</t>
  </si>
  <si>
    <t>The first interval always includes the first number, as in [8,54]</t>
  </si>
  <si>
    <t>the last interval always includes the last number as in (238,284]</t>
  </si>
  <si>
    <t>This is a fairer representation of reality and that is what you will usually do when doing statistics.</t>
  </si>
  <si>
    <t xml:space="preserve">However, the corresponding frequencies are the same. </t>
  </si>
  <si>
    <t>The difference between the intervals width is so marginal that it will rarely pose a problem on your analysis.</t>
  </si>
  <si>
    <t>Nevertheless, the norm is to use the exact width.</t>
  </si>
  <si>
    <t>In this lesson and exercise, we have separated them into two columns, for easier</t>
  </si>
  <si>
    <t>manipulation in excel formulas.</t>
  </si>
  <si>
    <t>The histogram</t>
  </si>
  <si>
    <t>Construct a frequency distribution table.</t>
  </si>
  <si>
    <t>Note: Go to the next sheet if you wish to skip this part.</t>
  </si>
  <si>
    <t>Create a histogram with 10 intervals, based on your dataset.</t>
  </si>
  <si>
    <t>Frequency distribution table. Exact width</t>
  </si>
  <si>
    <t>Frequency distribution table. Rounded up width</t>
  </si>
  <si>
    <t>Intervals</t>
  </si>
  <si>
    <t>In Excel, the histogram is a special type of chart. In the latest versions of Excel, you should only select your dataset and insert a type of chart, called Histogram.</t>
  </si>
  <si>
    <t>Alternatively, there is a special histogram tool in the Analysis Toolpak that Excel supports.</t>
  </si>
  <si>
    <t>Other software will only let you create a histogram, once you have created a frequency distribution table. This is also the skill that you should acquire.</t>
  </si>
  <si>
    <t>The intervals in the excel histogram are called 'bins'. You can specify the number of bins or the width of the bins.</t>
  </si>
  <si>
    <t>Cross table and scatter plot</t>
  </si>
  <si>
    <t>Cross table</t>
  </si>
  <si>
    <t>You have employment data about country X. You have been asked to prepare a cross-table showing that data.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</si>
  <si>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</si>
  <si>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</si>
  <si>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</si>
  <si>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</si>
  <si>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</si>
  <si>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All 65+ are employed. Note: the definition of unemployed is: without a job, but actively searching for one. That's probably why all 65+s are employed.</t>
  </si>
  <si>
    <t>Create a cross table summarizing the data you have been given.</t>
  </si>
  <si>
    <t>Create a side-by-side bar chart (it is called clustered column chart in Excel), in order to visually enhance your summary.</t>
  </si>
  <si>
    <t>Age group \ Employment %</t>
  </si>
  <si>
    <t>Employed</t>
  </si>
  <si>
    <t>Unemployed</t>
  </si>
  <si>
    <t>Total</t>
  </si>
  <si>
    <t>18-25</t>
  </si>
  <si>
    <t>25-35</t>
  </si>
  <si>
    <t>35-45</t>
  </si>
  <si>
    <t>45-55</t>
  </si>
  <si>
    <t>55-65</t>
  </si>
  <si>
    <t>65+</t>
  </si>
  <si>
    <t>Scatter plot</t>
  </si>
  <si>
    <t>You are given the closing stock prices of Apple, Alphabet Inc. (Google) and Bank of America on different dates for a period of 6 months.</t>
  </si>
  <si>
    <t xml:space="preserve">Create a scatter plot with Apple and Alphabet stock prices. </t>
  </si>
  <si>
    <t>Create a scatter plot with Apple and Bank of America stock prices</t>
  </si>
  <si>
    <t>Explore if there is a relationship between the two variables.</t>
  </si>
  <si>
    <t>You may need to scroll down a bit for this one :)</t>
  </si>
  <si>
    <t>Date</t>
  </si>
  <si>
    <t>Apple (AAPL)</t>
  </si>
  <si>
    <t>Alphabet (GOOGL)</t>
  </si>
  <si>
    <t>Bank of America (BAC)</t>
  </si>
  <si>
    <t>T1:</t>
  </si>
  <si>
    <t xml:space="preserve">The first graph represents the relationship between Apple's stock price and Alphabet's (Google) stock price. </t>
  </si>
  <si>
    <t xml:space="preserve">Alphabet's stock price is much higher (this is a financial decision. Higher or lower </t>
  </si>
  <si>
    <t xml:space="preserve">stock price value does not mean much out of context. Most companies prefer to be </t>
  </si>
  <si>
    <t xml:space="preserve">priced around $40 per share, since it has some advantages. If your stock is price $80, you </t>
  </si>
  <si>
    <t>can perform a stock split and have twice as big number of shares at $40)</t>
  </si>
  <si>
    <t>Due to the discrepancy in the price, a much neater representation would be a scatter plot</t>
  </si>
  <si>
    <t>where the axes are from 100 to 160, and from 700 to 1100.</t>
  </si>
  <si>
    <t>The graph below shows the newly acquired scatter plot.</t>
  </si>
  <si>
    <t>This example shows us that if the two dataset are too different, it is a good idea to restrict the axes accordingly.</t>
  </si>
  <si>
    <t>T3:</t>
  </si>
  <si>
    <t>As for the relationship between them, as you probably anticipated, the two stocks are very highly correlated.</t>
  </si>
  <si>
    <t xml:space="preserve">When one is higher, the other is, too, and vice versa. </t>
  </si>
  <si>
    <t>The graph represents the relationship between Apple's stock price and Bank of America's stock price.</t>
  </si>
  <si>
    <t>Since the our sample values are not that far apart, we don't need the correction from the previous example.</t>
  </si>
  <si>
    <t>We can clearly see, that when one stock is higher, this does not imply the same for the other.</t>
  </si>
  <si>
    <t>There is almost no correlation between the stock prices of Apple and Bank of America.</t>
  </si>
  <si>
    <t>When you observe a scatter plot, where the data points look like this (somewhat vertical),</t>
  </si>
  <si>
    <t>the two variables are not correlated.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</si>
</sst>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4" tint="-0.499984740745262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theme="4" tint="-0.499984740745262"/>
      </right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rgb="FF002060"/>
      </bottom>
      <diagonal/>
    </border>
    <border>
      <left/>
      <right/>
      <top style="thin">
        <color theme="4" tint="-0.499984740745262"/>
      </top>
      <bottom style="medium">
        <color rgb="FF002060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rgb="FF002060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2" fontId="1" fillId="2" borderId="2" xfId="0" applyNumberFormat="1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1" fillId="2" borderId="2" xfId="0" applyFont="1" applyFill="1" applyBorder="1" applyAlignment="1">
      <alignment horizontal="right" vertical="center"/>
    </xf>
    <xf numFmtId="0" fontId="1" fillId="2" borderId="2" xfId="0" applyNumberFormat="1" applyFont="1" applyFill="1" applyBorder="1" applyAlignment="1">
      <alignment horizontal="right" vertical="center"/>
    </xf>
    <xf numFmtId="2" fontId="6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0" fontId="4" fillId="2" borderId="0" xfId="0" applyFont="1" applyFill="1"/>
    <xf numFmtId="0" fontId="7" fillId="2" borderId="1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3" xfId="0" applyNumberFormat="1" applyFont="1" applyFill="1" applyBorder="1" applyAlignment="1">
      <alignment horizontal="right" vertical="center"/>
    </xf>
    <xf numFmtId="2" fontId="1" fillId="2" borderId="3" xfId="0" applyNumberFormat="1" applyFont="1" applyFill="1" applyBorder="1" applyAlignment="1">
      <alignment horizontal="right" vertical="center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>
      <alignment horizontal="left" vertical="center" indent="2"/>
    </xf>
    <xf numFmtId="0" fontId="7" fillId="2" borderId="4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1" fillId="2" borderId="7" xfId="0" applyFont="1" applyFill="1" applyBorder="1"/>
    <xf numFmtId="0" fontId="1" fillId="2" borderId="8" xfId="0" applyFont="1" applyFill="1" applyBorder="1" applyAlignment="1">
      <alignment horizontal="right" vertical="center"/>
    </xf>
    <xf numFmtId="0" fontId="7" fillId="2" borderId="9" xfId="0" applyFont="1" applyFill="1" applyBorder="1"/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 vertical="center"/>
    </xf>
    <xf numFmtId="0" fontId="5" fillId="2" borderId="0" xfId="0" applyFont="1" applyFill="1"/>
    <xf numFmtId="0" fontId="7" fillId="2" borderId="5" xfId="0" applyFont="1" applyFill="1" applyBorder="1" applyAlignment="1">
      <alignment horizontal="right" vertical="center"/>
    </xf>
    <xf numFmtId="14" fontId="1" fillId="2" borderId="0" xfId="0" applyNumberFormat="1" applyFont="1" applyFill="1"/>
    <xf numFmtId="0" fontId="10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Employment by age</a:t>
            </a:r>
            <a:r>
              <a:rPr lang="en-US" sz="1000" b="1" baseline="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group</a:t>
            </a:r>
            <a:endPara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2.2805555555555537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Employed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'[2]Cross table'!$B$19:$B$24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'[2]Cross table'!$C$19:$C$24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E-8944-9D5D-64CEAB0CF133}"/>
            </c:ext>
          </c:extLst>
        </c:ser>
        <c:ser>
          <c:idx val="1"/>
          <c:order val="1"/>
          <c:tx>
            <c:v>Unemployed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'[2]Cross table'!$B$19:$B$24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'[2]Cross table'!$D$19:$D$24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E-8944-9D5D-64CEAB0CF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61800"/>
        <c:axId val="486462128"/>
      </c:barChart>
      <c:catAx>
        <c:axId val="48646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62128"/>
        <c:crosses val="autoZero"/>
        <c:auto val="1"/>
        <c:lblAlgn val="ctr"/>
        <c:lblOffset val="100"/>
        <c:noMultiLvlLbl val="0"/>
      </c:catAx>
      <c:valAx>
        <c:axId val="486462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6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Apple - Google</a:t>
            </a:r>
          </a:p>
        </c:rich>
      </c:tx>
      <c:layout>
        <c:manualLayout>
          <c:xMode val="edge"/>
          <c:yMode val="edge"/>
          <c:x val="2.572222222222219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'[2]Scatter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'[2]Scatter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'[2]Scatter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B-8D40-BF4A-68698E2C2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Alphabet CLass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Apple - Bank of America</a:t>
            </a:r>
          </a:p>
        </c:rich>
      </c:tx>
      <c:layout>
        <c:manualLayout>
          <c:xMode val="edge"/>
          <c:yMode val="edge"/>
          <c:x val="7.5722222222222205E-2"/>
          <c:y val="4.1705277587388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'[2]Scatter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'[2]Scatter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0-344D-A8A3-B1950B225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Bank of America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Apple - Google</a:t>
            </a:r>
          </a:p>
        </c:rich>
      </c:tx>
      <c:layout>
        <c:manualLayout>
          <c:xMode val="edge"/>
          <c:yMode val="edge"/>
          <c:x val="2.572222222222219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'[2]Scatter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'[2]Scatter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'[2]Scatter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A-6346-8D34-22FD7F470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  <c:max val="11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Alphabet CLass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Histogram</a:t>
          </a:r>
        </a:p>
      </cx:txPr>
    </cx:title>
    <cx:plotArea>
      <cx:plotAreaRegion>
        <cx:series layoutId="clusteredColumn" uniqueId="{9845361E-6366-42DB-8D8C-C9E10318CCF5}">
          <cx:spPr>
            <a:solidFill>
              <a:srgbClr val="002060"/>
            </a:solidFill>
            <a:ln w="3175">
              <a:solidFill>
                <a:srgbClr val="002060"/>
              </a:solidFill>
            </a:ln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majorTickMarks type="in"/>
        <cx:tickLabels/>
        <cx:numFmt formatCode="General" sourceLinked="0"/>
      </cx:axis>
      <cx:axis id="1">
        <cx:valScaling/>
        <cx:tickLabels/>
        <cx:numFmt formatCode="General" sourceLinked="0"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33</xdr:row>
      <xdr:rowOff>121920</xdr:rowOff>
    </xdr:from>
    <xdr:to>
      <xdr:col>7</xdr:col>
      <xdr:colOff>60960</xdr:colOff>
      <xdr:row>52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DB334CB-8683-3943-ADBF-C42385E6E5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5240020"/>
              <a:ext cx="6830060" cy="2903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15</xdr:row>
      <xdr:rowOff>53340</xdr:rowOff>
    </xdr:from>
    <xdr:to>
      <xdr:col>14</xdr:col>
      <xdr:colOff>182880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53FA7-93AB-A949-B212-791DDBF4F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129674</xdr:colOff>
      <xdr:row>11</xdr:row>
      <xdr:rowOff>15596</xdr:rowOff>
    </xdr:from>
    <xdr:to>
      <xdr:col>14</xdr:col>
      <xdr:colOff>0</xdr:colOff>
      <xdr:row>29</xdr:row>
      <xdr:rowOff>143487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2BE29-354D-E740-9C18-583DE0EF2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143936</xdr:colOff>
      <xdr:row>50</xdr:row>
      <xdr:rowOff>42332</xdr:rowOff>
    </xdr:from>
    <xdr:to>
      <xdr:col>13</xdr:col>
      <xdr:colOff>347134</xdr:colOff>
      <xdr:row>69</xdr:row>
      <xdr:rowOff>43224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4959B-DC02-2640-94BF-6070359D4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160866</xdr:colOff>
      <xdr:row>29</xdr:row>
      <xdr:rowOff>84667</xdr:rowOff>
    </xdr:from>
    <xdr:to>
      <xdr:col>14</xdr:col>
      <xdr:colOff>0</xdr:colOff>
      <xdr:row>48</xdr:row>
      <xdr:rowOff>85559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D87D3E-1C53-7F4A-B201-D3F87830F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5.The-Histogram-exercise-sol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6.%20Cross%20table%20and%20scatter%20plot_exercise_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 histogram"/>
    </sheetNames>
    <sheetDataSet>
      <sheetData sheetId="0">
        <row r="11">
          <cell r="B11">
            <v>13</v>
          </cell>
        </row>
        <row r="12">
          <cell r="B12">
            <v>68</v>
          </cell>
        </row>
        <row r="13">
          <cell r="B13">
            <v>165</v>
          </cell>
        </row>
        <row r="14">
          <cell r="B14">
            <v>193</v>
          </cell>
        </row>
        <row r="15">
          <cell r="B15">
            <v>216</v>
          </cell>
        </row>
        <row r="16">
          <cell r="B16">
            <v>228</v>
          </cell>
        </row>
        <row r="17">
          <cell r="B17">
            <v>361</v>
          </cell>
        </row>
        <row r="18">
          <cell r="B18">
            <v>470</v>
          </cell>
        </row>
        <row r="19">
          <cell r="B19">
            <v>500</v>
          </cell>
        </row>
        <row r="20">
          <cell r="B20">
            <v>529</v>
          </cell>
        </row>
        <row r="21">
          <cell r="B21">
            <v>544</v>
          </cell>
        </row>
        <row r="22">
          <cell r="B22">
            <v>602</v>
          </cell>
        </row>
        <row r="23">
          <cell r="B23">
            <v>647</v>
          </cell>
        </row>
        <row r="24">
          <cell r="B24">
            <v>692</v>
          </cell>
        </row>
        <row r="25">
          <cell r="B25">
            <v>696</v>
          </cell>
        </row>
        <row r="26">
          <cell r="B26">
            <v>699</v>
          </cell>
        </row>
        <row r="27">
          <cell r="B27">
            <v>809</v>
          </cell>
        </row>
        <row r="28">
          <cell r="B28">
            <v>892</v>
          </cell>
        </row>
        <row r="29">
          <cell r="B29">
            <v>899</v>
          </cell>
        </row>
        <row r="30">
          <cell r="B30">
            <v>936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ss table"/>
      <sheetName val="Scatter plot"/>
    </sheetNames>
    <sheetDataSet>
      <sheetData sheetId="0">
        <row r="19">
          <cell r="B19" t="str">
            <v>18-25</v>
          </cell>
          <cell r="C19">
            <v>60</v>
          </cell>
          <cell r="D19">
            <v>40</v>
          </cell>
        </row>
        <row r="20">
          <cell r="B20" t="str">
            <v>25-35</v>
          </cell>
          <cell r="C20">
            <v>85</v>
          </cell>
          <cell r="D20">
            <v>15</v>
          </cell>
        </row>
        <row r="21">
          <cell r="B21" t="str">
            <v>35-45</v>
          </cell>
          <cell r="C21">
            <v>95</v>
          </cell>
          <cell r="D21">
            <v>5</v>
          </cell>
        </row>
        <row r="22">
          <cell r="B22" t="str">
            <v>45-55</v>
          </cell>
          <cell r="C22">
            <v>97</v>
          </cell>
          <cell r="D22">
            <v>3</v>
          </cell>
        </row>
        <row r="23">
          <cell r="B23" t="str">
            <v>55-65</v>
          </cell>
          <cell r="C23">
            <v>97</v>
          </cell>
          <cell r="D23">
            <v>3</v>
          </cell>
        </row>
        <row r="24">
          <cell r="B24" t="str">
            <v>65+</v>
          </cell>
          <cell r="C24">
            <v>100</v>
          </cell>
          <cell r="D24">
            <v>0</v>
          </cell>
        </row>
      </sheetData>
      <sheetData sheetId="1">
        <row r="12">
          <cell r="D12" t="str">
            <v>Alphabet (GOOGL)</v>
          </cell>
        </row>
        <row r="13">
          <cell r="C13">
            <v>116.15</v>
          </cell>
          <cell r="D13">
            <v>808.01</v>
          </cell>
          <cell r="E13">
            <v>22.53</v>
          </cell>
        </row>
        <row r="14">
          <cell r="C14">
            <v>116.02</v>
          </cell>
          <cell r="D14">
            <v>807.77</v>
          </cell>
          <cell r="E14">
            <v>22.95</v>
          </cell>
        </row>
        <row r="15">
          <cell r="C15">
            <v>116.61</v>
          </cell>
          <cell r="D15">
            <v>813.02</v>
          </cell>
          <cell r="E15">
            <v>22.68</v>
          </cell>
        </row>
        <row r="16">
          <cell r="C16">
            <v>117.91</v>
          </cell>
          <cell r="D16">
            <v>825.21</v>
          </cell>
          <cell r="E16">
            <v>22.68</v>
          </cell>
        </row>
        <row r="17">
          <cell r="C17">
            <v>118.99</v>
          </cell>
          <cell r="D17">
            <v>827.18</v>
          </cell>
          <cell r="E17">
            <v>22.55</v>
          </cell>
        </row>
        <row r="18">
          <cell r="C18">
            <v>119.11</v>
          </cell>
          <cell r="D18">
            <v>826.01</v>
          </cell>
          <cell r="E18">
            <v>22.94</v>
          </cell>
        </row>
        <row r="19">
          <cell r="C19">
            <v>119.75</v>
          </cell>
          <cell r="D19">
            <v>829.86</v>
          </cell>
          <cell r="E19">
            <v>23.07</v>
          </cell>
        </row>
        <row r="20">
          <cell r="C20">
            <v>119.25</v>
          </cell>
          <cell r="D20">
            <v>829.53</v>
          </cell>
          <cell r="E20">
            <v>22.92</v>
          </cell>
        </row>
        <row r="21">
          <cell r="C21">
            <v>119.04</v>
          </cell>
          <cell r="D21">
            <v>830.94</v>
          </cell>
          <cell r="E21">
            <v>23.01</v>
          </cell>
        </row>
        <row r="22">
          <cell r="C22">
            <v>120</v>
          </cell>
          <cell r="D22">
            <v>827.46</v>
          </cell>
          <cell r="E22">
            <v>22.05</v>
          </cell>
        </row>
        <row r="23">
          <cell r="C23">
            <v>119.99</v>
          </cell>
          <cell r="D23">
            <v>829.02</v>
          </cell>
          <cell r="E23">
            <v>22.63</v>
          </cell>
        </row>
        <row r="24">
          <cell r="C24">
            <v>119.78</v>
          </cell>
          <cell r="D24">
            <v>824.37</v>
          </cell>
          <cell r="E24">
            <v>22.53</v>
          </cell>
        </row>
        <row r="25">
          <cell r="C25">
            <v>120</v>
          </cell>
          <cell r="D25">
            <v>828.17</v>
          </cell>
          <cell r="E25">
            <v>22.64</v>
          </cell>
        </row>
        <row r="26">
          <cell r="C26">
            <v>120.08</v>
          </cell>
          <cell r="D26">
            <v>844.43</v>
          </cell>
          <cell r="E26">
            <v>22.56</v>
          </cell>
        </row>
        <row r="27">
          <cell r="C27">
            <v>119.97</v>
          </cell>
          <cell r="D27">
            <v>849.53</v>
          </cell>
          <cell r="E27">
            <v>22.95</v>
          </cell>
        </row>
        <row r="28">
          <cell r="C28">
            <v>121.88</v>
          </cell>
          <cell r="D28">
            <v>858.45</v>
          </cell>
          <cell r="E28">
            <v>23.37</v>
          </cell>
        </row>
        <row r="29">
          <cell r="C29">
            <v>121.94</v>
          </cell>
          <cell r="D29">
            <v>856.98</v>
          </cell>
          <cell r="E29">
            <v>23.44</v>
          </cell>
        </row>
        <row r="30">
          <cell r="C30">
            <v>121.95</v>
          </cell>
          <cell r="D30">
            <v>845.03</v>
          </cell>
          <cell r="E30">
            <v>23.36</v>
          </cell>
        </row>
        <row r="31">
          <cell r="C31">
            <v>121.63</v>
          </cell>
          <cell r="D31">
            <v>823.83</v>
          </cell>
          <cell r="E31">
            <v>22.95</v>
          </cell>
        </row>
        <row r="32">
          <cell r="C32">
            <v>121.35</v>
          </cell>
          <cell r="D32">
            <v>820.19</v>
          </cell>
          <cell r="E32">
            <v>22.64</v>
          </cell>
        </row>
        <row r="33">
          <cell r="C33">
            <v>128.75</v>
          </cell>
          <cell r="D33">
            <v>815.24</v>
          </cell>
          <cell r="E33">
            <v>22.89</v>
          </cell>
        </row>
        <row r="34">
          <cell r="C34">
            <v>128.53</v>
          </cell>
          <cell r="D34">
            <v>818.26</v>
          </cell>
          <cell r="E34">
            <v>22.72</v>
          </cell>
        </row>
        <row r="35">
          <cell r="C35">
            <v>129.08000000000001</v>
          </cell>
          <cell r="D35">
            <v>820.13</v>
          </cell>
          <cell r="E35">
            <v>23.29</v>
          </cell>
        </row>
        <row r="36">
          <cell r="C36">
            <v>130.29</v>
          </cell>
          <cell r="D36">
            <v>821.62</v>
          </cell>
          <cell r="E36">
            <v>23.12</v>
          </cell>
        </row>
        <row r="37">
          <cell r="C37">
            <v>131.53</v>
          </cell>
          <cell r="D37">
            <v>829.23</v>
          </cell>
          <cell r="E37">
            <v>22.9</v>
          </cell>
        </row>
        <row r="38">
          <cell r="C38">
            <v>132.04</v>
          </cell>
          <cell r="D38">
            <v>829.88</v>
          </cell>
          <cell r="E38">
            <v>22.67</v>
          </cell>
        </row>
        <row r="39">
          <cell r="C39">
            <v>132.41999999999999</v>
          </cell>
          <cell r="D39">
            <v>830.06</v>
          </cell>
          <cell r="E39">
            <v>23.12</v>
          </cell>
        </row>
        <row r="40">
          <cell r="C40">
            <v>132.12</v>
          </cell>
          <cell r="D40">
            <v>834.85</v>
          </cell>
          <cell r="E40">
            <v>23.08</v>
          </cell>
        </row>
        <row r="41">
          <cell r="C41">
            <v>133.29</v>
          </cell>
          <cell r="D41">
            <v>838.96</v>
          </cell>
          <cell r="E41">
            <v>23.4</v>
          </cell>
        </row>
        <row r="42">
          <cell r="C42">
            <v>135.02000000000001</v>
          </cell>
          <cell r="D42">
            <v>840.03</v>
          </cell>
          <cell r="E42">
            <v>24.06</v>
          </cell>
        </row>
        <row r="43">
          <cell r="C43">
            <v>135.51</v>
          </cell>
          <cell r="D43">
            <v>837.32</v>
          </cell>
          <cell r="E43">
            <v>24.58</v>
          </cell>
        </row>
        <row r="44">
          <cell r="C44">
            <v>135.34</v>
          </cell>
          <cell r="D44">
            <v>842.17</v>
          </cell>
          <cell r="E44">
            <v>24.58</v>
          </cell>
        </row>
        <row r="45">
          <cell r="C45">
            <v>135.72</v>
          </cell>
          <cell r="D45">
            <v>846.55</v>
          </cell>
          <cell r="E45">
            <v>24.52</v>
          </cell>
        </row>
        <row r="46">
          <cell r="C46">
            <v>136.69999999999999</v>
          </cell>
          <cell r="D46">
            <v>849.27</v>
          </cell>
          <cell r="E46">
            <v>24.78</v>
          </cell>
        </row>
        <row r="47">
          <cell r="C47">
            <v>137.11000000000001</v>
          </cell>
          <cell r="D47">
            <v>851.36</v>
          </cell>
          <cell r="E47">
            <v>24.79</v>
          </cell>
        </row>
        <row r="48">
          <cell r="C48">
            <v>136.53</v>
          </cell>
          <cell r="D48">
            <v>851</v>
          </cell>
          <cell r="E48">
            <v>24.58</v>
          </cell>
        </row>
        <row r="49">
          <cell r="C49">
            <v>136.66</v>
          </cell>
          <cell r="D49">
            <v>847.81</v>
          </cell>
          <cell r="E49">
            <v>24.23</v>
          </cell>
        </row>
        <row r="50">
          <cell r="C50">
            <v>136.93</v>
          </cell>
          <cell r="D50">
            <v>849.67</v>
          </cell>
          <cell r="E50">
            <v>24.57</v>
          </cell>
        </row>
        <row r="51">
          <cell r="C51">
            <v>136.99</v>
          </cell>
          <cell r="D51">
            <v>844.93</v>
          </cell>
          <cell r="E51">
            <v>24.68</v>
          </cell>
        </row>
        <row r="52">
          <cell r="C52">
            <v>139.79</v>
          </cell>
          <cell r="D52">
            <v>856.75</v>
          </cell>
          <cell r="E52">
            <v>25.5</v>
          </cell>
        </row>
        <row r="53">
          <cell r="C53">
            <v>138.96</v>
          </cell>
          <cell r="D53">
            <v>849.85</v>
          </cell>
          <cell r="E53">
            <v>25.23</v>
          </cell>
        </row>
        <row r="54">
          <cell r="C54">
            <v>139.78</v>
          </cell>
          <cell r="D54">
            <v>849.08</v>
          </cell>
          <cell r="E54">
            <v>25.44</v>
          </cell>
        </row>
        <row r="55">
          <cell r="C55">
            <v>139.34</v>
          </cell>
          <cell r="D55">
            <v>847.27</v>
          </cell>
          <cell r="E55">
            <v>25.25</v>
          </cell>
        </row>
        <row r="56">
          <cell r="C56">
            <v>139.52000000000001</v>
          </cell>
          <cell r="D56">
            <v>851.15</v>
          </cell>
          <cell r="E56">
            <v>25.21</v>
          </cell>
        </row>
        <row r="57">
          <cell r="C57">
            <v>139</v>
          </cell>
          <cell r="D57">
            <v>853.64</v>
          </cell>
          <cell r="E57">
            <v>25.26</v>
          </cell>
        </row>
        <row r="58">
          <cell r="C58">
            <v>138.68</v>
          </cell>
          <cell r="D58">
            <v>857.84</v>
          </cell>
          <cell r="E58">
            <v>25.35</v>
          </cell>
        </row>
        <row r="59">
          <cell r="C59">
            <v>139.13999999999999</v>
          </cell>
          <cell r="D59">
            <v>861.4</v>
          </cell>
          <cell r="E59">
            <v>25.31</v>
          </cell>
        </row>
        <row r="60">
          <cell r="C60">
            <v>139.19999999999999</v>
          </cell>
          <cell r="D60">
            <v>864.58</v>
          </cell>
          <cell r="E60">
            <v>25.3</v>
          </cell>
        </row>
        <row r="61">
          <cell r="C61">
            <v>138.99</v>
          </cell>
          <cell r="D61">
            <v>865.91</v>
          </cell>
          <cell r="E61">
            <v>25.32</v>
          </cell>
        </row>
        <row r="62">
          <cell r="C62">
            <v>140.46</v>
          </cell>
          <cell r="D62">
            <v>868.39</v>
          </cell>
          <cell r="E62">
            <v>25.18</v>
          </cell>
        </row>
        <row r="63">
          <cell r="C63">
            <v>140.69</v>
          </cell>
          <cell r="D63">
            <v>870</v>
          </cell>
          <cell r="E63">
            <v>25.22</v>
          </cell>
        </row>
        <row r="64">
          <cell r="C64">
            <v>139.99</v>
          </cell>
          <cell r="D64">
            <v>872.37</v>
          </cell>
          <cell r="E64">
            <v>24.86</v>
          </cell>
        </row>
        <row r="65">
          <cell r="C65">
            <v>141.46</v>
          </cell>
          <cell r="D65">
            <v>867.91</v>
          </cell>
          <cell r="E65">
            <v>24.44</v>
          </cell>
        </row>
        <row r="66">
          <cell r="C66">
            <v>139.84</v>
          </cell>
          <cell r="D66">
            <v>850.14</v>
          </cell>
          <cell r="E66">
            <v>23.02</v>
          </cell>
        </row>
        <row r="67">
          <cell r="C67">
            <v>141.41999999999999</v>
          </cell>
          <cell r="D67">
            <v>849.8</v>
          </cell>
          <cell r="E67">
            <v>22.94</v>
          </cell>
        </row>
        <row r="68">
          <cell r="C68">
            <v>140.91999999999999</v>
          </cell>
          <cell r="D68">
            <v>839.65</v>
          </cell>
          <cell r="E68">
            <v>23.07</v>
          </cell>
        </row>
        <row r="69">
          <cell r="C69">
            <v>140.63999999999999</v>
          </cell>
          <cell r="D69">
            <v>835.14</v>
          </cell>
          <cell r="E69">
            <v>23.12</v>
          </cell>
        </row>
        <row r="70">
          <cell r="C70">
            <v>140.88</v>
          </cell>
          <cell r="D70">
            <v>838.51</v>
          </cell>
          <cell r="E70">
            <v>23.03</v>
          </cell>
        </row>
        <row r="71">
          <cell r="C71">
            <v>143.80000000000001</v>
          </cell>
          <cell r="D71">
            <v>840.63</v>
          </cell>
          <cell r="E71">
            <v>23.48</v>
          </cell>
        </row>
        <row r="72">
          <cell r="C72">
            <v>144.12</v>
          </cell>
          <cell r="D72">
            <v>849.87</v>
          </cell>
          <cell r="E72">
            <v>23.35</v>
          </cell>
        </row>
        <row r="73">
          <cell r="C73">
            <v>143.93</v>
          </cell>
          <cell r="D73">
            <v>849.48</v>
          </cell>
          <cell r="E73">
            <v>23.87</v>
          </cell>
        </row>
        <row r="74">
          <cell r="C74">
            <v>143.66</v>
          </cell>
          <cell r="D74">
            <v>847.8</v>
          </cell>
          <cell r="E74">
            <v>23.59</v>
          </cell>
        </row>
        <row r="75">
          <cell r="C75">
            <v>143.69999999999999</v>
          </cell>
          <cell r="D75">
            <v>856.75</v>
          </cell>
          <cell r="E75">
            <v>23.59</v>
          </cell>
        </row>
        <row r="76">
          <cell r="C76">
            <v>144.77000000000001</v>
          </cell>
          <cell r="D76">
            <v>852.57</v>
          </cell>
          <cell r="E76">
            <v>23.44</v>
          </cell>
        </row>
        <row r="77">
          <cell r="C77">
            <v>144.02000000000001</v>
          </cell>
          <cell r="D77">
            <v>848.91</v>
          </cell>
          <cell r="E77">
            <v>23.17</v>
          </cell>
        </row>
        <row r="78">
          <cell r="C78">
            <v>143.66</v>
          </cell>
          <cell r="D78">
            <v>845.1</v>
          </cell>
          <cell r="E78">
            <v>23.26</v>
          </cell>
        </row>
        <row r="79">
          <cell r="C79">
            <v>143.34</v>
          </cell>
          <cell r="D79">
            <v>842.1</v>
          </cell>
          <cell r="E79">
            <v>23.16</v>
          </cell>
        </row>
        <row r="80">
          <cell r="C80">
            <v>143.16999999999999</v>
          </cell>
          <cell r="D80">
            <v>841.7</v>
          </cell>
          <cell r="E80">
            <v>23.02</v>
          </cell>
        </row>
        <row r="81">
          <cell r="C81">
            <v>141.63</v>
          </cell>
          <cell r="D81">
            <v>839.88</v>
          </cell>
          <cell r="E81">
            <v>22.92</v>
          </cell>
        </row>
        <row r="82">
          <cell r="C82">
            <v>141.80000000000001</v>
          </cell>
          <cell r="D82">
            <v>841.46</v>
          </cell>
          <cell r="E82">
            <v>22.65</v>
          </cell>
        </row>
        <row r="83">
          <cell r="C83">
            <v>141.05000000000001</v>
          </cell>
          <cell r="D83">
            <v>840.18</v>
          </cell>
          <cell r="E83">
            <v>22.34</v>
          </cell>
        </row>
        <row r="84">
          <cell r="C84">
            <v>141.83000000000001</v>
          </cell>
          <cell r="D84">
            <v>855.13</v>
          </cell>
          <cell r="E84">
            <v>22.81</v>
          </cell>
        </row>
        <row r="85">
          <cell r="C85">
            <v>141.19999999999999</v>
          </cell>
          <cell r="D85">
            <v>853.99</v>
          </cell>
          <cell r="E85">
            <v>22.71</v>
          </cell>
        </row>
        <row r="86">
          <cell r="C86">
            <v>140.68</v>
          </cell>
          <cell r="D86">
            <v>856.51</v>
          </cell>
          <cell r="E86">
            <v>22.74</v>
          </cell>
        </row>
        <row r="87">
          <cell r="C87">
            <v>142.44</v>
          </cell>
          <cell r="D87">
            <v>860.08</v>
          </cell>
          <cell r="E87">
            <v>23.07</v>
          </cell>
        </row>
        <row r="88">
          <cell r="C88">
            <v>142.27000000000001</v>
          </cell>
          <cell r="D88">
            <v>858.95</v>
          </cell>
          <cell r="E88">
            <v>22.71</v>
          </cell>
        </row>
        <row r="89">
          <cell r="C89">
            <v>143.63999999999999</v>
          </cell>
          <cell r="D89">
            <v>878.93</v>
          </cell>
          <cell r="E89">
            <v>23.63</v>
          </cell>
        </row>
        <row r="90">
          <cell r="C90">
            <v>144.53</v>
          </cell>
          <cell r="D90">
            <v>888.84</v>
          </cell>
          <cell r="E90">
            <v>23.98</v>
          </cell>
        </row>
        <row r="91">
          <cell r="C91">
            <v>143.68</v>
          </cell>
          <cell r="D91">
            <v>889.14</v>
          </cell>
          <cell r="E91">
            <v>23.89</v>
          </cell>
        </row>
        <row r="92">
          <cell r="C92">
            <v>143.79</v>
          </cell>
          <cell r="D92">
            <v>891.44</v>
          </cell>
          <cell r="E92">
            <v>23.65</v>
          </cell>
        </row>
        <row r="93">
          <cell r="C93">
            <v>143.65</v>
          </cell>
          <cell r="D93">
            <v>924.52</v>
          </cell>
          <cell r="E93">
            <v>23.34</v>
          </cell>
        </row>
        <row r="94">
          <cell r="C94">
            <v>146.58000000000001</v>
          </cell>
          <cell r="D94">
            <v>932.82</v>
          </cell>
          <cell r="E94">
            <v>23.61</v>
          </cell>
        </row>
        <row r="95">
          <cell r="C95">
            <v>147.51</v>
          </cell>
          <cell r="D95">
            <v>937.09</v>
          </cell>
          <cell r="E95">
            <v>23.53</v>
          </cell>
        </row>
        <row r="96">
          <cell r="C96">
            <v>147.06</v>
          </cell>
          <cell r="D96">
            <v>948.45</v>
          </cell>
          <cell r="E96">
            <v>23.77</v>
          </cell>
        </row>
        <row r="97">
          <cell r="C97">
            <v>146.53</v>
          </cell>
          <cell r="D97">
            <v>954.72</v>
          </cell>
          <cell r="E97">
            <v>23.85</v>
          </cell>
        </row>
        <row r="98">
          <cell r="C98">
            <v>148.96</v>
          </cell>
          <cell r="D98">
            <v>950.28</v>
          </cell>
          <cell r="E98">
            <v>23.74</v>
          </cell>
        </row>
        <row r="99">
          <cell r="C99">
            <v>153.01</v>
          </cell>
          <cell r="D99">
            <v>958.69</v>
          </cell>
          <cell r="E99">
            <v>23.96</v>
          </cell>
        </row>
        <row r="100">
          <cell r="C100">
            <v>153.99</v>
          </cell>
          <cell r="D100">
            <v>956.71</v>
          </cell>
          <cell r="E100">
            <v>23.98</v>
          </cell>
        </row>
        <row r="101">
          <cell r="C101">
            <v>153.26</v>
          </cell>
          <cell r="D101">
            <v>954.84</v>
          </cell>
          <cell r="E101">
            <v>24.15</v>
          </cell>
        </row>
        <row r="102">
          <cell r="C102">
            <v>153.94999999999999</v>
          </cell>
          <cell r="D102">
            <v>955.89</v>
          </cell>
          <cell r="E102">
            <v>24.07</v>
          </cell>
        </row>
        <row r="103">
          <cell r="C103">
            <v>156.1</v>
          </cell>
          <cell r="D103">
            <v>955.14</v>
          </cell>
          <cell r="E103">
            <v>24</v>
          </cell>
        </row>
        <row r="104">
          <cell r="C104">
            <v>155.69999999999999</v>
          </cell>
          <cell r="D104">
            <v>959.22</v>
          </cell>
          <cell r="E104">
            <v>24.06</v>
          </cell>
        </row>
        <row r="105">
          <cell r="C105">
            <v>155.47</v>
          </cell>
          <cell r="D105">
            <v>964.61</v>
          </cell>
          <cell r="E105">
            <v>23.99</v>
          </cell>
        </row>
        <row r="106">
          <cell r="C106">
            <v>150.25</v>
          </cell>
          <cell r="D106">
            <v>942.17</v>
          </cell>
          <cell r="E106">
            <v>22.57</v>
          </cell>
        </row>
        <row r="107">
          <cell r="C107">
            <v>152.54</v>
          </cell>
          <cell r="D107">
            <v>950.5</v>
          </cell>
          <cell r="E107">
            <v>22.74</v>
          </cell>
        </row>
        <row r="108">
          <cell r="C108">
            <v>153.06</v>
          </cell>
          <cell r="D108">
            <v>954.65</v>
          </cell>
          <cell r="E108">
            <v>23.05</v>
          </cell>
        </row>
        <row r="109">
          <cell r="C109">
            <v>153.99</v>
          </cell>
          <cell r="D109">
            <v>964.07</v>
          </cell>
          <cell r="E109">
            <v>23.04</v>
          </cell>
        </row>
        <row r="110">
          <cell r="C110">
            <v>153.80000000000001</v>
          </cell>
          <cell r="D110">
            <v>970.55</v>
          </cell>
          <cell r="E110">
            <v>23.39</v>
          </cell>
        </row>
        <row r="111">
          <cell r="C111">
            <v>153.34</v>
          </cell>
          <cell r="D111">
            <v>977.61</v>
          </cell>
          <cell r="E111">
            <v>23.36</v>
          </cell>
        </row>
        <row r="112">
          <cell r="C112">
            <v>153.87</v>
          </cell>
          <cell r="D112">
            <v>991.86</v>
          </cell>
          <cell r="E112">
            <v>23.25</v>
          </cell>
        </row>
        <row r="113">
          <cell r="C113">
            <v>153.61000000000001</v>
          </cell>
          <cell r="D113">
            <v>993.27</v>
          </cell>
          <cell r="E113">
            <v>23.24</v>
          </cell>
        </row>
        <row r="114">
          <cell r="C114">
            <v>153.66999999999999</v>
          </cell>
          <cell r="D114">
            <v>996.17</v>
          </cell>
          <cell r="E114">
            <v>22.91</v>
          </cell>
        </row>
        <row r="115">
          <cell r="C115">
            <v>152.76</v>
          </cell>
          <cell r="D115">
            <v>987.09</v>
          </cell>
          <cell r="E115">
            <v>22.41</v>
          </cell>
        </row>
        <row r="116">
          <cell r="C116">
            <v>153.18</v>
          </cell>
          <cell r="D116">
            <v>988.29</v>
          </cell>
          <cell r="E116">
            <v>22.63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1"/>
  <sheetViews>
    <sheetView topLeftCell="A20" zoomScale="102" zoomScaleNormal="102" workbookViewId="0"/>
  </sheetViews>
  <sheetFormatPr baseColWidth="10" defaultColWidth="8.83203125" defaultRowHeight="12" x14ac:dyDescent="0.15"/>
  <cols>
    <col min="1" max="1" width="2" style="3" customWidth="1"/>
    <col min="2" max="2" width="9.83203125" style="3" customWidth="1"/>
    <col min="3" max="3" width="9.1640625" style="3" customWidth="1"/>
    <col min="4" max="4" width="13.5" style="3" customWidth="1"/>
    <col min="5" max="5" width="14.83203125" style="5" customWidth="1"/>
    <col min="6" max="6" width="16.1640625" style="5" bestFit="1" customWidth="1"/>
    <col min="7" max="7" width="15.83203125" style="5" bestFit="1" customWidth="1"/>
    <col min="8" max="8" width="15.83203125" style="5" customWidth="1"/>
    <col min="9" max="9" width="15.6640625" style="3" customWidth="1"/>
    <col min="10" max="10" width="11" style="3" bestFit="1" customWidth="1"/>
    <col min="11" max="11" width="16.1640625" style="3" bestFit="1" customWidth="1"/>
    <col min="12" max="12" width="15.83203125" style="3" bestFit="1" customWidth="1"/>
    <col min="13" max="19" width="8.83203125" style="3"/>
    <col min="20" max="20" width="10.5" style="3" customWidth="1"/>
    <col min="21" max="16384" width="8.83203125" style="3"/>
  </cols>
  <sheetData>
    <row r="1" spans="2:17" ht="16" x14ac:dyDescent="0.2">
      <c r="B1" s="4" t="s">
        <v>6</v>
      </c>
    </row>
    <row r="3" spans="2:17" x14ac:dyDescent="0.15">
      <c r="B3" s="15" t="s">
        <v>8</v>
      </c>
      <c r="C3" s="3" t="s">
        <v>9</v>
      </c>
    </row>
    <row r="4" spans="2:17" x14ac:dyDescent="0.15">
      <c r="B4" s="15" t="s">
        <v>10</v>
      </c>
      <c r="C4" s="3" t="s">
        <v>19</v>
      </c>
    </row>
    <row r="5" spans="2:17" x14ac:dyDescent="0.15">
      <c r="B5" s="15" t="s">
        <v>11</v>
      </c>
      <c r="C5" s="3" t="s">
        <v>12</v>
      </c>
    </row>
    <row r="6" spans="2:17" x14ac:dyDescent="0.15">
      <c r="D6" s="3" t="s">
        <v>13</v>
      </c>
    </row>
    <row r="7" spans="2:17" x14ac:dyDescent="0.15">
      <c r="D7" s="3" t="s">
        <v>15</v>
      </c>
    </row>
    <row r="8" spans="2:17" x14ac:dyDescent="0.15">
      <c r="D8" s="3" t="s">
        <v>14</v>
      </c>
    </row>
    <row r="9" spans="2:17" x14ac:dyDescent="0.15">
      <c r="B9" s="15" t="s">
        <v>17</v>
      </c>
      <c r="C9" s="3" t="s">
        <v>18</v>
      </c>
      <c r="Q9" s="1"/>
    </row>
    <row r="10" spans="2:17" x14ac:dyDescent="0.15">
      <c r="Q10" s="1"/>
    </row>
    <row r="11" spans="2:17" x14ac:dyDescent="0.15">
      <c r="Q11" s="1"/>
    </row>
    <row r="12" spans="2:17" x14ac:dyDescent="0.15">
      <c r="Q12" s="1"/>
    </row>
    <row r="13" spans="2:17" x14ac:dyDescent="0.15">
      <c r="B13" s="15" t="s">
        <v>20</v>
      </c>
      <c r="Q13" s="2"/>
    </row>
    <row r="14" spans="2:17" x14ac:dyDescent="0.15">
      <c r="Q14" s="2"/>
    </row>
    <row r="15" spans="2:17" x14ac:dyDescent="0.15">
      <c r="B15" s="15" t="s">
        <v>21</v>
      </c>
      <c r="I15" s="15" t="s">
        <v>17</v>
      </c>
      <c r="Q15" s="2"/>
    </row>
    <row r="16" spans="2:17" x14ac:dyDescent="0.15">
      <c r="Q16" s="2"/>
    </row>
    <row r="17" spans="2:17" ht="14" thickBot="1" x14ac:dyDescent="0.2">
      <c r="B17" s="10" t="s">
        <v>7</v>
      </c>
      <c r="D17" s="8" t="s">
        <v>3</v>
      </c>
      <c r="I17" s="8" t="s">
        <v>3</v>
      </c>
      <c r="J17" s="5"/>
      <c r="K17" s="5"/>
      <c r="L17" s="5"/>
      <c r="Q17" s="2"/>
    </row>
    <row r="18" spans="2:17" x14ac:dyDescent="0.15">
      <c r="B18" s="3">
        <v>8</v>
      </c>
      <c r="D18" s="5"/>
      <c r="I18" s="5"/>
      <c r="J18" s="5"/>
      <c r="K18" s="5"/>
      <c r="L18" s="5"/>
      <c r="Q18" s="2"/>
    </row>
    <row r="19" spans="2:17" x14ac:dyDescent="0.15">
      <c r="B19" s="3">
        <v>30</v>
      </c>
      <c r="C19" s="12"/>
      <c r="D19" s="12" t="s">
        <v>5</v>
      </c>
      <c r="E19" s="13">
        <v>6</v>
      </c>
      <c r="F19" s="11"/>
      <c r="I19" s="12" t="s">
        <v>5</v>
      </c>
      <c r="J19" s="13">
        <v>6</v>
      </c>
      <c r="K19" s="11"/>
      <c r="L19" s="5"/>
    </row>
    <row r="20" spans="2:17" x14ac:dyDescent="0.15">
      <c r="B20" s="3">
        <v>30</v>
      </c>
      <c r="C20" s="16"/>
      <c r="D20" s="12" t="s">
        <v>4</v>
      </c>
      <c r="E20" s="13">
        <f>ROUNDUP(($B$37-$B$18)/$E$19,0)</f>
        <v>46</v>
      </c>
      <c r="I20" s="12" t="s">
        <v>4</v>
      </c>
      <c r="J20" s="19">
        <f>($B$37-$B$18)/$J$19</f>
        <v>45.666666666666664</v>
      </c>
      <c r="K20" s="5"/>
      <c r="L20" s="5"/>
    </row>
    <row r="21" spans="2:17" x14ac:dyDescent="0.15">
      <c r="B21" s="3">
        <v>50</v>
      </c>
      <c r="C21" s="16"/>
      <c r="D21" s="5"/>
      <c r="I21" s="5"/>
      <c r="J21" s="5"/>
      <c r="K21" s="5"/>
      <c r="L21" s="5"/>
    </row>
    <row r="22" spans="2:17" ht="13" thickBot="1" x14ac:dyDescent="0.2">
      <c r="B22" s="3">
        <v>86</v>
      </c>
      <c r="C22" s="16"/>
      <c r="D22" s="10" t="s">
        <v>0</v>
      </c>
      <c r="E22" s="10" t="s">
        <v>1</v>
      </c>
      <c r="F22" s="10" t="s">
        <v>16</v>
      </c>
      <c r="G22" s="10" t="s">
        <v>2</v>
      </c>
      <c r="I22" s="10" t="s">
        <v>0</v>
      </c>
      <c r="J22" s="10" t="s">
        <v>1</v>
      </c>
      <c r="K22" s="10" t="s">
        <v>16</v>
      </c>
      <c r="L22" s="10" t="s">
        <v>2</v>
      </c>
    </row>
    <row r="23" spans="2:17" x14ac:dyDescent="0.15">
      <c r="B23" s="3">
        <v>94</v>
      </c>
      <c r="C23" s="16"/>
      <c r="D23" s="6">
        <f>B18</f>
        <v>8</v>
      </c>
      <c r="E23" s="7">
        <f t="shared" ref="E23:E28" si="0">D23+$E$20</f>
        <v>54</v>
      </c>
      <c r="F23" s="6">
        <f>COUNTIF($B$18:$B$37,"&gt;="&amp;D23)-COUNTIF($B$18:$B$37,"&gt;"&amp;E23)</f>
        <v>4</v>
      </c>
      <c r="G23" s="9">
        <f t="shared" ref="G23:G29" si="1">F23/COUNT($B$18:$B$37)</f>
        <v>0.2</v>
      </c>
      <c r="I23" s="9">
        <f>B18</f>
        <v>8</v>
      </c>
      <c r="J23" s="9">
        <f>I23+$J$20</f>
        <v>53.666666666666664</v>
      </c>
      <c r="K23" s="6">
        <f>COUNTIF($B$18:$B$37,"&gt;="&amp;I23)-COUNTIF($B$18:$B$37,"&gt;"&amp;J23)</f>
        <v>4</v>
      </c>
      <c r="L23" s="9">
        <f t="shared" ref="L23:L28" si="2">K23/COUNT($B$18:$B$37)</f>
        <v>0.2</v>
      </c>
    </row>
    <row r="24" spans="2:17" x14ac:dyDescent="0.15">
      <c r="B24" s="3">
        <v>102</v>
      </c>
      <c r="C24" s="16"/>
      <c r="D24" s="6">
        <f>E23</f>
        <v>54</v>
      </c>
      <c r="E24" s="7">
        <f t="shared" si="0"/>
        <v>100</v>
      </c>
      <c r="F24" s="6">
        <f t="shared" ref="F24:F27" si="3">COUNTIF($B$18:$B$37,"&gt;="&amp;D24)-COUNTIF($B$18:$B$37,"&gt;"&amp;E24)</f>
        <v>2</v>
      </c>
      <c r="G24" s="9">
        <f t="shared" si="1"/>
        <v>0.1</v>
      </c>
      <c r="I24" s="9">
        <f>J23</f>
        <v>53.666666666666664</v>
      </c>
      <c r="J24" s="9">
        <f t="shared" ref="J24:J28" si="4">I24+$J$20</f>
        <v>99.333333333333329</v>
      </c>
      <c r="K24" s="6">
        <f t="shared" ref="K24:K27" si="5">COUNTIF($B$18:$B$37,"&gt;="&amp;I24)-COUNTIF($B$18:$B$37,"&gt;"&amp;J24)</f>
        <v>2</v>
      </c>
      <c r="L24" s="9">
        <f t="shared" si="2"/>
        <v>0.1</v>
      </c>
    </row>
    <row r="25" spans="2:17" x14ac:dyDescent="0.15">
      <c r="B25" s="3">
        <v>110</v>
      </c>
      <c r="C25" s="16"/>
      <c r="D25" s="6">
        <f t="shared" ref="D25:D28" si="6">E24</f>
        <v>100</v>
      </c>
      <c r="E25" s="7">
        <f t="shared" si="0"/>
        <v>146</v>
      </c>
      <c r="F25" s="6">
        <f t="shared" si="3"/>
        <v>2</v>
      </c>
      <c r="G25" s="9">
        <f t="shared" si="1"/>
        <v>0.1</v>
      </c>
      <c r="I25" s="9">
        <f t="shared" ref="I25:I28" si="7">J24</f>
        <v>99.333333333333329</v>
      </c>
      <c r="J25" s="9">
        <f t="shared" si="4"/>
        <v>145</v>
      </c>
      <c r="K25" s="6">
        <f t="shared" si="5"/>
        <v>2</v>
      </c>
      <c r="L25" s="9">
        <f t="shared" si="2"/>
        <v>0.1</v>
      </c>
    </row>
    <row r="26" spans="2:17" x14ac:dyDescent="0.15">
      <c r="B26" s="3">
        <v>169</v>
      </c>
      <c r="C26" s="16"/>
      <c r="D26" s="6">
        <f t="shared" si="6"/>
        <v>146</v>
      </c>
      <c r="E26" s="7">
        <f t="shared" si="0"/>
        <v>192</v>
      </c>
      <c r="F26" s="6">
        <f t="shared" si="3"/>
        <v>3</v>
      </c>
      <c r="G26" s="9">
        <f t="shared" si="1"/>
        <v>0.15</v>
      </c>
      <c r="I26" s="9">
        <f t="shared" si="7"/>
        <v>145</v>
      </c>
      <c r="J26" s="9">
        <f t="shared" si="4"/>
        <v>190.66666666666666</v>
      </c>
      <c r="K26" s="6">
        <f t="shared" si="5"/>
        <v>3</v>
      </c>
      <c r="L26" s="9">
        <f t="shared" si="2"/>
        <v>0.15</v>
      </c>
    </row>
    <row r="27" spans="2:17" x14ac:dyDescent="0.15">
      <c r="B27" s="3">
        <v>170</v>
      </c>
      <c r="C27" s="16"/>
      <c r="D27" s="6">
        <f t="shared" si="6"/>
        <v>192</v>
      </c>
      <c r="E27" s="7">
        <f t="shared" si="0"/>
        <v>238</v>
      </c>
      <c r="F27" s="6">
        <f t="shared" si="3"/>
        <v>1</v>
      </c>
      <c r="G27" s="9">
        <f t="shared" si="1"/>
        <v>0.05</v>
      </c>
      <c r="I27" s="9">
        <f t="shared" si="7"/>
        <v>190.66666666666666</v>
      </c>
      <c r="J27" s="9">
        <f t="shared" si="4"/>
        <v>236.33333333333331</v>
      </c>
      <c r="K27" s="6">
        <f t="shared" si="5"/>
        <v>1</v>
      </c>
      <c r="L27" s="9">
        <f t="shared" si="2"/>
        <v>0.05</v>
      </c>
    </row>
    <row r="28" spans="2:17" x14ac:dyDescent="0.15">
      <c r="B28" s="3">
        <v>176</v>
      </c>
      <c r="C28" s="16"/>
      <c r="D28" s="17">
        <f t="shared" si="6"/>
        <v>238</v>
      </c>
      <c r="E28" s="18">
        <f t="shared" si="0"/>
        <v>284</v>
      </c>
      <c r="F28" s="17">
        <f>COUNTIF($B$18:$B$37,"&gt;="&amp;D28)-COUNTIF($B$18:$B$37,"&gt;"&amp;E28)</f>
        <v>8</v>
      </c>
      <c r="G28" s="14">
        <f t="shared" si="1"/>
        <v>0.4</v>
      </c>
      <c r="I28" s="14">
        <f t="shared" si="7"/>
        <v>236.33333333333331</v>
      </c>
      <c r="J28" s="14">
        <f t="shared" si="4"/>
        <v>282</v>
      </c>
      <c r="K28" s="17">
        <f>COUNTIF($B$18:$B$37,"&gt;="&amp;I28)-COUNTIF($B$18:$B$37,"&gt;"&amp;J28)</f>
        <v>8</v>
      </c>
      <c r="L28" s="14">
        <f t="shared" si="2"/>
        <v>0.4</v>
      </c>
    </row>
    <row r="29" spans="2:17" x14ac:dyDescent="0.15">
      <c r="B29" s="3">
        <v>236</v>
      </c>
      <c r="C29" s="16"/>
      <c r="F29" s="6">
        <f>SUM(F23:F28)</f>
        <v>20</v>
      </c>
      <c r="G29" s="9">
        <f t="shared" si="1"/>
        <v>1</v>
      </c>
      <c r="K29" s="21">
        <f t="shared" ref="K29:L29" si="8">SUM(K23:K28)</f>
        <v>20</v>
      </c>
      <c r="L29" s="22">
        <f t="shared" si="8"/>
        <v>1</v>
      </c>
    </row>
    <row r="30" spans="2:17" x14ac:dyDescent="0.15">
      <c r="B30" s="3">
        <v>240</v>
      </c>
      <c r="C30" s="16"/>
    </row>
    <row r="31" spans="2:17" x14ac:dyDescent="0.15">
      <c r="B31" s="3">
        <v>241</v>
      </c>
      <c r="C31" s="16"/>
    </row>
    <row r="32" spans="2:17" x14ac:dyDescent="0.15">
      <c r="B32" s="3">
        <v>242</v>
      </c>
      <c r="C32" s="16"/>
      <c r="D32" s="3" t="s">
        <v>23</v>
      </c>
      <c r="I32" s="3" t="s">
        <v>22</v>
      </c>
    </row>
    <row r="33" spans="2:9" x14ac:dyDescent="0.15">
      <c r="B33" s="3">
        <v>255</v>
      </c>
      <c r="C33" s="16"/>
      <c r="D33" s="3" t="s">
        <v>24</v>
      </c>
      <c r="E33" s="20" t="s">
        <v>30</v>
      </c>
      <c r="I33" s="3" t="s">
        <v>35</v>
      </c>
    </row>
    <row r="34" spans="2:9" x14ac:dyDescent="0.15">
      <c r="B34" s="3">
        <v>262</v>
      </c>
      <c r="C34" s="16"/>
      <c r="D34" s="3" t="s">
        <v>25</v>
      </c>
      <c r="E34" s="20" t="s">
        <v>31</v>
      </c>
      <c r="I34" s="3" t="s">
        <v>36</v>
      </c>
    </row>
    <row r="35" spans="2:9" x14ac:dyDescent="0.15">
      <c r="B35" s="3">
        <v>276</v>
      </c>
      <c r="C35" s="16"/>
      <c r="D35" s="3" t="s">
        <v>26</v>
      </c>
      <c r="E35" s="20" t="s">
        <v>32</v>
      </c>
      <c r="I35" s="3" t="s">
        <v>37</v>
      </c>
    </row>
    <row r="36" spans="2:9" x14ac:dyDescent="0.15">
      <c r="B36" s="3">
        <v>279</v>
      </c>
      <c r="C36" s="16"/>
      <c r="D36" s="3" t="s">
        <v>27</v>
      </c>
      <c r="I36" s="3" t="s">
        <v>38</v>
      </c>
    </row>
    <row r="37" spans="2:9" x14ac:dyDescent="0.15">
      <c r="B37" s="3">
        <v>282</v>
      </c>
      <c r="C37" s="16"/>
      <c r="D37" s="3" t="s">
        <v>28</v>
      </c>
      <c r="E37" s="20" t="s">
        <v>33</v>
      </c>
    </row>
    <row r="38" spans="2:9" x14ac:dyDescent="0.15">
      <c r="D38" s="3" t="s">
        <v>29</v>
      </c>
      <c r="E38" s="20" t="s">
        <v>34</v>
      </c>
    </row>
    <row r="40" spans="2:9" x14ac:dyDescent="0.15">
      <c r="D40" s="3" t="s">
        <v>39</v>
      </c>
    </row>
    <row r="41" spans="2:9" x14ac:dyDescent="0.15">
      <c r="D41" s="3" t="s">
        <v>40</v>
      </c>
    </row>
  </sheetData>
  <sortState ref="B18:B37">
    <sortCondition ref="B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08A17-183E-4F4A-89BD-ED2BF9359F3B}">
  <dimension ref="B1:P33"/>
  <sheetViews>
    <sheetView workbookViewId="0">
      <selection sqref="A1:XFD1048576"/>
    </sheetView>
  </sheetViews>
  <sheetFormatPr baseColWidth="10" defaultColWidth="8.83203125" defaultRowHeight="12" x14ac:dyDescent="0.15"/>
  <cols>
    <col min="1" max="1" width="2" style="3" customWidth="1"/>
    <col min="2" max="2" width="11" style="3" customWidth="1"/>
    <col min="3" max="3" width="25.6640625" style="3" customWidth="1"/>
    <col min="4" max="4" width="11" style="5" customWidth="1"/>
    <col min="5" max="5" width="10.33203125" style="5" customWidth="1"/>
    <col min="6" max="6" width="16.1640625" style="5" bestFit="1" customWidth="1"/>
    <col min="7" max="7" width="15.6640625" style="5" customWidth="1"/>
    <col min="8" max="10" width="8.83203125" style="3"/>
    <col min="11" max="11" width="12.5" style="3" customWidth="1"/>
    <col min="12" max="12" width="10.33203125" style="3" bestFit="1" customWidth="1"/>
    <col min="13" max="13" width="16.1640625" style="3" bestFit="1" customWidth="1"/>
    <col min="14" max="14" width="15.6640625" style="3" bestFit="1" customWidth="1"/>
    <col min="15" max="18" width="8.83203125" style="3"/>
    <col min="19" max="19" width="10.5" style="3" customWidth="1"/>
    <col min="20" max="16384" width="8.83203125" style="3"/>
  </cols>
  <sheetData>
    <row r="1" spans="2:16" ht="16" x14ac:dyDescent="0.2">
      <c r="B1" s="4" t="s">
        <v>41</v>
      </c>
    </row>
    <row r="2" spans="2:16" x14ac:dyDescent="0.15">
      <c r="B2" s="23"/>
    </row>
    <row r="3" spans="2:16" x14ac:dyDescent="0.15">
      <c r="B3" s="15" t="s">
        <v>8</v>
      </c>
      <c r="C3" s="3" t="s">
        <v>9</v>
      </c>
    </row>
    <row r="4" spans="2:16" x14ac:dyDescent="0.15">
      <c r="B4" s="15" t="s">
        <v>10</v>
      </c>
      <c r="C4" s="3" t="s">
        <v>42</v>
      </c>
    </row>
    <row r="5" spans="2:16" x14ac:dyDescent="0.15">
      <c r="B5" s="15"/>
      <c r="C5" s="3" t="s">
        <v>43</v>
      </c>
    </row>
    <row r="6" spans="2:16" x14ac:dyDescent="0.15">
      <c r="B6" s="15" t="s">
        <v>11</v>
      </c>
      <c r="C6" s="3" t="s">
        <v>44</v>
      </c>
    </row>
    <row r="7" spans="2:16" x14ac:dyDescent="0.15">
      <c r="B7" s="15"/>
    </row>
    <row r="8" spans="2:16" x14ac:dyDescent="0.15">
      <c r="B8" s="15" t="s">
        <v>20</v>
      </c>
    </row>
    <row r="9" spans="2:16" x14ac:dyDescent="0.15">
      <c r="B9" s="23"/>
    </row>
    <row r="10" spans="2:16" ht="14" thickBot="1" x14ac:dyDescent="0.2">
      <c r="B10" s="24" t="s">
        <v>7</v>
      </c>
      <c r="D10" s="8" t="s">
        <v>45</v>
      </c>
      <c r="K10" s="8" t="s">
        <v>46</v>
      </c>
      <c r="L10" s="5"/>
      <c r="M10" s="5"/>
      <c r="N10" s="5"/>
    </row>
    <row r="11" spans="2:16" x14ac:dyDescent="0.15">
      <c r="B11" s="3">
        <v>13</v>
      </c>
      <c r="K11" s="5"/>
      <c r="L11" s="5"/>
      <c r="M11" s="5"/>
      <c r="N11" s="5"/>
    </row>
    <row r="12" spans="2:16" x14ac:dyDescent="0.15">
      <c r="B12" s="3">
        <v>68</v>
      </c>
      <c r="D12" s="15" t="s">
        <v>47</v>
      </c>
      <c r="E12" s="3">
        <v>10</v>
      </c>
      <c r="F12" s="3"/>
      <c r="G12" s="3"/>
      <c r="K12" s="15" t="s">
        <v>47</v>
      </c>
      <c r="L12" s="3">
        <v>10</v>
      </c>
    </row>
    <row r="13" spans="2:16" x14ac:dyDescent="0.15">
      <c r="B13" s="3">
        <v>165</v>
      </c>
      <c r="D13" s="15" t="s">
        <v>4</v>
      </c>
      <c r="E13" s="3">
        <f>($B$30-$B$11)/E12</f>
        <v>92.3</v>
      </c>
      <c r="F13" s="3"/>
      <c r="G13" s="3"/>
      <c r="K13" s="15" t="s">
        <v>4</v>
      </c>
      <c r="L13" s="3">
        <f>ROUNDUP(($B$30-$B$11)/L12,0)</f>
        <v>93</v>
      </c>
    </row>
    <row r="14" spans="2:16" x14ac:dyDescent="0.15">
      <c r="B14" s="3">
        <v>193</v>
      </c>
      <c r="D14" s="3"/>
      <c r="E14" s="3"/>
      <c r="F14" s="3"/>
      <c r="G14" s="3"/>
    </row>
    <row r="15" spans="2:16" ht="13" thickBot="1" x14ac:dyDescent="0.2">
      <c r="B15" s="3">
        <v>216</v>
      </c>
      <c r="D15" s="10" t="s">
        <v>0</v>
      </c>
      <c r="E15" s="10" t="s">
        <v>1</v>
      </c>
      <c r="F15" s="10" t="s">
        <v>16</v>
      </c>
      <c r="G15" s="10" t="s">
        <v>2</v>
      </c>
      <c r="K15" s="10" t="s">
        <v>0</v>
      </c>
      <c r="L15" s="10" t="s">
        <v>1</v>
      </c>
      <c r="M15" s="10" t="s">
        <v>16</v>
      </c>
      <c r="N15" s="10" t="s">
        <v>2</v>
      </c>
    </row>
    <row r="16" spans="2:16" x14ac:dyDescent="0.15">
      <c r="B16" s="3">
        <v>228</v>
      </c>
      <c r="D16" s="6">
        <f>B11</f>
        <v>13</v>
      </c>
      <c r="E16" s="7">
        <f>D16+$E$13</f>
        <v>105.3</v>
      </c>
      <c r="F16" s="3">
        <f>COUNTIFS($B$11:$B$30,"&gt;="&amp;D16,$B$11:$B$30,"&lt;="&amp;E16)</f>
        <v>2</v>
      </c>
      <c r="G16" s="9">
        <f t="shared" ref="G16:G26" si="0">F16/20</f>
        <v>0.1</v>
      </c>
      <c r="H16" s="3">
        <f>COUNTIFS($B$11:$B$30,"&gt;="&amp;D16,$B$11:$B$30,"&lt;="&amp;E16)</f>
        <v>2</v>
      </c>
      <c r="K16" s="6">
        <f>B11</f>
        <v>13</v>
      </c>
      <c r="L16" s="7">
        <f>K16+$L$13</f>
        <v>106</v>
      </c>
      <c r="M16" s="3">
        <f>COUNTIFS($B$11:$B$30,"&gt;="&amp;K16,$B$11:$B$30,"&lt;="&amp;L16)</f>
        <v>2</v>
      </c>
      <c r="N16" s="9">
        <f t="shared" ref="N16:N26" si="1">M16/20</f>
        <v>0.1</v>
      </c>
      <c r="P16" s="1"/>
    </row>
    <row r="17" spans="2:16" x14ac:dyDescent="0.15">
      <c r="B17" s="3">
        <v>361</v>
      </c>
      <c r="D17" s="6">
        <f>E16</f>
        <v>105.3</v>
      </c>
      <c r="E17" s="7">
        <f t="shared" ref="E17:E25" si="2">D17+$E$13</f>
        <v>197.6</v>
      </c>
      <c r="F17" s="3">
        <f>COUNTIFS($B$11:$B$30,"&gt;"&amp;D17,$B$11:$B$30,"&lt;="&amp;E17)</f>
        <v>2</v>
      </c>
      <c r="G17" s="9">
        <f t="shared" si="0"/>
        <v>0.1</v>
      </c>
      <c r="K17" s="6">
        <f>L16</f>
        <v>106</v>
      </c>
      <c r="L17" s="7">
        <f t="shared" ref="L17:L24" si="3">K17+$L$13</f>
        <v>199</v>
      </c>
      <c r="M17" s="3">
        <f>COUNTIFS($B$11:$B$30,"&gt;"&amp;K17,$B$11:$B$30,"&lt;="&amp;L17)</f>
        <v>2</v>
      </c>
      <c r="N17" s="9">
        <f t="shared" si="1"/>
        <v>0.1</v>
      </c>
      <c r="P17" s="1"/>
    </row>
    <row r="18" spans="2:16" x14ac:dyDescent="0.15">
      <c r="B18" s="3">
        <v>470</v>
      </c>
      <c r="D18" s="6">
        <f t="shared" ref="D18:D25" si="4">E17</f>
        <v>197.6</v>
      </c>
      <c r="E18" s="7">
        <f t="shared" si="2"/>
        <v>289.89999999999998</v>
      </c>
      <c r="F18" s="3">
        <f t="shared" ref="F18:F25" si="5">COUNTIFS($B$11:$B$30,"&gt;"&amp;D18,$B$11:$B$30,"&lt;="&amp;E18)</f>
        <v>2</v>
      </c>
      <c r="G18" s="9">
        <f t="shared" si="0"/>
        <v>0.1</v>
      </c>
      <c r="K18" s="6">
        <f t="shared" ref="K18:K25" si="6">L17</f>
        <v>199</v>
      </c>
      <c r="L18" s="7">
        <f t="shared" si="3"/>
        <v>292</v>
      </c>
      <c r="M18" s="3">
        <f t="shared" ref="M18:M25" si="7">COUNTIFS($B$11:$B$30,"&gt;"&amp;K18,$B$11:$B$30,"&lt;="&amp;L18)</f>
        <v>2</v>
      </c>
      <c r="N18" s="9">
        <f t="shared" si="1"/>
        <v>0.1</v>
      </c>
      <c r="P18" s="1"/>
    </row>
    <row r="19" spans="2:16" x14ac:dyDescent="0.15">
      <c r="B19" s="3">
        <v>500</v>
      </c>
      <c r="D19" s="6">
        <f t="shared" si="4"/>
        <v>289.89999999999998</v>
      </c>
      <c r="E19" s="7">
        <f t="shared" si="2"/>
        <v>382.2</v>
      </c>
      <c r="F19" s="3">
        <f t="shared" si="5"/>
        <v>1</v>
      </c>
      <c r="G19" s="9">
        <f t="shared" si="0"/>
        <v>0.05</v>
      </c>
      <c r="K19" s="6">
        <f t="shared" si="6"/>
        <v>292</v>
      </c>
      <c r="L19" s="7">
        <f t="shared" si="3"/>
        <v>385</v>
      </c>
      <c r="M19" s="3">
        <f t="shared" si="7"/>
        <v>1</v>
      </c>
      <c r="N19" s="9">
        <f t="shared" si="1"/>
        <v>0.05</v>
      </c>
      <c r="P19" s="1"/>
    </row>
    <row r="20" spans="2:16" x14ac:dyDescent="0.15">
      <c r="B20" s="3">
        <v>529</v>
      </c>
      <c r="D20" s="6">
        <f t="shared" si="4"/>
        <v>382.2</v>
      </c>
      <c r="E20" s="7">
        <f t="shared" si="2"/>
        <v>474.5</v>
      </c>
      <c r="F20" s="3">
        <f t="shared" si="5"/>
        <v>1</v>
      </c>
      <c r="G20" s="9">
        <f t="shared" si="0"/>
        <v>0.05</v>
      </c>
      <c r="K20" s="6">
        <f t="shared" si="6"/>
        <v>385</v>
      </c>
      <c r="L20" s="7">
        <f t="shared" si="3"/>
        <v>478</v>
      </c>
      <c r="M20" s="3">
        <f t="shared" si="7"/>
        <v>1</v>
      </c>
      <c r="N20" s="9">
        <f t="shared" si="1"/>
        <v>0.05</v>
      </c>
      <c r="P20" s="2"/>
    </row>
    <row r="21" spans="2:16" x14ac:dyDescent="0.15">
      <c r="B21" s="3">
        <v>544</v>
      </c>
      <c r="D21" s="6">
        <f t="shared" si="4"/>
        <v>474.5</v>
      </c>
      <c r="E21" s="7">
        <f t="shared" si="2"/>
        <v>566.79999999999995</v>
      </c>
      <c r="F21" s="3">
        <f t="shared" si="5"/>
        <v>3</v>
      </c>
      <c r="G21" s="9">
        <f t="shared" si="0"/>
        <v>0.15</v>
      </c>
      <c r="K21" s="6">
        <f t="shared" si="6"/>
        <v>478</v>
      </c>
      <c r="L21" s="7">
        <f t="shared" si="3"/>
        <v>571</v>
      </c>
      <c r="M21" s="3">
        <f t="shared" si="7"/>
        <v>3</v>
      </c>
      <c r="N21" s="9">
        <f t="shared" si="1"/>
        <v>0.15</v>
      </c>
      <c r="P21" s="2"/>
    </row>
    <row r="22" spans="2:16" x14ac:dyDescent="0.15">
      <c r="B22" s="3">
        <v>602</v>
      </c>
      <c r="D22" s="6">
        <f t="shared" si="4"/>
        <v>566.79999999999995</v>
      </c>
      <c r="E22" s="7">
        <f t="shared" si="2"/>
        <v>659.09999999999991</v>
      </c>
      <c r="F22" s="3">
        <f t="shared" si="5"/>
        <v>2</v>
      </c>
      <c r="G22" s="9">
        <f t="shared" si="0"/>
        <v>0.1</v>
      </c>
      <c r="K22" s="6">
        <f t="shared" si="6"/>
        <v>571</v>
      </c>
      <c r="L22" s="7">
        <f t="shared" si="3"/>
        <v>664</v>
      </c>
      <c r="M22" s="3">
        <f t="shared" si="7"/>
        <v>2</v>
      </c>
      <c r="N22" s="9">
        <f t="shared" si="1"/>
        <v>0.1</v>
      </c>
      <c r="P22" s="2"/>
    </row>
    <row r="23" spans="2:16" x14ac:dyDescent="0.15">
      <c r="B23" s="3">
        <v>647</v>
      </c>
      <c r="D23" s="6">
        <f t="shared" si="4"/>
        <v>659.09999999999991</v>
      </c>
      <c r="E23" s="7">
        <f t="shared" si="2"/>
        <v>751.39999999999986</v>
      </c>
      <c r="F23" s="3">
        <f t="shared" si="5"/>
        <v>3</v>
      </c>
      <c r="G23" s="9">
        <f t="shared" si="0"/>
        <v>0.15</v>
      </c>
      <c r="K23" s="6">
        <f t="shared" si="6"/>
        <v>664</v>
      </c>
      <c r="L23" s="7">
        <f t="shared" si="3"/>
        <v>757</v>
      </c>
      <c r="M23" s="3">
        <f t="shared" si="7"/>
        <v>3</v>
      </c>
      <c r="N23" s="9">
        <f t="shared" si="1"/>
        <v>0.15</v>
      </c>
      <c r="P23" s="2"/>
    </row>
    <row r="24" spans="2:16" x14ac:dyDescent="0.15">
      <c r="B24" s="3">
        <v>692</v>
      </c>
      <c r="D24" s="6">
        <f t="shared" si="4"/>
        <v>751.39999999999986</v>
      </c>
      <c r="E24" s="7">
        <f t="shared" si="2"/>
        <v>843.69999999999982</v>
      </c>
      <c r="F24" s="3">
        <f t="shared" si="5"/>
        <v>1</v>
      </c>
      <c r="G24" s="9">
        <f t="shared" si="0"/>
        <v>0.05</v>
      </c>
      <c r="K24" s="6">
        <f t="shared" si="6"/>
        <v>757</v>
      </c>
      <c r="L24" s="7">
        <f t="shared" si="3"/>
        <v>850</v>
      </c>
      <c r="M24" s="3">
        <f t="shared" si="7"/>
        <v>1</v>
      </c>
      <c r="N24" s="9">
        <f t="shared" si="1"/>
        <v>0.05</v>
      </c>
      <c r="P24" s="2"/>
    </row>
    <row r="25" spans="2:16" x14ac:dyDescent="0.15">
      <c r="B25" s="3">
        <v>696</v>
      </c>
      <c r="D25" s="25">
        <f t="shared" si="4"/>
        <v>843.69999999999982</v>
      </c>
      <c r="E25" s="26">
        <f t="shared" si="2"/>
        <v>935.99999999999977</v>
      </c>
      <c r="F25" s="26">
        <f t="shared" si="5"/>
        <v>3</v>
      </c>
      <c r="G25" s="27">
        <f t="shared" si="0"/>
        <v>0.15</v>
      </c>
      <c r="K25" s="25">
        <f t="shared" si="6"/>
        <v>850</v>
      </c>
      <c r="L25" s="25">
        <f>K25+$L$13</f>
        <v>943</v>
      </c>
      <c r="M25" s="26">
        <f t="shared" si="7"/>
        <v>3</v>
      </c>
      <c r="N25" s="27">
        <f t="shared" si="1"/>
        <v>0.15</v>
      </c>
      <c r="P25" s="2"/>
    </row>
    <row r="26" spans="2:16" x14ac:dyDescent="0.15">
      <c r="B26" s="3">
        <v>699</v>
      </c>
      <c r="F26" s="6">
        <f>SUM(F16:F25)</f>
        <v>20</v>
      </c>
      <c r="G26" s="9">
        <f t="shared" si="0"/>
        <v>1</v>
      </c>
      <c r="K26" s="5"/>
      <c r="L26" s="5"/>
      <c r="M26" s="6">
        <f>SUM(M16:M25)</f>
        <v>20</v>
      </c>
      <c r="N26" s="9">
        <f t="shared" si="1"/>
        <v>1</v>
      </c>
    </row>
    <row r="27" spans="2:16" x14ac:dyDescent="0.15">
      <c r="B27" s="3">
        <v>809</v>
      </c>
    </row>
    <row r="28" spans="2:16" x14ac:dyDescent="0.15">
      <c r="B28" s="3">
        <v>892</v>
      </c>
    </row>
    <row r="29" spans="2:16" x14ac:dyDescent="0.15">
      <c r="B29" s="3">
        <v>899</v>
      </c>
      <c r="D29" s="20" t="s">
        <v>48</v>
      </c>
    </row>
    <row r="30" spans="2:16" x14ac:dyDescent="0.15">
      <c r="B30" s="3">
        <v>936</v>
      </c>
      <c r="D30" s="3" t="s">
        <v>49</v>
      </c>
    </row>
    <row r="31" spans="2:16" x14ac:dyDescent="0.15">
      <c r="D31" s="3" t="s">
        <v>50</v>
      </c>
    </row>
    <row r="33" spans="4:4" x14ac:dyDescent="0.15">
      <c r="D33" s="20" t="s">
        <v>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08DF-52D9-DA4C-A11D-02729763CF41}">
  <dimension ref="B1:H25"/>
  <sheetViews>
    <sheetView workbookViewId="0">
      <selection sqref="A1:XFD1048576"/>
    </sheetView>
  </sheetViews>
  <sheetFormatPr baseColWidth="10" defaultColWidth="8.83203125" defaultRowHeight="12" x14ac:dyDescent="0.15"/>
  <cols>
    <col min="1" max="1" width="2" style="3" customWidth="1"/>
    <col min="2" max="2" width="30.83203125" style="3" bestFit="1" customWidth="1"/>
    <col min="3" max="3" width="8" style="3" bestFit="1" customWidth="1"/>
    <col min="4" max="4" width="9.83203125" style="3" bestFit="1" customWidth="1"/>
    <col min="5" max="5" width="4.83203125" style="3" customWidth="1"/>
    <col min="6" max="16384" width="8.83203125" style="3"/>
  </cols>
  <sheetData>
    <row r="1" spans="2:8" ht="16" x14ac:dyDescent="0.2">
      <c r="B1" s="28" t="s">
        <v>52</v>
      </c>
      <c r="C1" s="29"/>
    </row>
    <row r="2" spans="2:8" x14ac:dyDescent="0.15">
      <c r="B2" s="15" t="s">
        <v>53</v>
      </c>
      <c r="C2" s="29"/>
    </row>
    <row r="3" spans="2:8" ht="14.5" customHeight="1" x14ac:dyDescent="0.15">
      <c r="B3" s="29"/>
      <c r="C3" s="29"/>
    </row>
    <row r="4" spans="2:8" ht="14.5" customHeight="1" x14ac:dyDescent="0.15">
      <c r="B4" s="15" t="s">
        <v>8</v>
      </c>
      <c r="C4" s="3" t="s">
        <v>54</v>
      </c>
    </row>
    <row r="5" spans="2:8" x14ac:dyDescent="0.15">
      <c r="C5" s="3" t="s">
        <v>55</v>
      </c>
      <c r="H5" s="30"/>
    </row>
    <row r="6" spans="2:8" x14ac:dyDescent="0.15">
      <c r="C6" s="3" t="s">
        <v>56</v>
      </c>
      <c r="H6" s="30"/>
    </row>
    <row r="7" spans="2:8" x14ac:dyDescent="0.15">
      <c r="C7" s="3" t="s">
        <v>57</v>
      </c>
      <c r="H7" s="30"/>
    </row>
    <row r="8" spans="2:8" x14ac:dyDescent="0.15">
      <c r="C8" s="3" t="s">
        <v>58</v>
      </c>
      <c r="H8" s="30"/>
    </row>
    <row r="9" spans="2:8" x14ac:dyDescent="0.15">
      <c r="C9" s="3" t="s">
        <v>59</v>
      </c>
      <c r="H9" s="30"/>
    </row>
    <row r="10" spans="2:8" x14ac:dyDescent="0.15">
      <c r="C10" s="3" t="s">
        <v>60</v>
      </c>
      <c r="H10" s="30"/>
    </row>
    <row r="11" spans="2:8" x14ac:dyDescent="0.15">
      <c r="B11" s="15" t="s">
        <v>10</v>
      </c>
      <c r="C11" s="3" t="s">
        <v>61</v>
      </c>
      <c r="H11" s="30"/>
    </row>
    <row r="12" spans="2:8" x14ac:dyDescent="0.15">
      <c r="B12" s="15" t="s">
        <v>11</v>
      </c>
      <c r="C12" s="3" t="s">
        <v>62</v>
      </c>
      <c r="H12" s="30"/>
    </row>
    <row r="13" spans="2:8" x14ac:dyDescent="0.15">
      <c r="B13" s="15"/>
      <c r="H13" s="30"/>
    </row>
    <row r="14" spans="2:8" x14ac:dyDescent="0.15">
      <c r="B14" s="15"/>
      <c r="H14" s="30"/>
    </row>
    <row r="15" spans="2:8" x14ac:dyDescent="0.15">
      <c r="B15" s="15"/>
      <c r="H15" s="30"/>
    </row>
    <row r="16" spans="2:8" x14ac:dyDescent="0.15">
      <c r="B16" s="15" t="s">
        <v>20</v>
      </c>
      <c r="H16" s="30"/>
    </row>
    <row r="17" spans="2:8" x14ac:dyDescent="0.15">
      <c r="H17" s="30"/>
    </row>
    <row r="18" spans="2:8" ht="13" thickBot="1" x14ac:dyDescent="0.2">
      <c r="B18" s="31" t="s">
        <v>63</v>
      </c>
      <c r="C18" s="32" t="s">
        <v>64</v>
      </c>
      <c r="D18" s="32" t="s">
        <v>65</v>
      </c>
      <c r="E18" s="33" t="s">
        <v>66</v>
      </c>
      <c r="H18" s="30"/>
    </row>
    <row r="19" spans="2:8" x14ac:dyDescent="0.15">
      <c r="B19" s="34" t="s">
        <v>67</v>
      </c>
      <c r="C19" s="21">
        <v>60</v>
      </c>
      <c r="D19" s="21">
        <f>100-C19</f>
        <v>40</v>
      </c>
      <c r="E19" s="35">
        <f>SUM(C19:D19)</f>
        <v>100</v>
      </c>
    </row>
    <row r="20" spans="2:8" x14ac:dyDescent="0.15">
      <c r="B20" s="34" t="s">
        <v>68</v>
      </c>
      <c r="C20" s="21">
        <v>85</v>
      </c>
      <c r="D20" s="21">
        <f t="shared" ref="D20:D24" si="0">100-C20</f>
        <v>15</v>
      </c>
      <c r="E20" s="35">
        <f t="shared" ref="E20:E24" si="1">SUM(C20:D20)</f>
        <v>100</v>
      </c>
    </row>
    <row r="21" spans="2:8" x14ac:dyDescent="0.15">
      <c r="B21" s="34" t="s">
        <v>69</v>
      </c>
      <c r="C21" s="21">
        <v>95</v>
      </c>
      <c r="D21" s="21">
        <f t="shared" si="0"/>
        <v>5</v>
      </c>
      <c r="E21" s="35">
        <f t="shared" si="1"/>
        <v>100</v>
      </c>
    </row>
    <row r="22" spans="2:8" x14ac:dyDescent="0.15">
      <c r="B22" s="34" t="s">
        <v>70</v>
      </c>
      <c r="C22" s="21">
        <v>97</v>
      </c>
      <c r="D22" s="21">
        <f t="shared" si="0"/>
        <v>3</v>
      </c>
      <c r="E22" s="35">
        <f t="shared" si="1"/>
        <v>100</v>
      </c>
    </row>
    <row r="23" spans="2:8" x14ac:dyDescent="0.15">
      <c r="B23" s="34" t="s">
        <v>71</v>
      </c>
      <c r="C23" s="21">
        <v>97</v>
      </c>
      <c r="D23" s="21">
        <f t="shared" si="0"/>
        <v>3</v>
      </c>
      <c r="E23" s="35">
        <f t="shared" si="1"/>
        <v>100</v>
      </c>
    </row>
    <row r="24" spans="2:8" x14ac:dyDescent="0.15">
      <c r="B24" s="34" t="s">
        <v>72</v>
      </c>
      <c r="C24" s="21">
        <v>100</v>
      </c>
      <c r="D24" s="21">
        <f t="shared" si="0"/>
        <v>0</v>
      </c>
      <c r="E24" s="35">
        <f t="shared" si="1"/>
        <v>100</v>
      </c>
    </row>
    <row r="25" spans="2:8" ht="13" thickBot="1" x14ac:dyDescent="0.2">
      <c r="B25" s="36" t="s">
        <v>66</v>
      </c>
      <c r="C25" s="37">
        <f>SUM(C19:C24)</f>
        <v>534</v>
      </c>
      <c r="D25" s="37">
        <f>SUM(D19:D24)</f>
        <v>66</v>
      </c>
      <c r="E25" s="38">
        <f>SUM(E19:E24)</f>
        <v>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B764B-0C8A-0B42-8394-50AE3645BFF7}">
  <dimension ref="B1:P163"/>
  <sheetViews>
    <sheetView tabSelected="1" workbookViewId="0">
      <selection sqref="A1:XFD1048576"/>
    </sheetView>
  </sheetViews>
  <sheetFormatPr baseColWidth="10" defaultColWidth="8.83203125" defaultRowHeight="12" x14ac:dyDescent="0.15"/>
  <cols>
    <col min="1" max="1" width="2" style="3" customWidth="1"/>
    <col min="2" max="2" width="12.1640625" style="3" customWidth="1"/>
    <col min="3" max="3" width="11.83203125" style="3" customWidth="1"/>
    <col min="4" max="4" width="16.83203125" style="3" bestFit="1" customWidth="1"/>
    <col min="5" max="5" width="20.33203125" style="3" bestFit="1" customWidth="1"/>
    <col min="6" max="6" width="8.83203125" style="3"/>
    <col min="7" max="7" width="3.1640625" style="3" customWidth="1"/>
    <col min="8" max="14" width="8.83203125" style="3"/>
    <col min="15" max="15" width="3.5" style="3" bestFit="1" customWidth="1"/>
    <col min="16" max="16384" width="8.83203125" style="3"/>
  </cols>
  <sheetData>
    <row r="1" spans="2:16" ht="16" x14ac:dyDescent="0.2">
      <c r="B1" s="28" t="s">
        <v>52</v>
      </c>
    </row>
    <row r="2" spans="2:16" ht="13" x14ac:dyDescent="0.15">
      <c r="B2" s="39" t="s">
        <v>73</v>
      </c>
    </row>
    <row r="4" spans="2:16" x14ac:dyDescent="0.15">
      <c r="B4" s="15" t="s">
        <v>8</v>
      </c>
      <c r="C4" s="3" t="s">
        <v>74</v>
      </c>
    </row>
    <row r="5" spans="2:16" x14ac:dyDescent="0.15">
      <c r="B5" s="15" t="s">
        <v>10</v>
      </c>
      <c r="C5" s="3" t="s">
        <v>75</v>
      </c>
    </row>
    <row r="6" spans="2:16" x14ac:dyDescent="0.15">
      <c r="B6" s="15" t="s">
        <v>11</v>
      </c>
      <c r="C6" s="3" t="s">
        <v>76</v>
      </c>
    </row>
    <row r="7" spans="2:16" x14ac:dyDescent="0.15">
      <c r="B7" s="15" t="s">
        <v>17</v>
      </c>
      <c r="C7" s="3" t="s">
        <v>77</v>
      </c>
    </row>
    <row r="8" spans="2:16" x14ac:dyDescent="0.15">
      <c r="B8" s="15"/>
    </row>
    <row r="9" spans="2:16" x14ac:dyDescent="0.15">
      <c r="B9" s="15"/>
    </row>
    <row r="10" spans="2:16" x14ac:dyDescent="0.15">
      <c r="B10" s="15" t="s">
        <v>20</v>
      </c>
      <c r="C10" s="3" t="s">
        <v>78</v>
      </c>
    </row>
    <row r="12" spans="2:16" ht="13" thickBot="1" x14ac:dyDescent="0.2">
      <c r="B12" s="40" t="s">
        <v>79</v>
      </c>
      <c r="C12" s="40" t="s">
        <v>80</v>
      </c>
      <c r="D12" s="40" t="s">
        <v>81</v>
      </c>
      <c r="E12" s="40" t="s">
        <v>82</v>
      </c>
    </row>
    <row r="13" spans="2:16" x14ac:dyDescent="0.15">
      <c r="B13" s="41">
        <v>42738</v>
      </c>
      <c r="C13" s="42">
        <v>116.15</v>
      </c>
      <c r="D13" s="42">
        <v>808.01</v>
      </c>
      <c r="E13" s="3">
        <v>22.53</v>
      </c>
    </row>
    <row r="14" spans="2:16" x14ac:dyDescent="0.15">
      <c r="B14" s="41">
        <v>42739</v>
      </c>
      <c r="C14" s="42">
        <v>116.02</v>
      </c>
      <c r="D14" s="42">
        <v>807.77</v>
      </c>
      <c r="E14" s="3">
        <v>22.95</v>
      </c>
    </row>
    <row r="15" spans="2:16" x14ac:dyDescent="0.15">
      <c r="B15" s="41">
        <v>42740</v>
      </c>
      <c r="C15" s="42">
        <v>116.61</v>
      </c>
      <c r="D15" s="42">
        <v>813.02</v>
      </c>
      <c r="E15" s="3">
        <v>22.68</v>
      </c>
      <c r="O15" s="3" t="s">
        <v>83</v>
      </c>
      <c r="P15" s="3" t="s">
        <v>84</v>
      </c>
    </row>
    <row r="16" spans="2:16" x14ac:dyDescent="0.15">
      <c r="B16" s="41">
        <v>42741</v>
      </c>
      <c r="C16" s="42">
        <v>117.91</v>
      </c>
      <c r="D16" s="42">
        <v>825.21</v>
      </c>
      <c r="E16" s="3">
        <v>22.68</v>
      </c>
      <c r="P16" s="3" t="s">
        <v>85</v>
      </c>
    </row>
    <row r="17" spans="2:16" x14ac:dyDescent="0.15">
      <c r="B17" s="41">
        <v>42744</v>
      </c>
      <c r="C17" s="42">
        <v>118.99</v>
      </c>
      <c r="D17" s="42">
        <v>827.18</v>
      </c>
      <c r="E17" s="3">
        <v>22.55</v>
      </c>
      <c r="P17" s="3" t="s">
        <v>86</v>
      </c>
    </row>
    <row r="18" spans="2:16" x14ac:dyDescent="0.15">
      <c r="B18" s="41">
        <v>42745</v>
      </c>
      <c r="C18" s="42">
        <v>119.11</v>
      </c>
      <c r="D18" s="42">
        <v>826.01</v>
      </c>
      <c r="E18" s="3">
        <v>22.94</v>
      </c>
      <c r="P18" s="3" t="s">
        <v>87</v>
      </c>
    </row>
    <row r="19" spans="2:16" x14ac:dyDescent="0.15">
      <c r="B19" s="41">
        <v>42746</v>
      </c>
      <c r="C19" s="42">
        <v>119.75</v>
      </c>
      <c r="D19" s="42">
        <v>829.86</v>
      </c>
      <c r="E19" s="3">
        <v>23.07</v>
      </c>
      <c r="P19" s="3" t="s">
        <v>88</v>
      </c>
    </row>
    <row r="20" spans="2:16" x14ac:dyDescent="0.15">
      <c r="B20" s="41">
        <v>42747</v>
      </c>
      <c r="C20" s="42">
        <v>119.25</v>
      </c>
      <c r="D20" s="42">
        <v>829.53</v>
      </c>
      <c r="E20" s="3">
        <v>22.92</v>
      </c>
    </row>
    <row r="21" spans="2:16" x14ac:dyDescent="0.15">
      <c r="B21" s="41">
        <v>42748</v>
      </c>
      <c r="C21" s="42">
        <v>119.04</v>
      </c>
      <c r="D21" s="42">
        <v>830.94</v>
      </c>
      <c r="E21" s="3">
        <v>23.01</v>
      </c>
      <c r="P21" s="3" t="s">
        <v>89</v>
      </c>
    </row>
    <row r="22" spans="2:16" x14ac:dyDescent="0.15">
      <c r="B22" s="41">
        <v>42752</v>
      </c>
      <c r="C22" s="42">
        <v>120</v>
      </c>
      <c r="D22" s="42">
        <v>827.46</v>
      </c>
      <c r="E22" s="3">
        <v>22.05</v>
      </c>
      <c r="P22" s="3" t="s">
        <v>90</v>
      </c>
    </row>
    <row r="23" spans="2:16" x14ac:dyDescent="0.15">
      <c r="B23" s="41">
        <v>42753</v>
      </c>
      <c r="C23" s="42">
        <v>119.99</v>
      </c>
      <c r="D23" s="42">
        <v>829.02</v>
      </c>
      <c r="E23" s="3">
        <v>22.63</v>
      </c>
      <c r="P23" s="3" t="s">
        <v>91</v>
      </c>
    </row>
    <row r="24" spans="2:16" x14ac:dyDescent="0.15">
      <c r="B24" s="41">
        <v>42754</v>
      </c>
      <c r="C24" s="42">
        <v>119.78</v>
      </c>
      <c r="D24" s="42">
        <v>824.37</v>
      </c>
      <c r="E24" s="3">
        <v>22.53</v>
      </c>
    </row>
    <row r="25" spans="2:16" x14ac:dyDescent="0.15">
      <c r="B25" s="41">
        <v>42755</v>
      </c>
      <c r="C25" s="42">
        <v>120</v>
      </c>
      <c r="D25" s="42">
        <v>828.17</v>
      </c>
      <c r="E25" s="3">
        <v>22.64</v>
      </c>
      <c r="P25" s="3" t="s">
        <v>92</v>
      </c>
    </row>
    <row r="26" spans="2:16" x14ac:dyDescent="0.15">
      <c r="B26" s="41">
        <v>42758</v>
      </c>
      <c r="C26" s="42">
        <v>120.08</v>
      </c>
      <c r="D26" s="42">
        <v>844.43</v>
      </c>
      <c r="E26" s="3">
        <v>22.56</v>
      </c>
    </row>
    <row r="27" spans="2:16" x14ac:dyDescent="0.15">
      <c r="B27" s="41">
        <v>42759</v>
      </c>
      <c r="C27" s="42">
        <v>119.97</v>
      </c>
      <c r="D27" s="42">
        <v>849.53</v>
      </c>
      <c r="E27" s="3">
        <v>22.95</v>
      </c>
      <c r="O27" s="3" t="s">
        <v>93</v>
      </c>
      <c r="P27" s="3" t="s">
        <v>94</v>
      </c>
    </row>
    <row r="28" spans="2:16" x14ac:dyDescent="0.15">
      <c r="B28" s="41">
        <v>42760</v>
      </c>
      <c r="C28" s="42">
        <v>121.88</v>
      </c>
      <c r="D28" s="42">
        <v>858.45</v>
      </c>
      <c r="E28" s="3">
        <v>23.37</v>
      </c>
      <c r="P28" s="3" t="s">
        <v>95</v>
      </c>
    </row>
    <row r="29" spans="2:16" x14ac:dyDescent="0.15">
      <c r="B29" s="41">
        <v>42761</v>
      </c>
      <c r="C29" s="42">
        <v>121.94</v>
      </c>
      <c r="D29" s="42">
        <v>856.98</v>
      </c>
      <c r="E29" s="3">
        <v>23.44</v>
      </c>
    </row>
    <row r="30" spans="2:16" x14ac:dyDescent="0.15">
      <c r="B30" s="41">
        <v>42762</v>
      </c>
      <c r="C30" s="42">
        <v>121.95</v>
      </c>
      <c r="D30" s="42">
        <v>845.03</v>
      </c>
      <c r="E30" s="3">
        <v>23.36</v>
      </c>
    </row>
    <row r="31" spans="2:16" x14ac:dyDescent="0.15">
      <c r="B31" s="41">
        <v>42765</v>
      </c>
      <c r="C31" s="42">
        <v>121.63</v>
      </c>
      <c r="D31" s="42">
        <v>823.83</v>
      </c>
      <c r="E31" s="3">
        <v>22.95</v>
      </c>
    </row>
    <row r="32" spans="2:16" x14ac:dyDescent="0.15">
      <c r="B32" s="41">
        <v>42766</v>
      </c>
      <c r="C32" s="42">
        <v>121.35</v>
      </c>
      <c r="D32" s="42">
        <v>820.19</v>
      </c>
      <c r="E32" s="3">
        <v>22.64</v>
      </c>
    </row>
    <row r="33" spans="2:5" x14ac:dyDescent="0.15">
      <c r="B33" s="41">
        <v>42767</v>
      </c>
      <c r="C33" s="42">
        <v>128.75</v>
      </c>
      <c r="D33" s="42">
        <v>815.24</v>
      </c>
      <c r="E33" s="3">
        <v>22.89</v>
      </c>
    </row>
    <row r="34" spans="2:5" x14ac:dyDescent="0.15">
      <c r="B34" s="41">
        <v>42768</v>
      </c>
      <c r="C34" s="42">
        <v>128.53</v>
      </c>
      <c r="D34" s="42">
        <v>818.26</v>
      </c>
      <c r="E34" s="3">
        <v>22.72</v>
      </c>
    </row>
    <row r="35" spans="2:5" x14ac:dyDescent="0.15">
      <c r="B35" s="41">
        <v>42769</v>
      </c>
      <c r="C35" s="42">
        <v>129.08000000000001</v>
      </c>
      <c r="D35" s="42">
        <v>820.13</v>
      </c>
      <c r="E35" s="3">
        <v>23.29</v>
      </c>
    </row>
    <row r="36" spans="2:5" x14ac:dyDescent="0.15">
      <c r="B36" s="41">
        <v>42772</v>
      </c>
      <c r="C36" s="42">
        <v>130.29</v>
      </c>
      <c r="D36" s="42">
        <v>821.62</v>
      </c>
      <c r="E36" s="3">
        <v>23.12</v>
      </c>
    </row>
    <row r="37" spans="2:5" x14ac:dyDescent="0.15">
      <c r="B37" s="41">
        <v>42773</v>
      </c>
      <c r="C37" s="42">
        <v>131.53</v>
      </c>
      <c r="D37" s="42">
        <v>829.23</v>
      </c>
      <c r="E37" s="3">
        <v>22.9</v>
      </c>
    </row>
    <row r="38" spans="2:5" x14ac:dyDescent="0.15">
      <c r="B38" s="41">
        <v>42774</v>
      </c>
      <c r="C38" s="42">
        <v>132.04</v>
      </c>
      <c r="D38" s="42">
        <v>829.88</v>
      </c>
      <c r="E38" s="3">
        <v>22.67</v>
      </c>
    </row>
    <row r="39" spans="2:5" x14ac:dyDescent="0.15">
      <c r="B39" s="41">
        <v>42775</v>
      </c>
      <c r="C39" s="42">
        <v>132.41999999999999</v>
      </c>
      <c r="D39" s="42">
        <v>830.06</v>
      </c>
      <c r="E39" s="3">
        <v>23.12</v>
      </c>
    </row>
    <row r="40" spans="2:5" x14ac:dyDescent="0.15">
      <c r="B40" s="41">
        <v>42776</v>
      </c>
      <c r="C40" s="42">
        <v>132.12</v>
      </c>
      <c r="D40" s="42">
        <v>834.85</v>
      </c>
      <c r="E40" s="3">
        <v>23.08</v>
      </c>
    </row>
    <row r="41" spans="2:5" x14ac:dyDescent="0.15">
      <c r="B41" s="41">
        <v>42779</v>
      </c>
      <c r="C41" s="42">
        <v>133.29</v>
      </c>
      <c r="D41" s="42">
        <v>838.96</v>
      </c>
      <c r="E41" s="3">
        <v>23.4</v>
      </c>
    </row>
    <row r="42" spans="2:5" x14ac:dyDescent="0.15">
      <c r="B42" s="41">
        <v>42780</v>
      </c>
      <c r="C42" s="42">
        <v>135.02000000000001</v>
      </c>
      <c r="D42" s="42">
        <v>840.03</v>
      </c>
      <c r="E42" s="3">
        <v>24.06</v>
      </c>
    </row>
    <row r="43" spans="2:5" x14ac:dyDescent="0.15">
      <c r="B43" s="41">
        <v>42781</v>
      </c>
      <c r="C43" s="42">
        <v>135.51</v>
      </c>
      <c r="D43" s="42">
        <v>837.32</v>
      </c>
      <c r="E43" s="3">
        <v>24.58</v>
      </c>
    </row>
    <row r="44" spans="2:5" x14ac:dyDescent="0.15">
      <c r="B44" s="41">
        <v>42782</v>
      </c>
      <c r="C44" s="42">
        <v>135.34</v>
      </c>
      <c r="D44" s="42">
        <v>842.17</v>
      </c>
      <c r="E44" s="3">
        <v>24.58</v>
      </c>
    </row>
    <row r="45" spans="2:5" x14ac:dyDescent="0.15">
      <c r="B45" s="41">
        <v>42783</v>
      </c>
      <c r="C45" s="42">
        <v>135.72</v>
      </c>
      <c r="D45" s="42">
        <v>846.55</v>
      </c>
      <c r="E45" s="3">
        <v>24.52</v>
      </c>
    </row>
    <row r="46" spans="2:5" x14ac:dyDescent="0.15">
      <c r="B46" s="41">
        <v>42787</v>
      </c>
      <c r="C46" s="42">
        <v>136.69999999999999</v>
      </c>
      <c r="D46" s="42">
        <v>849.27</v>
      </c>
      <c r="E46" s="3">
        <v>24.78</v>
      </c>
    </row>
    <row r="47" spans="2:5" x14ac:dyDescent="0.15">
      <c r="B47" s="41">
        <v>42788</v>
      </c>
      <c r="C47" s="42">
        <v>137.11000000000001</v>
      </c>
      <c r="D47" s="42">
        <v>851.36</v>
      </c>
      <c r="E47" s="3">
        <v>24.79</v>
      </c>
    </row>
    <row r="48" spans="2:5" x14ac:dyDescent="0.15">
      <c r="B48" s="41">
        <v>42789</v>
      </c>
      <c r="C48" s="42">
        <v>136.53</v>
      </c>
      <c r="D48" s="42">
        <v>851</v>
      </c>
      <c r="E48" s="3">
        <v>24.58</v>
      </c>
    </row>
    <row r="49" spans="2:16" x14ac:dyDescent="0.15">
      <c r="B49" s="41">
        <v>42790</v>
      </c>
      <c r="C49" s="42">
        <v>136.66</v>
      </c>
      <c r="D49" s="42">
        <v>847.81</v>
      </c>
      <c r="E49" s="3">
        <v>24.23</v>
      </c>
    </row>
    <row r="50" spans="2:16" x14ac:dyDescent="0.15">
      <c r="B50" s="41">
        <v>42793</v>
      </c>
      <c r="C50" s="42">
        <v>136.93</v>
      </c>
      <c r="D50" s="42">
        <v>849.67</v>
      </c>
      <c r="E50" s="3">
        <v>24.57</v>
      </c>
    </row>
    <row r="51" spans="2:16" x14ac:dyDescent="0.15">
      <c r="B51" s="41">
        <v>42794</v>
      </c>
      <c r="C51" s="42">
        <v>136.99</v>
      </c>
      <c r="D51" s="42">
        <v>844.93</v>
      </c>
      <c r="E51" s="3">
        <v>24.68</v>
      </c>
    </row>
    <row r="52" spans="2:16" x14ac:dyDescent="0.15">
      <c r="B52" s="41">
        <v>42795</v>
      </c>
      <c r="C52" s="42">
        <v>139.79</v>
      </c>
      <c r="D52" s="42">
        <v>856.75</v>
      </c>
      <c r="E52" s="3">
        <v>25.5</v>
      </c>
    </row>
    <row r="53" spans="2:16" x14ac:dyDescent="0.15">
      <c r="B53" s="41">
        <v>42796</v>
      </c>
      <c r="C53" s="42">
        <v>138.96</v>
      </c>
      <c r="D53" s="42">
        <v>849.85</v>
      </c>
      <c r="E53" s="3">
        <v>25.23</v>
      </c>
      <c r="O53" s="3" t="s">
        <v>83</v>
      </c>
      <c r="P53" s="3" t="s">
        <v>96</v>
      </c>
    </row>
    <row r="54" spans="2:16" x14ac:dyDescent="0.15">
      <c r="B54" s="41">
        <v>42797</v>
      </c>
      <c r="C54" s="42">
        <v>139.78</v>
      </c>
      <c r="D54" s="42">
        <v>849.08</v>
      </c>
      <c r="E54" s="3">
        <v>25.44</v>
      </c>
    </row>
    <row r="55" spans="2:16" x14ac:dyDescent="0.15">
      <c r="B55" s="41">
        <v>42800</v>
      </c>
      <c r="C55" s="42">
        <v>139.34</v>
      </c>
      <c r="D55" s="42">
        <v>847.27</v>
      </c>
      <c r="E55" s="3">
        <v>25.25</v>
      </c>
      <c r="P55" s="3" t="s">
        <v>97</v>
      </c>
    </row>
    <row r="56" spans="2:16" x14ac:dyDescent="0.15">
      <c r="B56" s="41">
        <v>42801</v>
      </c>
      <c r="C56" s="42">
        <v>139.52000000000001</v>
      </c>
      <c r="D56" s="42">
        <v>851.15</v>
      </c>
      <c r="E56" s="3">
        <v>25.21</v>
      </c>
    </row>
    <row r="57" spans="2:16" x14ac:dyDescent="0.15">
      <c r="B57" s="41">
        <v>42802</v>
      </c>
      <c r="C57" s="42">
        <v>139</v>
      </c>
      <c r="D57" s="42">
        <v>853.64</v>
      </c>
      <c r="E57" s="3">
        <v>25.26</v>
      </c>
      <c r="O57" s="3" t="s">
        <v>93</v>
      </c>
      <c r="P57" s="3" t="s">
        <v>98</v>
      </c>
    </row>
    <row r="58" spans="2:16" x14ac:dyDescent="0.15">
      <c r="B58" s="41">
        <v>42803</v>
      </c>
      <c r="C58" s="42">
        <v>138.68</v>
      </c>
      <c r="D58" s="42">
        <v>857.84</v>
      </c>
      <c r="E58" s="3">
        <v>25.35</v>
      </c>
    </row>
    <row r="59" spans="2:16" x14ac:dyDescent="0.15">
      <c r="B59" s="41">
        <v>42804</v>
      </c>
      <c r="C59" s="42">
        <v>139.13999999999999</v>
      </c>
      <c r="D59" s="42">
        <v>861.4</v>
      </c>
      <c r="E59" s="3">
        <v>25.31</v>
      </c>
      <c r="P59" s="3" t="s">
        <v>99</v>
      </c>
    </row>
    <row r="60" spans="2:16" x14ac:dyDescent="0.15">
      <c r="B60" s="41">
        <v>42807</v>
      </c>
      <c r="C60" s="42">
        <v>139.19999999999999</v>
      </c>
      <c r="D60" s="42">
        <v>864.58</v>
      </c>
      <c r="E60" s="3">
        <v>25.3</v>
      </c>
    </row>
    <row r="61" spans="2:16" x14ac:dyDescent="0.15">
      <c r="B61" s="41">
        <v>42808</v>
      </c>
      <c r="C61" s="42">
        <v>138.99</v>
      </c>
      <c r="D61" s="42">
        <v>865.91</v>
      </c>
      <c r="E61" s="3">
        <v>25.32</v>
      </c>
      <c r="P61" s="3" t="s">
        <v>100</v>
      </c>
    </row>
    <row r="62" spans="2:16" x14ac:dyDescent="0.15">
      <c r="B62" s="41">
        <v>42809</v>
      </c>
      <c r="C62" s="42">
        <v>140.46</v>
      </c>
      <c r="D62" s="42">
        <v>868.39</v>
      </c>
      <c r="E62" s="3">
        <v>25.18</v>
      </c>
      <c r="P62" s="3" t="s">
        <v>101</v>
      </c>
    </row>
    <row r="63" spans="2:16" x14ac:dyDescent="0.15">
      <c r="B63" s="41">
        <v>42810</v>
      </c>
      <c r="C63" s="42">
        <v>140.69</v>
      </c>
      <c r="D63" s="42">
        <v>870</v>
      </c>
      <c r="E63" s="3">
        <v>25.22</v>
      </c>
    </row>
    <row r="64" spans="2:16" x14ac:dyDescent="0.15">
      <c r="B64" s="41">
        <v>42811</v>
      </c>
      <c r="C64" s="42">
        <v>139.99</v>
      </c>
      <c r="D64" s="42">
        <v>872.37</v>
      </c>
      <c r="E64" s="3">
        <v>24.86</v>
      </c>
    </row>
    <row r="65" spans="2:5" x14ac:dyDescent="0.15">
      <c r="B65" s="41">
        <v>42814</v>
      </c>
      <c r="C65" s="42">
        <v>141.46</v>
      </c>
      <c r="D65" s="42">
        <v>867.91</v>
      </c>
      <c r="E65" s="3">
        <v>24.44</v>
      </c>
    </row>
    <row r="66" spans="2:5" x14ac:dyDescent="0.15">
      <c r="B66" s="41">
        <v>42815</v>
      </c>
      <c r="C66" s="42">
        <v>139.84</v>
      </c>
      <c r="D66" s="42">
        <v>850.14</v>
      </c>
      <c r="E66" s="3">
        <v>23.02</v>
      </c>
    </row>
    <row r="67" spans="2:5" x14ac:dyDescent="0.15">
      <c r="B67" s="41">
        <v>42816</v>
      </c>
      <c r="C67" s="42">
        <v>141.41999999999999</v>
      </c>
      <c r="D67" s="42">
        <v>849.8</v>
      </c>
      <c r="E67" s="3">
        <v>22.94</v>
      </c>
    </row>
    <row r="68" spans="2:5" x14ac:dyDescent="0.15">
      <c r="B68" s="41">
        <v>42817</v>
      </c>
      <c r="C68" s="42">
        <v>140.91999999999999</v>
      </c>
      <c r="D68" s="42">
        <v>839.65</v>
      </c>
      <c r="E68" s="3">
        <v>23.07</v>
      </c>
    </row>
    <row r="69" spans="2:5" x14ac:dyDescent="0.15">
      <c r="B69" s="41">
        <v>42818</v>
      </c>
      <c r="C69" s="42">
        <v>140.63999999999999</v>
      </c>
      <c r="D69" s="42">
        <v>835.14</v>
      </c>
      <c r="E69" s="3">
        <v>23.12</v>
      </c>
    </row>
    <row r="70" spans="2:5" x14ac:dyDescent="0.15">
      <c r="B70" s="41">
        <v>42821</v>
      </c>
      <c r="C70" s="42">
        <v>140.88</v>
      </c>
      <c r="D70" s="42">
        <v>838.51</v>
      </c>
      <c r="E70" s="3">
        <v>23.03</v>
      </c>
    </row>
    <row r="71" spans="2:5" x14ac:dyDescent="0.15">
      <c r="B71" s="41">
        <v>42822</v>
      </c>
      <c r="C71" s="42">
        <v>143.80000000000001</v>
      </c>
      <c r="D71" s="42">
        <v>840.63</v>
      </c>
      <c r="E71" s="3">
        <v>23.48</v>
      </c>
    </row>
    <row r="72" spans="2:5" x14ac:dyDescent="0.15">
      <c r="B72" s="41">
        <v>42823</v>
      </c>
      <c r="C72" s="42">
        <v>144.12</v>
      </c>
      <c r="D72" s="42">
        <v>849.87</v>
      </c>
      <c r="E72" s="3">
        <v>23.35</v>
      </c>
    </row>
    <row r="73" spans="2:5" x14ac:dyDescent="0.15">
      <c r="B73" s="41">
        <v>42824</v>
      </c>
      <c r="C73" s="42">
        <v>143.93</v>
      </c>
      <c r="D73" s="42">
        <v>849.48</v>
      </c>
      <c r="E73" s="3">
        <v>23.87</v>
      </c>
    </row>
    <row r="74" spans="2:5" x14ac:dyDescent="0.15">
      <c r="B74" s="41">
        <v>42825</v>
      </c>
      <c r="C74" s="42">
        <v>143.66</v>
      </c>
      <c r="D74" s="42">
        <v>847.8</v>
      </c>
      <c r="E74" s="3">
        <v>23.59</v>
      </c>
    </row>
    <row r="75" spans="2:5" x14ac:dyDescent="0.15">
      <c r="B75" s="41">
        <v>42828</v>
      </c>
      <c r="C75" s="42">
        <v>143.69999999999999</v>
      </c>
      <c r="D75" s="42">
        <v>856.75</v>
      </c>
      <c r="E75" s="3">
        <v>23.59</v>
      </c>
    </row>
    <row r="76" spans="2:5" x14ac:dyDescent="0.15">
      <c r="B76" s="41">
        <v>42829</v>
      </c>
      <c r="C76" s="42">
        <v>144.77000000000001</v>
      </c>
      <c r="D76" s="42">
        <v>852.57</v>
      </c>
      <c r="E76" s="3">
        <v>23.44</v>
      </c>
    </row>
    <row r="77" spans="2:5" x14ac:dyDescent="0.15">
      <c r="B77" s="41">
        <v>42830</v>
      </c>
      <c r="C77" s="42">
        <v>144.02000000000001</v>
      </c>
      <c r="D77" s="42">
        <v>848.91</v>
      </c>
      <c r="E77" s="3">
        <v>23.17</v>
      </c>
    </row>
    <row r="78" spans="2:5" x14ac:dyDescent="0.15">
      <c r="B78" s="41">
        <v>42831</v>
      </c>
      <c r="C78" s="42">
        <v>143.66</v>
      </c>
      <c r="D78" s="42">
        <v>845.1</v>
      </c>
      <c r="E78" s="3">
        <v>23.26</v>
      </c>
    </row>
    <row r="79" spans="2:5" x14ac:dyDescent="0.15">
      <c r="B79" s="41">
        <v>42832</v>
      </c>
      <c r="C79" s="42">
        <v>143.34</v>
      </c>
      <c r="D79" s="42">
        <v>842.1</v>
      </c>
      <c r="E79" s="3">
        <v>23.16</v>
      </c>
    </row>
    <row r="80" spans="2:5" x14ac:dyDescent="0.15">
      <c r="B80" s="41">
        <v>42835</v>
      </c>
      <c r="C80" s="42">
        <v>143.16999999999999</v>
      </c>
      <c r="D80" s="42">
        <v>841.7</v>
      </c>
      <c r="E80" s="3">
        <v>23.02</v>
      </c>
    </row>
    <row r="81" spans="2:7" x14ac:dyDescent="0.15">
      <c r="B81" s="41">
        <v>42836</v>
      </c>
      <c r="C81" s="42">
        <v>141.63</v>
      </c>
      <c r="D81" s="42">
        <v>839.88</v>
      </c>
      <c r="E81" s="3">
        <v>22.92</v>
      </c>
    </row>
    <row r="82" spans="2:7" x14ac:dyDescent="0.15">
      <c r="B82" s="41">
        <v>42837</v>
      </c>
      <c r="C82" s="42">
        <v>141.80000000000001</v>
      </c>
      <c r="D82" s="42">
        <v>841.46</v>
      </c>
      <c r="E82" s="3">
        <v>22.65</v>
      </c>
    </row>
    <row r="83" spans="2:7" x14ac:dyDescent="0.15">
      <c r="B83" s="41">
        <v>42838</v>
      </c>
      <c r="C83" s="42">
        <v>141.05000000000001</v>
      </c>
      <c r="D83" s="42">
        <v>840.18</v>
      </c>
      <c r="E83" s="3">
        <v>22.34</v>
      </c>
    </row>
    <row r="84" spans="2:7" x14ac:dyDescent="0.15">
      <c r="B84" s="41">
        <v>42842</v>
      </c>
      <c r="C84" s="42">
        <v>141.83000000000001</v>
      </c>
      <c r="D84" s="42">
        <v>855.13</v>
      </c>
      <c r="E84" s="3">
        <v>22.81</v>
      </c>
    </row>
    <row r="85" spans="2:7" x14ac:dyDescent="0.15">
      <c r="B85" s="41">
        <v>42843</v>
      </c>
      <c r="C85" s="42">
        <v>141.19999999999999</v>
      </c>
      <c r="D85" s="42">
        <v>853.99</v>
      </c>
      <c r="E85" s="3">
        <v>22.71</v>
      </c>
    </row>
    <row r="86" spans="2:7" x14ac:dyDescent="0.15">
      <c r="B86" s="41">
        <v>42844</v>
      </c>
      <c r="C86" s="42">
        <v>140.68</v>
      </c>
      <c r="D86" s="42">
        <v>856.51</v>
      </c>
      <c r="E86" s="3">
        <v>22.74</v>
      </c>
    </row>
    <row r="87" spans="2:7" x14ac:dyDescent="0.15">
      <c r="B87" s="41">
        <v>42845</v>
      </c>
      <c r="C87" s="42">
        <v>142.44</v>
      </c>
      <c r="D87" s="42">
        <v>860.08</v>
      </c>
      <c r="E87" s="3">
        <v>23.07</v>
      </c>
    </row>
    <row r="88" spans="2:7" x14ac:dyDescent="0.15">
      <c r="B88" s="41">
        <v>42846</v>
      </c>
      <c r="C88" s="42">
        <v>142.27000000000001</v>
      </c>
      <c r="D88" s="42">
        <v>858.95</v>
      </c>
      <c r="E88" s="3">
        <v>22.71</v>
      </c>
    </row>
    <row r="89" spans="2:7" x14ac:dyDescent="0.15">
      <c r="B89" s="41">
        <v>42849</v>
      </c>
      <c r="C89" s="42">
        <v>143.63999999999999</v>
      </c>
      <c r="D89" s="42">
        <v>878.93</v>
      </c>
      <c r="E89" s="3">
        <v>23.63</v>
      </c>
    </row>
    <row r="90" spans="2:7" x14ac:dyDescent="0.15">
      <c r="B90" s="41">
        <v>42850</v>
      </c>
      <c r="C90" s="42">
        <v>144.53</v>
      </c>
      <c r="D90" s="42">
        <v>888.84</v>
      </c>
      <c r="E90" s="3">
        <v>23.98</v>
      </c>
    </row>
    <row r="91" spans="2:7" x14ac:dyDescent="0.15">
      <c r="B91" s="41">
        <v>42851</v>
      </c>
      <c r="C91" s="42">
        <v>143.68</v>
      </c>
      <c r="D91" s="42">
        <v>889.14</v>
      </c>
      <c r="E91" s="3">
        <v>23.89</v>
      </c>
    </row>
    <row r="92" spans="2:7" x14ac:dyDescent="0.15">
      <c r="B92" s="41">
        <v>42852</v>
      </c>
      <c r="C92" s="42">
        <v>143.79</v>
      </c>
      <c r="D92" s="42">
        <v>891.44</v>
      </c>
      <c r="E92" s="3">
        <v>23.65</v>
      </c>
    </row>
    <row r="93" spans="2:7" x14ac:dyDescent="0.15">
      <c r="B93" s="41">
        <v>42853</v>
      </c>
      <c r="C93" s="42">
        <v>143.65</v>
      </c>
      <c r="D93" s="42">
        <v>924.52</v>
      </c>
      <c r="E93" s="3">
        <v>23.34</v>
      </c>
      <c r="F93" s="30"/>
      <c r="G93" s="30"/>
    </row>
    <row r="94" spans="2:7" x14ac:dyDescent="0.15">
      <c r="B94" s="41">
        <v>42856</v>
      </c>
      <c r="C94" s="42">
        <v>146.58000000000001</v>
      </c>
      <c r="D94" s="42">
        <v>932.82</v>
      </c>
      <c r="E94" s="3">
        <v>23.61</v>
      </c>
      <c r="F94" s="30"/>
      <c r="G94" s="30"/>
    </row>
    <row r="95" spans="2:7" x14ac:dyDescent="0.15">
      <c r="B95" s="41">
        <v>42857</v>
      </c>
      <c r="C95" s="42">
        <v>147.51</v>
      </c>
      <c r="D95" s="42">
        <v>937.09</v>
      </c>
      <c r="E95" s="3">
        <v>23.53</v>
      </c>
      <c r="F95" s="30"/>
      <c r="G95" s="30"/>
    </row>
    <row r="96" spans="2:7" x14ac:dyDescent="0.15">
      <c r="B96" s="41">
        <v>42858</v>
      </c>
      <c r="C96" s="42">
        <v>147.06</v>
      </c>
      <c r="D96" s="42">
        <v>948.45</v>
      </c>
      <c r="E96" s="3">
        <v>23.77</v>
      </c>
      <c r="F96" s="30"/>
      <c r="G96" s="30"/>
    </row>
    <row r="97" spans="2:7" x14ac:dyDescent="0.15">
      <c r="B97" s="41">
        <v>42859</v>
      </c>
      <c r="C97" s="42">
        <v>146.53</v>
      </c>
      <c r="D97" s="42">
        <v>954.72</v>
      </c>
      <c r="E97" s="3">
        <v>23.85</v>
      </c>
      <c r="F97" s="30"/>
      <c r="G97" s="30"/>
    </row>
    <row r="98" spans="2:7" x14ac:dyDescent="0.15">
      <c r="B98" s="41">
        <v>42860</v>
      </c>
      <c r="C98" s="42">
        <v>148.96</v>
      </c>
      <c r="D98" s="42">
        <v>950.28</v>
      </c>
      <c r="E98" s="3">
        <v>23.74</v>
      </c>
      <c r="F98" s="30"/>
      <c r="G98" s="30"/>
    </row>
    <row r="99" spans="2:7" x14ac:dyDescent="0.15">
      <c r="B99" s="41">
        <v>42863</v>
      </c>
      <c r="C99" s="42">
        <v>153.01</v>
      </c>
      <c r="D99" s="42">
        <v>958.69</v>
      </c>
      <c r="E99" s="3">
        <v>23.96</v>
      </c>
      <c r="F99" s="30"/>
      <c r="G99" s="30"/>
    </row>
    <row r="100" spans="2:7" x14ac:dyDescent="0.15">
      <c r="B100" s="41">
        <v>42864</v>
      </c>
      <c r="C100" s="42">
        <v>153.99</v>
      </c>
      <c r="D100" s="42">
        <v>956.71</v>
      </c>
      <c r="E100" s="3">
        <v>23.98</v>
      </c>
      <c r="F100" s="30"/>
      <c r="G100" s="30"/>
    </row>
    <row r="101" spans="2:7" x14ac:dyDescent="0.15">
      <c r="B101" s="41">
        <v>42865</v>
      </c>
      <c r="C101" s="42">
        <v>153.26</v>
      </c>
      <c r="D101" s="42">
        <v>954.84</v>
      </c>
      <c r="E101" s="3">
        <v>24.15</v>
      </c>
      <c r="F101" s="30"/>
      <c r="G101" s="30"/>
    </row>
    <row r="102" spans="2:7" x14ac:dyDescent="0.15">
      <c r="B102" s="41">
        <v>42866</v>
      </c>
      <c r="C102" s="42">
        <v>153.94999999999999</v>
      </c>
      <c r="D102" s="42">
        <v>955.89</v>
      </c>
      <c r="E102" s="3">
        <v>24.07</v>
      </c>
      <c r="F102" s="30"/>
      <c r="G102" s="30"/>
    </row>
    <row r="103" spans="2:7" x14ac:dyDescent="0.15">
      <c r="B103" s="41">
        <v>42867</v>
      </c>
      <c r="C103" s="42">
        <v>156.1</v>
      </c>
      <c r="D103" s="42">
        <v>955.14</v>
      </c>
      <c r="E103" s="3">
        <v>24</v>
      </c>
      <c r="F103" s="30"/>
      <c r="G103" s="30"/>
    </row>
    <row r="104" spans="2:7" x14ac:dyDescent="0.15">
      <c r="B104" s="41">
        <v>42870</v>
      </c>
      <c r="C104" s="42">
        <v>155.69999999999999</v>
      </c>
      <c r="D104" s="42">
        <v>959.22</v>
      </c>
      <c r="E104" s="3">
        <v>24.06</v>
      </c>
      <c r="F104" s="30"/>
      <c r="G104" s="30"/>
    </row>
    <row r="105" spans="2:7" x14ac:dyDescent="0.15">
      <c r="B105" s="41">
        <v>42871</v>
      </c>
      <c r="C105" s="42">
        <v>155.47</v>
      </c>
      <c r="D105" s="42">
        <v>964.61</v>
      </c>
      <c r="E105" s="3">
        <v>23.99</v>
      </c>
      <c r="F105" s="30"/>
      <c r="G105" s="30"/>
    </row>
    <row r="106" spans="2:7" x14ac:dyDescent="0.15">
      <c r="B106" s="41">
        <v>42872</v>
      </c>
      <c r="C106" s="42">
        <v>150.25</v>
      </c>
      <c r="D106" s="42">
        <v>942.17</v>
      </c>
      <c r="E106" s="3">
        <v>22.57</v>
      </c>
      <c r="F106" s="30"/>
      <c r="G106" s="30"/>
    </row>
    <row r="107" spans="2:7" x14ac:dyDescent="0.15">
      <c r="B107" s="41">
        <v>42873</v>
      </c>
      <c r="C107" s="42">
        <v>152.54</v>
      </c>
      <c r="D107" s="42">
        <v>950.5</v>
      </c>
      <c r="E107" s="3">
        <v>22.74</v>
      </c>
      <c r="F107" s="30"/>
      <c r="G107" s="30"/>
    </row>
    <row r="108" spans="2:7" x14ac:dyDescent="0.15">
      <c r="B108" s="41">
        <v>42874</v>
      </c>
      <c r="C108" s="42">
        <v>153.06</v>
      </c>
      <c r="D108" s="42">
        <v>954.65</v>
      </c>
      <c r="E108" s="3">
        <v>23.05</v>
      </c>
      <c r="F108" s="30"/>
      <c r="G108" s="30"/>
    </row>
    <row r="109" spans="2:7" x14ac:dyDescent="0.15">
      <c r="B109" s="41">
        <v>42877</v>
      </c>
      <c r="C109" s="42">
        <v>153.99</v>
      </c>
      <c r="D109" s="42">
        <v>964.07</v>
      </c>
      <c r="E109" s="3">
        <v>23.04</v>
      </c>
      <c r="F109" s="30"/>
      <c r="G109" s="30"/>
    </row>
    <row r="110" spans="2:7" x14ac:dyDescent="0.15">
      <c r="B110" s="41">
        <v>42878</v>
      </c>
      <c r="C110" s="42">
        <v>153.80000000000001</v>
      </c>
      <c r="D110" s="42">
        <v>970.55</v>
      </c>
      <c r="E110" s="3">
        <v>23.39</v>
      </c>
      <c r="F110" s="30"/>
      <c r="G110" s="30"/>
    </row>
    <row r="111" spans="2:7" x14ac:dyDescent="0.15">
      <c r="B111" s="41">
        <v>42879</v>
      </c>
      <c r="C111" s="42">
        <v>153.34</v>
      </c>
      <c r="D111" s="42">
        <v>977.61</v>
      </c>
      <c r="E111" s="3">
        <v>23.36</v>
      </c>
      <c r="F111" s="30"/>
      <c r="G111" s="30"/>
    </row>
    <row r="112" spans="2:7" x14ac:dyDescent="0.15">
      <c r="B112" s="41">
        <v>42880</v>
      </c>
      <c r="C112" s="42">
        <v>153.87</v>
      </c>
      <c r="D112" s="42">
        <v>991.86</v>
      </c>
      <c r="E112" s="3">
        <v>23.25</v>
      </c>
      <c r="F112" s="30"/>
      <c r="G112" s="30"/>
    </row>
    <row r="113" spans="2:7" x14ac:dyDescent="0.15">
      <c r="B113" s="41">
        <v>42881</v>
      </c>
      <c r="C113" s="42">
        <v>153.61000000000001</v>
      </c>
      <c r="D113" s="42">
        <v>993.27</v>
      </c>
      <c r="E113" s="3">
        <v>23.24</v>
      </c>
      <c r="F113" s="30"/>
      <c r="G113" s="30"/>
    </row>
    <row r="114" spans="2:7" x14ac:dyDescent="0.15">
      <c r="B114" s="41">
        <v>42885</v>
      </c>
      <c r="C114" s="42">
        <v>153.66999999999999</v>
      </c>
      <c r="D114" s="42">
        <v>996.17</v>
      </c>
      <c r="E114" s="3">
        <v>22.91</v>
      </c>
      <c r="F114" s="30"/>
      <c r="G114" s="30"/>
    </row>
    <row r="115" spans="2:7" x14ac:dyDescent="0.15">
      <c r="B115" s="41">
        <v>42886</v>
      </c>
      <c r="C115" s="42">
        <v>152.76</v>
      </c>
      <c r="D115" s="42">
        <v>987.09</v>
      </c>
      <c r="E115" s="3">
        <v>22.41</v>
      </c>
      <c r="F115" s="30"/>
      <c r="G115" s="30"/>
    </row>
    <row r="116" spans="2:7" x14ac:dyDescent="0.15">
      <c r="B116" s="41">
        <v>42887</v>
      </c>
      <c r="C116" s="42">
        <v>153.18</v>
      </c>
      <c r="D116" s="42">
        <v>988.29</v>
      </c>
      <c r="E116" s="3">
        <v>22.63</v>
      </c>
      <c r="F116" s="30"/>
      <c r="G116" s="30"/>
    </row>
    <row r="117" spans="2:7" x14ac:dyDescent="0.15">
      <c r="F117" s="30"/>
      <c r="G117" s="30"/>
    </row>
    <row r="118" spans="2:7" x14ac:dyDescent="0.15">
      <c r="F118" s="30"/>
      <c r="G118" s="30"/>
    </row>
    <row r="119" spans="2:7" x14ac:dyDescent="0.15">
      <c r="F119" s="30"/>
      <c r="G119" s="30"/>
    </row>
    <row r="120" spans="2:7" x14ac:dyDescent="0.15">
      <c r="F120" s="30"/>
      <c r="G120" s="30"/>
    </row>
    <row r="121" spans="2:7" x14ac:dyDescent="0.15">
      <c r="F121" s="30"/>
      <c r="G121" s="30"/>
    </row>
    <row r="122" spans="2:7" x14ac:dyDescent="0.15">
      <c r="F122" s="30"/>
      <c r="G122" s="30"/>
    </row>
    <row r="123" spans="2:7" x14ac:dyDescent="0.15">
      <c r="F123" s="30"/>
      <c r="G123" s="30"/>
    </row>
    <row r="124" spans="2:7" x14ac:dyDescent="0.15">
      <c r="F124" s="30"/>
      <c r="G124" s="30"/>
    </row>
    <row r="125" spans="2:7" x14ac:dyDescent="0.15">
      <c r="F125" s="30"/>
      <c r="G125" s="30"/>
    </row>
    <row r="126" spans="2:7" x14ac:dyDescent="0.15">
      <c r="F126" s="30"/>
      <c r="G126" s="30"/>
    </row>
    <row r="127" spans="2:7" x14ac:dyDescent="0.15">
      <c r="F127" s="30"/>
      <c r="G127" s="30"/>
    </row>
    <row r="128" spans="2:7" x14ac:dyDescent="0.15">
      <c r="F128" s="30"/>
      <c r="G128" s="30"/>
    </row>
    <row r="129" spans="6:7" x14ac:dyDescent="0.15">
      <c r="F129" s="30"/>
      <c r="G129" s="30"/>
    </row>
    <row r="130" spans="6:7" x14ac:dyDescent="0.15">
      <c r="F130" s="30"/>
      <c r="G130" s="30"/>
    </row>
    <row r="131" spans="6:7" x14ac:dyDescent="0.15">
      <c r="F131" s="30"/>
      <c r="G131" s="30"/>
    </row>
    <row r="132" spans="6:7" x14ac:dyDescent="0.15">
      <c r="F132" s="30"/>
      <c r="G132" s="30"/>
    </row>
    <row r="133" spans="6:7" x14ac:dyDescent="0.15">
      <c r="F133" s="30"/>
      <c r="G133" s="30"/>
    </row>
    <row r="134" spans="6:7" x14ac:dyDescent="0.15">
      <c r="F134" s="30"/>
      <c r="G134" s="30"/>
    </row>
    <row r="135" spans="6:7" x14ac:dyDescent="0.15">
      <c r="F135" s="30"/>
      <c r="G135" s="30"/>
    </row>
    <row r="136" spans="6:7" x14ac:dyDescent="0.15">
      <c r="F136" s="30"/>
      <c r="G136" s="30"/>
    </row>
    <row r="137" spans="6:7" x14ac:dyDescent="0.15">
      <c r="F137" s="30"/>
      <c r="G137" s="30"/>
    </row>
    <row r="138" spans="6:7" x14ac:dyDescent="0.15">
      <c r="F138" s="30"/>
      <c r="G138" s="30"/>
    </row>
    <row r="139" spans="6:7" x14ac:dyDescent="0.15">
      <c r="F139" s="30"/>
      <c r="G139" s="30"/>
    </row>
    <row r="140" spans="6:7" x14ac:dyDescent="0.15">
      <c r="F140" s="30"/>
      <c r="G140" s="30"/>
    </row>
    <row r="141" spans="6:7" x14ac:dyDescent="0.15">
      <c r="F141" s="30"/>
      <c r="G141" s="30"/>
    </row>
    <row r="142" spans="6:7" x14ac:dyDescent="0.15">
      <c r="F142" s="30"/>
      <c r="G142" s="30"/>
    </row>
    <row r="143" spans="6:7" x14ac:dyDescent="0.15">
      <c r="F143" s="30"/>
      <c r="G143" s="30"/>
    </row>
    <row r="144" spans="6:7" x14ac:dyDescent="0.15">
      <c r="F144" s="30"/>
      <c r="G144" s="30"/>
    </row>
    <row r="145" spans="6:7" x14ac:dyDescent="0.15">
      <c r="F145" s="30"/>
      <c r="G145" s="30"/>
    </row>
    <row r="146" spans="6:7" x14ac:dyDescent="0.15">
      <c r="F146" s="30"/>
      <c r="G146" s="30"/>
    </row>
    <row r="147" spans="6:7" x14ac:dyDescent="0.15">
      <c r="F147" s="30"/>
      <c r="G147" s="30"/>
    </row>
    <row r="148" spans="6:7" x14ac:dyDescent="0.15">
      <c r="F148" s="30"/>
      <c r="G148" s="30"/>
    </row>
    <row r="149" spans="6:7" x14ac:dyDescent="0.15">
      <c r="F149" s="30"/>
      <c r="G149" s="30"/>
    </row>
    <row r="150" spans="6:7" x14ac:dyDescent="0.15">
      <c r="F150" s="30"/>
      <c r="G150" s="30"/>
    </row>
    <row r="151" spans="6:7" x14ac:dyDescent="0.15">
      <c r="F151" s="30"/>
      <c r="G151" s="30"/>
    </row>
    <row r="152" spans="6:7" x14ac:dyDescent="0.15">
      <c r="F152" s="30"/>
      <c r="G152" s="30"/>
    </row>
    <row r="153" spans="6:7" x14ac:dyDescent="0.15">
      <c r="F153" s="30"/>
      <c r="G153" s="30"/>
    </row>
    <row r="154" spans="6:7" x14ac:dyDescent="0.15">
      <c r="F154" s="30"/>
      <c r="G154" s="30"/>
    </row>
    <row r="155" spans="6:7" x14ac:dyDescent="0.15">
      <c r="F155" s="30"/>
      <c r="G155" s="30"/>
    </row>
    <row r="156" spans="6:7" x14ac:dyDescent="0.15">
      <c r="F156" s="30"/>
      <c r="G156" s="30"/>
    </row>
    <row r="157" spans="6:7" x14ac:dyDescent="0.15">
      <c r="F157" s="30"/>
      <c r="G157" s="30"/>
    </row>
    <row r="158" spans="6:7" x14ac:dyDescent="0.15">
      <c r="F158" s="30"/>
      <c r="G158" s="30"/>
    </row>
    <row r="159" spans="6:7" x14ac:dyDescent="0.15">
      <c r="F159" s="30"/>
      <c r="G159" s="30"/>
    </row>
    <row r="160" spans="6:7" x14ac:dyDescent="0.15">
      <c r="F160" s="30"/>
      <c r="G160" s="30"/>
    </row>
    <row r="161" spans="6:7" x14ac:dyDescent="0.15">
      <c r="F161" s="30"/>
      <c r="G161" s="30"/>
    </row>
    <row r="162" spans="6:7" x14ac:dyDescent="0.15">
      <c r="F162" s="30"/>
      <c r="G162" s="30"/>
    </row>
    <row r="163" spans="6:7" x14ac:dyDescent="0.15">
      <c r="F163" s="30"/>
      <c r="G163" s="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Histogram</vt:lpstr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2017-04-19T06:27:11Z</dcterms:created>
  <dcterms:modified xsi:type="dcterms:W3CDTF">2020-03-29T16:09:06Z</dcterms:modified>
</cp:coreProperties>
</file>