
<file path=[Content_Types].xml><?xml version="1.0" encoding="utf-8"?>
<Types xmlns="http://schemas.openxmlformats.org/package/2006/content-types">
  <Override PartName="/xl/activeX/activeX4.bin" ContentType="application/vnd.ms-office.activeX"/>
  <Override PartName="/xl/ctrlProps/ctrlProp232.xml" ContentType="application/vnd.ms-excel.controlproperties+xml"/>
  <Override PartName="/xl/ctrlProps/ctrlProp78.xml" ContentType="application/vnd.ms-excel.controlproperties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trlProps/ctrlProp221.xml" ContentType="application/vnd.ms-excel.controlproperties+xml"/>
  <Override PartName="/xl/ctrlProps/ctrlProp67.xml" ContentType="application/vnd.ms-excel.controlproperties+xml"/>
  <Override PartName="/xl/ctrlProps/ctrlProp169.xml" ContentType="application/vnd.ms-excel.controlproperties+xml"/>
  <Override PartName="/xl/activeX/activeX5.xml" ContentType="application/vnd.ms-office.activeX+xml"/>
  <Override PartName="/xl/ctrlProps/ctrlProp92.xml" ContentType="application/vnd.ms-excel.controlproperties+xml"/>
  <Override PartName="/xl/ctrlProps/ctrlProp210.xml" ContentType="application/vnd.ms-excel.controlproperties+xml"/>
  <Override PartName="/xl/ctrlProps/ctrlProp158.xml" ContentType="application/vnd.ms-excel.controlproperties+xml"/>
  <Override PartName="/xl/ctrlProps/ctrlProp56.xml" ContentType="application/vnd.ms-excel.controlproperties+xml"/>
  <Override PartName="/xl/ctrlProps/ctrlProp147.xml" ContentType="application/vnd.ms-excel.controlproperties+xml"/>
  <Override PartName="/xl/ctrlProps/ctrlProp194.xml" ContentType="application/vnd.ms-excel.controlproperties+xml"/>
  <Override PartName="/xl/ctrlProps/ctrlProp45.xml" ContentType="application/vnd.ms-excel.controlproperties+xml"/>
  <Default Extension="xml" ContentType="application/xml"/>
  <Override PartName="/xl/drawings/drawing2.xml" ContentType="application/vnd.openxmlformats-officedocument.drawing+xml"/>
  <Override PartName="/xl/ctrlProps/ctrlProp136.xml" ContentType="application/vnd.ms-excel.controlproperties+xml"/>
  <Override PartName="/xl/ctrlProps/ctrlProp81.xml" ContentType="application/vnd.ms-excel.controlproperties+xml"/>
  <Override PartName="/xl/ctrlProps/ctrlProp183.xml" ContentType="application/vnd.ms-excel.controlproperties+xml"/>
  <Override PartName="/xl/ctrlProps/ctrlProp34.xml" ContentType="application/vnd.ms-excel.controlproperties+xml"/>
  <Override PartName="/xl/worksheets/sheet3.xml" ContentType="application/vnd.openxmlformats-officedocument.spreadsheetml.worksheet+xml"/>
  <Override PartName="/xl/ctrlProps/ctrlProp125.xml" ContentType="application/vnd.ms-excel.controlproperties+xml"/>
  <Override PartName="/xl/ctrlProps/ctrlProp70.xml" ContentType="application/vnd.ms-excel.controlproperties+xml"/>
  <Override PartName="/xl/ctrlProps/ctrlProp259.xml" ContentType="application/vnd.ms-excel.controlproperties+xml"/>
  <Override PartName="/xl/ctrlProps/ctrlProp172.xml" ContentType="application/vnd.ms-excel.controlproperties+xml"/>
  <Override PartName="/xl/ctrlProps/ctrlProp23.xml" ContentType="application/vnd.ms-excel.controlproperties+xml"/>
  <Override PartName="/xl/ctrlProps/ctrlProp103.xml" ContentType="application/vnd.ms-excel.controlproperties+xml"/>
  <Override PartName="/xl/ctrlProps/ctrlProp114.xml" ContentType="application/vnd.ms-excel.controlproperties+xml"/>
  <Override PartName="/xl/ctrlProps/ctrlProp248.xml" ContentType="application/vnd.ms-excel.controlproperties+xml"/>
  <Override PartName="/xl/ctrlProps/ctrlProp150.xml" ContentType="application/vnd.ms-excel.controlproperties+xml"/>
  <Override PartName="/xl/ctrlProps/ctrlProp161.xml" ContentType="application/vnd.ms-excel.controlproperties+xml"/>
  <Override PartName="/xl/ctrlProps/ctrlProp12.xml" ContentType="application/vnd.ms-excel.controlproperties+xml"/>
  <Override PartName="/xl/ctrlProps/ctrlProp237.xml" ContentType="application/vnd.ms-excel.controlproperties+xml"/>
  <Override PartName="/xl/ctrlProps/ctrlProp284.xml" ContentType="application/vnd.ms-excel.controlproperties+xml"/>
  <Override PartName="/xl/ctrlProps/ctrlProp262.xml" ContentType="application/vnd.ms-excel.controlproperties+xml"/>
  <Override PartName="/xl/ctrlProps/ctrlProp273.xml" ContentType="application/vnd.ms-excel.controlproperties+xml"/>
  <Override PartName="/xl/ctrlProps/ctrlProp215.xml" ContentType="application/vnd.ms-excel.controlproperties+xml"/>
  <Override PartName="/xl/ctrlProps/ctrlProp226.xml" ContentType="application/vnd.ms-excel.controlproperties+xml"/>
  <Override PartName="/xl/ctrlProps/ctrlProp2.xml" ContentType="application/vnd.ms-excel.controlproperties+xml"/>
  <Default Extension="png" ContentType="image/png"/>
  <Override PartName="/xl/ctrlProps/ctrlProp199.xml" ContentType="application/vnd.ms-excel.controlproperties+xml"/>
  <Override PartName="/xl/ctrlProps/ctrlProp251.xml" ContentType="application/vnd.ms-excel.controlproperties+xml"/>
  <Override PartName="/xl/ctrlProps/ctrlProp97.xml" ContentType="application/vnd.ms-excel.controlproperties+xml"/>
  <Override PartName="/xl/ctrlProps/ctrlProp204.xml" ContentType="application/vnd.ms-excel.controlproperties+xml"/>
  <Override PartName="/xl/activeX/activeX1.bin" ContentType="application/vnd.ms-office.activeX"/>
  <Override PartName="/xl/ctrlProps/ctrlProp188.xml" ContentType="application/vnd.ms-excel.controlproperties+xml"/>
  <Override PartName="/xl/ctrlProps/ctrlProp75.xml" ContentType="application/vnd.ms-excel.controlproperties+xml"/>
  <Override PartName="/xl/ctrlProps/ctrlProp240.xml" ContentType="application/vnd.ms-excel.controlproperties+xml"/>
  <Override PartName="/xl/ctrlProps/ctrlProp86.xml" ContentType="application/vnd.ms-excel.controlproperties+xml"/>
  <Override PartName="/xl/ctrlProps/ctrlProp177.xml" ContentType="application/vnd.ms-excel.controlproperties+xml"/>
  <Override PartName="/xl/ctrlProps/ctrlProp39.xml" ContentType="application/vnd.ms-excel.controlproperties+xml"/>
  <Override PartName="/xl/ctrlProps/ctrlProp28.xml" ContentType="application/vnd.ms-excel.controlproperties+xml"/>
  <Override PartName="/xl/worksheets/sheet8.xml" ContentType="application/vnd.openxmlformats-officedocument.spreadsheetml.worksheet+xml"/>
  <Default Extension="emf" ContentType="image/x-emf"/>
  <Override PartName="/xl/ctrlProps/ctrlProp64.xml" ContentType="application/vnd.ms-excel.controlproperties+xml"/>
  <Override PartName="/xl/ctrlProps/ctrlProp166.xml" ContentType="application/vnd.ms-excel.controlproperties+xml"/>
  <Override PartName="/xl/ctrlProps/ctrlProp119.xml" ContentType="application/vnd.ms-excel.controlproperties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ctrlProps/ctrlProp289.xml" ContentType="application/vnd.ms-excel.controlproperties+xml"/>
  <Override PartName="/xl/ctrlProps/ctrlProp155.xml" ContentType="application/vnd.ms-excel.controlproperties+xml"/>
  <Override PartName="/xl/ctrlProps/ctrlProp108.xml" ContentType="application/vnd.ms-excel.controlproperties+xml"/>
  <Override PartName="/xl/ctrlProps/ctrlProp53.xml" ContentType="application/vnd.ms-excel.controlproperties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ctrlProps/ctrlProp278.xml" ContentType="application/vnd.ms-excel.controlproperties+xml"/>
  <Override PartName="/xl/ctrlProps/ctrlProp191.xml" ContentType="application/vnd.ms-excel.controlproperties+xml"/>
  <Override PartName="/xl/ctrlProps/ctrlProp144.xml" ContentType="application/vnd.ms-excel.controlproperties+xml"/>
  <Override PartName="/xl/ctrlProps/ctrlProp42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ctrlProps/ctrlProp267.xml" ContentType="application/vnd.ms-excel.controlproperties+xml"/>
  <Override PartName="/xl/ctrlProps/ctrlProp180.xml" ContentType="application/vnd.ms-excel.controlproperties+xml"/>
  <Override PartName="/xl/ctrlProps/ctrlProp122.xml" ContentType="application/vnd.ms-excel.controlproperties+xml"/>
  <Override PartName="/xl/ctrlProps/ctrlProp133.xml" ContentType="application/vnd.ms-excel.controlproperties+xml"/>
  <Override PartName="/xl/ctrlProps/ctrlProp31.xml" ContentType="application/vnd.ms-excel.controlproperties+xml"/>
  <Override PartName="/xl/ctrlProps/ctrlProp20.xml" ContentType="application/vnd.ms-excel.controlproperties+xml"/>
  <Override PartName="/xl/ctrlProps/ctrlProp209.xml" ContentType="application/vnd.ms-excel.controlproperties+xml"/>
  <Override PartName="/xl/ctrlProps/ctrlProp256.xml" ContentType="application/vnd.ms-excel.controlproperties+xml"/>
  <Override PartName="/xl/ctrlProps/ctrlProp111.xml" ContentType="application/vnd.ms-excel.controlproperties+xml"/>
  <Override PartName="/xl/ctrlProps/ctrlProp245.xml" ContentType="application/vnd.ms-excel.controlproperties+xml"/>
  <Override PartName="/xl/ctrlProps/ctrlProp292.xml" ContentType="application/vnd.ms-excel.controlproperties+xml"/>
  <Override PartName="/xl/activeX/activeX6.bin" ContentType="application/vnd.ms-office.activeX"/>
  <Override PartName="/xl/ctrlProps/ctrlProp100.xml" ContentType="application/vnd.ms-excel.controlproperties+xml"/>
  <Override PartName="/xl/ctrlProps/ctrlProp234.xml" ContentType="application/vnd.ms-excel.controlproperties+xml"/>
  <Override PartName="/xl/ctrlProps/ctrlProp281.xml" ContentType="application/vnd.ms-excel.controlproperties+xml"/>
  <Override PartName="/xl/ctrlProps/ctrlProp223.xml" ContentType="application/vnd.ms-excel.controlproperties+xml"/>
  <Override PartName="/xl/ctrlProps/ctrlProp69.xml" ContentType="application/vnd.ms-excel.controlproperties+xml"/>
  <Override PartName="/xl/ctrlProps/ctrlProp270.xml" ContentType="application/vnd.ms-excel.controlproperties+xml"/>
  <Override PartName="/xl/activeX/activeX7.xml" ContentType="application/vnd.ms-office.activeX+xml"/>
  <Override PartName="/xl/ctrlProps/ctrlProp94.xml" ContentType="application/vnd.ms-excel.controlproperties+xml"/>
  <Override PartName="/xl/ctrlProps/ctrlProp196.xml" ContentType="application/vnd.ms-excel.controlproperties+xml"/>
  <Override PartName="/xl/ctrlProps/ctrlProp212.xml" ContentType="application/vnd.ms-excel.controlproperties+xml"/>
  <Override PartName="/xl/ctrlProps/ctrlProp58.xml" ContentType="application/vnd.ms-excel.controlproperties+xml"/>
  <Override PartName="/xl/ctrlProps/ctrlProp149.xml" ContentType="application/vnd.ms-excel.controlproperties+xml"/>
  <Override PartName="/xl/ctrlProps/ctrlProp47.xml" ContentType="application/vnd.ms-excel.controlproperties+xml"/>
  <Override PartName="/xl/ctrlProps/ctrlProp83.xml" ContentType="application/vnd.ms-excel.controlproperties+xml"/>
  <Override PartName="/xl/ctrlProps/ctrlProp185.xml" ContentType="application/vnd.ms-excel.controlproperties+xml"/>
  <Override PartName="/xl/ctrlProps/ctrlProp201.xml" ContentType="application/vnd.ms-excel.controlproperties+xml"/>
  <Override PartName="/xl/ctrlProps/ctrlProp138.xml" ContentType="application/vnd.ms-excel.controlproperties+xml"/>
  <Override PartName="/xl/ctrlProps/ctrlProp36.xml" ContentType="application/vnd.ms-excel.controlproperties+xml"/>
  <Override PartName="/xl/worksheets/sheet5.xml" ContentType="application/vnd.openxmlformats-officedocument.spreadsheetml.worksheet+xml"/>
  <Override PartName="/xl/ctrlProps/ctrlProp72.xml" ContentType="application/vnd.ms-excel.controlproperties+xml"/>
  <Override PartName="/xl/ctrlProps/ctrlProp174.xml" ContentType="application/vnd.ms-excel.controlproperties+xml"/>
  <Override PartName="/xl/ctrlProps/ctrlProp127.xml" ContentType="application/vnd.ms-excel.controlproperties+xml"/>
  <Override PartName="/xl/ctrlProps/ctrlProp25.xml" ContentType="application/vnd.ms-excel.controlproperties+xml"/>
  <Override PartName="/xl/ctrlProps/ctrlProp61.xml" ContentType="application/vnd.ms-excel.controlproperties+xml"/>
  <Override PartName="/xl/ctrlProps/ctrlProp105.xml" ContentType="application/vnd.ms-excel.controlproperties+xml"/>
  <Override PartName="/xl/ctrlProps/ctrlProp116.xml" ContentType="application/vnd.ms-excel.controlproperties+xml"/>
  <Override PartName="/xl/ctrlProps/ctrlProp152.xml" ContentType="application/vnd.ms-excel.controlproperties+xml"/>
  <Override PartName="/xl/ctrlProps/ctrlProp163.xml" ContentType="application/vnd.ms-excel.controlproperties+xml"/>
  <Override PartName="/xl/ctrlProps/ctrlProp14.xml" ContentType="application/vnd.ms-excel.controlproperties+xml"/>
  <Override PartName="/xl/ctrlProps/ctrlProp50.xml" ContentType="application/vnd.ms-excel.controlproperties+xml"/>
  <Override PartName="/xl/ctrlProps/ctrlProp141.xml" ContentType="application/vnd.ms-excel.controlproperties+xml"/>
  <Override PartName="/xl/ctrlProps/ctrlProp239.xml" ContentType="application/vnd.ms-excel.controlproperties+xml"/>
  <Override PartName="/xl/ctrlProps/ctrlProp286.xml" ContentType="application/vnd.ms-excel.controlproperties+xml"/>
  <Override PartName="/xl/ctrlProps/ctrlProp217.xml" ContentType="application/vnd.ms-excel.controlproperties+xml"/>
  <Override PartName="/xl/ctrlProps/ctrlProp228.xml" ContentType="application/vnd.ms-excel.controlproperties+xml"/>
  <Override PartName="/xl/ctrlProps/ctrlProp264.xml" ContentType="application/vnd.ms-excel.controlproperties+xml"/>
  <Override PartName="/xl/ctrlProps/ctrlProp275.xml" ContentType="application/vnd.ms-excel.controlproperties+xml"/>
  <Override PartName="/xl/ctrlProps/ctrlProp130.xml" ContentType="application/vnd.ms-excel.controlproperties+xml"/>
  <Override PartName="/xl/ctrlProps/ctrlProp4.xml" ContentType="application/vnd.ms-excel.controlproperties+xml"/>
  <Override PartName="/xl/ctrlProps/ctrlProp99.xml" ContentType="application/vnd.ms-excel.controlproperties+xml"/>
  <Override PartName="/xl/ctrlProps/ctrlProp206.xml" ContentType="application/vnd.ms-excel.controlproperties+xml"/>
  <Override PartName="/xl/ctrlProps/ctrlProp253.xml" ContentType="application/vnd.ms-excel.controlproperties+xml"/>
  <Override PartName="/xl/activeX/activeX3.bin" ContentType="application/vnd.ms-office.activeX"/>
  <Override PartName="/xl/ctrlProps/ctrlProp242.xml" ContentType="application/vnd.ms-excel.controlproperties+xml"/>
  <Override PartName="/xl/ctrlProps/ctrlProp88.xml" ContentType="application/vnd.ms-excel.controlproperties+xml"/>
  <Override PartName="/xl/ctrlProps/ctrlProp77.xml" ContentType="application/vnd.ms-excel.controlproperties+xml"/>
  <Override PartName="/xl/ctrlProps/ctrlProp220.xml" ContentType="application/vnd.ms-excel.controlproperties+xml"/>
  <Override PartName="/xl/ctrlProps/ctrlProp231.xml" ContentType="application/vnd.ms-excel.controlproperties+xml"/>
  <Override PartName="/xl/ctrlProps/ctrlProp168.xml" ContentType="application/vnd.ms-excel.controlproperties+xml"/>
  <Override PartName="/xl/ctrlProps/ctrlProp179.xml" ContentType="application/vnd.ms-excel.controlproperties+xml"/>
  <Override PartName="/xl/ctrlProps/ctrlProp95.xml" ContentType="application/vnd.ms-excel.controlproperties+xml"/>
  <Override PartName="/xl/ctrlProps/ctrlProp202.xml" ContentType="application/vnd.ms-excel.controlproperties+xml"/>
  <Override PartName="/xl/ctrlProps/ctrlProp197.xml" ContentType="application/vnd.ms-excel.controlproperties+xml"/>
  <Override PartName="/xl/ctrlProps/ctrlProp66.xml" ContentType="application/vnd.ms-excel.controlproperties+xml"/>
  <Override PartName="/xl/ctrlProps/ctrlProp19.xml" ContentType="application/vnd.ms-excel.controlproperties+xml"/>
  <Override PartName="/xl/ctrlProps/ctrlProp48.xml" ContentType="application/vnd.ms-excel.controlproperties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ctrlProps/ctrlProp157.xml" ContentType="application/vnd.ms-excel.controlproperties+xml"/>
  <Override PartName="/xl/ctrlProps/ctrlProp55.xml" ContentType="application/vnd.ms-excel.controlproperties+xml"/>
  <Override PartName="/xl/ctrlProps/ctrlProp73.xml" ContentType="application/vnd.ms-excel.controlproperties+xml"/>
  <Override PartName="/xl/ctrlProps/ctrlProp84.xml" ContentType="application/vnd.ms-excel.controlproperties+xml"/>
  <Override PartName="/xl/ctrlProps/ctrlProp175.xml" ContentType="application/vnd.ms-excel.controlproperties+xml"/>
  <Override PartName="/xl/ctrlProps/ctrlProp186.xml" ContentType="application/vnd.ms-excel.controlproperties+xml"/>
  <Override PartName="/xl/ctrlProps/ctrlProp128.xml" ContentType="application/vnd.ms-excel.controlproperties+xml"/>
  <Override PartName="/xl/ctrlProps/ctrlProp139.xml" ContentType="application/vnd.ms-excel.controlproperties+xml"/>
  <Override PartName="/xl/ctrlProps/ctrlProp26.xml" ContentType="application/vnd.ms-excel.controlproperties+xml"/>
  <Override PartName="/xl/ctrlProps/ctrlProp37.xml" ContentType="application/vnd.ms-excel.controlproperties+xml"/>
  <Override PartName="/xl/activeX/activeX4.xml" ContentType="application/vnd.ms-office.activeX+xml"/>
  <Override PartName="/xl/ctrlProps/ctrlProp62.xml" ContentType="application/vnd.ms-excel.controlproperties+xml"/>
  <Override PartName="/xl/ctrlProps/ctrlProp146.xml" ContentType="application/vnd.ms-excel.controlproperties+xml"/>
  <Override PartName="/xl/ctrlProps/ctrlProp164.xml" ContentType="application/vnd.ms-excel.controlproperties+xml"/>
  <Override PartName="/xl/ctrlProps/ctrlProp117.xml" ContentType="application/vnd.ms-excel.controlproperties+xml"/>
  <Override PartName="/xl/ctrlProps/ctrlProp91.xml" ContentType="application/vnd.ms-excel.controlproperties+xml"/>
  <Override PartName="/xl/ctrlProps/ctrlProp193.xml" ContentType="application/vnd.ms-excel.controlproperties+xml"/>
  <Override PartName="/xl/ctrlProps/ctrlProp15.xml" ContentType="application/vnd.ms-excel.controlproperties+xml"/>
  <Override PartName="/xl/ctrlProps/ctrlProp44.xml" ContentType="application/vnd.ms-excel.controlproperties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124.xml" ContentType="application/vnd.ms-excel.controlproperties+xml"/>
  <Override PartName="/xl/ctrlProps/ctrlProp287.xml" ContentType="application/vnd.ms-excel.controlproperties+xml"/>
  <Override PartName="/xl/ctrlProps/ctrlProp135.xml" ContentType="application/vnd.ms-excel.controlproperties+xml"/>
  <Override PartName="/xl/ctrlProps/ctrlProp153.xml" ContentType="application/vnd.ms-excel.controlproperties+xml"/>
  <Override PartName="/xl/ctrlProps/ctrlProp80.xml" ContentType="application/vnd.ms-excel.controlproperties+xml"/>
  <Override PartName="/xl/ctrlProps/ctrlProp106.xml" ContentType="application/vnd.ms-excel.controlproperties+xml"/>
  <Override PartName="/xl/ctrlProps/ctrlProp171.xml" ContentType="application/vnd.ms-excel.controlproperties+xml"/>
  <Override PartName="/xl/ctrlProps/ctrlProp269.xml" ContentType="application/vnd.ms-excel.controlproperties+xml"/>
  <Override PartName="/xl/ctrlProps/ctrlProp182.xml" ContentType="application/vnd.ms-excel.controlproperties+xml"/>
  <Override PartName="/xl/ctrlProps/ctrlProp22.xml" ContentType="application/vnd.ms-excel.controlproperties+xml"/>
  <Override PartName="/xl/ctrlProps/ctrlProp51.xml" ContentType="application/vnd.ms-excel.controlproperties+xml"/>
  <Override PartName="/xl/ctrlProps/ctrlProp33.xml" ContentType="application/vnd.ms-excel.controlproperties+xml"/>
  <Override PartName="/xl/ctrlProps/ctrlProp113.xml" ContentType="application/vnd.ms-excel.controlproperties+xml"/>
  <Override PartName="/xl/ctrlProps/ctrlProp276.xml" ContentType="application/vnd.ms-excel.controlproperties+xml"/>
  <Override PartName="/xl/ctrlProps/ctrlProp142.xml" ContentType="application/vnd.ms-excel.controlproperties+xml"/>
  <Override PartName="/xl/ctrlProps/ctrlProp160.xml" ContentType="application/vnd.ms-excel.controlproperties+xml"/>
  <Override PartName="/xl/ctrlProps/ctrlProp258.xml" ContentType="application/vnd.ms-excel.controlproperties+xml"/>
  <Override PartName="/xl/ctrlProps/ctrlProp229.xml" ContentType="application/vnd.ms-excel.controlproperties+xml"/>
  <Override PartName="/xl/ctrlProps/ctrlProp11.xml" ContentType="application/vnd.ms-excel.controlproperties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120.xml" ContentType="application/vnd.ms-excel.controlproperties+xml"/>
  <Override PartName="/xl/ctrlProps/ctrlProp283.xml" ContentType="application/vnd.ms-excel.controlproperties+xml"/>
  <Override PartName="/xl/ctrlProps/ctrlProp131.xml" ContentType="application/vnd.ms-excel.controlproperties+xml"/>
  <Override PartName="/xl/ctrlProps/ctrlProp294.xml" ContentType="application/vnd.ms-excel.controlproperties+xml"/>
  <Override PartName="/xl/ctrlProps/ctrlProp218.xml" ContentType="application/vnd.ms-excel.controlproperties+xml"/>
  <Override PartName="/xl/ctrlProps/ctrlProp102.xml" ContentType="application/vnd.ms-excel.controlproperties+xml"/>
  <Override PartName="/xl/ctrlProps/ctrlProp265.xml" ContentType="application/vnd.ms-excel.controlproperties+xml"/>
  <Override PartName="/xl/ctrlProps/ctrlProp236.xml" ContentType="application/vnd.ms-excel.controlproperties+xml"/>
  <Override PartName="/xl/ctrlProps/ctrlProp247.xml" ContentType="application/vnd.ms-excel.controlproperties+xml"/>
  <Override PartName="/xl/ctrlProps/ctrlProp272.xml" ContentType="application/vnd.ms-excel.controlproperties+xml"/>
  <Override PartName="/xl/ctrlProps/ctrlProp243.xml" ContentType="application/vnd.ms-excel.controlproperties+xml"/>
  <Override PartName="/xl/ctrlProps/ctrlProp89.xml" ContentType="application/vnd.ms-excel.controlproperties+xml"/>
  <Override PartName="/xl/ctrlProps/ctrlProp207.xml" ContentType="application/vnd.ms-excel.controlproperties+xml"/>
  <Override PartName="/xl/ctrlProps/ctrlProp290.xml" ContentType="application/vnd.ms-excel.controlproperties+xml"/>
  <Override PartName="/xl/ctrlProps/ctrlProp254.xml" ContentType="application/vnd.ms-excel.controlproperties+xml"/>
  <Override PartName="/xl/ctrlProps/ctrlProp225.xml" ContentType="application/vnd.ms-excel.controlproperties+xml"/>
  <Override PartName="/xl/ctrlProps/ctrlProp1.xml" ContentType="application/vnd.ms-excel.controlproperties+xml"/>
  <Override PartName="/xl/ctrlProps/ctrlProp96.xml" ContentType="application/vnd.ms-excel.controlproperties+xml"/>
  <Override PartName="/xl/ctrlProps/ctrlProp198.xml" ContentType="application/vnd.ms-excel.controlproperties+xml"/>
  <Override PartName="/xl/ctrlProps/ctrlProp214.xml" ContentType="application/vnd.ms-excel.controlproperties+xml"/>
  <Override PartName="/xl/ctrlProps/ctrlProp261.xml" ContentType="application/vnd.ms-excel.controlproperties+xml"/>
  <Override PartName="/xl/ctrlProps/ctrlProp49.xml" ContentType="application/vnd.ms-excel.controlproperties+xml"/>
  <Override PartName="/xl/ctrlProps/ctrlProp85.xml" ContentType="application/vnd.ms-excel.controlproperties+xml"/>
  <Override PartName="/xl/ctrlProps/ctrlProp187.xml" ContentType="application/vnd.ms-excel.controlproperties+xml"/>
  <Override PartName="/xl/ctrlProps/ctrlProp203.xml" ContentType="application/vnd.ms-excel.controlproperties+xml"/>
  <Override PartName="/xl/ctrlProps/ctrlProp250.xml" ContentType="application/vnd.ms-excel.controlproperties+xml"/>
  <Override PartName="/xl/ctrlProps/ctrlProp38.xml" ContentType="application/vnd.ms-excel.controlproperties+xml"/>
  <Override PartName="/xl/worksheets/sheet7.xml" ContentType="application/vnd.openxmlformats-officedocument.spreadsheetml.worksheet+xml"/>
  <Override PartName="/xl/vbaProject.bin" ContentType="application/vnd.ms-office.vbaProject"/>
  <Override PartName="/xl/ctrlProps/ctrlProp74.xml" ContentType="application/vnd.ms-excel.controlproperties+xml"/>
  <Override PartName="/xl/ctrlProps/ctrlProp176.xml" ContentType="application/vnd.ms-excel.controlproperties+xml"/>
  <Override PartName="/xl/ctrlProps/ctrlProp129.xml" ContentType="application/vnd.ms-excel.controlproperties+xml"/>
  <Override PartName="/xl/ctrlProps/ctrlProp27.xml" ContentType="application/vnd.ms-excel.controlproperties+xml"/>
  <Override PartName="/xl/ctrlProps/ctrlProp63.xml" ContentType="application/vnd.ms-excel.controlproperties+xml"/>
  <Override PartName="/xl/ctrlProps/ctrlProp165.xml" ContentType="application/vnd.ms-excel.controlproperties+xml"/>
  <Override PartName="/xl/ctrlProps/ctrlProp107.xml" ContentType="application/vnd.ms-excel.controlproperties+xml"/>
  <Override PartName="/xl/ctrlProps/ctrlProp118.xml" ContentType="application/vnd.ms-excel.controlproperties+xml"/>
  <Override PartName="/xl/ctrlProps/ctrlProp52.xml" ContentType="application/vnd.ms-excel.controlproperties+xml"/>
  <Override PartName="/xl/ctrlProps/ctrlProp16.xml" ContentType="application/vnd.ms-excel.controlproperties+xml"/>
  <Override PartName="/xl/activeX/activeX1.xml" ContentType="application/vnd.ms-office.activeX+xml"/>
  <Override PartName="/xl/ctrlProps/ctrlProp190.xml" ContentType="application/vnd.ms-excel.controlproperties+xml"/>
  <Override PartName="/xl/ctrlProps/ctrlProp288.xml" ContentType="application/vnd.ms-excel.controlproperties+xml"/>
  <Override PartName="/xl/ctrlProps/ctrlProp154.xml" ContentType="application/vnd.ms-excel.controlproperties+xml"/>
  <Override PartName="/xl/ctrlProps/ctrlProp143.xml" ContentType="application/vnd.ms-excel.controlproperties+xml"/>
  <Override PartName="/xl/ctrlProps/ctrlProp41.xml" ContentType="application/vnd.ms-excel.controlproperties+xml"/>
  <Override PartName="/xl/externalLinks/externalLink1.xml" ContentType="application/vnd.openxmlformats-officedocument.spreadsheetml.externalLink+xml"/>
  <Override PartName="/xl/ctrlProps/ctrlProp266.xml" ContentType="application/vnd.ms-excel.controlproperties+xml"/>
  <Override PartName="/xl/ctrlProps/ctrlProp277.xml" ContentType="application/vnd.ms-excel.controlproperties+xml"/>
  <Override PartName="/xl/ctrlProps/ctrlProp132.xml" ContentType="application/vnd.ms-excel.controlproperties+xml"/>
  <Override PartName="/xl/ctrlProps/ctrlProp219.xml" ContentType="application/vnd.ms-excel.controlproperties+xml"/>
  <Override PartName="/xl/ctrlProps/ctrlProp30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255.xml" ContentType="application/vnd.ms-excel.controlproperties+xml"/>
  <Override PartName="/xl/ctrlProps/ctrlProp121.xml" ContentType="application/vnd.ms-excel.controlproperties+xml"/>
  <Override PartName="/xl/ctrlProps/ctrlProp208.xml" ContentType="application/vnd.ms-excel.controlproperties+xml"/>
  <Override PartName="/xl/activeX/activeX5.bin" ContentType="application/vnd.ms-office.activeX"/>
  <Override PartName="/xl/ctrlProps/ctrlProp110.xml" ContentType="application/vnd.ms-excel.controlproperties+xml"/>
  <Override PartName="/xl/ctrlProps/ctrlProp244.xml" ContentType="application/vnd.ms-excel.controlproperties+xml"/>
  <Override PartName="/xl/ctrlProps/ctrlProp291.xml" ContentType="application/vnd.ms-excel.controlproperties+xml"/>
  <Default Extension="bin" ContentType="application/vnd.openxmlformats-officedocument.spreadsheetml.printerSettings"/>
  <Override PartName="/xl/ctrlProps/ctrlProp222.xml" ContentType="application/vnd.ms-excel.controlproperties+xml"/>
  <Override PartName="/xl/ctrlProps/ctrlProp68.xml" ContentType="application/vnd.ms-excel.controlproperties+xml"/>
  <Override PartName="/xl/ctrlProps/ctrlProp233.xml" ContentType="application/vnd.ms-excel.controlproperties+xml"/>
  <Override PartName="/xl/ctrlProps/ctrlProp79.xml" ContentType="application/vnd.ms-excel.controlproperties+xml"/>
  <Override PartName="/xl/ctrlProps/ctrlProp280.xml" ContentType="application/vnd.ms-excel.controlproperties+xml"/>
  <Override PartName="/xl/worksheets/sheet14.xml" ContentType="application/vnd.openxmlformats-officedocument.spreadsheetml.worksheet+xml"/>
  <Override PartName="/xl/ctrlProps/ctrlProp211.xml" ContentType="application/vnd.ms-excel.controlproperties+xml"/>
  <Override PartName="/xl/ctrlProps/ctrlProp159.xml" ContentType="application/vnd.ms-excel.controlproperties+xml"/>
  <Override PartName="/xl/ctrlProps/ctrlProp57.xml" ContentType="application/vnd.ms-excel.controlproperties+xml"/>
  <Override PartName="/xl/activeX/activeX6.xml" ContentType="application/vnd.ms-office.activeX+xml"/>
  <Override PartName="/xl/ctrlProps/ctrlProp93.xml" ContentType="application/vnd.ms-excel.controlproperties+xml"/>
  <Override PartName="/xl/ctrlProps/ctrlProp200.xml" ContentType="application/vnd.ms-excel.controlproperties+xml"/>
  <Override PartName="/xl/ctrlProps/ctrlProp195.xml" ContentType="application/vnd.ms-excel.controlproperties+xml"/>
  <Override PartName="/xl/ctrlProps/ctrlProp148.xml" ContentType="application/vnd.ms-excel.controlproperties+xml"/>
  <Override PartName="/xl/ctrlProps/ctrlProp46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trlProps/ctrlProp71.xml" ContentType="application/vnd.ms-excel.controlproperties+xml"/>
  <Override PartName="/xl/ctrlProps/ctrlProp82.xml" ContentType="application/vnd.ms-excel.controlproperties+xml"/>
  <Override PartName="/xl/ctrlProps/ctrlProp126.xml" ContentType="application/vnd.ms-excel.controlproperties+xml"/>
  <Override PartName="/xl/ctrlProps/ctrlProp137.xml" ContentType="application/vnd.ms-excel.controlproperties+xml"/>
  <Override PartName="/xl/ctrlProps/ctrlProp173.xml" ContentType="application/vnd.ms-excel.controlproperties+xml"/>
  <Override PartName="/xl/ctrlProps/ctrlProp184.xml" ContentType="application/vnd.ms-excel.controlproperties+xml"/>
  <Override PartName="/xl/ctrlProps/ctrlProp35.xml" ContentType="application/vnd.ms-excel.controlproperties+xml"/>
  <Override PartName="/xl/ctrlProps/ctrlProp24.xml" ContentType="application/vnd.ms-excel.controlproperties+xml"/>
  <Override PartName="/xl/ctrlProps/ctrlProp115.xml" ContentType="application/vnd.ms-excel.controlproperties+xml"/>
  <Override PartName="/xl/ctrlProps/ctrlProp60.xml" ContentType="application/vnd.ms-excel.controlproperties+xml"/>
  <Override PartName="/xl/ctrlProps/ctrlProp162.xml" ContentType="application/vnd.ms-excel.controlproperties+xml"/>
  <Override PartName="/xl/ctrlProps/ctrlProp13.xml" ContentType="application/vnd.ms-excel.controlproperties+xml"/>
  <Default Extension="vml" ContentType="application/vnd.openxmlformats-officedocument.vmlDrawing"/>
  <Override PartName="/xl/ctrlProps/ctrlProp104.xml" ContentType="application/vnd.ms-excel.controlproperties+xml"/>
  <Override PartName="/xl/ctrlProps/ctrlProp238.xml" ContentType="application/vnd.ms-excel.controlproperties+xml"/>
  <Override PartName="/xl/ctrlProps/ctrlProp249.xml" ContentType="application/vnd.ms-excel.controlproperties+xml"/>
  <Override PartName="/xl/ctrlProps/ctrlProp285.xml" ContentType="application/vnd.ms-excel.controlproperties+xml"/>
  <Override PartName="/xl/ctrlProps/ctrlProp151.xml" ContentType="application/vnd.ms-excel.controlproperties+xml"/>
  <Override PartName="/xl/ctrlProps/ctrlProp227.xml" ContentType="application/vnd.ms-excel.controlproperties+xml"/>
  <Override PartName="/xl/ctrlProps/ctrlProp274.xml" ContentType="application/vnd.ms-excel.controlproperties+xml"/>
  <Override PartName="/xl/ctrlProps/ctrlProp140.xml" ContentType="application/vnd.ms-excel.controlproperties+xml"/>
  <Override PartName="/xl/ctrlProps/ctrlProp3.xml" ContentType="application/vnd.ms-excel.controlproperties+xml"/>
  <Override PartName="/xl/ctrlProps/ctrlProp216.xml" ContentType="application/vnd.ms-excel.controlproperties+xml"/>
  <Override PartName="/xl/ctrlProps/ctrlProp263.xml" ContentType="application/vnd.ms-excel.controlproperties+xml"/>
  <Override PartName="/xl/ctrlProps/ctrlProp98.xml" ContentType="application/vnd.ms-excel.controlproperties+xml"/>
  <Override PartName="/docProps/core.xml" ContentType="application/vnd.openxmlformats-package.core-properties+xml"/>
  <Override PartName="/xl/activeX/activeX2.bin" ContentType="application/vnd.ms-office.activeX"/>
  <Override PartName="/xl/ctrlProps/ctrlProp241.xml" ContentType="application/vnd.ms-excel.controlproperties+xml"/>
  <Override PartName="/xl/ctrlProps/ctrlProp189.xml" ContentType="application/vnd.ms-excel.controlproperties+xml"/>
  <Override PartName="/xl/ctrlProps/ctrlProp252.xml" ContentType="application/vnd.ms-excel.controlproperties+xml"/>
  <Override PartName="/xl/ctrlProps/ctrlProp87.xml" ContentType="application/vnd.ms-excel.controlproperties+xml"/>
  <Override PartName="/xl/ctrlProps/ctrlProp205.xml" ContentType="application/vnd.ms-excel.controlproperti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trlProps/ctrlProp178.xml" ContentType="application/vnd.ms-excel.controlproperties+xml"/>
  <Override PartName="/xl/ctrlProps/ctrlProp230.xml" ContentType="application/vnd.ms-excel.controlproperties+xml"/>
  <Override PartName="/xl/ctrlProps/ctrlProp76.xml" ContentType="application/vnd.ms-excel.controlproperties+xml"/>
  <Override PartName="/xl/ctrlProps/ctrlProp29.xml" ContentType="application/vnd.ms-excel.controlproperties+xml"/>
  <Override PartName="/xl/worksheets/sheet11.xml" ContentType="application/vnd.openxmlformats-officedocument.spreadsheetml.worksheet+xml"/>
  <Override PartName="/xl/ctrlProps/ctrlProp167.xml" ContentType="application/vnd.ms-excel.controlproperties+xml"/>
  <Override PartName="/xl/ctrlProps/ctrlProp65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ctrlProps/ctrlProp145.xml" ContentType="application/vnd.ms-excel.controlproperties+xml"/>
  <Override PartName="/xl/ctrlProps/ctrlProp109.xml" ContentType="application/vnd.ms-excel.controlproperties+xml"/>
  <Override PartName="/xl/ctrlProps/ctrlProp90.xml" ContentType="application/vnd.ms-excel.controlproperties+xml"/>
  <Override PartName="/xl/ctrlProps/ctrlProp192.xml" ContentType="application/vnd.ms-excel.controlproperties+xml"/>
  <Override PartName="/xl/ctrlProps/ctrlProp156.xml" ContentType="application/vnd.ms-excel.controlproperties+xml"/>
  <Override PartName="/xl/ctrlProps/ctrlProp54.xml" ContentType="application/vnd.ms-excel.controlproperties+xml"/>
  <Override PartName="/xl/ctrlProps/ctrlProp43.xml" ContentType="application/vnd.ms-excel.controlproperties+xml"/>
  <Override PartName="/xl/ctrlProps/ctrlProp134.xml" ContentType="application/vnd.ms-excel.controlproperties+xml"/>
  <Override PartName="/xl/ctrlProps/ctrlProp268.xml" ContentType="application/vnd.ms-excel.controlproperties+xml"/>
  <Override PartName="/xl/ctrlProps/ctrlProp181.xml" ContentType="application/vnd.ms-excel.controlproperties+xml"/>
  <Override PartName="/xl/ctrlProps/ctrlProp279.xml" ContentType="application/vnd.ms-excel.controlproperties+xml"/>
  <Override PartName="/xl/ctrlProps/ctrlProp8.xml" ContentType="application/vnd.ms-excel.controlproperties+xml"/>
  <Override PartName="/xl/ctrlProps/ctrlProp32.xml" ContentType="application/vnd.ms-excel.controlproperties+xml"/>
  <Override PartName="/xl/worksheets/sheet1.xml" ContentType="application/vnd.openxmlformats-officedocument.spreadsheetml.worksheet+xml"/>
  <Override PartName="/xl/ctrlProps/ctrlProp257.xml" ContentType="application/vnd.ms-excel.controlproperties+xml"/>
  <Override PartName="/xl/ctrlProps/ctrlProp170.xml" ContentType="application/vnd.ms-excel.controlproperties+xml"/>
  <Override PartName="/xl/ctrlProps/ctrlProp123.xml" ContentType="application/vnd.ms-excel.controlproperties+xml"/>
  <Override PartName="/xl/ctrlProps/ctrlProp21.xml" ContentType="application/vnd.ms-excel.controlproperties+xml"/>
  <Override PartName="/xl/activeX/activeX7.bin" ContentType="application/vnd.ms-office.activeX"/>
  <Override PartName="/xl/ctrlProps/ctrlProp293.xml" ContentType="application/vnd.ms-excel.controlproperties+xml"/>
  <Override PartName="/xl/ctrlProps/ctrlProp101.xml" ContentType="application/vnd.ms-excel.controlproperties+xml"/>
  <Override PartName="/xl/ctrlProps/ctrlProp112.xml" ContentType="application/vnd.ms-excel.controlproperties+xml"/>
  <Override PartName="/xl/ctrlProps/ctrlProp246.xml" ContentType="application/vnd.ms-excel.controlproperties+xml"/>
  <Override PartName="/xl/ctrlProps/ctrlProp10.xml" ContentType="application/vnd.ms-excel.controlproperties+xml"/>
  <Override PartName="/xl/ctrlProps/ctrlProp235.xml" ContentType="application/vnd.ms-excel.controlproperties+xml"/>
  <Override PartName="/xl/ctrlProps/ctrlProp282.xml" ContentType="application/vnd.ms-excel.controlproperties+xml"/>
  <Override PartName="/xl/ctrlProps/ctrlProp213.xml" ContentType="application/vnd.ms-excel.controlproperties+xml"/>
  <Override PartName="/xl/ctrlProps/ctrlProp224.xml" ContentType="application/vnd.ms-excel.controlproperties+xml"/>
  <Override PartName="/xl/ctrlProps/ctrlProp59.xml" ContentType="application/vnd.ms-excel.controlproperties+xml"/>
  <Override PartName="/xl/ctrlProps/ctrlProp260.xml" ContentType="application/vnd.ms-excel.controlproperties+xml"/>
  <Override PartName="/xl/ctrlProps/ctrlProp27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2535" yWindow="225" windowWidth="17025" windowHeight="7725" tabRatio="836" activeTab="9"/>
  </bookViews>
  <sheets>
    <sheet name="25-10-16" sheetId="283" r:id="rId1"/>
    <sheet name="Инструкция" sheetId="437" r:id="rId2"/>
    <sheet name="Главное меню" sheetId="64" r:id="rId3"/>
    <sheet name="CompanyProfile" sheetId="440" r:id="rId4"/>
    <sheet name="InherentRisks" sheetId="310" r:id="rId5"/>
    <sheet name="RiskScoring" sheetId="41" r:id="rId6"/>
    <sheet name="Assessment" sheetId="48" r:id="rId7"/>
    <sheet name="RiskRating" sheetId="42" r:id="rId8"/>
    <sheet name="SupervisoryAttention" sheetId="43" r:id="rId9"/>
    <sheet name="Вопросы" sheetId="282" r:id="rId10"/>
    <sheet name="MarketOverview" sheetId="62" r:id="rId11"/>
    <sheet name="Шаблон" sheetId="284" r:id="rId12"/>
    <sheet name="Лист1" sheetId="281" r:id="rId13"/>
    <sheet name="ManagementControl" sheetId="435" r:id="rId14"/>
  </sheets>
  <functionGroups/>
  <externalReferences>
    <externalReference r:id="rId15"/>
    <externalReference r:id="rId16"/>
  </externalReferences>
  <definedNames>
    <definedName name="_xlnm._FilterDatabase" localSheetId="10" hidden="1">MarketOverview!$D$5:$P$6</definedName>
    <definedName name="_xlnm._FilterDatabase" localSheetId="2" hidden="1">'Главное меню'!#REF!</definedName>
    <definedName name="assets">[1]Description!$B$126:$B$127</definedName>
    <definedName name="cap">[1]Description!$B$115</definedName>
    <definedName name="Company">OFFSET('[2]Список компаний'!$A$1,,,COUNTA('[2]Список компаний'!$A$1:$A$65536))</definedName>
    <definedName name="Company_L">OFFSET([1]Calculation_L!$B$6,,,COUNTA([1]Calculation_L!$B:$B))</definedName>
    <definedName name="Company_NL">OFFSET([1]Calculation_NL!$B$6,,,COUNTA([1]Calculation_NL!$B:$B))</definedName>
    <definedName name="ear">[1]Description!$B$115</definedName>
    <definedName name="jgjkb">OFFSET(#REF!,,,COUNTA(#REF!))</definedName>
    <definedName name="liq">[1]Description!$B$148:$B$149</definedName>
    <definedName name="man">[1]Description!$B$115</definedName>
    <definedName name="RiskCategory">[1]Description!$A$24:$A$31</definedName>
    <definedName name="rr">[1]Description!$B$131:$B$136</definedName>
    <definedName name="sys">[1]Description!$C$151:$C$151</definedName>
    <definedName name="_xlnm.Print_Area" localSheetId="0">'25-10-16'!$H$1:$N$248</definedName>
    <definedName name="_xlnm.Print_Area" localSheetId="3">CompanyProfile!$B$1:$F$266</definedName>
  </definedNames>
  <calcPr calcId="125725"/>
</workbook>
</file>

<file path=xl/calcChain.xml><?xml version="1.0" encoding="utf-8"?>
<calcChain xmlns="http://schemas.openxmlformats.org/spreadsheetml/2006/main">
  <c r="K73" i="41"/>
  <c r="G266" i="440"/>
  <c r="G265"/>
  <c r="G264"/>
  <c r="K71" i="41"/>
  <c r="G262" i="440"/>
  <c r="G261"/>
  <c r="G260"/>
  <c r="K69" i="41"/>
  <c r="G258" i="440"/>
  <c r="G257"/>
  <c r="K68" i="41"/>
  <c r="G256" i="440"/>
  <c r="G255"/>
  <c r="G254"/>
  <c r="G253"/>
  <c r="K67" i="41"/>
  <c r="G252" i="440"/>
  <c r="G251"/>
  <c r="G250"/>
  <c r="G249"/>
  <c r="G248"/>
  <c r="G247"/>
  <c r="K65" i="41"/>
  <c r="G245" i="440"/>
  <c r="G244"/>
  <c r="K64" i="41"/>
  <c r="G243" i="440"/>
  <c r="G242"/>
  <c r="G241"/>
  <c r="G240"/>
  <c r="G239"/>
  <c r="K63" i="41"/>
  <c r="G238" i="440"/>
  <c r="G237"/>
  <c r="G236"/>
  <c r="G235"/>
  <c r="G234"/>
  <c r="G233"/>
  <c r="K61" i="41"/>
  <c r="G231" i="440"/>
  <c r="G230"/>
  <c r="G229"/>
  <c r="K60" i="41"/>
  <c r="G228" i="440"/>
  <c r="G227"/>
  <c r="G226"/>
  <c r="K59" i="41"/>
  <c r="G225" i="440"/>
  <c r="G224"/>
  <c r="G223"/>
  <c r="G222"/>
  <c r="G221"/>
  <c r="K57" i="41"/>
  <c r="G219" i="440"/>
  <c r="G218"/>
  <c r="G217"/>
  <c r="G216"/>
  <c r="K56" i="41"/>
  <c r="G215" i="440"/>
  <c r="G214"/>
  <c r="K55" i="41"/>
  <c r="G213" i="440"/>
  <c r="G212"/>
  <c r="G211"/>
  <c r="K53" i="41"/>
  <c r="G209" i="440"/>
  <c r="G208"/>
  <c r="G207"/>
  <c r="G206"/>
  <c r="G205"/>
  <c r="K52" i="41"/>
  <c r="G204" i="440"/>
  <c r="G203"/>
  <c r="G202"/>
  <c r="G201"/>
  <c r="G200"/>
  <c r="K51" i="41"/>
  <c r="G199" i="440"/>
  <c r="G198"/>
  <c r="G197"/>
  <c r="G196"/>
  <c r="G195"/>
  <c r="G194"/>
  <c r="K49" i="41"/>
  <c r="G192" i="440"/>
  <c r="G191"/>
  <c r="G190"/>
  <c r="G189"/>
  <c r="G188"/>
  <c r="G187"/>
  <c r="K48" i="41"/>
  <c r="G186" i="440"/>
  <c r="G185"/>
  <c r="G184"/>
  <c r="K46" i="41"/>
  <c r="G182" i="440"/>
  <c r="G181"/>
  <c r="G180"/>
  <c r="G179"/>
  <c r="K45" i="41"/>
  <c r="G178" i="440"/>
  <c r="G177"/>
  <c r="K44" i="41"/>
  <c r="G176" i="440"/>
  <c r="G175"/>
  <c r="G174"/>
  <c r="G173"/>
  <c r="G172"/>
  <c r="G171"/>
  <c r="K43" i="41"/>
  <c r="G170" i="440"/>
  <c r="G169"/>
  <c r="G168"/>
  <c r="G167"/>
  <c r="G166"/>
  <c r="G165"/>
  <c r="G164"/>
  <c r="K41" i="41"/>
  <c r="G162" i="440"/>
  <c r="G161"/>
  <c r="G160"/>
  <c r="G159"/>
  <c r="G158"/>
  <c r="G157"/>
  <c r="G156"/>
  <c r="K40" i="41"/>
  <c r="G155" i="440"/>
  <c r="G154"/>
  <c r="G153"/>
  <c r="G152"/>
  <c r="K39" i="41"/>
  <c r="G151" i="440"/>
  <c r="G150"/>
  <c r="G149"/>
  <c r="G148"/>
  <c r="G147"/>
  <c r="G146"/>
  <c r="G145"/>
  <c r="K37" i="41"/>
  <c r="G143" i="440"/>
  <c r="G142"/>
  <c r="K36" i="41"/>
  <c r="G141" i="440"/>
  <c r="G140"/>
  <c r="G139"/>
  <c r="G138"/>
  <c r="K35" i="41"/>
  <c r="G137" i="440"/>
  <c r="G136"/>
  <c r="G135"/>
  <c r="K34" i="41"/>
  <c r="G134" i="440"/>
  <c r="G133"/>
  <c r="G132"/>
  <c r="G131"/>
  <c r="K32" i="41"/>
  <c r="G129" i="440"/>
  <c r="G128"/>
  <c r="G127"/>
  <c r="G126"/>
  <c r="K31" i="41"/>
  <c r="G125" i="440"/>
  <c r="G124"/>
  <c r="G123"/>
  <c r="G122"/>
  <c r="K29" i="41"/>
  <c r="G120" i="440"/>
  <c r="G119"/>
  <c r="G118"/>
  <c r="K28" i="41"/>
  <c r="G117" i="440"/>
  <c r="G116"/>
  <c r="G115"/>
  <c r="G114"/>
  <c r="G113"/>
  <c r="K27" i="41"/>
  <c r="G112" i="440"/>
  <c r="G111"/>
  <c r="G110"/>
  <c r="G109"/>
  <c r="K25" i="41"/>
  <c r="G107" i="440"/>
  <c r="G106"/>
  <c r="G105"/>
  <c r="K24" i="41"/>
  <c r="G104" i="440"/>
  <c r="G103"/>
  <c r="G102"/>
  <c r="G101"/>
  <c r="G100"/>
  <c r="G99"/>
  <c r="K22" i="41"/>
  <c r="G97" i="440"/>
  <c r="G96"/>
  <c r="G95"/>
  <c r="K21" i="41"/>
  <c r="G94" i="440"/>
  <c r="G93"/>
  <c r="G92"/>
  <c r="G91"/>
  <c r="G90"/>
  <c r="G89"/>
  <c r="G88"/>
  <c r="K20" i="41"/>
  <c r="G87" i="440"/>
  <c r="G86"/>
  <c r="G85"/>
  <c r="G84"/>
  <c r="K18" i="41"/>
  <c r="G82" i="440"/>
  <c r="G81"/>
  <c r="K17" i="41"/>
  <c r="G80" i="440"/>
  <c r="G79"/>
  <c r="G78"/>
  <c r="G77"/>
  <c r="K16" i="41"/>
  <c r="G76" i="440"/>
  <c r="G75"/>
  <c r="G74"/>
  <c r="G73"/>
  <c r="G72"/>
  <c r="G71"/>
  <c r="K15" i="41"/>
  <c r="G70" i="440"/>
  <c r="G69"/>
  <c r="G68"/>
  <c r="G67"/>
  <c r="G66"/>
  <c r="G65"/>
  <c r="G64"/>
  <c r="G63"/>
  <c r="K14" i="41"/>
  <c r="G62" i="440"/>
  <c r="G61"/>
  <c r="G60"/>
  <c r="G59"/>
  <c r="G58"/>
  <c r="K13" i="41"/>
  <c r="G57" i="440"/>
  <c r="G56"/>
  <c r="G55"/>
  <c r="G54"/>
  <c r="G53"/>
  <c r="G52"/>
  <c r="G51"/>
  <c r="G50"/>
  <c r="K11" i="41"/>
  <c r="G48" i="440"/>
  <c r="G47"/>
  <c r="G46"/>
  <c r="G45"/>
  <c r="G44"/>
  <c r="G43"/>
  <c r="G42"/>
  <c r="K10" i="41"/>
  <c r="G41" i="440"/>
  <c r="G40"/>
  <c r="G39"/>
  <c r="K9" i="41"/>
  <c r="G38" i="440"/>
  <c r="G37"/>
  <c r="G36"/>
  <c r="G35"/>
  <c r="G34"/>
  <c r="K8" i="41"/>
  <c r="G33" i="440"/>
  <c r="G32"/>
  <c r="G31"/>
  <c r="G30"/>
  <c r="G29"/>
  <c r="G28"/>
  <c r="G27"/>
  <c r="G26"/>
  <c r="K7" i="41"/>
  <c r="G25" i="440"/>
  <c r="G24"/>
  <c r="G23"/>
  <c r="G22"/>
  <c r="G21"/>
  <c r="K6" i="41"/>
  <c r="G20" i="440"/>
  <c r="G19"/>
  <c r="G18"/>
  <c r="G17"/>
  <c r="G16"/>
  <c r="G15"/>
  <c r="G14"/>
  <c r="G13"/>
  <c r="G12"/>
  <c r="AI4" i="48" l="1"/>
  <c r="AH4"/>
  <c r="AG4"/>
  <c r="AF4"/>
  <c r="AE4"/>
  <c r="L8" i="435" l="1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7"/>
  <c r="M7" s="1"/>
  <c r="N8" i="310" l="1"/>
  <c r="O8" s="1"/>
  <c r="N9"/>
  <c r="O9" s="1"/>
  <c r="N10"/>
  <c r="O10" s="1"/>
  <c r="N11"/>
  <c r="O11" s="1"/>
  <c r="N12"/>
  <c r="O12" s="1"/>
  <c r="N13"/>
  <c r="O13" s="1"/>
  <c r="N14"/>
  <c r="O14" s="1"/>
  <c r="N15"/>
  <c r="O15" s="1"/>
  <c r="N16"/>
  <c r="O16" s="1"/>
  <c r="N17"/>
  <c r="O17" s="1"/>
  <c r="N18"/>
  <c r="O18" s="1"/>
  <c r="N19"/>
  <c r="O19" s="1"/>
  <c r="N20"/>
  <c r="O20" s="1"/>
  <c r="N21"/>
  <c r="O21" s="1"/>
  <c r="N22"/>
  <c r="O22" s="1"/>
  <c r="N23"/>
  <c r="O23" s="1"/>
  <c r="N24"/>
  <c r="O24" s="1"/>
  <c r="N25"/>
  <c r="O25" s="1"/>
  <c r="N26"/>
  <c r="O26" s="1"/>
  <c r="N27"/>
  <c r="O27" s="1"/>
  <c r="N28"/>
  <c r="O28" s="1"/>
  <c r="N29"/>
  <c r="O29" s="1"/>
  <c r="N30"/>
  <c r="O30" s="1"/>
  <c r="N31"/>
  <c r="O31" s="1"/>
  <c r="N32"/>
  <c r="O32" s="1"/>
  <c r="N33"/>
  <c r="O33" s="1"/>
  <c r="N34"/>
  <c r="O34" s="1"/>
  <c r="N35"/>
  <c r="O35" s="1"/>
  <c r="N36"/>
  <c r="O36" s="1"/>
  <c r="N37"/>
  <c r="O37" s="1"/>
  <c r="N38"/>
  <c r="O38" s="1"/>
  <c r="N7"/>
  <c r="O7" s="1"/>
  <c r="L73" i="41" l="1"/>
  <c r="L74" s="1"/>
  <c r="L69"/>
  <c r="J68"/>
  <c r="L67"/>
  <c r="J60"/>
  <c r="J55"/>
  <c r="J51"/>
  <c r="J46"/>
  <c r="J44"/>
  <c r="J39"/>
  <c r="J37"/>
  <c r="J36"/>
  <c r="J34"/>
  <c r="J32"/>
  <c r="J31"/>
  <c r="J29"/>
  <c r="J28"/>
  <c r="J21"/>
  <c r="J16"/>
  <c r="J71"/>
  <c r="J49"/>
  <c r="J48"/>
  <c r="J27"/>
  <c r="G12" i="42"/>
  <c r="I12" s="1"/>
  <c r="I12" i="282"/>
  <c r="I13"/>
  <c r="I14"/>
  <c r="I15"/>
  <c r="I16"/>
  <c r="I17"/>
  <c r="I18"/>
  <c r="I19"/>
  <c r="I20"/>
  <c r="I11"/>
  <c r="G11"/>
  <c r="H11"/>
  <c r="G12"/>
  <c r="H12"/>
  <c r="G13"/>
  <c r="H13"/>
  <c r="G14"/>
  <c r="H14"/>
  <c r="F11"/>
  <c r="F12"/>
  <c r="F13"/>
  <c r="I492"/>
  <c r="I491"/>
  <c r="I482"/>
  <c r="I483"/>
  <c r="I484"/>
  <c r="I481"/>
  <c r="I472"/>
  <c r="I473"/>
  <c r="I474"/>
  <c r="I475"/>
  <c r="I476"/>
  <c r="I471"/>
  <c r="I462"/>
  <c r="I461"/>
  <c r="I452"/>
  <c r="I453"/>
  <c r="I454"/>
  <c r="I455"/>
  <c r="I451"/>
  <c r="I442"/>
  <c r="I443"/>
  <c r="I444"/>
  <c r="I445"/>
  <c r="I446"/>
  <c r="I441"/>
  <c r="I432"/>
  <c r="I433"/>
  <c r="I431"/>
  <c r="I422"/>
  <c r="I423"/>
  <c r="I421"/>
  <c r="I412"/>
  <c r="I413"/>
  <c r="I414"/>
  <c r="I415"/>
  <c r="I411"/>
  <c r="I402"/>
  <c r="I403"/>
  <c r="I404"/>
  <c r="I401"/>
  <c r="I392"/>
  <c r="I391"/>
  <c r="I382"/>
  <c r="I383"/>
  <c r="I381"/>
  <c r="I372"/>
  <c r="I373"/>
  <c r="I374"/>
  <c r="I375"/>
  <c r="I371"/>
  <c r="I362"/>
  <c r="I363"/>
  <c r="I364"/>
  <c r="I365"/>
  <c r="I361"/>
  <c r="I352"/>
  <c r="I353"/>
  <c r="I354"/>
  <c r="I355"/>
  <c r="I356"/>
  <c r="I351"/>
  <c r="I342"/>
  <c r="I343"/>
  <c r="I344"/>
  <c r="I345"/>
  <c r="I346"/>
  <c r="I341"/>
  <c r="I332"/>
  <c r="I333"/>
  <c r="I331"/>
  <c r="I322"/>
  <c r="I323"/>
  <c r="I324"/>
  <c r="I321"/>
  <c r="I312"/>
  <c r="I311"/>
  <c r="I302"/>
  <c r="I303"/>
  <c r="I304"/>
  <c r="I305"/>
  <c r="I306"/>
  <c r="I301"/>
  <c r="I292"/>
  <c r="I293"/>
  <c r="I294"/>
  <c r="I295"/>
  <c r="I296"/>
  <c r="I297"/>
  <c r="I291"/>
  <c r="I282"/>
  <c r="I283"/>
  <c r="I284"/>
  <c r="I285"/>
  <c r="I286"/>
  <c r="I287"/>
  <c r="I281"/>
  <c r="I272"/>
  <c r="I273"/>
  <c r="I274"/>
  <c r="I271"/>
  <c r="I262"/>
  <c r="I263"/>
  <c r="I264"/>
  <c r="I265"/>
  <c r="I266"/>
  <c r="I267"/>
  <c r="I261"/>
  <c r="I252"/>
  <c r="I251"/>
  <c r="I242"/>
  <c r="I243"/>
  <c r="I244"/>
  <c r="I241"/>
  <c r="I232"/>
  <c r="I233"/>
  <c r="I231"/>
  <c r="I222"/>
  <c r="I223"/>
  <c r="I224"/>
  <c r="I221"/>
  <c r="I212"/>
  <c r="I213"/>
  <c r="I214"/>
  <c r="I211"/>
  <c r="I202"/>
  <c r="I203"/>
  <c r="I204"/>
  <c r="I201"/>
  <c r="I192"/>
  <c r="I193"/>
  <c r="I191"/>
  <c r="I182"/>
  <c r="I183"/>
  <c r="I184"/>
  <c r="I185"/>
  <c r="I181"/>
  <c r="I172"/>
  <c r="I173"/>
  <c r="I174"/>
  <c r="I171"/>
  <c r="I162"/>
  <c r="I163"/>
  <c r="I161"/>
  <c r="I152"/>
  <c r="I153"/>
  <c r="I154"/>
  <c r="I155"/>
  <c r="I156"/>
  <c r="I151"/>
  <c r="I142"/>
  <c r="I143"/>
  <c r="I141"/>
  <c r="I132"/>
  <c r="I133"/>
  <c r="I134"/>
  <c r="I135"/>
  <c r="I136"/>
  <c r="I137"/>
  <c r="I131"/>
  <c r="I122"/>
  <c r="I123"/>
  <c r="I124"/>
  <c r="I121"/>
  <c r="I112"/>
  <c r="I111"/>
  <c r="I102"/>
  <c r="I103"/>
  <c r="I104"/>
  <c r="I101"/>
  <c r="I92"/>
  <c r="I93"/>
  <c r="I94"/>
  <c r="I95"/>
  <c r="I96"/>
  <c r="I91"/>
  <c r="I82"/>
  <c r="I83"/>
  <c r="I84"/>
  <c r="I85"/>
  <c r="I86"/>
  <c r="I87"/>
  <c r="I88"/>
  <c r="I81"/>
  <c r="I72"/>
  <c r="I73"/>
  <c r="I74"/>
  <c r="I75"/>
  <c r="I71"/>
  <c r="I62"/>
  <c r="I63"/>
  <c r="I64"/>
  <c r="I65"/>
  <c r="I66"/>
  <c r="I67"/>
  <c r="I68"/>
  <c r="I61"/>
  <c r="I52"/>
  <c r="I53"/>
  <c r="I54"/>
  <c r="I55"/>
  <c r="I56"/>
  <c r="I57"/>
  <c r="I51"/>
  <c r="I43"/>
  <c r="I42"/>
  <c r="I41"/>
  <c r="I32"/>
  <c r="I33"/>
  <c r="I34"/>
  <c r="I35"/>
  <c r="I31"/>
  <c r="I22"/>
  <c r="I23"/>
  <c r="I24"/>
  <c r="I25"/>
  <c r="I26"/>
  <c r="I27"/>
  <c r="I28"/>
  <c r="I21"/>
  <c r="I2"/>
  <c r="I3"/>
  <c r="I4"/>
  <c r="I5"/>
  <c r="I6"/>
  <c r="I7"/>
  <c r="I8"/>
  <c r="I9"/>
  <c r="I1"/>
  <c r="H22"/>
  <c r="H23"/>
  <c r="G24"/>
  <c r="G25"/>
  <c r="G26"/>
  <c r="G27"/>
  <c r="H28"/>
  <c r="H25"/>
  <c r="H26"/>
  <c r="H27"/>
  <c r="G28"/>
  <c r="H24"/>
  <c r="G22"/>
  <c r="G23"/>
  <c r="H21"/>
  <c r="G21"/>
  <c r="H15"/>
  <c r="G15"/>
  <c r="H7"/>
  <c r="G8"/>
  <c r="H9"/>
  <c r="H4"/>
  <c r="H5"/>
  <c r="H6"/>
  <c r="H3"/>
  <c r="H2"/>
  <c r="H1"/>
  <c r="G2"/>
  <c r="G3"/>
  <c r="G4"/>
  <c r="G5"/>
  <c r="G6"/>
  <c r="G7"/>
  <c r="H8"/>
  <c r="G9"/>
  <c r="G1"/>
  <c r="F212"/>
  <c r="F213"/>
  <c r="F214"/>
  <c r="F211"/>
  <c r="G57"/>
  <c r="H57"/>
  <c r="H492"/>
  <c r="G492"/>
  <c r="B263" i="284"/>
  <c r="B259"/>
  <c r="C265"/>
  <c r="C266"/>
  <c r="C264"/>
  <c r="C261"/>
  <c r="C262"/>
  <c r="C260"/>
  <c r="H82" i="282"/>
  <c r="G82"/>
  <c r="H73"/>
  <c r="G73"/>
  <c r="H71"/>
  <c r="G71"/>
  <c r="H68"/>
  <c r="G68"/>
  <c r="G263"/>
  <c r="G264"/>
  <c r="G265"/>
  <c r="G266"/>
  <c r="G267"/>
  <c r="F492"/>
  <c r="E258" i="284" s="1"/>
  <c r="F491" i="282"/>
  <c r="E257" i="284" s="1"/>
  <c r="F482" i="282"/>
  <c r="E254" i="284" s="1"/>
  <c r="F483" i="282"/>
  <c r="E255" i="284" s="1"/>
  <c r="F484" i="282"/>
  <c r="E256" i="284" s="1"/>
  <c r="F481" i="282"/>
  <c r="E253" i="284" s="1"/>
  <c r="F472" i="282"/>
  <c r="E248" i="284" s="1"/>
  <c r="F473" i="282"/>
  <c r="E249" i="284" s="1"/>
  <c r="F474" i="282"/>
  <c r="E250" i="284" s="1"/>
  <c r="F475" i="282"/>
  <c r="E251" i="284" s="1"/>
  <c r="F476" i="282"/>
  <c r="E252" i="284" s="1"/>
  <c r="F471" i="282"/>
  <c r="E247" i="284" s="1"/>
  <c r="F462" i="282"/>
  <c r="E245" i="284" s="1"/>
  <c r="F461" i="282"/>
  <c r="E244" i="284" s="1"/>
  <c r="F452" i="282"/>
  <c r="E240" i="284" s="1"/>
  <c r="F453" i="282"/>
  <c r="E241" i="284" s="1"/>
  <c r="F454" i="282"/>
  <c r="E242" i="284" s="1"/>
  <c r="F455" i="282"/>
  <c r="E243" i="284" s="1"/>
  <c r="F451" i="282"/>
  <c r="E239" i="284" s="1"/>
  <c r="F442" i="282"/>
  <c r="E234" i="284" s="1"/>
  <c r="F443" i="282"/>
  <c r="E235" i="284" s="1"/>
  <c r="F444" i="282"/>
  <c r="E236" i="284" s="1"/>
  <c r="F445" i="282"/>
  <c r="E237" i="284" s="1"/>
  <c r="F446" i="282"/>
  <c r="E238" i="284" s="1"/>
  <c r="F441" i="282"/>
  <c r="E233" i="284" s="1"/>
  <c r="F432" i="282"/>
  <c r="E230" i="284" s="1"/>
  <c r="F433" i="282"/>
  <c r="E231" i="284" s="1"/>
  <c r="F431" i="282"/>
  <c r="E229" i="284" s="1"/>
  <c r="F422" i="282"/>
  <c r="E227" i="284" s="1"/>
  <c r="F423" i="282"/>
  <c r="E228" i="284" s="1"/>
  <c r="F421" i="282"/>
  <c r="E226" i="284" s="1"/>
  <c r="F412" i="282"/>
  <c r="E222" i="284" s="1"/>
  <c r="F413" i="282"/>
  <c r="E223" i="284" s="1"/>
  <c r="F414" i="282"/>
  <c r="E224" i="284" s="1"/>
  <c r="F415" i="282"/>
  <c r="E225" i="284" s="1"/>
  <c r="F411" i="282"/>
  <c r="E221" i="284" s="1"/>
  <c r="F402" i="282"/>
  <c r="E217" i="284" s="1"/>
  <c r="F403" i="282"/>
  <c r="E218" i="284" s="1"/>
  <c r="F404" i="282"/>
  <c r="E219" i="284" s="1"/>
  <c r="F401" i="282"/>
  <c r="E216" i="284" s="1"/>
  <c r="F392" i="282"/>
  <c r="E215" i="284" s="1"/>
  <c r="F391" i="282"/>
  <c r="E214" i="284" s="1"/>
  <c r="F382" i="282"/>
  <c r="E212" i="284" s="1"/>
  <c r="F383" i="282"/>
  <c r="E213" i="284" s="1"/>
  <c r="F381" i="282"/>
  <c r="E211" i="284" s="1"/>
  <c r="F372" i="282"/>
  <c r="E206" i="284" s="1"/>
  <c r="F373" i="282"/>
  <c r="E207" i="284" s="1"/>
  <c r="F374" i="282"/>
  <c r="E208" i="284" s="1"/>
  <c r="F375" i="282"/>
  <c r="E209" i="284" s="1"/>
  <c r="F371" i="282"/>
  <c r="E205" i="284" s="1"/>
  <c r="F362" i="282"/>
  <c r="E201" i="284" s="1"/>
  <c r="F363" i="282"/>
  <c r="E202" i="284" s="1"/>
  <c r="F364" i="282"/>
  <c r="E203" i="284" s="1"/>
  <c r="F365" i="282"/>
  <c r="E204" i="284" s="1"/>
  <c r="F361" i="282"/>
  <c r="E200" i="284" s="1"/>
  <c r="F352" i="282"/>
  <c r="E195" i="284" s="1"/>
  <c r="F353" i="282"/>
  <c r="E196" i="284" s="1"/>
  <c r="F354" i="282"/>
  <c r="E197" i="284" s="1"/>
  <c r="F355" i="282"/>
  <c r="E198" i="284" s="1"/>
  <c r="F356" i="282"/>
  <c r="E199" i="284" s="1"/>
  <c r="F351" i="282"/>
  <c r="E194" i="284" s="1"/>
  <c r="F342" i="282"/>
  <c r="E188" i="284" s="1"/>
  <c r="F343" i="282"/>
  <c r="E189" i="284" s="1"/>
  <c r="F344" i="282"/>
  <c r="E190" i="284" s="1"/>
  <c r="F345" i="282"/>
  <c r="E191" i="284" s="1"/>
  <c r="F346" i="282"/>
  <c r="E192" i="284" s="1"/>
  <c r="F341" i="282"/>
  <c r="E187" i="284" s="1"/>
  <c r="F332" i="282"/>
  <c r="E185" i="284" s="1"/>
  <c r="F333" i="282"/>
  <c r="E186" i="284" s="1"/>
  <c r="F331" i="282"/>
  <c r="E184" i="284" s="1"/>
  <c r="F322" i="282"/>
  <c r="E180" i="284" s="1"/>
  <c r="F323" i="282"/>
  <c r="E181" i="284" s="1"/>
  <c r="F324" i="282"/>
  <c r="E182" i="284" s="1"/>
  <c r="F321" i="282"/>
  <c r="E179" i="284" s="1"/>
  <c r="F312" i="282"/>
  <c r="E178" i="284" s="1"/>
  <c r="F311" i="282"/>
  <c r="E177" i="284" s="1"/>
  <c r="F302" i="282"/>
  <c r="E172" i="284" s="1"/>
  <c r="F303" i="282"/>
  <c r="E173" i="284" s="1"/>
  <c r="F304" i="282"/>
  <c r="E174" i="284" s="1"/>
  <c r="F305" i="282"/>
  <c r="E175" i="284" s="1"/>
  <c r="F306" i="282"/>
  <c r="E176" i="284" s="1"/>
  <c r="F301" i="282"/>
  <c r="E171" i="284" s="1"/>
  <c r="F292" i="282"/>
  <c r="E165" i="284" s="1"/>
  <c r="F293" i="282"/>
  <c r="E166" i="284" s="1"/>
  <c r="F294" i="282"/>
  <c r="E167" i="284" s="1"/>
  <c r="F295" i="282"/>
  <c r="E168" i="284" s="1"/>
  <c r="F296" i="282"/>
  <c r="E169" i="284" s="1"/>
  <c r="F297" i="282"/>
  <c r="E170" i="284" s="1"/>
  <c r="F291" i="282"/>
  <c r="E164" i="284" s="1"/>
  <c r="F282" i="282"/>
  <c r="E157" i="284" s="1"/>
  <c r="F283" i="282"/>
  <c r="E158" i="284" s="1"/>
  <c r="F284" i="282"/>
  <c r="E159" i="284" s="1"/>
  <c r="F285" i="282"/>
  <c r="E160" i="284" s="1"/>
  <c r="F286" i="282"/>
  <c r="E161" i="284" s="1"/>
  <c r="F287" i="282"/>
  <c r="E162" i="284" s="1"/>
  <c r="F281" i="282"/>
  <c r="E156" i="284" s="1"/>
  <c r="F272" i="282"/>
  <c r="E153" i="284" s="1"/>
  <c r="F273" i="282"/>
  <c r="E154" i="284" s="1"/>
  <c r="F274" i="282"/>
  <c r="E155" i="284" s="1"/>
  <c r="F271" i="282"/>
  <c r="E152" i="284" s="1"/>
  <c r="F262" i="282"/>
  <c r="E146" i="284" s="1"/>
  <c r="F263" i="282"/>
  <c r="E147" i="284" s="1"/>
  <c r="F264" i="282"/>
  <c r="E148" i="284" s="1"/>
  <c r="F265" i="282"/>
  <c r="E149" i="284" s="1"/>
  <c r="F266" i="282"/>
  <c r="E150" i="284" s="1"/>
  <c r="F267" i="282"/>
  <c r="E151" i="284" s="1"/>
  <c r="F261" i="282"/>
  <c r="E145" i="284" s="1"/>
  <c r="F252" i="282"/>
  <c r="E143" i="284" s="1"/>
  <c r="F251" i="282"/>
  <c r="E142" i="284" s="1"/>
  <c r="F242" i="282"/>
  <c r="E139" i="284" s="1"/>
  <c r="F243" i="282"/>
  <c r="E140" i="284" s="1"/>
  <c r="F244" i="282"/>
  <c r="E141" i="284" s="1"/>
  <c r="F241" i="282"/>
  <c r="E138" i="284" s="1"/>
  <c r="F232" i="282"/>
  <c r="E136" i="284" s="1"/>
  <c r="F233" i="282"/>
  <c r="E137" i="284" s="1"/>
  <c r="F231" i="282"/>
  <c r="E135" i="284" s="1"/>
  <c r="F222" i="282"/>
  <c r="E132" i="284" s="1"/>
  <c r="F223" i="282"/>
  <c r="E133" i="284" s="1"/>
  <c r="F224" i="282"/>
  <c r="E134" i="284" s="1"/>
  <c r="F221" i="282"/>
  <c r="E131" i="284" s="1"/>
  <c r="F202" i="282"/>
  <c r="E123" i="284" s="1"/>
  <c r="F203" i="282"/>
  <c r="E124" i="284" s="1"/>
  <c r="F204" i="282"/>
  <c r="E125" i="284" s="1"/>
  <c r="F201" i="282"/>
  <c r="E122" i="284" s="1"/>
  <c r="F192" i="282"/>
  <c r="E119" i="284" s="1"/>
  <c r="F193" i="282"/>
  <c r="E120" i="284" s="1"/>
  <c r="F191" i="282"/>
  <c r="E118" i="284" s="1"/>
  <c r="F182" i="282"/>
  <c r="E114" i="284" s="1"/>
  <c r="F183" i="282"/>
  <c r="E115" i="284" s="1"/>
  <c r="F184" i="282"/>
  <c r="E116" i="284" s="1"/>
  <c r="F185" i="282"/>
  <c r="E117" i="284" s="1"/>
  <c r="F181" i="282"/>
  <c r="E113" i="284" s="1"/>
  <c r="F172" i="282"/>
  <c r="E110" i="284" s="1"/>
  <c r="F173" i="282"/>
  <c r="E111" i="284" s="1"/>
  <c r="F174" i="282"/>
  <c r="E112" i="284" s="1"/>
  <c r="F171" i="282"/>
  <c r="E109" i="284" s="1"/>
  <c r="F162" i="282"/>
  <c r="E106" i="284" s="1"/>
  <c r="F163" i="282"/>
  <c r="E107" i="284" s="1"/>
  <c r="F161" i="282"/>
  <c r="E105" i="284" s="1"/>
  <c r="F152" i="282"/>
  <c r="E100" i="284" s="1"/>
  <c r="F153" i="282"/>
  <c r="E101" i="284" s="1"/>
  <c r="F154" i="282"/>
  <c r="E102" i="284" s="1"/>
  <c r="F155" i="282"/>
  <c r="E103" i="284" s="1"/>
  <c r="F156" i="282"/>
  <c r="E104" i="284" s="1"/>
  <c r="F151" i="282"/>
  <c r="E99" i="284" s="1"/>
  <c r="F142" i="282"/>
  <c r="E96" i="284" s="1"/>
  <c r="F143" i="282"/>
  <c r="E97" i="284" s="1"/>
  <c r="F141" i="282"/>
  <c r="E95" i="284" s="1"/>
  <c r="F132" i="282"/>
  <c r="E89" i="284" s="1"/>
  <c r="F133" i="282"/>
  <c r="E90" i="284" s="1"/>
  <c r="F134" i="282"/>
  <c r="E91" i="284" s="1"/>
  <c r="F135" i="282"/>
  <c r="E92" i="284" s="1"/>
  <c r="F136" i="282"/>
  <c r="E93" i="284" s="1"/>
  <c r="F137" i="282"/>
  <c r="E94" i="284" s="1"/>
  <c r="F131" i="282"/>
  <c r="E88" i="284" s="1"/>
  <c r="F122" i="282"/>
  <c r="E85" i="284" s="1"/>
  <c r="F123" i="282"/>
  <c r="E86" i="284" s="1"/>
  <c r="F124" i="282"/>
  <c r="E87" i="284" s="1"/>
  <c r="F121" i="282"/>
  <c r="E84" i="284" s="1"/>
  <c r="F112" i="282"/>
  <c r="E82" i="284" s="1"/>
  <c r="F111" i="282"/>
  <c r="E81" i="284" s="1"/>
  <c r="F102" i="282"/>
  <c r="E78" i="284" s="1"/>
  <c r="F103" i="282"/>
  <c r="E79" i="284" s="1"/>
  <c r="F104" i="282"/>
  <c r="E80" i="284" s="1"/>
  <c r="F101" i="282"/>
  <c r="E77" i="284" s="1"/>
  <c r="F92" i="282"/>
  <c r="E72" i="284" s="1"/>
  <c r="F93" i="282"/>
  <c r="E73" i="284" s="1"/>
  <c r="F94" i="282"/>
  <c r="E74" i="284" s="1"/>
  <c r="F95" i="282"/>
  <c r="E75" i="284" s="1"/>
  <c r="F96" i="282"/>
  <c r="E76" i="284" s="1"/>
  <c r="F91" i="282"/>
  <c r="E71" i="284" s="1"/>
  <c r="F82" i="282"/>
  <c r="E64" i="284" s="1"/>
  <c r="F83" i="282"/>
  <c r="E65" i="284" s="1"/>
  <c r="F84" i="282"/>
  <c r="E66" i="284" s="1"/>
  <c r="F85" i="282"/>
  <c r="E67" i="284" s="1"/>
  <c r="F86" i="282"/>
  <c r="E68" i="284" s="1"/>
  <c r="F87" i="282"/>
  <c r="E69" i="284" s="1"/>
  <c r="F88" i="282"/>
  <c r="E70" i="284" s="1"/>
  <c r="F81" i="282"/>
  <c r="E63" i="284" s="1"/>
  <c r="F72" i="282"/>
  <c r="E59" i="284" s="1"/>
  <c r="F73" i="282"/>
  <c r="E60" i="284" s="1"/>
  <c r="F74" i="282"/>
  <c r="E61" i="284" s="1"/>
  <c r="F75" i="282"/>
  <c r="E62" i="284" s="1"/>
  <c r="F71" i="282"/>
  <c r="E58" i="284" s="1"/>
  <c r="F62" i="282"/>
  <c r="E51" i="284" s="1"/>
  <c r="F63" i="282"/>
  <c r="E52" i="284" s="1"/>
  <c r="F64" i="282"/>
  <c r="E53" i="284" s="1"/>
  <c r="F65" i="282"/>
  <c r="E54" i="284" s="1"/>
  <c r="F66" i="282"/>
  <c r="E55" i="284" s="1"/>
  <c r="F67" i="282"/>
  <c r="E56" i="284" s="1"/>
  <c r="F68" i="282"/>
  <c r="E57" i="284" s="1"/>
  <c r="F61" i="282"/>
  <c r="E50" i="284" s="1"/>
  <c r="F52" i="282"/>
  <c r="E43" i="284" s="1"/>
  <c r="F53" i="282"/>
  <c r="E44" i="284" s="1"/>
  <c r="F54" i="282"/>
  <c r="E45" i="284" s="1"/>
  <c r="F55" i="282"/>
  <c r="E46" i="284" s="1"/>
  <c r="F56" i="282"/>
  <c r="E47" i="284" s="1"/>
  <c r="F57" i="282"/>
  <c r="E48" i="284" s="1"/>
  <c r="F51" i="282"/>
  <c r="E42" i="284" s="1"/>
  <c r="F42" i="282"/>
  <c r="E40" i="284" s="1"/>
  <c r="F43" i="282"/>
  <c r="E41" i="284" s="1"/>
  <c r="F41" i="282"/>
  <c r="E39" i="284" s="1"/>
  <c r="F32" i="282"/>
  <c r="E35" i="284" s="1"/>
  <c r="F33" i="282"/>
  <c r="E36" i="284" s="1"/>
  <c r="F34" i="282"/>
  <c r="E37" i="284" s="1"/>
  <c r="F35" i="282"/>
  <c r="E38" i="284" s="1"/>
  <c r="F31" i="282"/>
  <c r="E34" i="284" s="1"/>
  <c r="F22" i="282"/>
  <c r="E27" i="284" s="1"/>
  <c r="F23" i="282"/>
  <c r="E28" i="284" s="1"/>
  <c r="F24" i="282"/>
  <c r="E29" i="284" s="1"/>
  <c r="F25" i="282"/>
  <c r="E30" i="284" s="1"/>
  <c r="F26" i="282"/>
  <c r="E31" i="284" s="1"/>
  <c r="F27" i="282"/>
  <c r="E32" i="284" s="1"/>
  <c r="F28" i="282"/>
  <c r="E33" i="284" s="1"/>
  <c r="F21" i="282"/>
  <c r="E26" i="284" s="1"/>
  <c r="E22"/>
  <c r="E23"/>
  <c r="F14" i="282"/>
  <c r="E24" i="284" s="1"/>
  <c r="F15" i="282"/>
  <c r="E25" i="284" s="1"/>
  <c r="E21"/>
  <c r="F2" i="282"/>
  <c r="E13" i="284" s="1"/>
  <c r="F3" i="282"/>
  <c r="E14" i="284" s="1"/>
  <c r="F4" i="282"/>
  <c r="E15" i="284" s="1"/>
  <c r="F5" i="282"/>
  <c r="E16" i="284" s="1"/>
  <c r="F6" i="282"/>
  <c r="E17" i="284" s="1"/>
  <c r="F7" i="282"/>
  <c r="E18" i="284" s="1"/>
  <c r="F8" i="282"/>
  <c r="E19" i="284" s="1"/>
  <c r="F9" i="282"/>
  <c r="E20" i="284" s="1"/>
  <c r="F1" i="282"/>
  <c r="E12" i="284" s="1"/>
  <c r="B257"/>
  <c r="B253"/>
  <c r="B247"/>
  <c r="B246"/>
  <c r="B244"/>
  <c r="B239"/>
  <c r="B233"/>
  <c r="B232"/>
  <c r="B229"/>
  <c r="B226"/>
  <c r="B221"/>
  <c r="B220"/>
  <c r="B216"/>
  <c r="B214"/>
  <c r="B211"/>
  <c r="B210"/>
  <c r="B205"/>
  <c r="B200"/>
  <c r="B194"/>
  <c r="B193"/>
  <c r="B187"/>
  <c r="B184"/>
  <c r="B183"/>
  <c r="B179"/>
  <c r="B177"/>
  <c r="B171"/>
  <c r="B164"/>
  <c r="B163"/>
  <c r="B156"/>
  <c r="B152"/>
  <c r="B145"/>
  <c r="B144"/>
  <c r="B142"/>
  <c r="B138"/>
  <c r="B135"/>
  <c r="B131"/>
  <c r="B130"/>
  <c r="B126"/>
  <c r="B122"/>
  <c r="B121"/>
  <c r="B118"/>
  <c r="B113"/>
  <c r="B109"/>
  <c r="B108"/>
  <c r="B105"/>
  <c r="B99"/>
  <c r="B98"/>
  <c r="B95"/>
  <c r="B88"/>
  <c r="B84"/>
  <c r="B83"/>
  <c r="B81"/>
  <c r="B77"/>
  <c r="B71"/>
  <c r="B63"/>
  <c r="B58"/>
  <c r="B50"/>
  <c r="B49"/>
  <c r="B42"/>
  <c r="B39"/>
  <c r="B34"/>
  <c r="B26"/>
  <c r="B21"/>
  <c r="B12"/>
  <c r="B11"/>
  <c r="H491" i="282"/>
  <c r="G491"/>
  <c r="G484"/>
  <c r="G483"/>
  <c r="H482"/>
  <c r="H481"/>
  <c r="H484"/>
  <c r="H483"/>
  <c r="G482"/>
  <c r="G481"/>
  <c r="H476"/>
  <c r="H475"/>
  <c r="H474"/>
  <c r="H473"/>
  <c r="G472"/>
  <c r="H471"/>
  <c r="G476"/>
  <c r="G475"/>
  <c r="G474"/>
  <c r="G473"/>
  <c r="H472"/>
  <c r="G471"/>
  <c r="H462"/>
  <c r="H461"/>
  <c r="G462"/>
  <c r="G461"/>
  <c r="H451"/>
  <c r="H452"/>
  <c r="H453"/>
  <c r="H454"/>
  <c r="H455"/>
  <c r="G453"/>
  <c r="G454"/>
  <c r="G455"/>
  <c r="G452"/>
  <c r="G451"/>
  <c r="H441"/>
  <c r="H442"/>
  <c r="H443"/>
  <c r="H444"/>
  <c r="H445"/>
  <c r="H446"/>
  <c r="G443"/>
  <c r="G444"/>
  <c r="G445"/>
  <c r="G446"/>
  <c r="G442"/>
  <c r="G441"/>
  <c r="H431"/>
  <c r="H432"/>
  <c r="H433"/>
  <c r="G433"/>
  <c r="G432"/>
  <c r="G431"/>
  <c r="G423"/>
  <c r="H423"/>
  <c r="H422"/>
  <c r="G422"/>
  <c r="H421"/>
  <c r="G421"/>
  <c r="G413"/>
  <c r="H413"/>
  <c r="G414"/>
  <c r="H414"/>
  <c r="G415"/>
  <c r="H415"/>
  <c r="H412"/>
  <c r="G411"/>
  <c r="G412"/>
  <c r="H411"/>
  <c r="H404"/>
  <c r="H403"/>
  <c r="H402"/>
  <c r="H401"/>
  <c r="G404"/>
  <c r="G403"/>
  <c r="G402"/>
  <c r="G401"/>
  <c r="H392"/>
  <c r="H391"/>
  <c r="G392"/>
  <c r="G391"/>
  <c r="H383"/>
  <c r="H382"/>
  <c r="H381"/>
  <c r="G383"/>
  <c r="G382"/>
  <c r="G381"/>
  <c r="G373"/>
  <c r="H373"/>
  <c r="G374"/>
  <c r="H374"/>
  <c r="G375"/>
  <c r="H375"/>
  <c r="H372"/>
  <c r="H371"/>
  <c r="G372"/>
  <c r="G371"/>
  <c r="H363"/>
  <c r="H364"/>
  <c r="H365"/>
  <c r="H362"/>
  <c r="G363"/>
  <c r="G364"/>
  <c r="G365"/>
  <c r="G362"/>
  <c r="H361"/>
  <c r="G361"/>
  <c r="G353"/>
  <c r="H353"/>
  <c r="G354"/>
  <c r="H354"/>
  <c r="G355"/>
  <c r="H355"/>
  <c r="G356"/>
  <c r="H356"/>
  <c r="H352"/>
  <c r="H351"/>
  <c r="G352"/>
  <c r="G351"/>
  <c r="H346"/>
  <c r="H345"/>
  <c r="H344"/>
  <c r="G343"/>
  <c r="G342"/>
  <c r="G341"/>
  <c r="G346"/>
  <c r="G345"/>
  <c r="G344"/>
  <c r="H343"/>
  <c r="H342"/>
  <c r="H341"/>
  <c r="G333"/>
  <c r="H332"/>
  <c r="H331"/>
  <c r="H333"/>
  <c r="G332"/>
  <c r="H324"/>
  <c r="G324"/>
  <c r="H323"/>
  <c r="H322"/>
  <c r="H321"/>
  <c r="G323"/>
  <c r="G322"/>
  <c r="G321"/>
  <c r="G312"/>
  <c r="H312"/>
  <c r="H311"/>
  <c r="G311"/>
  <c r="H303"/>
  <c r="H304"/>
  <c r="H305"/>
  <c r="H306"/>
  <c r="H302"/>
  <c r="H301"/>
  <c r="G306"/>
  <c r="G305"/>
  <c r="G304"/>
  <c r="G303"/>
  <c r="G302"/>
  <c r="G301"/>
  <c r="H297"/>
  <c r="G296"/>
  <c r="G295"/>
  <c r="H294"/>
  <c r="H293"/>
  <c r="H292"/>
  <c r="H291"/>
  <c r="G297"/>
  <c r="H296"/>
  <c r="H295"/>
  <c r="G294"/>
  <c r="G293"/>
  <c r="G292"/>
  <c r="G291"/>
  <c r="G283"/>
  <c r="G284"/>
  <c r="G285"/>
  <c r="G286"/>
  <c r="G287"/>
  <c r="G282"/>
  <c r="G281"/>
  <c r="H283"/>
  <c r="H284"/>
  <c r="H285"/>
  <c r="H286"/>
  <c r="H287"/>
  <c r="H282"/>
  <c r="H281"/>
  <c r="G274"/>
  <c r="G273"/>
  <c r="H272"/>
  <c r="G271"/>
  <c r="H274"/>
  <c r="H273"/>
  <c r="G272"/>
  <c r="H271"/>
  <c r="G262"/>
  <c r="G261"/>
  <c r="H261"/>
  <c r="G252"/>
  <c r="H252"/>
  <c r="G251"/>
  <c r="H251"/>
  <c r="G244"/>
  <c r="G243"/>
  <c r="G242"/>
  <c r="G241"/>
  <c r="H244"/>
  <c r="H243"/>
  <c r="H242"/>
  <c r="H241"/>
  <c r="H233"/>
  <c r="G232"/>
  <c r="G231"/>
  <c r="G233"/>
  <c r="H232"/>
  <c r="H231"/>
  <c r="G224"/>
  <c r="H223"/>
  <c r="G222"/>
  <c r="G221"/>
  <c r="H224"/>
  <c r="G223"/>
  <c r="H222"/>
  <c r="H221"/>
  <c r="G213"/>
  <c r="G214"/>
  <c r="G212"/>
  <c r="H211"/>
  <c r="H213"/>
  <c r="H214"/>
  <c r="H212"/>
  <c r="G211"/>
  <c r="H204"/>
  <c r="H203"/>
  <c r="H202"/>
  <c r="H201"/>
  <c r="G204"/>
  <c r="G203"/>
  <c r="G202"/>
  <c r="G201"/>
  <c r="H193"/>
  <c r="H192"/>
  <c r="H191"/>
  <c r="G193"/>
  <c r="G192"/>
  <c r="G191"/>
  <c r="G185"/>
  <c r="G184"/>
  <c r="G183"/>
  <c r="G182"/>
  <c r="H181"/>
  <c r="H185"/>
  <c r="H184"/>
  <c r="H183"/>
  <c r="H182"/>
  <c r="G181"/>
  <c r="G174"/>
  <c r="H173"/>
  <c r="G172"/>
  <c r="G171"/>
  <c r="H174"/>
  <c r="G173"/>
  <c r="H172"/>
  <c r="H171"/>
  <c r="H163"/>
  <c r="H162"/>
  <c r="H161"/>
  <c r="G163"/>
  <c r="G162"/>
  <c r="G161"/>
  <c r="H156"/>
  <c r="G155"/>
  <c r="G154"/>
  <c r="G153"/>
  <c r="H152"/>
  <c r="H151"/>
  <c r="G156"/>
  <c r="H155"/>
  <c r="H154"/>
  <c r="H153"/>
  <c r="G152"/>
  <c r="G151"/>
  <c r="G143"/>
  <c r="G142"/>
  <c r="G141"/>
  <c r="H143"/>
  <c r="H142"/>
  <c r="H141"/>
  <c r="G133"/>
  <c r="G134"/>
  <c r="G135"/>
  <c r="G136"/>
  <c r="G137"/>
  <c r="G132"/>
  <c r="H133"/>
  <c r="H134"/>
  <c r="H135"/>
  <c r="H136"/>
  <c r="H137"/>
  <c r="H132"/>
  <c r="G131"/>
  <c r="H131"/>
  <c r="H123"/>
  <c r="H124"/>
  <c r="H122"/>
  <c r="H121"/>
  <c r="G123"/>
  <c r="G124"/>
  <c r="G122"/>
  <c r="G121"/>
  <c r="H112"/>
  <c r="H111"/>
  <c r="G112"/>
  <c r="G111"/>
  <c r="H103"/>
  <c r="H104"/>
  <c r="H102"/>
  <c r="G103"/>
  <c r="G104"/>
  <c r="G102"/>
  <c r="H101"/>
  <c r="G101"/>
  <c r="G96"/>
  <c r="H96"/>
  <c r="G95"/>
  <c r="H95"/>
  <c r="H93"/>
  <c r="H94"/>
  <c r="H92"/>
  <c r="H91"/>
  <c r="G93"/>
  <c r="G94"/>
  <c r="G92"/>
  <c r="G91"/>
  <c r="G87"/>
  <c r="H87"/>
  <c r="H83"/>
  <c r="H84"/>
  <c r="H85"/>
  <c r="H86"/>
  <c r="H88"/>
  <c r="H81"/>
  <c r="G84"/>
  <c r="G85"/>
  <c r="G86"/>
  <c r="G88"/>
  <c r="G83"/>
  <c r="G81"/>
  <c r="H75"/>
  <c r="H74"/>
  <c r="H72"/>
  <c r="G75"/>
  <c r="G74"/>
  <c r="G72"/>
  <c r="H63"/>
  <c r="H64"/>
  <c r="H65"/>
  <c r="H66"/>
  <c r="H67"/>
  <c r="H62"/>
  <c r="H61"/>
  <c r="G63"/>
  <c r="G64"/>
  <c r="G65"/>
  <c r="G66"/>
  <c r="G67"/>
  <c r="G62"/>
  <c r="G61"/>
  <c r="G56"/>
  <c r="H56"/>
  <c r="G53"/>
  <c r="G54"/>
  <c r="G52"/>
  <c r="H53"/>
  <c r="H54"/>
  <c r="H52"/>
  <c r="H51"/>
  <c r="H55"/>
  <c r="G55"/>
  <c r="G51"/>
  <c r="H43"/>
  <c r="H42"/>
  <c r="G43"/>
  <c r="G42"/>
  <c r="G41"/>
  <c r="H41"/>
  <c r="G35"/>
  <c r="H35"/>
  <c r="G34"/>
  <c r="H34"/>
  <c r="G32"/>
  <c r="H32"/>
  <c r="G33"/>
  <c r="H33"/>
  <c r="H31"/>
  <c r="G31"/>
  <c r="G331"/>
  <c r="F2" i="281"/>
  <c r="F3"/>
  <c r="F4"/>
  <c r="F5"/>
  <c r="F6"/>
  <c r="F7"/>
  <c r="F8"/>
  <c r="F9"/>
  <c r="F10"/>
  <c r="F11"/>
  <c r="F12"/>
  <c r="F13"/>
  <c r="F14"/>
  <c r="F15"/>
  <c r="F16"/>
  <c r="F17"/>
  <c r="F18"/>
  <c r="F19"/>
  <c r="F20"/>
  <c r="F1"/>
  <c r="J5" i="48"/>
  <c r="K5" s="1"/>
  <c r="G6" i="41" s="1"/>
  <c r="H6" s="1"/>
  <c r="J6" i="48"/>
  <c r="K6" s="1"/>
  <c r="G7" i="41" s="1"/>
  <c r="H7" s="1"/>
  <c r="J7" i="48"/>
  <c r="K7" s="1"/>
  <c r="G8" i="41" s="1"/>
  <c r="H8" s="1"/>
  <c r="J8" i="48"/>
  <c r="K8" s="1"/>
  <c r="G9" i="41" s="1"/>
  <c r="H9" s="1"/>
  <c r="J9" i="48"/>
  <c r="K9" s="1"/>
  <c r="G10" i="41" s="1"/>
  <c r="H10" s="1"/>
  <c r="J10" i="48"/>
  <c r="K10" s="1"/>
  <c r="G11" i="41" s="1"/>
  <c r="H11" s="1"/>
  <c r="J27" i="48"/>
  <c r="K27" s="1"/>
  <c r="G34" i="41" s="1"/>
  <c r="H34" s="1"/>
  <c r="J28" i="48"/>
  <c r="K28" s="1"/>
  <c r="G35" i="41" s="1"/>
  <c r="H35" s="1"/>
  <c r="J29" i="48"/>
  <c r="K29" s="1"/>
  <c r="G36" i="41" s="1"/>
  <c r="H36" s="1"/>
  <c r="J30" i="48"/>
  <c r="K30" s="1"/>
  <c r="G37" i="41" s="1"/>
  <c r="H37" s="1"/>
  <c r="J11" i="48"/>
  <c r="K11" s="1"/>
  <c r="G13" i="41" s="1"/>
  <c r="H13" s="1"/>
  <c r="J12" i="48"/>
  <c r="K12" s="1"/>
  <c r="G14" i="41" s="1"/>
  <c r="H14" s="1"/>
  <c r="J13" i="48"/>
  <c r="K13" s="1"/>
  <c r="G15" i="41" s="1"/>
  <c r="H15" s="1"/>
  <c r="J14" i="48"/>
  <c r="K14" s="1"/>
  <c r="G16" i="41" s="1"/>
  <c r="H16" s="1"/>
  <c r="J15" i="48"/>
  <c r="K15" s="1"/>
  <c r="G17" i="41" s="1"/>
  <c r="H17" s="1"/>
  <c r="J17" i="48"/>
  <c r="K17" s="1"/>
  <c r="G20" i="41" s="1"/>
  <c r="H20" s="1"/>
  <c r="J18" i="48"/>
  <c r="K18" s="1"/>
  <c r="G21" i="41" s="1"/>
  <c r="H21" s="1"/>
  <c r="J19" i="48"/>
  <c r="K19" s="1"/>
  <c r="G22" i="41" s="1"/>
  <c r="H22" s="1"/>
  <c r="J20" i="48"/>
  <c r="K20" s="1"/>
  <c r="G24" i="41" s="1"/>
  <c r="H24" s="1"/>
  <c r="J21" i="48"/>
  <c r="K21" s="1"/>
  <c r="G25" i="41" s="1"/>
  <c r="H25" s="1"/>
  <c r="J22" i="48"/>
  <c r="K22" s="1"/>
  <c r="G27" i="41" s="1"/>
  <c r="H27" s="1"/>
  <c r="J23" i="48"/>
  <c r="K23" s="1"/>
  <c r="G28" i="41" s="1"/>
  <c r="H28" s="1"/>
  <c r="J24" i="48"/>
  <c r="K24" s="1"/>
  <c r="G29" i="41" s="1"/>
  <c r="H29" s="1"/>
  <c r="J25" i="48"/>
  <c r="K25" s="1"/>
  <c r="G31" i="41" s="1"/>
  <c r="H31" s="1"/>
  <c r="J26" i="48"/>
  <c r="K26" s="1"/>
  <c r="G32" i="41" s="1"/>
  <c r="H32" s="1"/>
  <c r="J31" i="48"/>
  <c r="K31" s="1"/>
  <c r="G39" i="41" s="1"/>
  <c r="H39" s="1"/>
  <c r="J32" i="48"/>
  <c r="K32" s="1"/>
  <c r="G40" i="41" s="1"/>
  <c r="H40" s="1"/>
  <c r="J33" i="48"/>
  <c r="K33" s="1"/>
  <c r="G41" i="41" s="1"/>
  <c r="H41" s="1"/>
  <c r="G18"/>
  <c r="H18" s="1"/>
  <c r="J34" i="48"/>
  <c r="K34" s="1"/>
  <c r="G43" i="41" s="1"/>
  <c r="H43" s="1"/>
  <c r="J35" i="48"/>
  <c r="K35" s="1"/>
  <c r="G44" i="41" s="1"/>
  <c r="H44" s="1"/>
  <c r="J36" i="48"/>
  <c r="K36" s="1"/>
  <c r="G45" i="41" s="1"/>
  <c r="H45" s="1"/>
  <c r="J37" i="48"/>
  <c r="K37" s="1"/>
  <c r="G46" i="41" s="1"/>
  <c r="H46" s="1"/>
  <c r="J38" i="48"/>
  <c r="K38" s="1"/>
  <c r="G48" i="41" s="1"/>
  <c r="H48" s="1"/>
  <c r="J39" i="48"/>
  <c r="K39" s="1"/>
  <c r="G49" i="41" s="1"/>
  <c r="H49" s="1"/>
  <c r="J40" i="48"/>
  <c r="K40" s="1"/>
  <c r="G51" i="41" s="1"/>
  <c r="H51" s="1"/>
  <c r="J41" i="48"/>
  <c r="K41" s="1"/>
  <c r="G52" i="41" s="1"/>
  <c r="H52" s="1"/>
  <c r="J42" i="48"/>
  <c r="K42" s="1"/>
  <c r="G53" i="41" s="1"/>
  <c r="H53" s="1"/>
  <c r="J43" i="48"/>
  <c r="K43" s="1"/>
  <c r="G55" i="41" s="1"/>
  <c r="H55" s="1"/>
  <c r="J44" i="48"/>
  <c r="K44" s="1"/>
  <c r="G56" i="41" s="1"/>
  <c r="H56" s="1"/>
  <c r="J45" i="48"/>
  <c r="K45" s="1"/>
  <c r="G57" i="41" s="1"/>
  <c r="H57" s="1"/>
  <c r="J46" i="48"/>
  <c r="K46" s="1"/>
  <c r="G59" i="41" s="1"/>
  <c r="H59" s="1"/>
  <c r="J47" i="48"/>
  <c r="K47" s="1"/>
  <c r="G60" i="41" s="1"/>
  <c r="H60" s="1"/>
  <c r="J48" i="48"/>
  <c r="K48" s="1"/>
  <c r="G61" i="41" s="1"/>
  <c r="H61" s="1"/>
  <c r="J49" i="48"/>
  <c r="K49" s="1"/>
  <c r="G63" i="41" s="1"/>
  <c r="H63" s="1"/>
  <c r="J50" i="48"/>
  <c r="K50" s="1"/>
  <c r="G64" i="41" s="1"/>
  <c r="H64" s="1"/>
  <c r="AI5" i="48"/>
  <c r="AH5"/>
  <c r="AD8"/>
  <c r="AG5"/>
  <c r="AF5"/>
  <c r="AE5"/>
  <c r="AD6"/>
  <c r="AD7"/>
  <c r="AD9"/>
  <c r="AD10"/>
  <c r="AC10"/>
  <c r="AC9"/>
  <c r="AC8"/>
  <c r="AC7"/>
  <c r="AC6"/>
  <c r="G65" i="41"/>
  <c r="H65" s="1"/>
  <c r="J69"/>
  <c r="J64"/>
  <c r="J63"/>
  <c r="J45"/>
  <c r="J43"/>
  <c r="J56"/>
  <c r="J20"/>
  <c r="D13" i="43"/>
  <c r="E13" s="1"/>
  <c r="E126" i="284" l="1"/>
  <c r="E127"/>
  <c r="E128"/>
  <c r="E129"/>
  <c r="AI8" i="48"/>
  <c r="I39" i="41"/>
  <c r="L39" s="1"/>
  <c r="I34"/>
  <c r="L34" s="1"/>
  <c r="F21" i="281"/>
  <c r="AG7" i="48"/>
  <c r="AF6"/>
  <c r="AI6"/>
  <c r="I49" i="41"/>
  <c r="L49" s="1"/>
  <c r="I64"/>
  <c r="L64" s="1"/>
  <c r="AF8" i="48"/>
  <c r="AI9"/>
  <c r="AH9"/>
  <c r="AF9"/>
  <c r="AG9"/>
  <c r="AE6"/>
  <c r="I10" i="41"/>
  <c r="L10" s="1"/>
  <c r="I53"/>
  <c r="L53" s="1"/>
  <c r="AI7" i="48"/>
  <c r="AE8"/>
  <c r="I46" i="41"/>
  <c r="L46" s="1"/>
  <c r="I24"/>
  <c r="L24" s="1"/>
  <c r="AH8" i="48"/>
  <c r="I59" i="41"/>
  <c r="L59" s="1"/>
  <c r="AE9" i="48"/>
  <c r="AI10"/>
  <c r="I56" i="41"/>
  <c r="L56" s="1"/>
  <c r="AG6" i="48"/>
  <c r="AH6"/>
  <c r="AG8"/>
  <c r="I32" i="41"/>
  <c r="L32" s="1"/>
  <c r="I27"/>
  <c r="L27" s="1"/>
  <c r="I14"/>
  <c r="L14" s="1"/>
  <c r="I63"/>
  <c r="L63" s="1"/>
  <c r="I65"/>
  <c r="L65" s="1"/>
  <c r="I48"/>
  <c r="L48" s="1"/>
  <c r="I17"/>
  <c r="L17" s="1"/>
  <c r="I45"/>
  <c r="L45" s="1"/>
  <c r="I60"/>
  <c r="L60" s="1"/>
  <c r="I11"/>
  <c r="L11" s="1"/>
  <c r="I57"/>
  <c r="L57" s="1"/>
  <c r="I44"/>
  <c r="L44" s="1"/>
  <c r="I35"/>
  <c r="L35" s="1"/>
  <c r="I22"/>
  <c r="L22" s="1"/>
  <c r="I21"/>
  <c r="L21" s="1"/>
  <c r="I20"/>
  <c r="L20" s="1"/>
  <c r="I28"/>
  <c r="L28" s="1"/>
  <c r="I16"/>
  <c r="L16" s="1"/>
  <c r="I36"/>
  <c r="L36" s="1"/>
  <c r="I6"/>
  <c r="L6" s="1"/>
  <c r="I15"/>
  <c r="L15" s="1"/>
  <c r="I29"/>
  <c r="L29" s="1"/>
  <c r="I61"/>
  <c r="L61" s="1"/>
  <c r="I51"/>
  <c r="L51" s="1"/>
  <c r="I41"/>
  <c r="L41" s="1"/>
  <c r="I37"/>
  <c r="L37" s="1"/>
  <c r="I7"/>
  <c r="L7" s="1"/>
  <c r="I13"/>
  <c r="L13" s="1"/>
  <c r="I18"/>
  <c r="L18" s="1"/>
  <c r="I55"/>
  <c r="L55" s="1"/>
  <c r="I40"/>
  <c r="L40" s="1"/>
  <c r="I43"/>
  <c r="L43" s="1"/>
  <c r="I52"/>
  <c r="L52" s="1"/>
  <c r="I31"/>
  <c r="L31" s="1"/>
  <c r="I25"/>
  <c r="L25" s="1"/>
  <c r="I8"/>
  <c r="L8" s="1"/>
  <c r="I9"/>
  <c r="L9" s="1"/>
  <c r="AH10" i="48"/>
  <c r="AG10"/>
  <c r="AE10"/>
  <c r="AF7"/>
  <c r="AF10"/>
  <c r="AE7"/>
  <c r="AH7"/>
  <c r="J6" i="41"/>
  <c r="L71"/>
  <c r="L72" s="1"/>
  <c r="J17"/>
  <c r="J53"/>
  <c r="J73"/>
  <c r="L68"/>
  <c r="L70" s="1"/>
  <c r="I23" i="42" s="1"/>
  <c r="D11" i="43" s="1"/>
  <c r="E11" s="1"/>
  <c r="J67" i="41"/>
  <c r="J57"/>
  <c r="J41"/>
  <c r="J40"/>
  <c r="J35"/>
  <c r="J25"/>
  <c r="J24"/>
  <c r="J18"/>
  <c r="J15"/>
  <c r="J14"/>
  <c r="J7"/>
  <c r="J22"/>
  <c r="J13"/>
  <c r="J65"/>
  <c r="J59"/>
  <c r="J52"/>
  <c r="J61"/>
  <c r="L66" l="1"/>
  <c r="F20" i="42" s="1"/>
  <c r="G20" s="1"/>
  <c r="I20" s="1"/>
  <c r="L62" i="41"/>
  <c r="F19" i="42" s="1"/>
  <c r="G19" s="1"/>
  <c r="I19" s="1"/>
  <c r="L58" i="41"/>
  <c r="F18" i="42" s="1"/>
  <c r="G18" s="1"/>
  <c r="I18" s="1"/>
  <c r="L42" i="41"/>
  <c r="F13" i="42" s="1"/>
  <c r="G13" s="1"/>
  <c r="I13" s="1"/>
  <c r="L23" i="41"/>
  <c r="F8" i="42" s="1"/>
  <c r="G8" s="1"/>
  <c r="I8" s="1"/>
  <c r="L26" i="41"/>
  <c r="F9" i="42" s="1"/>
  <c r="G9" s="1"/>
  <c r="I9" s="1"/>
  <c r="L19" i="41"/>
  <c r="F7" i="42" s="1"/>
  <c r="G7" s="1"/>
  <c r="I7" s="1"/>
  <c r="L54" i="41"/>
  <c r="F17" i="42" s="1"/>
  <c r="G17" s="1"/>
  <c r="I17" s="1"/>
  <c r="L12" i="41"/>
  <c r="F6" i="42" s="1"/>
  <c r="G6" s="1"/>
  <c r="I6" s="1"/>
  <c r="L50" i="41"/>
  <c r="F16" i="42" s="1"/>
  <c r="G16" s="1"/>
  <c r="I16" s="1"/>
  <c r="L38" i="41"/>
  <c r="L33"/>
  <c r="F11" i="42" s="1"/>
  <c r="G11" s="1"/>
  <c r="I11" s="1"/>
  <c r="L30" i="41"/>
  <c r="F10" i="42" s="1"/>
  <c r="G10" s="1"/>
  <c r="I10" s="1"/>
  <c r="L47" i="41"/>
  <c r="F15" i="42" s="1"/>
  <c r="G15" l="1"/>
  <c r="I15" s="1"/>
  <c r="I21" s="1"/>
  <c r="D9" i="43" s="1"/>
  <c r="E9" s="1"/>
  <c r="I14" i="42"/>
  <c r="D8" i="43" s="1"/>
  <c r="E8" s="1"/>
  <c r="I22" i="42" l="1"/>
  <c r="I24" s="1"/>
  <c r="D12" i="43" s="1"/>
  <c r="E12" l="1"/>
  <c r="D14" s="1"/>
  <c r="D10"/>
  <c r="E10" s="1"/>
  <c r="C18" l="1"/>
  <c r="E18"/>
  <c r="G18"/>
  <c r="D18"/>
  <c r="F18"/>
</calcChain>
</file>

<file path=xl/sharedStrings.xml><?xml version="1.0" encoding="utf-8"?>
<sst xmlns="http://schemas.openxmlformats.org/spreadsheetml/2006/main" count="4867" uniqueCount="1182">
  <si>
    <t>Indira</t>
  </si>
  <si>
    <t>Larisa Stepanovna</t>
  </si>
  <si>
    <t>Kuralay</t>
  </si>
  <si>
    <t>Viktoria</t>
  </si>
  <si>
    <t>-</t>
  </si>
  <si>
    <t>M</t>
  </si>
  <si>
    <t>&gt;</t>
  </si>
  <si>
    <t>№</t>
  </si>
  <si>
    <t>АО " СК "Trust Insurance"</t>
  </si>
  <si>
    <t>АО "ДО АО "Нурбанк" СК "Нурполис"</t>
  </si>
  <si>
    <t>АО "Зерновая страховая компания"</t>
  </si>
  <si>
    <t>АО "Медицинская страховая компания "Архимедес - Казахстан"</t>
  </si>
  <si>
    <t>АО "СК "Kompetenz"</t>
  </si>
  <si>
    <t>АО "СК "Салем"</t>
  </si>
  <si>
    <t>АО "СК "ТрансОйл"</t>
  </si>
  <si>
    <t>АО "Экспортно-кредитная страховая корпорация "КазЭкспортГарант"</t>
  </si>
  <si>
    <t>АO "СК "Казкоммерц-Полис" (ДО АО "Казкоммерцбанк")</t>
  </si>
  <si>
    <t>АО "КК ЗиМС "ИНТЕРТИЧ"</t>
  </si>
  <si>
    <t>АО "СК "Cентрас Иншуранс"</t>
  </si>
  <si>
    <t>АО "СК "Standard"</t>
  </si>
  <si>
    <t>АО "СК "Альянс-Полис"</t>
  </si>
  <si>
    <t>АО "СК "Виктория"</t>
  </si>
  <si>
    <t>АО "СК "Евразия"</t>
  </si>
  <si>
    <t>АО "СК "Казахмыс"</t>
  </si>
  <si>
    <t>АО "Kaspi Страхование"</t>
  </si>
  <si>
    <t>АО "ДСК Народного банка Казахстана "Халык - Казахинстрах"</t>
  </si>
  <si>
    <t>АО "Нефтяная страховая компания"</t>
  </si>
  <si>
    <t>АО "СК "НОМАД Иншуранс"</t>
  </si>
  <si>
    <t>АО "СК "АСКО"</t>
  </si>
  <si>
    <t>АО Компания по Страхованию Жизни "Европейская Страховая Компания"</t>
  </si>
  <si>
    <t>АО "КСЖ Государственная аннуитетная компания"</t>
  </si>
  <si>
    <t>АО "ДК Народн.Банка Каз-на по страхованию жизни "Халык-Life"</t>
  </si>
  <si>
    <t>АО "КСЖ "НОМАД LIFE"</t>
  </si>
  <si>
    <t>АО "КСЖ "Азия-Life"</t>
  </si>
  <si>
    <t>АО "ДО АО "Цеснабанк" СК "Цесна-Гарант"</t>
  </si>
  <si>
    <t>АО "СК "Amanat"</t>
  </si>
  <si>
    <t>АО "СК "Коммеск - Омiр"</t>
  </si>
  <si>
    <t>АО "СК "Лондон-Алматы"</t>
  </si>
  <si>
    <t>АО "КСЖ"Standard Life"</t>
  </si>
  <si>
    <t>АО "Компания по страхованию жизни "Казкоммерц -Life" (ДО АО "Казкоммерцбанк")</t>
  </si>
  <si>
    <t>1.</t>
  </si>
  <si>
    <t>2.</t>
  </si>
  <si>
    <t>EWS</t>
  </si>
  <si>
    <t>Insurance risk</t>
  </si>
  <si>
    <t>Liquidity risk</t>
  </si>
  <si>
    <t>Market risk</t>
  </si>
  <si>
    <t>Strategic risk</t>
  </si>
  <si>
    <t>Related party risk</t>
  </si>
  <si>
    <t>Senior management</t>
  </si>
  <si>
    <t>Operational management</t>
  </si>
  <si>
    <t>Risk managment function</t>
  </si>
  <si>
    <t>MIS controls</t>
  </si>
  <si>
    <t>Independent reviews</t>
  </si>
  <si>
    <t>no</t>
  </si>
  <si>
    <t>yes</t>
  </si>
  <si>
    <t>Capital support</t>
  </si>
  <si>
    <t>Legal compliance risk</t>
  </si>
  <si>
    <t>Board of directors</t>
  </si>
  <si>
    <t>Credit risk</t>
  </si>
  <si>
    <t>1. Product design</t>
  </si>
  <si>
    <t xml:space="preserve">Existence of product design policies &amp; procedures </t>
  </si>
  <si>
    <t xml:space="preserve">at least semiannually
</t>
  </si>
  <si>
    <t>at least monthly</t>
  </si>
  <si>
    <t>100% of all products</t>
  </si>
  <si>
    <t>Frequency of market survey for new &amp; enhanced products</t>
  </si>
  <si>
    <t>less than semiannually</t>
  </si>
  <si>
    <t>less than monthly</t>
  </si>
  <si>
    <t>less than 100% of all products</t>
  </si>
  <si>
    <t xml:space="preserve">Existence of funding strategy for new  &amp; repackaged products </t>
  </si>
  <si>
    <t>Pilot tests for new products are conducted</t>
  </si>
  <si>
    <t>Existence of an implementation plan for the product</t>
  </si>
  <si>
    <t xml:space="preserve">Existence of methods for monitoring compliance with product design policies &amp; procedures </t>
  </si>
  <si>
    <t>Existence of unique, new products</t>
  </si>
  <si>
    <t>2. Pricing</t>
  </si>
  <si>
    <t>Existence of methods for monitoring the adequacy of the prices of products</t>
  </si>
  <si>
    <t>more than 90%</t>
  </si>
  <si>
    <t>Existence of methods for monitoring compliance with pricing policies</t>
  </si>
  <si>
    <t>less than 90%</t>
  </si>
  <si>
    <t>Existence of criteria for reviewing prices</t>
  </si>
  <si>
    <t>3.Underwriting</t>
  </si>
  <si>
    <t>more than 50%</t>
  </si>
  <si>
    <t>more than 5</t>
  </si>
  <si>
    <t xml:space="preserve">Existence of criteria for using reinsurance </t>
  </si>
  <si>
    <t>less than 50%</t>
  </si>
  <si>
    <t>less than 5</t>
  </si>
  <si>
    <t>Actual experience of the company is taken into consideration to improving the underwriting process</t>
  </si>
  <si>
    <t>n/a</t>
  </si>
  <si>
    <t>Application of the agreed principles of underwriting in the branches</t>
  </si>
  <si>
    <t>Number of gross payments which are larger than 5% of capital for the last 2 years</t>
  </si>
  <si>
    <t>Involvement of external experts in the underwriting process (except reinsurers)</t>
  </si>
  <si>
    <t>4. Claims management</t>
  </si>
  <si>
    <t>more than 90% of claims</t>
  </si>
  <si>
    <t>more than 1,5</t>
  </si>
  <si>
    <t>less than 90% of claims</t>
  </si>
  <si>
    <t>less than 1,5</t>
  </si>
  <si>
    <t xml:space="preserve">Compliance with claims settlement period </t>
  </si>
  <si>
    <t>5. Reserving</t>
  </si>
  <si>
    <t>Adequacy of premium reserves (UPR) according to adequacy test on the last reporting date</t>
  </si>
  <si>
    <t>Adequacy of loss reserves according to adequacy test on the last reporting date</t>
  </si>
  <si>
    <t>6. Reinsurance</t>
  </si>
  <si>
    <t>Annual review of reinsurance management strategy</t>
  </si>
  <si>
    <t>more than 75%</t>
  </si>
  <si>
    <t>more than 30%</t>
  </si>
  <si>
    <t>less than 30%</t>
  </si>
  <si>
    <t>Reinsurer's share on loss reserves</t>
  </si>
  <si>
    <t xml:space="preserve">Existence of reinsurence for catastrophic exposures </t>
  </si>
  <si>
    <t xml:space="preserve">1. IT systems </t>
  </si>
  <si>
    <t>at least quarterly</t>
  </si>
  <si>
    <t xml:space="preserve">Big 4 </t>
  </si>
  <si>
    <t>less than quarterly</t>
  </si>
  <si>
    <t>other than Big 4</t>
  </si>
  <si>
    <t>less than 100%</t>
  </si>
  <si>
    <t>Existence of IT policy</t>
  </si>
  <si>
    <t>Frequency of electronic backup of data</t>
  </si>
  <si>
    <t>Existence of сertified quality management system</t>
  </si>
  <si>
    <t>Organization carried out an IT audit on the last reporting date</t>
  </si>
  <si>
    <t>Implementation of the recommendations of the previous audit</t>
  </si>
  <si>
    <t xml:space="preserve">2.People </t>
  </si>
  <si>
    <t>more than 10 years</t>
  </si>
  <si>
    <t>at least anually</t>
  </si>
  <si>
    <t>less than 10 years</t>
  </si>
  <si>
    <t xml:space="preserve">less than 100% </t>
  </si>
  <si>
    <t>less than anually</t>
  </si>
  <si>
    <t>Secure working place traning carried out</t>
  </si>
  <si>
    <t>3.Human resources policy</t>
  </si>
  <si>
    <t>Existence of staff training programs</t>
  </si>
  <si>
    <t>more than 10%</t>
  </si>
  <si>
    <t>The completion of planned traning program</t>
  </si>
  <si>
    <t>less than 10%</t>
  </si>
  <si>
    <t xml:space="preserve">Availability of a continous training programs for agents </t>
  </si>
  <si>
    <t>Existence of a HR policy</t>
  </si>
  <si>
    <t>Frequency of reviewing the HR policy</t>
  </si>
  <si>
    <t>Existence of approved minimum qualification requirements for the employees of the organization</t>
  </si>
  <si>
    <t xml:space="preserve">Annual staff turnover </t>
  </si>
  <si>
    <t>Existence of an employees rewarding system</t>
  </si>
  <si>
    <t>4.Fraud</t>
  </si>
  <si>
    <t>some reveals</t>
  </si>
  <si>
    <t>Frequency of reviewing the fraud policy</t>
  </si>
  <si>
    <t>no reveals</t>
  </si>
  <si>
    <t>Existence of training and awareness programs on fraud</t>
  </si>
  <si>
    <t>Existence of procedures for the protection the databases</t>
  </si>
  <si>
    <t>5.Disaster recovery plans</t>
  </si>
  <si>
    <t>Existence of a crisis management team</t>
  </si>
  <si>
    <t>At least annual staff training programs on disaster management</t>
  </si>
  <si>
    <t>Annual data backup test</t>
  </si>
  <si>
    <t>6.Outsourcing</t>
  </si>
  <si>
    <t>1. Credit management</t>
  </si>
  <si>
    <t>Review of the credit risk policy</t>
  </si>
  <si>
    <t xml:space="preserve">Regular reports of monitoring &amp; controling the credit risk </t>
  </si>
  <si>
    <t xml:space="preserve">Existence of a credit risk management committee </t>
  </si>
  <si>
    <t>2. Concentration of credit exposure</t>
  </si>
  <si>
    <t>Ratio of premium receivables to gross premiums</t>
  </si>
  <si>
    <t xml:space="preserve">more than 5%  </t>
  </si>
  <si>
    <t xml:space="preserve">less than 5% </t>
  </si>
  <si>
    <t>Share of assets in subsidiaries</t>
  </si>
  <si>
    <t>Existence of loans or garanties to related parties</t>
  </si>
  <si>
    <t>3. Financial strength of counter party</t>
  </si>
  <si>
    <t>more than 5%</t>
  </si>
  <si>
    <t>more than 1%</t>
  </si>
  <si>
    <t>Receivables arising from reinsurance agreements to reinsurance share of liabilities</t>
  </si>
  <si>
    <t>less than 5%</t>
  </si>
  <si>
    <t>less than 1%</t>
  </si>
  <si>
    <t xml:space="preserve">1. Liquidity </t>
  </si>
  <si>
    <t>Existence of an asset liability management strategy</t>
  </si>
  <si>
    <t>more than anually</t>
  </si>
  <si>
    <t xml:space="preserve">more than 20%  </t>
  </si>
  <si>
    <t>Frequency of reviewing the ALM strategy</t>
  </si>
  <si>
    <t>Ratio of property investments to total assets</t>
  </si>
  <si>
    <t>Investment in derivative or REPO</t>
  </si>
  <si>
    <t>Proportion of non-income generating assets to total assets</t>
  </si>
  <si>
    <t>2.Funding liquidity</t>
  </si>
  <si>
    <t>Existence of an access to liquidity funding strategy</t>
  </si>
  <si>
    <t xml:space="preserve">Intra - group liquidity funding agreements </t>
  </si>
  <si>
    <t>Average debtors payment period</t>
  </si>
  <si>
    <t>1.Assets &amp; asset valuation</t>
  </si>
  <si>
    <t>more than 110%</t>
  </si>
  <si>
    <t xml:space="preserve">more than 10%  </t>
  </si>
  <si>
    <t>Book value to market price of property assets</t>
  </si>
  <si>
    <t>less than 110%</t>
  </si>
  <si>
    <t xml:space="preserve">less than 10% </t>
  </si>
  <si>
    <t>2.Liabilities  &amp; liabilities valuation</t>
  </si>
  <si>
    <t>Loans taken with floating interest rates</t>
  </si>
  <si>
    <t xml:space="preserve">more than 5% </t>
  </si>
  <si>
    <t>70% and above</t>
  </si>
  <si>
    <t>more than 3 years</t>
  </si>
  <si>
    <t>Existence of off - balance sheet commitments</t>
  </si>
  <si>
    <t>below 70%</t>
  </si>
  <si>
    <t>less or equal to 3 years</t>
  </si>
  <si>
    <t>Off - balance sheet commitment to the net assets</t>
  </si>
  <si>
    <t xml:space="preserve">Ratio of technical reserves to total assets </t>
  </si>
  <si>
    <t>Duration gap analysis on the previous reporting date</t>
  </si>
  <si>
    <t>3.Investment strategy</t>
  </si>
  <si>
    <t>Frequency of monitoring  compliance with investment policy</t>
  </si>
  <si>
    <t xml:space="preserve">Compliance with the investment strategy set limits </t>
  </si>
  <si>
    <t>1. Overall strategy</t>
  </si>
  <si>
    <t>Implementation and use of the strategic plan</t>
  </si>
  <si>
    <t>Frequency of reviewing of the strategic plan</t>
  </si>
  <si>
    <t>Availability of a dividend payment policy</t>
  </si>
  <si>
    <t>Proportion of unrealized gains distributed as dividends</t>
  </si>
  <si>
    <t>Existence of a policy on acquisition and disposal of assets</t>
  </si>
  <si>
    <t xml:space="preserve">2. Business model </t>
  </si>
  <si>
    <t>more than 50% of premium</t>
  </si>
  <si>
    <t xml:space="preserve">Existence of a framework on product development,monitoring and discontinuity </t>
  </si>
  <si>
    <t>less than 50% premium</t>
  </si>
  <si>
    <t>Concentration on a single distribution channel</t>
  </si>
  <si>
    <t>Concentration in a single LOB</t>
  </si>
  <si>
    <t>Concentration in a one geographical region</t>
  </si>
  <si>
    <t>1. Related parties</t>
  </si>
  <si>
    <t xml:space="preserve">Whether the company is a member of a group </t>
  </si>
  <si>
    <t xml:space="preserve">Existence of any intra - group transactions </t>
  </si>
  <si>
    <t>Whether all group members are regulated</t>
  </si>
  <si>
    <t>Intra - group expenses to total expenses</t>
  </si>
  <si>
    <t>2. Ownership of company/group</t>
  </si>
  <si>
    <t>Existence of conflicts of interests in dealing with related parties</t>
  </si>
  <si>
    <t>Complexity of the ownership structure</t>
  </si>
  <si>
    <t>Whether the holding company is listed</t>
  </si>
  <si>
    <t>3. Risk concentration</t>
  </si>
  <si>
    <t>Whether any member is operating in region exposed of to natural catastrophe</t>
  </si>
  <si>
    <t>Whether any member is facing financial challenges/insolvency</t>
  </si>
  <si>
    <t>4. Macro economic/external  factors</t>
  </si>
  <si>
    <t xml:space="preserve">Whether any  member of the group is in a region facing adverse macro economic/external factors </t>
  </si>
  <si>
    <t>Whether any member is experiencing  adverse market conduct and operational issues (under investigations)</t>
  </si>
  <si>
    <t>1. Compliance</t>
  </si>
  <si>
    <t>no transgressions</t>
  </si>
  <si>
    <t>some transgressions</t>
  </si>
  <si>
    <t>Compliance with corporate governance guidelines for the last 3 years</t>
  </si>
  <si>
    <t>Compliance with AML guidelines for the last 3 years</t>
  </si>
  <si>
    <t>Compliance with labour laws for the last 3 years</t>
  </si>
  <si>
    <t>Compliance with tax regulations for the last 3 years</t>
  </si>
  <si>
    <t>Compliance with other legislation for the last 3 years</t>
  </si>
  <si>
    <t>2. Litigation</t>
  </si>
  <si>
    <t>The company has a court case in progress (not related to insurance contracts)</t>
  </si>
  <si>
    <t>more than 5% of assets</t>
  </si>
  <si>
    <t>less than 5% of assets</t>
  </si>
  <si>
    <t>3.Complaints</t>
  </si>
  <si>
    <t>NBK resolved complaints in the last 3 year</t>
  </si>
  <si>
    <t>Complaints from general public i.e. adverse media reports in the last 3 year</t>
  </si>
  <si>
    <t>Formal complaints from other regulators in the last 3 year</t>
  </si>
  <si>
    <t>Formal complaints from employees in the last 3 year</t>
  </si>
  <si>
    <t>Formal complaints from intermediaries in the last 3 year</t>
  </si>
  <si>
    <t>Formal complaints from service providers in the last 3 year</t>
  </si>
  <si>
    <t>Any other complaints in the last 3 year</t>
  </si>
  <si>
    <t>1. Board composition</t>
  </si>
  <si>
    <t xml:space="preserve">Number of permanent directors </t>
  </si>
  <si>
    <t>above or equal to 50%</t>
  </si>
  <si>
    <t>Proportion of independent directors to total number of directors</t>
  </si>
  <si>
    <t>Half of board directors has knowledge and experience on financial sector</t>
  </si>
  <si>
    <t>Chairperson of the board is an independent  director</t>
  </si>
  <si>
    <t>In the last 5 years no member of BD was  involved in criminal activities</t>
  </si>
  <si>
    <t>In the last 5 years no member of BD filed personal bankrupcy</t>
  </si>
  <si>
    <t>At least 2 DB members have more than 10 years of insurance experience</t>
  </si>
  <si>
    <t>2. Board quality</t>
  </si>
  <si>
    <t>Are directors required to disclose potential conflicts of interests</t>
  </si>
  <si>
    <t xml:space="preserve">Frequency of the board meetings  </t>
  </si>
  <si>
    <t>All directors have attended over 75% of the  meetings in the last 3 years</t>
  </si>
  <si>
    <t>The board strategy is reviewed</t>
  </si>
  <si>
    <t>The board charter is reviewed</t>
  </si>
  <si>
    <t>Frequency of the reports on the level of implementation of  the board strategy/resolutions</t>
  </si>
  <si>
    <t>3.  Remuneration policy</t>
  </si>
  <si>
    <t>Whether the remuneration policy is performance based</t>
  </si>
  <si>
    <t>Whether the remuneration policy encourages excess risk taking</t>
  </si>
  <si>
    <t xml:space="preserve">4. Board committees </t>
  </si>
  <si>
    <t>Availability of a board risk management committee</t>
  </si>
  <si>
    <t>Availability of a board compliance committee</t>
  </si>
  <si>
    <t>Availability of a board investment committee</t>
  </si>
  <si>
    <t>1. Senior management composition</t>
  </si>
  <si>
    <t>more than 2</t>
  </si>
  <si>
    <t>All senior management members have over 5 years of experience in the insurance sector</t>
  </si>
  <si>
    <t>less than 2</t>
  </si>
  <si>
    <t xml:space="preserve">2. Quality of senior management </t>
  </si>
  <si>
    <t>In the last 5 years no member of SM was  involved in criminal activities</t>
  </si>
  <si>
    <t>In the last 5 years no member of SM filed personal bankrupcy</t>
  </si>
  <si>
    <t xml:space="preserve">In the last 5 years no member of SM has been penalized by NBK or professional associations </t>
  </si>
  <si>
    <t>Existence of a working plan to implement strategy and board resolutions</t>
  </si>
  <si>
    <t>Level of implementation of the board strategy</t>
  </si>
  <si>
    <t>Frequency of the senior management meetings</t>
  </si>
  <si>
    <t>1. Underwriting department</t>
  </si>
  <si>
    <t>Chief underwriter's experience is</t>
  </si>
  <si>
    <t>At least annual staff training programs</t>
  </si>
  <si>
    <t>Underwriting department staff  reports on operational risks identified to the risk management committee</t>
  </si>
  <si>
    <t>Existence of underwriting manuals</t>
  </si>
  <si>
    <t>Underwriters use special IT applications and systems for underwriting</t>
  </si>
  <si>
    <t>2. Claims department</t>
  </si>
  <si>
    <t>Chief claims officer's  experience is</t>
  </si>
  <si>
    <t>Claims department staff reports on operational risks identified to the risk management committee</t>
  </si>
  <si>
    <t>Claims department staff communicate risks to senior management on a regular basis</t>
  </si>
  <si>
    <t>Claims department specialists use special IT applications and systems for claims</t>
  </si>
  <si>
    <t>3. Finance department</t>
  </si>
  <si>
    <t>Chief finance officer's  experience is</t>
  </si>
  <si>
    <t>Finance department staff reports on operational risks identified to the risk management committee</t>
  </si>
  <si>
    <t>Finance department staff communicate risks to senior management</t>
  </si>
  <si>
    <t>Finance personnel use not older than 3 years IT systems for finance</t>
  </si>
  <si>
    <t>1. Risk managment strategy</t>
  </si>
  <si>
    <t>Review of the risk management strategy</t>
  </si>
  <si>
    <t>2. Risk management framework</t>
  </si>
  <si>
    <t>Existence of a system that consolidates the material risks identified (risk register)</t>
  </si>
  <si>
    <t>Level of implementation of the risk management framework (Instraction 4)</t>
  </si>
  <si>
    <t>3. Risk management function</t>
  </si>
  <si>
    <t>Chief risk manager's experience is</t>
  </si>
  <si>
    <t>Frequency of the meetings on risk management  with senior management</t>
  </si>
  <si>
    <t xml:space="preserve">Frequency of the meetings on risk management with board </t>
  </si>
  <si>
    <t>At least annual staff training programs on risk management</t>
  </si>
  <si>
    <t xml:space="preserve">Existence of current IT Systems </t>
  </si>
  <si>
    <t>less than 3 years old</t>
  </si>
  <si>
    <t>more than 3 years old</t>
  </si>
  <si>
    <t>Are  IT systems integrated</t>
  </si>
  <si>
    <t>Existence of an IT security risk management framework</t>
  </si>
  <si>
    <t xml:space="preserve">Existence of a formalised IT security reporting framework </t>
  </si>
  <si>
    <t>At least annual staff training and awareness programs</t>
  </si>
  <si>
    <t>2. Data integrity</t>
  </si>
  <si>
    <t>3. Records &amp; database management</t>
  </si>
  <si>
    <t>1. Internal audit</t>
  </si>
  <si>
    <t>Existence of a clear methodology for determining the scope and frequency of the internal audit</t>
  </si>
  <si>
    <t>The internal audit meets separately with the board audit committee (without other parties being present)</t>
  </si>
  <si>
    <t>The internal audit meets  with the senior management</t>
  </si>
  <si>
    <t>Existence of  internal audit reports to the board at least quarterly</t>
  </si>
  <si>
    <t>Existence of  internal audit follow-up reports to the board at least quarterly</t>
  </si>
  <si>
    <t>Level of rectification of the control weakness identified in the internal audit report</t>
  </si>
  <si>
    <t>2. External audit</t>
  </si>
  <si>
    <t xml:space="preserve">The external auditor meets  with the internal audit team </t>
  </si>
  <si>
    <t>The external auditor meets separately with the audit committee</t>
  </si>
  <si>
    <t xml:space="preserve">Existence of  external audit follow-up reports to the board </t>
  </si>
  <si>
    <t>Level of rectification of the control weakness identified in the external audit report</t>
  </si>
  <si>
    <t>3. Internal control</t>
  </si>
  <si>
    <t>1. Surplus/coverage</t>
  </si>
  <si>
    <t>Admitted assets to total assets</t>
  </si>
  <si>
    <t>Change in net assets from last year</t>
  </si>
  <si>
    <t xml:space="preserve">more than 10% </t>
  </si>
  <si>
    <t>Loss reserve ratio (capital to  technical provision)</t>
  </si>
  <si>
    <t xml:space="preserve">more than 50% </t>
  </si>
  <si>
    <t>Capital buffer (capital and retained earnings to required capital)</t>
  </si>
  <si>
    <t>more than 150%</t>
  </si>
  <si>
    <t>less than 150%</t>
  </si>
  <si>
    <t>Existence of a capital management framework</t>
  </si>
  <si>
    <t xml:space="preserve">Existence of a strategy for setting and monitoring capital resources over time </t>
  </si>
  <si>
    <t>2. Earnings</t>
  </si>
  <si>
    <t>3. Access to additional capital</t>
  </si>
  <si>
    <t>Whether the entity (or its parent) is a listed entity</t>
  </si>
  <si>
    <t>Existence of a plan to raise or access additional capital if required</t>
  </si>
  <si>
    <t>less than 20%</t>
  </si>
  <si>
    <t>Ratio of sum of the values of receivables from intermediaries which are due for more than 3 months to GNPI</t>
  </si>
  <si>
    <t>Existence of a claims handling manual</t>
  </si>
  <si>
    <t xml:space="preserve">Existence of multi-year reinsurance contracts </t>
  </si>
  <si>
    <t>Existence of an outsourcing policy</t>
  </si>
  <si>
    <t>Share of ceded premiums to one reinsurer</t>
  </si>
  <si>
    <t xml:space="preserve">Number of annual changes of personnel in senior management (other than retirements) </t>
  </si>
  <si>
    <t>Operational Risk</t>
  </si>
  <si>
    <t>Frequency of risk identification &amp; assessment for the new products</t>
  </si>
  <si>
    <t>Share of SM members with post graduate degree</t>
  </si>
  <si>
    <t>Share of BD members with post graduate degree</t>
  </si>
  <si>
    <t>Liquidity ratio (liquid assets to liquid liabilities), liabilities due 30 days</t>
  </si>
  <si>
    <t xml:space="preserve">more than 110% </t>
  </si>
  <si>
    <t>Underwriting manuals are reviewed at least annually</t>
  </si>
  <si>
    <t>Internal audit controls risk management function annually</t>
  </si>
  <si>
    <t>External audit is carried our semiannually</t>
  </si>
  <si>
    <t xml:space="preserve">less than 110% </t>
  </si>
  <si>
    <t>Insurer's gross loss ratio is</t>
  </si>
  <si>
    <t>Capacity of insurer to pay claims (loss reserve ratio = loss reserve/average value of claims for the last 2 years)</t>
  </si>
  <si>
    <t>Existence of written agreements between the company and the service provider</t>
  </si>
  <si>
    <t xml:space="preserve">The reserved amount of the possible impact of the court award on the net assets  </t>
  </si>
  <si>
    <t>Whether the company has contingent provisions for those court cases</t>
  </si>
  <si>
    <t>Страховой риск</t>
  </si>
  <si>
    <t>1.Дизайн продукта</t>
  </si>
  <si>
    <t>да</t>
  </si>
  <si>
    <t>нет</t>
  </si>
  <si>
    <t>раз в полгода или чаще</t>
  </si>
  <si>
    <t>раз в месяц или чаще</t>
  </si>
  <si>
    <t>100% продуктов</t>
  </si>
  <si>
    <t>Частота проведения анализа рынка для поиска новых и улучшенных продуктов</t>
  </si>
  <si>
    <t>реже, чем раз в полгода</t>
  </si>
  <si>
    <t>реже, чем раз в месяц</t>
  </si>
  <si>
    <t>менее 100% продуктов</t>
  </si>
  <si>
    <t xml:space="preserve">Наличие стратегии финансирования новых и обновленных продуктов </t>
  </si>
  <si>
    <t>Наличие уникальных, новых продуктов</t>
  </si>
  <si>
    <t>2. Ценообразование</t>
  </si>
  <si>
    <t>больше 90%</t>
  </si>
  <si>
    <t>меньше 90%</t>
  </si>
  <si>
    <t>Существуют ли критерии для определения необходимости пересмотра тарифов</t>
  </si>
  <si>
    <t>Все предлагаемые классы страхования являются прибыльными</t>
  </si>
  <si>
    <t>3. Андеррайтинг</t>
  </si>
  <si>
    <t xml:space="preserve">больше 50% </t>
  </si>
  <si>
    <t>больше 5</t>
  </si>
  <si>
    <t>меньше 50%</t>
  </si>
  <si>
    <t>меньше 5</t>
  </si>
  <si>
    <t>Процесс андеррайтинга улучшается с фактическим опытом компании</t>
  </si>
  <si>
    <t>н/п</t>
  </si>
  <si>
    <t>Коэффициент убыточности портфеля страховщика без учета доли перестраховщика</t>
  </si>
  <si>
    <t>Применение согласованных принципов андеррайтинга в филиалах</t>
  </si>
  <si>
    <t>Наличие руководства по урегулированию претензий</t>
  </si>
  <si>
    <t>более 90% претензий</t>
  </si>
  <si>
    <t>больше 1,5</t>
  </si>
  <si>
    <t>меньше 90% претензий</t>
  </si>
  <si>
    <t>меньше 1,5</t>
  </si>
  <si>
    <t>Соблюдение установленных сроков урегулирования претензий</t>
  </si>
  <si>
    <t>5. Резервирование</t>
  </si>
  <si>
    <t>6. Перестрахование</t>
  </si>
  <si>
    <t>Ежегодный пересмотр стратегии перестрахования</t>
  </si>
  <si>
    <t xml:space="preserve">больше 30% </t>
  </si>
  <si>
    <t xml:space="preserve">меньше 50% </t>
  </si>
  <si>
    <t xml:space="preserve">меньше 30% </t>
  </si>
  <si>
    <t>Доля перестраховщика в резерве убытков</t>
  </si>
  <si>
    <t>Наличие договоров перестрахования по катастрофическим рискам</t>
  </si>
  <si>
    <t>Наличие многолетних договоров перестрахования</t>
  </si>
  <si>
    <t>Операционный риск</t>
  </si>
  <si>
    <t>1. IT - системы</t>
  </si>
  <si>
    <t>Наличие IT-программ для процесса андеррайтинга и урегулирования убытков</t>
  </si>
  <si>
    <t>ежеквартально или чаще</t>
  </si>
  <si>
    <t>ежемесячно или чаще</t>
  </si>
  <si>
    <t>Big 4</t>
  </si>
  <si>
    <t>реже, чем ежеквартально</t>
  </si>
  <si>
    <t>реже, чем ежемесячно</t>
  </si>
  <si>
    <t>другие, чем Big 4</t>
  </si>
  <si>
    <t>меньше 100%</t>
  </si>
  <si>
    <t>Наличие IT - политики</t>
  </si>
  <si>
    <t>Наличие сертифицированной системы менеджмента качества</t>
  </si>
  <si>
    <t>Организация, осуществившая IT аудит на последнюю отчетную дату</t>
  </si>
  <si>
    <t>Выполнение рекомендаций предыдущей аудиторской проверки</t>
  </si>
  <si>
    <t>2. Люди</t>
  </si>
  <si>
    <t xml:space="preserve">меньше 100% </t>
  </si>
  <si>
    <t>больше 10 лет</t>
  </si>
  <si>
    <t>ежегодно или чаще</t>
  </si>
  <si>
    <t>меньше 10 лет</t>
  </si>
  <si>
    <t>реже, чем ежегодно</t>
  </si>
  <si>
    <t>Обучение персонала работе техники безопасности</t>
  </si>
  <si>
    <t>3. Кадровая политика</t>
  </si>
  <si>
    <t>Наличие учебных программ для персонала</t>
  </si>
  <si>
    <t>больше 10%</t>
  </si>
  <si>
    <t>Выполнение утвержденного учебного плана</t>
  </si>
  <si>
    <t>меньше 10%</t>
  </si>
  <si>
    <t>Наличие непрерывных программ обучения для агентов</t>
  </si>
  <si>
    <t>Наличие кадровой политики</t>
  </si>
  <si>
    <t>Частота пересмотра кадровой политики</t>
  </si>
  <si>
    <t>Наличие утвержденных минимальных квалификационных требований к работникам организации</t>
  </si>
  <si>
    <t xml:space="preserve">Годовая текучесть персонала </t>
  </si>
  <si>
    <t>Наличие бонусной системы поощрения сотрудников</t>
  </si>
  <si>
    <t>4.Мошенничество</t>
  </si>
  <si>
    <t>были выявлены</t>
  </si>
  <si>
    <t>Пересмотр  политики по противодействию мошенничеству</t>
  </si>
  <si>
    <t>не было выявлено</t>
  </si>
  <si>
    <t>Наличие учебных и просветительских программ по мошенничеству</t>
  </si>
  <si>
    <t>Наличие процедур по защите базы данных</t>
  </si>
  <si>
    <t>5. План аварийного восстановления</t>
  </si>
  <si>
    <t>Наличие функциональной антикризисной команды</t>
  </si>
  <si>
    <t>6. Аутсорсинг</t>
  </si>
  <si>
    <t>Кредитный риск</t>
  </si>
  <si>
    <t>1. Кредитный менеджмент</t>
  </si>
  <si>
    <t xml:space="preserve">Пересмотр кредитной политики </t>
  </si>
  <si>
    <t>Регулярные отчеты по мониторингу и контролю кредитного риска</t>
  </si>
  <si>
    <t>Наличие комитета по управлению кредитным риском</t>
  </si>
  <si>
    <t>2.Концентрация кредитного риска</t>
  </si>
  <si>
    <t>больше 5%</t>
  </si>
  <si>
    <t>больше 30%</t>
  </si>
  <si>
    <t>меньше 5%</t>
  </si>
  <si>
    <t>меньше 30%</t>
  </si>
  <si>
    <t>Доля активов в дочерних организациях</t>
  </si>
  <si>
    <t>Наличие кредитов или гарантий аффилиированным организациям</t>
  </si>
  <si>
    <t>3. Финансовая прочность контрагента</t>
  </si>
  <si>
    <t>больше 1%</t>
  </si>
  <si>
    <t>меньше 1%</t>
  </si>
  <si>
    <t>Риск ликвидности</t>
  </si>
  <si>
    <t>1.Ликвидность</t>
  </si>
  <si>
    <t>Наличие стратегии ALM (управление активами и пассивами)</t>
  </si>
  <si>
    <t xml:space="preserve">больше 5%  </t>
  </si>
  <si>
    <t xml:space="preserve">больше 20%  </t>
  </si>
  <si>
    <t>больше 150%</t>
  </si>
  <si>
    <t>Частота пересмотра стратегии ALM</t>
  </si>
  <si>
    <t>меньше 20%</t>
  </si>
  <si>
    <t>меньше 150%</t>
  </si>
  <si>
    <t>Доля инвестиций в недвижимость в совокупных активах</t>
  </si>
  <si>
    <t>Инвестиции в деривативы или РЕПО</t>
  </si>
  <si>
    <t>Доля недоходных активов в совокупных активах (недоходные активы = активы приносящие 0% доходности)</t>
  </si>
  <si>
    <t>2.Финансирование ликвидности</t>
  </si>
  <si>
    <t>Наличие стратегии финансирования ликвидности</t>
  </si>
  <si>
    <t>Внутригрупповые соглашения  по финансированию ликвидности</t>
  </si>
  <si>
    <t>Средний срок погашения ДЗ</t>
  </si>
  <si>
    <t>Рыночный риск</t>
  </si>
  <si>
    <t>1.Активы и оценка активов</t>
  </si>
  <si>
    <t xml:space="preserve">больше 10%  </t>
  </si>
  <si>
    <t xml:space="preserve">больше 110%  </t>
  </si>
  <si>
    <t>Отношение балансовой стоимости имущества к рыночной</t>
  </si>
  <si>
    <t>меньше 110%</t>
  </si>
  <si>
    <t>2.Обязательства и оценка обязательств</t>
  </si>
  <si>
    <t>Наличие займов с плавающей процентной ставкой</t>
  </si>
  <si>
    <t>от 70% и выше</t>
  </si>
  <si>
    <t>больше 3 лет</t>
  </si>
  <si>
    <t>Наличие внебалансовых обязательств</t>
  </si>
  <si>
    <t xml:space="preserve"> до 70%</t>
  </si>
  <si>
    <t>меньше или равно 3 года</t>
  </si>
  <si>
    <t>Отношение  внебалансовых обязательств к чистым активам</t>
  </si>
  <si>
    <t>Дьюрация гэп-анализа на предыдущую отчетную дату</t>
  </si>
  <si>
    <t>3.Инвестиционная стратегия</t>
  </si>
  <si>
    <t>Частота мониторинга исполнения лимитов, установленных в инвестиционной политике</t>
  </si>
  <si>
    <t>Соблюдение установленных лимитов инвестиционной стратегии</t>
  </si>
  <si>
    <t>Стратегический риск</t>
  </si>
  <si>
    <t>1.Общая стратегия</t>
  </si>
  <si>
    <t xml:space="preserve">больше 10% </t>
  </si>
  <si>
    <t>Внедрение и активное использование стратегического плана</t>
  </si>
  <si>
    <t>Частота пересмотра стратегического плана</t>
  </si>
  <si>
    <t>Наличие политики выплаты дивидендов</t>
  </si>
  <si>
    <t>Наличие политики по приобретению и отчуждению активов</t>
  </si>
  <si>
    <t>2. Бизнес модель</t>
  </si>
  <si>
    <t>больше 50% премий</t>
  </si>
  <si>
    <t>меньше 50% премий</t>
  </si>
  <si>
    <t>Концентрация в одном классе страхования</t>
  </si>
  <si>
    <t>Концентрация в одном географическом регионе</t>
  </si>
  <si>
    <t>Риск контрагента</t>
  </si>
  <si>
    <t>1.Связанные стороны</t>
  </si>
  <si>
    <t>Является ли компания членом группы</t>
  </si>
  <si>
    <t xml:space="preserve">Наличие любых межгрупповых  финансовых  договоров и отношений </t>
  </si>
  <si>
    <t>Регулируются ли все  члены группы</t>
  </si>
  <si>
    <t>2.Собственность компании/группы</t>
  </si>
  <si>
    <t>Наличие конфликта интересов между связанными сторонами</t>
  </si>
  <si>
    <t>Сложная ли структура собственности</t>
  </si>
  <si>
    <t>Листингуется ли холдинговая компания</t>
  </si>
  <si>
    <t>3.Концентрация риска</t>
  </si>
  <si>
    <t>Работают ли все члены группы в одной стране</t>
  </si>
  <si>
    <t>Работает ли один из членов группы в стране, подверженной природным катастрофам</t>
  </si>
  <si>
    <t>4.Макроэкономические / внешние факторы</t>
  </si>
  <si>
    <t>Испытывает ли кто-либо из членов негативные рыночные и операционные проблемы</t>
  </si>
  <si>
    <t>Регуляторный риск</t>
  </si>
  <si>
    <t>1. Соблюдение</t>
  </si>
  <si>
    <t xml:space="preserve">было </t>
  </si>
  <si>
    <t>Соблюдение ПОДФТ за последние 3 года</t>
  </si>
  <si>
    <t>Соблюдение трудового законодательства за последние 3 года</t>
  </si>
  <si>
    <t>Соблюдение налогового законодательства за последние 3 года</t>
  </si>
  <si>
    <t>Соблюдение других, не перечисленных выше законодательных актов за последние 3 года</t>
  </si>
  <si>
    <t>2. Судебный процесс</t>
  </si>
  <si>
    <t>Наличие у организации судебных процессов, не связанных с договорами страхования, в настоящий момент</t>
  </si>
  <si>
    <t xml:space="preserve">больше 5% активов </t>
  </si>
  <si>
    <t>Имеет ли компании условные провизии на данные судебные процессы</t>
  </si>
  <si>
    <t xml:space="preserve">меньше 5% активов </t>
  </si>
  <si>
    <t>3.Жалобы</t>
  </si>
  <si>
    <t>Наличие жалоб страхователей,  решенных регулятором за последние 3 года</t>
  </si>
  <si>
    <t>Наличие официальных жалоб со стороны регуляторов других стран за последние 3 года</t>
  </si>
  <si>
    <t>Наличие официальных жалоб со стороны работников за последние 3 года</t>
  </si>
  <si>
    <t>Наличие официальных жалоб со стороны посредников за последние 3 года</t>
  </si>
  <si>
    <t>Наличие официальных жалоб со стороны поставщиков услуг за последние 3 года</t>
  </si>
  <si>
    <t>Другие жалобы за последние 3 года</t>
  </si>
  <si>
    <t>Совет директоров</t>
  </si>
  <si>
    <t>1. Состав совета директоров</t>
  </si>
  <si>
    <t xml:space="preserve">Количество постоянных членов СД </t>
  </si>
  <si>
    <t>больше или равно 50%</t>
  </si>
  <si>
    <t>Отношение количества независимых директоров к общему числу директоров</t>
  </si>
  <si>
    <t>Председатель СД является независимым и не исполняет управленческих функций в компании</t>
  </si>
  <si>
    <t>Участвовал ли кто-нибудь из членов СД в преступной деятельности за последние 5 лет</t>
  </si>
  <si>
    <t>Испытал ли кто-нибудь из членов СД банкротство лично/в качестве руководителя за последние 5 лет</t>
  </si>
  <si>
    <t>Как минимум 2 члена СД имеют опыт работы в страховой сфере более 10 лет</t>
  </si>
  <si>
    <t>2. Качество совета директоров</t>
  </si>
  <si>
    <t xml:space="preserve">Требуется ли от директоров раскрытие потенциальных конфликтов интересов </t>
  </si>
  <si>
    <t>Периодичность проведения встреч СД</t>
  </si>
  <si>
    <t>Все члены СД присутствовали на боле 75% встреч за последние 3 года</t>
  </si>
  <si>
    <t>Пересмотр корпоротивной стратегии СД</t>
  </si>
  <si>
    <t>Периодичность отчетов о степени реализации стратегии СД</t>
  </si>
  <si>
    <t>3.Политика вознаграждения</t>
  </si>
  <si>
    <t>Основана ли политика вознаграждения на производительности компании</t>
  </si>
  <si>
    <t>Содействует ли политика вознаграждения избыточному принятию риска</t>
  </si>
  <si>
    <t>Наличие комитета СД по риск менеджменту</t>
  </si>
  <si>
    <t>Наличие комитета СД по инвестициям</t>
  </si>
  <si>
    <t>Правление</t>
  </si>
  <si>
    <t>1. Состав правления</t>
  </si>
  <si>
    <t xml:space="preserve">Все члены правления имеют профессиональную квалификацию в страховой/финансовой сфере </t>
  </si>
  <si>
    <t>больше 2</t>
  </si>
  <si>
    <t>Все члены правления имеют опыт работы в страховом секторе более 5 лет</t>
  </si>
  <si>
    <t>меньше 2</t>
  </si>
  <si>
    <t>2. Качество правления</t>
  </si>
  <si>
    <t>Участвовал ли кто-нибудь из членов правления в преступной деятельности за последние 5 лет</t>
  </si>
  <si>
    <t>Испытывал ли кто-нибудь из членов правления банкротство лично/в качестве руководителя за последние 5 лет</t>
  </si>
  <si>
    <t>Был ли кто-нибудь из членов правления наказан надзорным органом/профессиональными организациями за последние 5 лет</t>
  </si>
  <si>
    <t xml:space="preserve">Уровень реализации корпоративной стратегии </t>
  </si>
  <si>
    <t>Операционный менеджмент</t>
  </si>
  <si>
    <t>1. Департамент андеррайтинга</t>
  </si>
  <si>
    <t xml:space="preserve">Наличие ежегодных программ по повышению квалификации андеррайтеров </t>
  </si>
  <si>
    <t>Наличие руководств по андеррайтингу</t>
  </si>
  <si>
    <t xml:space="preserve">Специалисты отдела используют специальные IT-системы и приложения </t>
  </si>
  <si>
    <t xml:space="preserve">Наличие ежегодных программ по повышению квалификации специалистов отдела выплат </t>
  </si>
  <si>
    <t>Обсуждают ли сотрудники департамента риски с правлением на регулярной основе</t>
  </si>
  <si>
    <t>Специалисты отдела используют специальные  IT-системы и приложения</t>
  </si>
  <si>
    <t>3. Финансовый департамент</t>
  </si>
  <si>
    <t>Наличие ежегодных программ по повышению квалификации сотрудников департамента</t>
  </si>
  <si>
    <t>Сотрудники финансового департамента используют финансовые IT-системы не дольше 3 - х лет</t>
  </si>
  <si>
    <t>Риск менеджмент</t>
  </si>
  <si>
    <t>1. Стратегия риск менеджмента</t>
  </si>
  <si>
    <t>Пересмотр политики  риск менеджмента</t>
  </si>
  <si>
    <t>реже, чем раз в год</t>
  </si>
  <si>
    <t xml:space="preserve">да </t>
  </si>
  <si>
    <t>2.Структура риск менеджмента</t>
  </si>
  <si>
    <t>Существует ли система, консолидирующая выявленные материальные риски (реестр рисков)</t>
  </si>
  <si>
    <t>Уровень реализации системы управления рисками (Инструкция 4)</t>
  </si>
  <si>
    <t>3.Функция риск менеджмента</t>
  </si>
  <si>
    <t>Периодичность встреч по риск менеджменту с правлением</t>
  </si>
  <si>
    <t>Периодичность встреч по риск менеджменту с советом директоров</t>
  </si>
  <si>
    <t>Наличие ежегодных обучающих программ для сотрудников департамента риск менеджмента</t>
  </si>
  <si>
    <t>Управление безопасностью информационных систем</t>
  </si>
  <si>
    <t>Обновляемость IT-систем компании</t>
  </si>
  <si>
    <t>менее 3 лет</t>
  </si>
  <si>
    <t>более 3 лет</t>
  </si>
  <si>
    <t>Интегрированы ли  IT-системы друг с другом</t>
  </si>
  <si>
    <t>Наличие ежегодных программ по повышению квалификации IT-специалистов</t>
  </si>
  <si>
    <t>2. Целостность данных</t>
  </si>
  <si>
    <t>3. Управление базой данных</t>
  </si>
  <si>
    <t>Независимая оценка</t>
  </si>
  <si>
    <t>1. Внутренний аудит</t>
  </si>
  <si>
    <t>Наличие четкой методологии для определения масштабов и частоты внутреннего аудита всех элементов системы управления рисками</t>
  </si>
  <si>
    <t>Внутренний аудит встречается с правлением</t>
  </si>
  <si>
    <t>Наличие регулярной отчетности внутреннего аудита перед советом директоров, по крайней мере раз в квартал</t>
  </si>
  <si>
    <t>Уровень исправления недостатков, выявленных в отчете внутреннего аудита</t>
  </si>
  <si>
    <t>2. Внешний аудит</t>
  </si>
  <si>
    <t>Внешний аудитор встречается с командой внутреннего аудита</t>
  </si>
  <si>
    <t>Внешний аудитор встречается отдельно с  комитетом аудита</t>
  </si>
  <si>
    <t xml:space="preserve"> меньше 90%</t>
  </si>
  <si>
    <t>Уровень исправления недостатков, выявленных в отчете внешнего аудита</t>
  </si>
  <si>
    <t>3. Внутренний контроль</t>
  </si>
  <si>
    <t>Поддержка капитала</t>
  </si>
  <si>
    <t>1. Излишек/покрытие</t>
  </si>
  <si>
    <t>Отношение признанных активов (используемых при расчете НМП) к совокупным активам</t>
  </si>
  <si>
    <t>Изменение в чистых активах по сравнению с предыдущим годом</t>
  </si>
  <si>
    <t>Резервный капитал (отношение уставного капитала и нераспределенной прибыли к требуемому капиталу)</t>
  </si>
  <si>
    <t>Наличие системы управления капиталом</t>
  </si>
  <si>
    <t>Наличие стратегии по нахождению и мониторингу источников капитала в долгосрочной перспективе</t>
  </si>
  <si>
    <t>2. Прибыль</t>
  </si>
  <si>
    <t>больше 3%</t>
  </si>
  <si>
    <t>меньше или равно 10%</t>
  </si>
  <si>
    <t>меньше 3%</t>
  </si>
  <si>
    <t>Изменение прибыли (по сравнению с прошлым годом)</t>
  </si>
  <si>
    <t>3. Доступ к дополнительному капиталу</t>
  </si>
  <si>
    <t xml:space="preserve">Является ли организация (или ее родительская организация) листингуемой </t>
  </si>
  <si>
    <t xml:space="preserve">Наличие плана по увеличению или получению дополнительного капитала в случае необходимости </t>
  </si>
  <si>
    <t xml:space="preserve">Проведение тестирования при запуске новых продуктов </t>
  </si>
  <si>
    <t>Наличие плана реализации новых продуктов</t>
  </si>
  <si>
    <t>Наличие политик и процедур по дизайну страховых продуктов</t>
  </si>
  <si>
    <t xml:space="preserve">Наличие методов контроля за соблюдением политик и процедур по дизайну продукта </t>
  </si>
  <si>
    <t>Частота оценки и выявления рисков для новых продуктов</t>
  </si>
  <si>
    <t>Наличие методов контроля за соблюдением политики ценообразования</t>
  </si>
  <si>
    <t>Налчиие методов контроля за адекватностью цен на продукты</t>
  </si>
  <si>
    <t>Наличие критериев для использования перестрахования</t>
  </si>
  <si>
    <t>Привлечение внешних экспертов в процесс андеррайтинга (кроме перестраховщиков)</t>
  </si>
  <si>
    <t>Involvement of underwriting and pricing departments in the claims payment process</t>
  </si>
  <si>
    <t>Привлечение отделов андеррайтинга и ценообразования в процесс выплаты требований</t>
  </si>
  <si>
    <t>Способность СО отвечать по требованиям (коэффициент резерва убытков = резерв убытков/среднее значение выплат за последние  2 года)</t>
  </si>
  <si>
    <t xml:space="preserve">меньше 10% </t>
  </si>
  <si>
    <t>Наличие договоров финансового перестрахования</t>
  </si>
  <si>
    <t>Data from branches are replicated to the main system server</t>
  </si>
  <si>
    <t xml:space="preserve">Existence of claims and underwriting IT - systems </t>
  </si>
  <si>
    <t>Отображение данных филиалов в основной серверной системе</t>
  </si>
  <si>
    <t>The average experience of the BD in the financial sector in the composition of the BD</t>
  </si>
  <si>
    <t xml:space="preserve">Начилие письменных соглашений между СО и поставщиком услуг </t>
  </si>
  <si>
    <t>Доля членов совета директоров, имеющих послевузовское образование</t>
  </si>
  <si>
    <t>Отношение ДЗ по договорам перестрахования к доле обязательств по перестрахованию</t>
  </si>
  <si>
    <t>Ratio of sum of the values of receivables (except from intermediaries) that are due for more than 3 months to gross net premium income (GNPI)</t>
  </si>
  <si>
    <t>больше 110%</t>
  </si>
  <si>
    <t>Коэффициент ликвидности (отношение ликвидных активов к ликвидным обязательствам), ликвидные обязательства = обязательства со сроком исполнения 30 дней)</t>
  </si>
  <si>
    <t>Начилие схемы по разработке, мониторингу и приостановлению продуктов</t>
  </si>
  <si>
    <t>Испытывает ли  кто-нибудь из членов группы финансовые затруднения/неплатежеспособность</t>
  </si>
  <si>
    <t>Находится ли кто-либо из членов в регионе с неблагоприятными макроэкономическими/внешними факторами</t>
  </si>
  <si>
    <t>Частота собраний членов правления</t>
  </si>
  <si>
    <t>Сотрудники департамента подготавливают отчет по выявленным  операционным рискам комитету по риск менеджменту</t>
  </si>
  <si>
    <t xml:space="preserve">Сотрудники департамента  подготавливают отчет по выявленным  операционным рискам комитету по риск менеджменту </t>
  </si>
  <si>
    <t>Сотрудники департамента  подготавливают отчеты по выявленным  операционным рискам комитету по риск менеджменту</t>
  </si>
  <si>
    <t>Availability of voluntary independent actuarial reports in the last year</t>
  </si>
  <si>
    <t>Проведение ежегодной проверки функций риск менеджмента внутренним аудитом</t>
  </si>
  <si>
    <t>All records are kept electronically</t>
  </si>
  <si>
    <t>Наличие последующих (дополнительных) отчетов внутреннего аудита перед СД, по крайней мере раз в квартал</t>
  </si>
  <si>
    <t xml:space="preserve">Наличие последующих (дополнительных) отчетов внешнего аудита перед СД </t>
  </si>
  <si>
    <t xml:space="preserve">Existence of financial reinsurance contracts </t>
  </si>
  <si>
    <t>All senior management members are professionally qualified (in the finacial/insurance sector)</t>
  </si>
  <si>
    <t>Full implementation of last year internal control findings</t>
  </si>
  <si>
    <t xml:space="preserve">Time lapse until reported insurance case is recorded in the systems for voluntary LOBs (LOB monitoring, reserving, accounting) </t>
  </si>
  <si>
    <t xml:space="preserve">Доля дебиторской задолженности (без учета перестрахования) в инвестиционных активах </t>
  </si>
  <si>
    <t>Проведение встреч внутреннего контроля с членами правления и предоставление отчетов на ежемесячной основе</t>
  </si>
  <si>
    <t>Полное внедрение результатов прошлогоднего внутреннего контроля</t>
  </si>
  <si>
    <t>Внутренний аудит встречается отдельно с комитетом СД по аудиту (без участия других сторон)</t>
  </si>
  <si>
    <t xml:space="preserve">Whether fraudulent claims are determined and action taken </t>
  </si>
  <si>
    <t xml:space="preserve">yes </t>
  </si>
  <si>
    <t>more than 5 %</t>
  </si>
  <si>
    <t>Number of events indicated as internal fraud during the year</t>
  </si>
  <si>
    <t>Share of receivables (exclude reinsurance) in investment assets</t>
  </si>
  <si>
    <t>Обнаружение случаев мошенничества и принятие мер</t>
  </si>
  <si>
    <t>Оценка доли выплат, которые считаются мошенническими, в совокупных страховых выплатах (максимальное значение по одному классу страхования)</t>
  </si>
  <si>
    <t>Estimated percentage of claims paid deemed to be fraudulent (per LOB with highest value) in the insurer's portfolio)</t>
  </si>
  <si>
    <t>Existence of disaster recovery site</t>
  </si>
  <si>
    <t xml:space="preserve">Наличие места аварийного восстановления </t>
  </si>
  <si>
    <t>Proportion of non-KZT denominated assets in investment assets</t>
  </si>
  <si>
    <t>чаще, чем раз в год</t>
  </si>
  <si>
    <t>Средний опыт членов СД в финансовом секторе в составе СД</t>
  </si>
  <si>
    <t>The internal control meets with the senior management, produces reports monthly</t>
  </si>
  <si>
    <t>Stress testing of assets conducted and reports available, except stress tests presented in Instruction 4</t>
  </si>
  <si>
    <t xml:space="preserve">больше 5% </t>
  </si>
  <si>
    <t>Отношение резерва убытков к совокупным активам</t>
  </si>
  <si>
    <t>Половина членов СД обладают знаниями и опытом в финансовой сфере</t>
  </si>
  <si>
    <t>Наличие рабочего плана по реализации стратегии и решений СД</t>
  </si>
  <si>
    <t>Ежегодный пересмотр руководства по андеррайтингу</t>
  </si>
  <si>
    <t>Коэффициент резерва убытков (отношение капитала к резерву убытков)</t>
  </si>
  <si>
    <t>Проведение внешнего аудит каждые полгода</t>
  </si>
  <si>
    <t>Концентрация на одном канале реализации страховых услуг</t>
  </si>
  <si>
    <t>Количество совокупных выплат в размере больше 5% капитала компании за последние 2 года</t>
  </si>
  <si>
    <t>Достаточность резерва незаработанных премий (РНП) по тесту на адекватность страховых резервов на последнюю отчетную дату</t>
  </si>
  <si>
    <t>Достаточность резерва убытков по тесту на адекватность страховых резервов на последнюю отчетную дату</t>
  </si>
  <si>
    <t>Доля премий, переданных перестраховщикам без рейтинга</t>
  </si>
  <si>
    <t xml:space="preserve">Наличие утвержденных критериев отбора рисков (риски, которые могут быть подписаны, и те, которые должны быть исключены) </t>
  </si>
  <si>
    <t>Доля членов правления, имеющих послевузовское образование</t>
  </si>
  <si>
    <t>Отношение дебиторской задолженности по премиям к совокупным премиям</t>
  </si>
  <si>
    <t xml:space="preserve">нарушений не было </t>
  </si>
  <si>
    <t>Соблюдение требований по платежеспособности за последний год</t>
  </si>
  <si>
    <t>еженедельно или чаще</t>
  </si>
  <si>
    <t>реже, чем еженедельно</t>
  </si>
  <si>
    <t>at least weekly</t>
  </si>
  <si>
    <t>less than weekly</t>
  </si>
  <si>
    <t>Доля активов, номинированных в иностранной валюте, в инвестиционных активах</t>
  </si>
  <si>
    <t>Ежегодное тестирование восстановления (возобновления) страховой деятельности, включая наличие резервных копий бумажной и электронной документации</t>
  </si>
  <si>
    <t xml:space="preserve">Период регистрации  заявленного убытка по страховому случаю по добровольным классам страхования в системе (класс страхования, резервирование, бухгалтерия) </t>
  </si>
  <si>
    <t>Наличие жалоб со стороны общественности, т.е. негативные публикации в средствах массовой информации за последние 3 года</t>
  </si>
  <si>
    <t>Frequency of changing reserving methods during the year</t>
  </si>
  <si>
    <t>more than once</t>
  </si>
  <si>
    <t>no change</t>
  </si>
  <si>
    <t>Частота изменения методов резервирования в течении года</t>
  </si>
  <si>
    <t>нет изменений</t>
  </si>
  <si>
    <t>Соблюдение кодекса корпоративного управления за последние 3 года</t>
  </si>
  <si>
    <t>Compliance with insurance regulations for the last year</t>
  </si>
  <si>
    <t>Compliance with solvency requirements for the last year</t>
  </si>
  <si>
    <t xml:space="preserve">less than 1% </t>
  </si>
  <si>
    <t>less or equal 10%</t>
  </si>
  <si>
    <t>Procedures for deviation from calculated rate exists and followed</t>
  </si>
  <si>
    <t>Наличие и соблюдение процедур по отклонению от рассчитанного тарифа</t>
  </si>
  <si>
    <t>The average experience of the SM in the financial sector in the composition of the SM</t>
  </si>
  <si>
    <t>Средний опыт членов правления в финансовом секторе в составе правления</t>
  </si>
  <si>
    <t>The investment portfolio of the company is managed by specialized asset management company</t>
  </si>
  <si>
    <t>Передача активов компании в управление организации, осуществляющей деятельность по управлению инвестиционным портфелем</t>
  </si>
  <si>
    <t>All group members are operating in the financial industry</t>
  </si>
  <si>
    <t>All members are operating in the same country</t>
  </si>
  <si>
    <t>Все члены группы работают в финансовом секторе</t>
  </si>
  <si>
    <t xml:space="preserve">Number of pending court cases on insurance contracts during the last 12 months divided by the total number of active insurance contracts </t>
  </si>
  <si>
    <t>Отношение количества нерешенных судебных процессов, связанных с договорами страхования, в течение последних 12 месяцев к общему количеству действующих страховых договоров</t>
  </si>
  <si>
    <t>Наличие кредитной политики (в целом: политика перестрахования, инвестиционная политика, политика контрагента)</t>
  </si>
  <si>
    <t>Количество изменений в составе членов правления в течение года (кроме выхода на пенсию)</t>
  </si>
  <si>
    <t>Наличие аутсорсинговой политики</t>
  </si>
  <si>
    <t>Volatility of earnings (compared to the last year)</t>
  </si>
  <si>
    <t>больше 3</t>
  </si>
  <si>
    <t>равно 3</t>
  </si>
  <si>
    <t>Распространяется ли информация до встречи СД как минимум за 7 дней</t>
  </si>
  <si>
    <t>2. Департамент страховых выплат</t>
  </si>
  <si>
    <t>Стаж работы главного андеррайтера на соответствующей должности</t>
  </si>
  <si>
    <t>Наличие добровольного независимого актуарного заключения в течение последнего года</t>
  </si>
  <si>
    <t>Стаж работы главного риск менеджера</t>
  </si>
  <si>
    <t>Наличие процедур по управлению рисками IT-безопасности</t>
  </si>
  <si>
    <t>2 дня</t>
  </si>
  <si>
    <t>больше 2 дней</t>
  </si>
  <si>
    <t>2 days</t>
  </si>
  <si>
    <t>more than 2 days</t>
  </si>
  <si>
    <t>Доля инвестиций в акции в совокупных активах за минусом активов перестрахования</t>
  </si>
  <si>
    <t>Проведение стресс-тестирования активов (кроме Инструкции 4) и предоставление отчетов руководству</t>
  </si>
  <si>
    <t>equal to 3</t>
  </si>
  <si>
    <t>more than 3</t>
  </si>
  <si>
    <t>Пересмотр положения об организационно - функциональной структуре управления компании</t>
  </si>
  <si>
    <t>Наличие комитета СД по комплаенс</t>
  </si>
  <si>
    <t>Whether the information is circulated prior to meetings (at least 7 days)</t>
  </si>
  <si>
    <t>Стаж работы главного выплатника на соответствующей должности</t>
  </si>
  <si>
    <t>Стаж работы главы финансового департамента на соответствующей должности</t>
  </si>
  <si>
    <t xml:space="preserve">Соблюдение инструкций по регулированию страховой деятельности за последний год </t>
  </si>
  <si>
    <t>Ежегодные учебные программы по управлению чрезвычайными обстоятельствами</t>
  </si>
  <si>
    <t>Доля премий, переданных одной перестраховочной организации по действующим договорам</t>
  </si>
  <si>
    <t>Отношение ДЗ (кроме ДЗ от посредников) сроком более 3 месяцев к валовому доходу от чистых премий</t>
  </si>
  <si>
    <t>Отношение ДЗ от посредников сроком более 3 месяцев (прочая задолженность) к валовому доходу от чистых премий</t>
  </si>
  <si>
    <t>Отношение межгрупповых расходов к совокупным расходам компании</t>
  </si>
  <si>
    <t>Наличие механизмов мониторинга и оповещения о выявлении внешних рисков (повешение температуры, потоп, пожар, несанкционированный доступ)</t>
  </si>
  <si>
    <t>Наличие формализованной структура отчетности по IT-безопасности</t>
  </si>
  <si>
    <t>Вся документация (бумажная, электронная) хранится в электронном виде</t>
  </si>
  <si>
    <t>Existence of alarms detecting extreme temperature, flood, fire, unauthorized access</t>
  </si>
  <si>
    <t xml:space="preserve">меньше 2 наружений </t>
  </si>
  <si>
    <t xml:space="preserve">2 и больше нарушений </t>
  </si>
  <si>
    <t>less than 2 transgressions</t>
  </si>
  <si>
    <t>2 and more transgressions</t>
  </si>
  <si>
    <t>Частота проведения аудита IT-систем</t>
  </si>
  <si>
    <t>Доля величины резерва по судебным делам, не связанными с договорами страхования, в чистых активах компании</t>
  </si>
  <si>
    <t>Доля инвестиционных активов в одной организации и его аффилиированных лицах в чистых активах</t>
  </si>
  <si>
    <t xml:space="preserve">меньше 5% </t>
  </si>
  <si>
    <t>Является ли бизнес рентабельным (ОПиУ) за предыдущий финансовый год</t>
  </si>
  <si>
    <t>Overall profitability of the entity (PnL) in the past financial year</t>
  </si>
  <si>
    <t>Доля инвестиционных активов в банках второго уровня и аффилиированных лицах банка с долгосрочный кредитный рейтинг ниже «В» агентства «Standard &amp; Poor's» или рейтинг аналогичного уровня одного из других рейтинговых агентств в чистых активах</t>
  </si>
  <si>
    <t>Bank deposits concentration in any one bank/Investment assets concentration in banks with the lonh term credit rating lower than  «В» in net assets</t>
  </si>
  <si>
    <t>Investment assets concentration in one organization and its affiliates in net assets</t>
  </si>
  <si>
    <t>Доля нереализованной прибыли (прибыль по еще не закрытым позициям), распределенной в качестве дивидендоа</t>
  </si>
  <si>
    <t>Рыночная доля обязательств</t>
  </si>
  <si>
    <t>меньше 4%</t>
  </si>
  <si>
    <t xml:space="preserve">больше 4% </t>
  </si>
  <si>
    <t xml:space="preserve">больше 3% </t>
  </si>
  <si>
    <t>меньше 2%</t>
  </si>
  <si>
    <t xml:space="preserve">больше 2% </t>
  </si>
  <si>
    <t>Рыночная доля обязательств КОС</t>
  </si>
  <si>
    <t>Рыночная доля договоров КОС</t>
  </si>
  <si>
    <t>Рыночная доля страховых премий КОС</t>
  </si>
  <si>
    <t>Рыночная доля обязательств КСЖ</t>
  </si>
  <si>
    <t>Рыночная доля договоров КСЖ</t>
  </si>
  <si>
    <t>Рыночная доля технических провизий КСЖ</t>
  </si>
  <si>
    <t>меньше 15%</t>
  </si>
  <si>
    <t xml:space="preserve">больше 15% </t>
  </si>
  <si>
    <t xml:space="preserve">больше 20% </t>
  </si>
  <si>
    <t>Коэффициент убыточности по основному классу страхования (класс страхования, имеющий наибольшую долю премий в портфеле страховщика) без учета доли перестраховщика</t>
  </si>
  <si>
    <t>Доля премий, переданных на перестрахование, по договорам, заключенным через "небольшие" брокерские компании (доход от страховой деятельности менее 90 млн. тенге за последний год)</t>
  </si>
  <si>
    <t>Частота резервного копирования бумажной и электронной документации/Периодического сохранения резервной копии базы данных и системного журнала транзакций на дополнительном сервере, а также созданием их архивов на магнитной ленте, компакт-диске или другом носителе информации</t>
  </si>
  <si>
    <t xml:space="preserve">Ведение реестра даты открытия, изменения и закрытия полиса/Тестирование адекватности записей в страховой базе данных  в течение последних 12 месяцев </t>
  </si>
  <si>
    <t xml:space="preserve">Ведение реестра всех сделок с финансовыми последствиями/Тестирование адекватности записей в Главной бухгалтерской книге в течение последних 12 месяцев </t>
  </si>
  <si>
    <t xml:space="preserve">Ведение реестра доступа и копирования конфиденциальной информации/Тестирование адекватности реестра доступа и копирования конфиденциальной информации в течение последних 12 месяцев </t>
  </si>
  <si>
    <t>Наличие удаленного резервного копирования бумажной и электронной документации в другом регионе/Наличие удаленного сервера</t>
  </si>
  <si>
    <t>Наличие нераспределенной прибыли за предыдущий финансовый год</t>
  </si>
  <si>
    <t>Доля продуктов, имеющих детальное описание</t>
  </si>
  <si>
    <t>менее 100%</t>
  </si>
  <si>
    <t>Имеет ли компании условные провизии на данные судебные процессы (судебные процессы не связанные с договорами страхования)</t>
  </si>
  <si>
    <t>Existence of approved criteria for risk selection (types of risks that may be underwritten and those that are to be excluded)</t>
  </si>
  <si>
    <t>Gross loss ratio of the main line of business (class of business with largest premiums share in the insurer's portfolio)</t>
  </si>
  <si>
    <t xml:space="preserve">Share of premium ceded under reinsurance contracts concluded through small brokers (profit from insurance activity less than 90 mln KZT for the last year) </t>
  </si>
  <si>
    <t>Frequency of checking the accuracy of the IT system/ IT systems audit frequency</t>
  </si>
  <si>
    <t>Existence of a credit risk policy (overall: investment, reinsurance, counterparty)</t>
  </si>
  <si>
    <t>Количество мошеннических действий работников в течение года</t>
  </si>
  <si>
    <t>Audit trails are conducted in the opening, modification or closing of policyholders records/An audit trails test has been conducted during the last 12 months/Testing of audit trails in insurance data base in the past 12 months</t>
  </si>
  <si>
    <t>Audit trails are conducted during any transaction with financial outputs/Testing of audit trails in the Main account book in the past 12 months</t>
  </si>
  <si>
    <t>Audit trails are conducted in accessing or copying of sensitive data/information/Testing of audit trails in accessing or copying of sensitive data/information</t>
  </si>
  <si>
    <t>Existence of an off - site backup database/ main system server</t>
  </si>
  <si>
    <t>1. Дизайн продукта</t>
  </si>
  <si>
    <t>4. Урегулирование выплат</t>
  </si>
  <si>
    <t>1. IT системы</t>
  </si>
  <si>
    <t>4. Мошенничество</t>
  </si>
  <si>
    <t>2. Концентрация кредитного риска</t>
  </si>
  <si>
    <t xml:space="preserve">1. Ликвидность </t>
  </si>
  <si>
    <t>2. Финансирование ликвидности</t>
  </si>
  <si>
    <t>1. Активы и оценка активов</t>
  </si>
  <si>
    <t>2. Обязательства и оценка обязательств</t>
  </si>
  <si>
    <t>3. Инвестиционная стратегия</t>
  </si>
  <si>
    <t>1. Общая стратегия</t>
  </si>
  <si>
    <t>1. Связанные стороны</t>
  </si>
  <si>
    <t>Риск контагента</t>
  </si>
  <si>
    <t>2. Собственность компании/группы</t>
  </si>
  <si>
    <t>3. Концентрация риска</t>
  </si>
  <si>
    <t>4. Макроэкономические/внешние факторы</t>
  </si>
  <si>
    <t>3. Жалобы</t>
  </si>
  <si>
    <t>3.  Политика вознаграждения</t>
  </si>
  <si>
    <t>4. Комитеты при совете директоров</t>
  </si>
  <si>
    <t>2. Департамент выплат</t>
  </si>
  <si>
    <t>3. Функция риск менеджмента</t>
  </si>
  <si>
    <t>2. Структура риск менеджмента</t>
  </si>
  <si>
    <t>Управление безопасностью ИС</t>
  </si>
  <si>
    <t>Рыночная доля действующих договоров</t>
  </si>
  <si>
    <t>Рыночная доля премий</t>
  </si>
  <si>
    <t>больше 4%</t>
  </si>
  <si>
    <t>больше 2%</t>
  </si>
  <si>
    <t>больше 15%</t>
  </si>
  <si>
    <t>больше 20%</t>
  </si>
  <si>
    <t>Existence of detailed profiles for each product</t>
  </si>
  <si>
    <t>Наличие детального описания каждого продукта</t>
  </si>
  <si>
    <t>Наличие методов контроля за адекватностью цен на продукты</t>
  </si>
  <si>
    <t>Все предлагаемые классы страхования являются прибыльными с учетом доли перестраховщика</t>
  </si>
  <si>
    <t>Принимается ли во внимание фактический опыт компании в процессе андеррайтинга (КУ по продуктам, крупные убытки)</t>
  </si>
  <si>
    <t>Способность СО отвечать по требованиям (коэффициент резерва убытков = резерв убытков/расходы по осуществлению страховых выплат  за последние  2 года)</t>
  </si>
  <si>
    <t>2 АУ</t>
  </si>
  <si>
    <t>Доля премий, переданных перестраховщикам без рейтинга за год</t>
  </si>
  <si>
    <t>Обнаружение случаев мошенничества в страховой деятельности и принятие мер</t>
  </si>
  <si>
    <t>Наличие в компании группы лиц, ответственных при возникновении чрезвычайных обстоятельств</t>
  </si>
  <si>
    <t>Отношение дебиторской задолженности страхователей и перестрахователей к совокупным премиям</t>
  </si>
  <si>
    <t>Доля дебиторской задолженности (без учета перестраховщиков) в инвестиционных активах (деньги, вклады, ЦБ, недвижимость)</t>
  </si>
  <si>
    <t xml:space="preserve">Отношение сумм к получению от перестраховщика к доле перестраховщика в страховых резервах </t>
  </si>
  <si>
    <t>Отношение ДЗ (кроме ДЗ страховых брокеров) сроком более 3 месяцев к валовому доходу от чистых премий</t>
  </si>
  <si>
    <t>Отношение ДЗ страховых брокеров сроком более 3 месяцев (прочая задолженность) к валовому доходу от чистых премий</t>
  </si>
  <si>
    <t>Инвестиции в деривативы или РЕПО на отчетную дату</t>
  </si>
  <si>
    <t>Доля недоходных активов в совокупных активах (все, кроме вкладов и ЦБ,недоходные активы = активы приносящие 0% доходности)</t>
  </si>
  <si>
    <t>Коэффициент ликвидности , отношение ликвидных активов (деньги в кассе, на счетах в банках, краткосрочных вклады до 30 дней, краткосрочные займы, кредиты овернайт) к ликвидным обязательствам (обязательства со сроком исполнения 30 дней)</t>
  </si>
  <si>
    <t>Доля активов, номинированных в иностранной валюте, в инвестиционных активах  (деньги, вклады, ЦБ, недвижимость)</t>
  </si>
  <si>
    <t xml:space="preserve"> до 15%</t>
  </si>
  <si>
    <t>от 15% и выше</t>
  </si>
  <si>
    <t xml:space="preserve">меньше 1% </t>
  </si>
  <si>
    <t>Сотрудники департамента подготавливают отчет по выявленным  операционным рискам подразделению по риск менеджменту</t>
  </si>
  <si>
    <t>Сотрудники департамента  подготавливают отчет по выявленным  операционным рискам подразделению по риск менеджменту</t>
  </si>
  <si>
    <t>Сотрудники департамента  подготавливают отчеты по выявленным  операционным рискам подразделению по риск менеджменту</t>
  </si>
  <si>
    <t xml:space="preserve">Тестирование адекватности записей в страховой базе данных  в течение последних 12 месяцев </t>
  </si>
  <si>
    <t xml:space="preserve">Тестирование адекватности записей в Главной бухгалтерской книге в течение последних 12 месяцев </t>
  </si>
  <si>
    <t xml:space="preserve">Тестирование адекватности реестра доступа и копирования конфиденциальной информации в течение последних 12 месяцев </t>
  </si>
  <si>
    <t>Отношение АКЧЛ (используемых при расчете НМП) к совокупным активам</t>
  </si>
  <si>
    <t>Отношение капитала к обязательствам</t>
  </si>
  <si>
    <t xml:space="preserve">Резервный капитал (отношение уставного капитала и нераспределенной прибыли к минимальной марже платежеспособности) </t>
  </si>
  <si>
    <t>Existence of retained earnings in the last financial years</t>
  </si>
  <si>
    <t xml:space="preserve">Наличие нераспределенной прибыли предудущих лет  </t>
  </si>
  <si>
    <t>Наличие нераспределенной прибыли отчетного периода</t>
  </si>
  <si>
    <t>All LOBs are profitable including reinsurer's share</t>
  </si>
  <si>
    <t>Share of premium ceded to non-rated reinsurers  during the year</t>
  </si>
  <si>
    <t>Proportion of investments in equity t net assets</t>
  </si>
  <si>
    <t>4. Комитеты при СД</t>
  </si>
  <si>
    <t>не были выявлены</t>
  </si>
  <si>
    <t>были наружения</t>
  </si>
  <si>
    <t xml:space="preserve">2 и более нарушений </t>
  </si>
  <si>
    <t xml:space="preserve">менее 2 нарушений </t>
  </si>
  <si>
    <t>Отчетная дата</t>
  </si>
  <si>
    <t>Наименование страховой (перестраховочной) организации</t>
  </si>
  <si>
    <t>Отрасль страхования</t>
  </si>
  <si>
    <t>Влияние на страховой рынок</t>
  </si>
  <si>
    <t>Для компаний общего страхования</t>
  </si>
  <si>
    <t>Для компаний страхования жизни</t>
  </si>
  <si>
    <t>Общее страхование</t>
  </si>
  <si>
    <t>Страхование жизни</t>
  </si>
  <si>
    <t>100%</t>
  </si>
  <si>
    <t>Количество выплат в размере больше 5% собственного капитала компании за последние 2 года</t>
  </si>
  <si>
    <t>Периодичность сохранения резервной копии базы данных и системного журнала транзакций на дополнительном сервере, а также создание их архивов на магнитной ленте, компакт-диске или другом носителе информации</t>
  </si>
  <si>
    <t>Обучение персонала технике безопасности</t>
  </si>
  <si>
    <t>Наличие мошеннических действий работников в течениe года</t>
  </si>
  <si>
    <t>Доля совокупных инвестиционных активов в банках второго уровня и аффилиированных лицах банка с долгосрочным кредитным рейтингом ниже «В» агентства «Standard &amp; Poor's» или рейтингом аналогичного уровня одного из других рейтинговых агентств в чистых активах</t>
  </si>
  <si>
    <t>Находится ли кто-либо из членов группы в регионе с неблагоприятными макроэкономическими/внешними факторами</t>
  </si>
  <si>
    <t>Испытывает ли кто-либо из членов группы негативные рыночные и операционные проблемы</t>
  </si>
  <si>
    <t>Наличие формализованной структуры отчетности по IT-безопасности</t>
  </si>
  <si>
    <t/>
  </si>
  <si>
    <r>
      <t xml:space="preserve">Рыночная доля технических провизий </t>
    </r>
    <r>
      <rPr>
        <sz val="12"/>
        <color rgb="FFFF0000"/>
        <rFont val="Times New Roman"/>
        <family val="1"/>
        <charset val="204"/>
      </rPr>
      <t>(страховых резервов)</t>
    </r>
  </si>
  <si>
    <t>0 - 1</t>
  </si>
  <si>
    <t>1 - 1,5</t>
  </si>
  <si>
    <t>1,5 - 2</t>
  </si>
  <si>
    <t>2 - 3</t>
  </si>
  <si>
    <t>3 - 4</t>
  </si>
  <si>
    <t>Алдабергенова</t>
  </si>
  <si>
    <t>ПРОФАЙЛИНГ</t>
  </si>
  <si>
    <t>Риск</t>
  </si>
  <si>
    <t>Среднее</t>
  </si>
  <si>
    <t>Дизайн продукта</t>
  </si>
  <si>
    <t>Ценообразование</t>
  </si>
  <si>
    <t>Андеррайтинг</t>
  </si>
  <si>
    <t xml:space="preserve"> Урегулирование выплат</t>
  </si>
  <si>
    <t>Резервирование</t>
  </si>
  <si>
    <t>Перестрахование</t>
  </si>
  <si>
    <t>IT системы</t>
  </si>
  <si>
    <t>Люди</t>
  </si>
  <si>
    <t>Кадровая политика</t>
  </si>
  <si>
    <t>Мошенничество</t>
  </si>
  <si>
    <t>План аварийного восстановления</t>
  </si>
  <si>
    <t>Аутсорсинг</t>
  </si>
  <si>
    <t>Кредитный менеджмент</t>
  </si>
  <si>
    <t>Концентрация кредитного риска</t>
  </si>
  <si>
    <t>Финансовая прочность контрагента</t>
  </si>
  <si>
    <t xml:space="preserve">Ликвидность </t>
  </si>
  <si>
    <t>Финансирование ликвидности</t>
  </si>
  <si>
    <t>Активы и оценка активов</t>
  </si>
  <si>
    <t>Обязательства и оценка обязательств</t>
  </si>
  <si>
    <t>Инвестиционная стратегия</t>
  </si>
  <si>
    <t>Общая стратегия</t>
  </si>
  <si>
    <t>Бизнес модель</t>
  </si>
  <si>
    <t>Связанные стороны</t>
  </si>
  <si>
    <t>Собственность компании/группы</t>
  </si>
  <si>
    <t>Концентрация риска</t>
  </si>
  <si>
    <t>Макроэкономические/внешние факторы</t>
  </si>
  <si>
    <t>Соблюдение</t>
  </si>
  <si>
    <t>Судебный процесс</t>
  </si>
  <si>
    <t>Жалобы</t>
  </si>
  <si>
    <t>Состав совета директоров</t>
  </si>
  <si>
    <t>Качество совета директоров</t>
  </si>
  <si>
    <t>Политика вознаграждения</t>
  </si>
  <si>
    <t>Комитеты при совете директоров</t>
  </si>
  <si>
    <t>Состав праления</t>
  </si>
  <si>
    <t>Качество правления</t>
  </si>
  <si>
    <t>Департамент андеррайтинга</t>
  </si>
  <si>
    <t>Департамент выплат</t>
  </si>
  <si>
    <t>Финансовый департамент</t>
  </si>
  <si>
    <t>Стратегия риск менеджмента</t>
  </si>
  <si>
    <t>Структура риск менеджмента</t>
  </si>
  <si>
    <t>Функция риск менеджмента</t>
  </si>
  <si>
    <t>IT - системы</t>
  </si>
  <si>
    <t>Целостность данных</t>
  </si>
  <si>
    <t>Управление базой данных</t>
  </si>
  <si>
    <t>Внутренний аудит</t>
  </si>
  <si>
    <t>Внешний аудит</t>
  </si>
  <si>
    <t>Внутренний контроль</t>
  </si>
  <si>
    <t>Компоненты риска</t>
  </si>
  <si>
    <t>Содержание</t>
  </si>
  <si>
    <t>Таблица 1 - Оценка весов компонентов риска</t>
  </si>
  <si>
    <t>Таблица 5 - Позиция надзорного органа</t>
  </si>
  <si>
    <t>Таблицы 2  - Оценка компонентов риска</t>
  </si>
  <si>
    <t>Оценка компонентов риска</t>
  </si>
  <si>
    <t>Отличный</t>
  </si>
  <si>
    <t>Очень хороший</t>
  </si>
  <si>
    <t>Хороший</t>
  </si>
  <si>
    <t xml:space="preserve">Выше среднего </t>
  </si>
  <si>
    <t>Ниже среднего</t>
  </si>
  <si>
    <t>Слабый</t>
  </si>
  <si>
    <t>Очень слабый</t>
  </si>
  <si>
    <t>Таблица 5 -  Позиция надзорного органа</t>
  </si>
  <si>
    <t>Таблица 2 -  Оценка компонентов риска</t>
  </si>
  <si>
    <t>Таблица 6 - Вид и частота мониторинга</t>
  </si>
  <si>
    <t>Позиция надзорного органа</t>
  </si>
  <si>
    <t>Оценка</t>
  </si>
  <si>
    <t>Рейтинг неотъемлемых рисков</t>
  </si>
  <si>
    <t>Рейтинг менеджмента и контроля</t>
  </si>
  <si>
    <t>Рейтинг остаточного риска</t>
  </si>
  <si>
    <t>Рейтинг поддержки капитала</t>
  </si>
  <si>
    <t>Рейтинг уязвимости</t>
  </si>
  <si>
    <t>Рейтинг влияния</t>
  </si>
  <si>
    <t>Низкий</t>
  </si>
  <si>
    <t>Выше среднего</t>
  </si>
  <si>
    <t>Высокий</t>
  </si>
  <si>
    <t>Экстремальный</t>
  </si>
  <si>
    <t>Устойчивый</t>
  </si>
  <si>
    <t>Адекватный</t>
  </si>
  <si>
    <t>Уязвимый</t>
  </si>
  <si>
    <t>Индекс влияния/Индекс уязвимости</t>
  </si>
  <si>
    <t>Стандартный надзор</t>
  </si>
  <si>
    <t xml:space="preserve">ежеквартально </t>
  </si>
  <si>
    <t xml:space="preserve">нет </t>
  </si>
  <si>
    <t xml:space="preserve">каждые 2 года </t>
  </si>
  <si>
    <t xml:space="preserve">каждые 3 года </t>
  </si>
  <si>
    <t xml:space="preserve">Наблюдение </t>
  </si>
  <si>
    <t xml:space="preserve">ежемесячно  </t>
  </si>
  <si>
    <t xml:space="preserve">ежегодно   </t>
  </si>
  <si>
    <t>Детальный надзор</t>
  </si>
  <si>
    <t xml:space="preserve">ежемесячно </t>
  </si>
  <si>
    <t xml:space="preserve">раз в полгода </t>
  </si>
  <si>
    <t xml:space="preserve">ежегодно (выборочная проверка) </t>
  </si>
  <si>
    <t xml:space="preserve">по усмотрению </t>
  </si>
  <si>
    <t xml:space="preserve">Интенсивный надзор </t>
  </si>
  <si>
    <t xml:space="preserve">ежегодно </t>
  </si>
  <si>
    <t xml:space="preserve">Временное руководство </t>
  </si>
  <si>
    <t xml:space="preserve">ежемесячно    </t>
  </si>
  <si>
    <t xml:space="preserve">Позиция надзорного органа </t>
  </si>
  <si>
    <t xml:space="preserve">EWS - KAZ  </t>
  </si>
  <si>
    <t xml:space="preserve">Запрос дополнительной информации  </t>
  </si>
  <si>
    <t xml:space="preserve">Встреча с компанией  </t>
  </si>
  <si>
    <t xml:space="preserve">Инспекция  </t>
  </si>
  <si>
    <t xml:space="preserve">Назначение представителя  </t>
  </si>
  <si>
    <t>Таблица 3 - Оценка рейтинга риска</t>
  </si>
  <si>
    <t>Таблица 4 - Индекс надзорного внимания</t>
  </si>
  <si>
    <t>Индекс надзорного внимания</t>
  </si>
  <si>
    <t>РИСК</t>
  </si>
  <si>
    <t>КОМПОНЕНТЫ РИСКА</t>
  </si>
  <si>
    <t>ВЕС</t>
  </si>
  <si>
    <t>СУЖДЕНИЕ</t>
  </si>
  <si>
    <t>БАЛЛ</t>
  </si>
  <si>
    <t>ОЦЕНКА</t>
  </si>
  <si>
    <t>МОДЕЛЬ ОЦЕНКИ РИСКА</t>
  </si>
  <si>
    <t>НЕОТЪЕМЛЕМЫЕ РИСКИ</t>
  </si>
  <si>
    <t>ОЦЕНКА РИСКА</t>
  </si>
  <si>
    <t>ПОДДЕРЖКА КАПИТАЛА</t>
  </si>
  <si>
    <t>МЕНЕДЖМЕНТ И КОНТРОЛЬ</t>
  </si>
  <si>
    <t>ОЦЕНКА ВЛИЯНИЯ ДЛЯ КОМПАНИЙ ОБЩЕГО СТРАХОВАНИЯ</t>
  </si>
  <si>
    <t>ОЦЕНКА ВЛИЯНИЯ ДЛЯ КОМПАНИЙ СТРАХОВАНИЯ ЖИЗНИ</t>
  </si>
  <si>
    <t>МОДЕЛЬ РЕЙТИНГА РИСКА</t>
  </si>
  <si>
    <t>ОСТАТОЧНЫЙ РИСК</t>
  </si>
  <si>
    <t>УЯЗВИМОСТЬ</t>
  </si>
  <si>
    <t>ВЛИЯНИЕ</t>
  </si>
  <si>
    <t>РЕЙТИНГ РИСКА</t>
  </si>
  <si>
    <t>ОТНОСИТЕЛЬНЫЙ ВЕС</t>
  </si>
  <si>
    <t>СРЕДНЕВЗВЕШЕННЫЙ РЕЙТИНГ</t>
  </si>
  <si>
    <t>РЕЙТИНГ (ПО 4-Х БАЛЛЬНОЙ ШКАЛЕ)</t>
  </si>
  <si>
    <t>1. СТРАХОВОЙ РИСК</t>
  </si>
  <si>
    <t>2. ОПЕРАЦИОННЫЙ РИСК</t>
  </si>
  <si>
    <t>3. КРЕДИТНЫЙ РИСК</t>
  </si>
  <si>
    <t>4. РИСК ЛИКВИДНОСТИ</t>
  </si>
  <si>
    <t>5. РЫНОЧНЫЙ РИСК</t>
  </si>
  <si>
    <t>6. СТРАТЕГИЧЕСКИЙ РИСК</t>
  </si>
  <si>
    <t>7. РИСК КОНТРАГЕНТА</t>
  </si>
  <si>
    <t>8. РЕГУЛЯТОРНЫЙ РИСК</t>
  </si>
  <si>
    <t>1. СОВЕТ ДИРЕКТОРОВ</t>
  </si>
  <si>
    <t>2. ПРАВЛЕНИЕ</t>
  </si>
  <si>
    <t>3. ОПЕРАЦИОННЫЙ МЕНЕДЖМЕНТ</t>
  </si>
  <si>
    <t>4. РИСК МЕНЕДЖМЕНТ</t>
  </si>
  <si>
    <t>УПРАВЛЕНИЕ БЕЗОПАСНОСТЬЮ ИС</t>
  </si>
  <si>
    <t>ДИЗАЙН ПРОДУКТА</t>
  </si>
  <si>
    <t>ЦЕНООБРАЗОВАНИЕ</t>
  </si>
  <si>
    <t>АНДЕРРАЙТИНГ</t>
  </si>
  <si>
    <t>УРЕГУЛИРОВАНИЕ ВЫПЛАТ</t>
  </si>
  <si>
    <t>РЕЗЕРВИРОВАНИЕ</t>
  </si>
  <si>
    <t>ПЕРЕСТРАХОВАНИЕ</t>
  </si>
  <si>
    <t>IT СИСТЕМЫ</t>
  </si>
  <si>
    <t>ЛЮДИ</t>
  </si>
  <si>
    <t>КАДРОВАЯ ПОЛИТИКА</t>
  </si>
  <si>
    <t>МОШЕННИЧЕСТВО</t>
  </si>
  <si>
    <t>ПЛАН АВАРИЙНОГО ВОССТАНОВЛЕНИЯ</t>
  </si>
  <si>
    <t>АУТСОРСИНГ</t>
  </si>
  <si>
    <t>КРЕДИТНЫЙ МЕНЕДЖМЕНТ</t>
  </si>
  <si>
    <t>КОНЦЕНТРАЦИЯ КРЕДИТНОГО РИСКА</t>
  </si>
  <si>
    <t>ФИНАНСОВАЯ ПРОЧНОСТЬ КОНТРАГЕНТА</t>
  </si>
  <si>
    <t>ЛИКВИДНОСТЬ</t>
  </si>
  <si>
    <t>ФИНАНСИРОВАНИЕ ЛИКВИДНОСТИ</t>
  </si>
  <si>
    <t>АКТИВЫ И ОЦЕНКА АКТИВОВ</t>
  </si>
  <si>
    <t>ОБЯЗАТЕЛЬСТВА И ОЦЕНКА ОБЯЗАТЕЛЬСТВ</t>
  </si>
  <si>
    <t>ИНВЕСТИЦИОННАЯ СТРАТЕГИЯ</t>
  </si>
  <si>
    <t>ОБЩАЯ СТРАТЕГИЯ</t>
  </si>
  <si>
    <t>БИЗНЕС МОДЕЛЬ</t>
  </si>
  <si>
    <t>СВЯЗАННЫЕ СТОРОНЫ</t>
  </si>
  <si>
    <t>СОБСТВЕННОСТЬ КОМПАНИИ/ГРУППЫ</t>
  </si>
  <si>
    <t>КОНЦЕНТРАЦИЯ РИСКА</t>
  </si>
  <si>
    <t>МАКРОЭКОНОМИЧЕСКИЕ/ВНЕШНИЕ ФАКТОРЫ</t>
  </si>
  <si>
    <t>СОБЛЮДЕНИЕ</t>
  </si>
  <si>
    <t>СУДЕБНЫЙ ПРОЦЕСС</t>
  </si>
  <si>
    <t>ЖАЛОБЫ</t>
  </si>
  <si>
    <t>СОСТАВ СОВЕТА ДИРЕКТОРОВ</t>
  </si>
  <si>
    <t>КАЧЕСТВО СОВЕТА ДИРЕКТОРОВ</t>
  </si>
  <si>
    <t>ПОЛИТИКА ВОЗНАГРАЖДЕНИЯ</t>
  </si>
  <si>
    <t>КОМИТЕТЫ ПРИ СОВЕТЕ ДИРЕКТОРОВ</t>
  </si>
  <si>
    <t>СОСТАВ ПРАВЛЕНИЯ</t>
  </si>
  <si>
    <t>КАЧЕСТВО ПРАВЛЕНИЯ</t>
  </si>
  <si>
    <t>ДЕПАРТАМЕНТ АНДЕРРАЙТИНГА</t>
  </si>
  <si>
    <t>ДЕПАРТАМЕНТ ВЫПЛАТ</t>
  </si>
  <si>
    <t>ФИНАНСОВЫЙ ДЕПАРТАМЕНТ</t>
  </si>
  <si>
    <t>СТРАТЕГИЯ РИСК МЕНЕДЖМЕНТА</t>
  </si>
  <si>
    <t>СТРУКТУРА РИСК МЕНЕДЖМЕНТА</t>
  </si>
  <si>
    <t>ФУНКЦИЯ РИСК МЕНЕДЖМЕНТА</t>
  </si>
  <si>
    <t>ЦЕЛОСТНОСТЬ ДАННЫХ</t>
  </si>
  <si>
    <t>УПРАВЛЕНИЕ БАЗОЙ ДАННЫХ</t>
  </si>
  <si>
    <t>ВНУТРЕННИЙ АУДИТ</t>
  </si>
  <si>
    <t>ВНЕШНИЙ АУДИТ</t>
  </si>
  <si>
    <t>ВНУТРЕННИЙ КОНТРОЛЬ</t>
  </si>
  <si>
    <t>ИЗЛИШЕК/ПОКРЫТИЕ</t>
  </si>
  <si>
    <t>ПРИБЫЛЬ</t>
  </si>
  <si>
    <t>ДОСТУП К ДОПОЛНИТЕЛЬНОМУ КАПИТАЛУ</t>
  </si>
  <si>
    <t>СТРАХОВОЙ РИСК</t>
  </si>
  <si>
    <t>ОПЕРАЦИОННЫЙ РИСК</t>
  </si>
  <si>
    <t>КРЕДИТНЫЙ РИСК</t>
  </si>
  <si>
    <t>РИСК ЛИКВИДНОСТИ</t>
  </si>
  <si>
    <t>РЫНОЧНЫЙ РИСК</t>
  </si>
  <si>
    <t>СТРАТЕГИЧЕСКИЙ РИСК</t>
  </si>
  <si>
    <t>РИСК КОНТРАГЕНТА</t>
  </si>
  <si>
    <t>РЕГУЛЯТОРГЫЙ РИСК</t>
  </si>
  <si>
    <t>СОВЕТ ДИРЕКТОРОВ</t>
  </si>
  <si>
    <t>ПРАВЛЕНИЕ</t>
  </si>
  <si>
    <t>ОПЕРАЦИОННЫЙ МЕНДЖМЕНТ</t>
  </si>
  <si>
    <t>ОПЕРАЦИОННЫЙ МЕНЕДЖМЕНТ</t>
  </si>
  <si>
    <t>РИСК МЕНЕДЖМЕНТ</t>
  </si>
  <si>
    <t>НЕЗАВИСИМАЯ ОЦЕНКА</t>
  </si>
  <si>
    <t>РЕЙТИНГ</t>
  </si>
  <si>
    <t>КОЛИЧЕСТВО КОМПОНЕНТОВ В ОРАНЖЕВОЙ ЗОНЕ</t>
  </si>
  <si>
    <t>КОЛИЧЕСТВО КОМПОНЕНТОВ В КРАСНОЙ ЗОНЕ</t>
  </si>
  <si>
    <t>ВИД И ЧАСТОТА МОНИТОРИНГА</t>
  </si>
  <si>
    <t>ЗАПРОС ДОПОЛНИТЕЛЬНОЙ ИНФОРМАЦИИ</t>
  </si>
  <si>
    <t>ВСТРЕЧА С КОМПАНИЕЙ</t>
  </si>
  <si>
    <t>ИНСПЕКЦИЯ</t>
  </si>
  <si>
    <t>НАЗНАЧЕНИЕ ПРЕДСТАВИТЕЛЯ</t>
  </si>
  <si>
    <t>КОММЕНТАРИИ *</t>
  </si>
  <si>
    <t>ПОЗИЦИЯ НАДЗОРНОГО ОРГАНА</t>
  </si>
  <si>
    <t>НАИМЕНОВАНИЕ СТРАХОВОЙ (ПЕРЕСТРАХОВОЧНОЙ) ОРГАНИЗАЦИИ</t>
  </si>
  <si>
    <t>ОБЗОР СТРАХОВОГО РЫНКА</t>
  </si>
  <si>
    <t>РЕГУЛЯТОРНЫЙ РИСК</t>
  </si>
  <si>
    <t>ОЦЕНКА НЕОТЪЕМЛЕМЫХ РИСКОВ</t>
  </si>
  <si>
    <t>РЕЙТИНГ НЕОТЪЕМЛЕМЫХ РИСКОВ</t>
  </si>
  <si>
    <t>КОЛИЧЕСТВО КОМПОНЕНТОВ В КАЖДОЙ КАТЕГОРИИ РИСКА</t>
  </si>
  <si>
    <t>КОЛИЧЕСТВО КОМПАНИЙ В КАЖДОЙ КАТЕГОРИИ РИСКА ПО КОМПОНЕНТАМ НЕОТЪЕМЛЕМЫХ РИСКОВ</t>
  </si>
  <si>
    <t>РИСК МЕНДЖМЕНТ</t>
  </si>
  <si>
    <t>ОЦЕНКА МЕНЕДЖМЕНТА И КОНТРОЛЯ</t>
  </si>
  <si>
    <t>РЕЙТИНГ МЕНЕДЖМЕНТА И КОНТРОЛЯ</t>
  </si>
  <si>
    <t>ДЕТАЛЬНЫЙ ОБЗОР СТРАХОВОГО РЫНКА ПО КОМПОНЕНТАМ НЕОТЪЕМЛЕМЫХ РИСКОВ</t>
  </si>
  <si>
    <t>ДЕТАЛЬНЫЙ ОБЗОР СТРАХОВОГО РЫНКА ПО КОМПОНЕНТАМ МЕНЕДЖМЕНТА И КОНТРОЛЯ</t>
  </si>
  <si>
    <t>КОЛИЧЕСТВО КОМПАНИЙ В КАЖДОЙ КАТЕГОРИИ РИСКА ПО КОМПОНЕНТАМ МЕНЕДЖМЕНТА И КОНТРОЛЯ</t>
  </si>
  <si>
    <t>5. УПРАВЛЕНИЕ БЕЗОПАСНОСТЬЮ ИС</t>
  </si>
  <si>
    <t>6. НЕЗАВИСИМАЯ ОЦЕНКА</t>
  </si>
  <si>
    <t>Фамилия куратора*</t>
  </si>
  <si>
    <t xml:space="preserve">PROFILING TOOL PT - KAZ </t>
  </si>
  <si>
    <t xml:space="preserve">          Перед запуском инструмента необходимо заполнить шаблон, представленный на Рисунке 1, по каждой страховой организации. Шаблон представляет собой список качественный вопросов с несколькими вариантами ответов по оцениваемым видам рисков. Предполагается, что на первом этапе  страховая организация (СО) производит самостоятельную оценку своей деятельности, после чего куратор на основе своих знаний и опыта должен проверить достоверность полученных ответов (при возникновении сомнений произвести запрос дополнительной информации). Также, в пункте оценки рейтинга влияния  шаблон включает в себя вопросы, на которые СО не может ответить самостоятельно за неимением рыночных данных. В данном пункте куратору необходимо произвести самостоятельную оценку. Стоит обратить внимание, что для компаний общего страхования и страхования жизни представлены разные варианты ответов.</t>
  </si>
  <si>
    <t>Рисунок 1: Шаблон для заполнения</t>
  </si>
  <si>
    <t xml:space="preserve">         При запуске инструмента появляется следующий интерфейс, представленный на Рисунке 2. </t>
  </si>
  <si>
    <t>Рисунок 2: Интерфейс инструмента</t>
  </si>
  <si>
    <t xml:space="preserve">          При нажатии на кнопку "Создать шаблон", инструмент  создает шаблон с заданным набором вопросов и вариантами ответов, что позволяет избежать рутинную работу и ошибки человеческого фактора при изменении вопросов. </t>
  </si>
  <si>
    <t>3.</t>
  </si>
  <si>
    <t xml:space="preserve">          При нажатии на кнопку "Выберите папку с заполненными шаблонами", в появившемся диалоговом окне необходимо указать местоположение папки "Заполненные шаблоны PT-KAZ" на компьютере пользователя. Данная папка содержит заполненные шаблоны по каждой СО, а также папку с результатами (см. Рисунок 3).</t>
  </si>
  <si>
    <t>Рисунок 3: Выбор папки на компьютере пользователя</t>
  </si>
  <si>
    <t>4.</t>
  </si>
  <si>
    <t xml:space="preserve">          При нажатии на кнопку "Начать profiling" появляется следующее диалоговое окно, в котором можно выбрать один их 3-х видов отчетов: "Страховая организация", "Обзор страхового рынка " и "Детальный обзор страхового рынка по" (см. Рисунок 5).</t>
  </si>
  <si>
    <t>Рисунок 5: Выбор отчета</t>
  </si>
  <si>
    <t xml:space="preserve">          При выборе отчета "Страховая организация" из выпадающего списка необходимо выбрать наименование страховой организации. Данный вид отчета представляет информацию о состоянии оцениваемых компонентов риска, позиции надзорного органа, а также частоте и виде мониторинга в отношении выбранной страховой организации (см. Рисунок 6). </t>
  </si>
  <si>
    <t>5.</t>
  </si>
  <si>
    <r>
      <t xml:space="preserve">Рисунок 6: </t>
    </r>
    <r>
      <rPr>
        <b/>
        <sz val="12"/>
        <color theme="1"/>
        <rFont val="Times New Roman"/>
        <family val="1"/>
        <charset val="204"/>
      </rPr>
      <t>Отчет "Страховая организация"</t>
    </r>
  </si>
  <si>
    <t xml:space="preserve">           После проведения анализа, необходимо заполнить графу "Фамилия куратора" и оставить комментарии по компонентам риска.</t>
  </si>
  <si>
    <t>6.</t>
  </si>
  <si>
    <t>7.</t>
  </si>
  <si>
    <t xml:space="preserve">          При нажатии на кнопку "Сохранить", полученные результаты профилирования отдельно по каждой компании сохраняются в папке "PT-Results", расположенной в папке "Заполненные формы PT-KAZ".</t>
  </si>
  <si>
    <t xml:space="preserve">          При выборе отчета "Обзор страхового рынка", из выпадающего списка можно выбрать параметр, в соответствии с которым будет производиться сортировка компаний. По умолчанию, сортировка производится по позиции надзорного органа. Данный вид отчета представляет информацию о состоянии оцениваемых компонентов риска, позиции надзорного органа, а также частоте и виде мониторинга по компаниям страхового рынка (см. Рисунок 7.1). При нажатии на кнопку "Детали (отобразить/скрыть)" пользователь может получить более детальную информацию о состоянии рисковых компонентов, используемых при определении позиции надзорного органа (см. Рисунок 7.2).       </t>
  </si>
  <si>
    <t>8.</t>
  </si>
  <si>
    <r>
      <t xml:space="preserve">Рисунок 7.1: </t>
    </r>
    <r>
      <rPr>
        <b/>
        <sz val="12"/>
        <color theme="1"/>
        <rFont val="Times New Roman"/>
        <family val="1"/>
        <charset val="204"/>
      </rPr>
      <t>Отчет "Обзор страхового рынка"</t>
    </r>
  </si>
  <si>
    <t>Рисунок 7.2: Отчет "Обзор страхового рынка"</t>
  </si>
  <si>
    <t xml:space="preserve">          При выборе отчета "Детальный обзор страхового рынка по" можно провести более детальный анализ по компонентам "неотъемлемых рисков" или "менеджмента и контроля". Отчет состоит из 3-х таблиц: состояние компонентов "неотъемлемых рисков/менеджмента и контроля" по компаниям страхового рынка;  количество компонентов "неотъемлемых рисков/менеджмента и контроля" в каждой зоне риска; количество компаний в каждой зоне риска по каждому компоненту "неотъемлемых рисков/менеджмента и контроля" (Рисунок 8). Данный вид отчета представляет собой карту риска, которая будет способствовать лучшему распределению надзорных ресурсов.</t>
  </si>
  <si>
    <t>9.</t>
  </si>
  <si>
    <r>
      <t xml:space="preserve">Рисунок 8.1:  Отчет </t>
    </r>
    <r>
      <rPr>
        <b/>
        <sz val="12"/>
        <color theme="1"/>
        <rFont val="Times New Roman"/>
        <family val="1"/>
        <charset val="204"/>
      </rPr>
      <t>"Детальный обзор страхового рынка по"</t>
    </r>
  </si>
  <si>
    <r>
      <t xml:space="preserve">Рисунок 8.2:  Отчет </t>
    </r>
    <r>
      <rPr>
        <b/>
        <sz val="12"/>
        <color theme="1"/>
        <rFont val="Times New Roman"/>
        <family val="1"/>
        <charset val="204"/>
      </rPr>
      <t>"Детальный обзор страхового рынка по"</t>
    </r>
  </si>
  <si>
    <t xml:space="preserve">          Кнопка "Свернуть" позволяет продолжить работу, не теряя выбранные значения в вышестоящих пунктах.  </t>
  </si>
  <si>
    <t>10.</t>
  </si>
  <si>
    <t xml:space="preserve">          Кнопка "Сброс данных" обнуляет значения, выбранные в вышестоящих пунктах, и удаляет листы, полученные в результате запуска данной опции.</t>
  </si>
  <si>
    <t>11.</t>
  </si>
  <si>
    <t xml:space="preserve">          При отображении скрытых листов можно поближе познакомиться с моделью, используемой для оценки и рейтинга риска, а также провести детальный анализ компонентов и подкомпонентов риска на уровне отдельного вопроса.  </t>
  </si>
  <si>
    <t>12.</t>
  </si>
  <si>
    <t>были нарушения</t>
  </si>
  <si>
    <t>C:\Work\svn\Пилотка новая версия\Заполненные шаблоны</t>
  </si>
  <si>
    <t>Профайлинг</t>
  </si>
  <si>
    <t>1. Состав праления</t>
  </si>
  <si>
    <t>Рыночная доля технических провизий (страховых резервов)</t>
  </si>
</sst>
</file>

<file path=xl/styles.xml><?xml version="1.0" encoding="utf-8"?>
<styleSheet xmlns="http://schemas.openxmlformats.org/spreadsheetml/2006/main">
  <numFmts count="14">
    <numFmt numFmtId="164" formatCode="_-* #,##0.00_р_._-;\-* #,##0.00_р_._-;_-* &quot;-&quot;??_р_._-;_-@_-"/>
    <numFmt numFmtId="165" formatCode="_(* #,##0.00_);_(* \(#,##0.00\);_(* &quot;-&quot;??_);_(@_)"/>
    <numFmt numFmtId="166" formatCode="[$-C09]dd\-mmmm\-yyyy;@"/>
    <numFmt numFmtId="167" formatCode="0.0"/>
    <numFmt numFmtId="168" formatCode="_-* #,##0.0_р_._-;\-* #,##0.0_р_._-;_-* &quot;-&quot;??_р_._-;_-@_-"/>
    <numFmt numFmtId="169" formatCode="_-* #,##0.0\ _₽_-;\-* #,##0.0\ _₽_-;_-* &quot;-&quot;?\ _₽_-;_-@_-"/>
    <numFmt numFmtId="170" formatCode="_-* #,##0_р_._-;\-* #,##0_р_._-;_-* &quot;-&quot;??_р_._-;_-@_-"/>
    <numFmt numFmtId="171" formatCode="0.0%"/>
    <numFmt numFmtId="172" formatCode="0.0000"/>
    <numFmt numFmtId="173" formatCode="_-* #,##0.0\ _₽_-;\-* #,##0.0\ _₽_-;_-* &quot;-&quot;??\ _₽_-;_-@_-"/>
    <numFmt numFmtId="174" formatCode="_-* #,##0\ _₽_-;\-* #,##0\ _₽_-;_-* &quot;-&quot;??\ _₽_-;_-@_-"/>
    <numFmt numFmtId="175" formatCode="dd\-mm\-yyyy"/>
    <numFmt numFmtId="176" formatCode="_-* #,##0.00_-;\-* #,##0.00_-;_-* &quot;-&quot;??_-;_-@_-"/>
    <numFmt numFmtId="177" formatCode="_(* #,##0_);_(* \(#,##0\);_(* &quot;-&quot;??_);_(@_)"/>
  </numFmts>
  <fonts count="6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  <charset val="204"/>
    </font>
    <font>
      <sz val="11"/>
      <color rgb="FF9C6500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Bookman Old Style"/>
      <family val="1"/>
      <charset val="204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name val="Arial Cyr"/>
      <charset val="204"/>
    </font>
    <font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8"/>
      <name val="Times New Roman"/>
      <family val="1"/>
      <charset val="204"/>
    </font>
    <font>
      <b/>
      <sz val="10"/>
      <color rgb="FFFFFFFF"/>
      <name val="Times New Roman"/>
      <family val="1"/>
      <charset val="204"/>
    </font>
    <font>
      <sz val="10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  <font>
      <sz val="11"/>
      <color rgb="FF92D050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u/>
      <sz val="9.35"/>
      <color theme="10"/>
      <name val="Calibri"/>
      <family val="2"/>
      <charset val="204"/>
    </font>
    <font>
      <sz val="11"/>
      <color theme="3" tint="0.39997558519241921"/>
      <name val="Calibri"/>
      <family val="2"/>
      <charset val="204"/>
      <scheme val="minor"/>
    </font>
    <font>
      <u/>
      <sz val="11"/>
      <color theme="3" tint="-0.249977111117893"/>
      <name val="Calibri"/>
      <family val="2"/>
      <charset val="204"/>
      <scheme val="minor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u/>
      <sz val="14"/>
      <color theme="10"/>
      <name val="Calibri"/>
      <family val="2"/>
      <charset val="204"/>
    </font>
    <font>
      <b/>
      <sz val="18"/>
      <color rgb="FF25406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rgb="FFFF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36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sz val="12"/>
      <name val="Arial Cyr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Cambria"/>
      <family val="1"/>
      <charset val="204"/>
      <scheme val="major"/>
    </font>
    <font>
      <b/>
      <sz val="12"/>
      <color rgb="FFFF0000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2"/>
      <color rgb="FF00B050"/>
      <name val="Times New Roman"/>
      <family val="1"/>
      <charset val="204"/>
    </font>
    <font>
      <b/>
      <sz val="12"/>
      <color rgb="FF00B050"/>
      <name val="Times New Roman"/>
      <family val="1"/>
      <charset val="204"/>
    </font>
    <font>
      <b/>
      <sz val="12"/>
      <color theme="3" tint="-0.249977111117893"/>
      <name val="Times New Roman"/>
      <family val="1"/>
      <charset val="204"/>
    </font>
    <font>
      <sz val="12"/>
      <name val="Calibri"/>
      <family val="2"/>
      <charset val="204"/>
      <scheme val="minor"/>
    </font>
    <font>
      <b/>
      <sz val="12"/>
      <color rgb="FF00B0F0"/>
      <name val="Times New Roman"/>
      <family val="1"/>
      <charset val="204"/>
    </font>
    <font>
      <sz val="16"/>
      <color rgb="FFFF0000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2"/>
      <color rgb="FF25406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</fonts>
  <fills count="3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auto="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254">
    <xf numFmtId="0" fontId="0" fillId="0" borderId="0"/>
    <xf numFmtId="0" fontId="4" fillId="0" borderId="0"/>
    <xf numFmtId="9" fontId="4" fillId="0" borderId="0" applyFont="0" applyFill="0" applyBorder="0" applyAlignment="0" applyProtection="0"/>
    <xf numFmtId="0" fontId="6" fillId="2" borderId="0" applyNumberFormat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0" borderId="0"/>
    <xf numFmtId="0" fontId="9" fillId="0" borderId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0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/>
    <xf numFmtId="0" fontId="10" fillId="0" borderId="0"/>
    <xf numFmtId="0" fontId="12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2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2" fillId="0" borderId="0"/>
    <xf numFmtId="0" fontId="11" fillId="0" borderId="0"/>
    <xf numFmtId="0" fontId="10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1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0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0" fontId="1" fillId="3" borderId="1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12" fillId="0" borderId="0"/>
    <xf numFmtId="0" fontId="12" fillId="0" borderId="0"/>
    <xf numFmtId="0" fontId="55" fillId="0" borderId="0"/>
  </cellStyleXfs>
  <cellXfs count="768">
    <xf numFmtId="0" fontId="0" fillId="0" borderId="0" xfId="0"/>
    <xf numFmtId="0" fontId="5" fillId="0" borderId="0" xfId="1" applyFont="1" applyFill="1" applyBorder="1"/>
    <xf numFmtId="0" fontId="5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center" vertical="center" wrapText="1" readingOrder="1"/>
    </xf>
    <xf numFmtId="0" fontId="7" fillId="18" borderId="2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 readingOrder="1"/>
    </xf>
    <xf numFmtId="0" fontId="8" fillId="19" borderId="2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/>
    </xf>
    <xf numFmtId="0" fontId="5" fillId="0" borderId="0" xfId="1" applyFont="1" applyFill="1" applyBorder="1" applyAlignment="1">
      <alignment horizontal="right" wrapText="1"/>
    </xf>
    <xf numFmtId="170" fontId="1" fillId="0" borderId="2" xfId="5" applyNumberFormat="1" applyFont="1" applyFill="1" applyBorder="1" applyAlignment="1">
      <alignment vertical="top" wrapText="1"/>
    </xf>
    <xf numFmtId="9" fontId="0" fillId="0" borderId="2" xfId="0" applyNumberFormat="1" applyFill="1" applyBorder="1" applyAlignment="1">
      <alignment horizontal="center" vertical="center"/>
    </xf>
    <xf numFmtId="0" fontId="5" fillId="21" borderId="0" xfId="1" applyFont="1" applyFill="1" applyBorder="1" applyAlignment="1">
      <alignment horizontal="left" vertical="top"/>
    </xf>
    <xf numFmtId="0" fontId="5" fillId="21" borderId="0" xfId="1" applyFont="1" applyFill="1" applyBorder="1" applyAlignment="1">
      <alignment horizontal="center" vertical="center"/>
    </xf>
    <xf numFmtId="0" fontId="5" fillId="21" borderId="0" xfId="1" applyFont="1" applyFill="1" applyBorder="1"/>
    <xf numFmtId="0" fontId="0" fillId="0" borderId="0" xfId="0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top" wrapText="1"/>
    </xf>
    <xf numFmtId="0" fontId="0" fillId="0" borderId="0" xfId="0" applyFill="1" applyBorder="1" applyAlignment="1">
      <alignment horizontal="right" vertical="center"/>
    </xf>
    <xf numFmtId="1" fontId="0" fillId="0" borderId="0" xfId="4" applyNumberFormat="1" applyFont="1" applyFill="1" applyBorder="1" applyAlignment="1">
      <alignment horizontal="right" vertical="center"/>
    </xf>
    <xf numFmtId="0" fontId="0" fillId="21" borderId="18" xfId="0" applyFill="1" applyBorder="1"/>
    <xf numFmtId="0" fontId="0" fillId="21" borderId="18" xfId="0" applyFill="1" applyBorder="1" applyAlignment="1">
      <alignment vertical="center"/>
    </xf>
    <xf numFmtId="0" fontId="0" fillId="21" borderId="15" xfId="0" applyFill="1" applyBorder="1" applyAlignment="1">
      <alignment vertical="center"/>
    </xf>
    <xf numFmtId="0" fontId="0" fillId="21" borderId="0" xfId="0" applyFill="1" applyBorder="1" applyAlignment="1">
      <alignment vertical="center"/>
    </xf>
    <xf numFmtId="0" fontId="0" fillId="21" borderId="14" xfId="0" applyFill="1" applyBorder="1" applyAlignment="1">
      <alignment vertical="center"/>
    </xf>
    <xf numFmtId="0" fontId="0" fillId="21" borderId="15" xfId="0" applyFill="1" applyBorder="1"/>
    <xf numFmtId="0" fontId="0" fillId="21" borderId="0" xfId="0" applyFill="1" applyBorder="1"/>
    <xf numFmtId="0" fontId="0" fillId="21" borderId="14" xfId="0" applyFill="1" applyBorder="1"/>
    <xf numFmtId="0" fontId="0" fillId="21" borderId="16" xfId="0" applyFill="1" applyBorder="1"/>
    <xf numFmtId="0" fontId="0" fillId="21" borderId="20" xfId="0" applyFill="1" applyBorder="1"/>
    <xf numFmtId="0" fontId="0" fillId="21" borderId="21" xfId="0" applyFill="1" applyBorder="1"/>
    <xf numFmtId="0" fontId="0" fillId="21" borderId="2" xfId="0" applyFill="1" applyBorder="1" applyAlignment="1">
      <alignment vertical="center" wrapText="1"/>
    </xf>
    <xf numFmtId="0" fontId="0" fillId="0" borderId="2" xfId="0" applyFill="1" applyBorder="1" applyAlignment="1">
      <alignment horizontal="center" vertical="center"/>
    </xf>
    <xf numFmtId="0" fontId="0" fillId="21" borderId="17" xfId="0" applyFill="1" applyBorder="1"/>
    <xf numFmtId="0" fontId="0" fillId="21" borderId="18" xfId="0" applyFill="1" applyBorder="1" applyAlignment="1">
      <alignment vertical="top" wrapText="1"/>
    </xf>
    <xf numFmtId="0" fontId="0" fillId="21" borderId="0" xfId="0" applyFill="1" applyBorder="1" applyAlignment="1">
      <alignment vertical="top" wrapText="1"/>
    </xf>
    <xf numFmtId="0" fontId="0" fillId="21" borderId="18" xfId="0" applyFill="1" applyBorder="1" applyAlignment="1">
      <alignment horizontal="center" vertical="center"/>
    </xf>
    <xf numFmtId="0" fontId="0" fillId="22" borderId="0" xfId="0" applyFill="1" applyBorder="1"/>
    <xf numFmtId="0" fontId="0" fillId="21" borderId="19" xfId="0" applyFill="1" applyBorder="1"/>
    <xf numFmtId="0" fontId="0" fillId="23" borderId="0" xfId="0" applyFill="1" applyBorder="1"/>
    <xf numFmtId="0" fontId="0" fillId="23" borderId="0" xfId="0" applyFill="1" applyBorder="1" applyAlignment="1">
      <alignment horizontal="center"/>
    </xf>
    <xf numFmtId="0" fontId="0" fillId="23" borderId="0" xfId="0" applyFill="1" applyBorder="1" applyAlignment="1">
      <alignment horizontal="center" vertical="center"/>
    </xf>
    <xf numFmtId="0" fontId="0" fillId="22" borderId="0" xfId="0" applyFill="1" applyAlignment="1">
      <alignment vertical="center"/>
    </xf>
    <xf numFmtId="0" fontId="0" fillId="22" borderId="0" xfId="0" applyFill="1" applyBorder="1" applyAlignment="1">
      <alignment vertical="center"/>
    </xf>
    <xf numFmtId="0" fontId="0" fillId="22" borderId="0" xfId="0" applyFill="1" applyBorder="1" applyAlignment="1">
      <alignment horizontal="center" vertical="center"/>
    </xf>
    <xf numFmtId="9" fontId="0" fillId="23" borderId="0" xfId="0" applyNumberFormat="1" applyFill="1" applyBorder="1"/>
    <xf numFmtId="0" fontId="0" fillId="22" borderId="0" xfId="0" applyFill="1" applyAlignment="1">
      <alignment horizontal="center" vertical="center"/>
    </xf>
    <xf numFmtId="0" fontId="0" fillId="21" borderId="17" xfId="0" applyFill="1" applyBorder="1" applyAlignment="1">
      <alignment vertical="center"/>
    </xf>
    <xf numFmtId="0" fontId="0" fillId="21" borderId="19" xfId="0" applyFill="1" applyBorder="1" applyAlignment="1">
      <alignment vertical="center"/>
    </xf>
    <xf numFmtId="0" fontId="0" fillId="21" borderId="14" xfId="0" applyFill="1" applyBorder="1" applyAlignment="1">
      <alignment horizontal="center" vertical="center"/>
    </xf>
    <xf numFmtId="0" fontId="3" fillId="21" borderId="14" xfId="0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9" fontId="0" fillId="21" borderId="2" xfId="3026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vertical="center"/>
    </xf>
    <xf numFmtId="168" fontId="0" fillId="21" borderId="2" xfId="2978" applyNumberFormat="1" applyFont="1" applyFill="1" applyBorder="1" applyAlignment="1">
      <alignment vertical="center"/>
    </xf>
    <xf numFmtId="0" fontId="0" fillId="21" borderId="22" xfId="0" applyFill="1" applyBorder="1" applyAlignment="1">
      <alignment vertical="center"/>
    </xf>
    <xf numFmtId="9" fontId="3" fillId="21" borderId="14" xfId="0" applyNumberFormat="1" applyFont="1" applyFill="1" applyBorder="1" applyAlignment="1">
      <alignment vertical="center"/>
    </xf>
    <xf numFmtId="9" fontId="3" fillId="21" borderId="13" xfId="3026" applyFont="1" applyFill="1" applyBorder="1" applyAlignment="1">
      <alignment horizontal="center" vertical="center"/>
    </xf>
    <xf numFmtId="0" fontId="0" fillId="21" borderId="24" xfId="0" applyFill="1" applyBorder="1" applyAlignment="1">
      <alignment horizontal="center" vertical="center"/>
    </xf>
    <xf numFmtId="1" fontId="0" fillId="21" borderId="24" xfId="0" applyNumberFormat="1" applyFill="1" applyBorder="1" applyAlignment="1">
      <alignment horizontal="center" vertical="center"/>
    </xf>
    <xf numFmtId="0" fontId="0" fillId="21" borderId="24" xfId="0" applyFill="1" applyBorder="1" applyAlignment="1">
      <alignment vertical="center"/>
    </xf>
    <xf numFmtId="168" fontId="0" fillId="21" borderId="24" xfId="2978" applyNumberFormat="1" applyFont="1" applyFill="1" applyBorder="1" applyAlignment="1">
      <alignment vertical="center"/>
    </xf>
    <xf numFmtId="169" fontId="0" fillId="21" borderId="14" xfId="0" applyNumberFormat="1" applyFill="1" applyBorder="1" applyAlignment="1">
      <alignment horizontal="center" vertical="center"/>
    </xf>
    <xf numFmtId="171" fontId="3" fillId="21" borderId="6" xfId="3026" applyNumberFormat="1" applyFont="1" applyFill="1" applyBorder="1" applyAlignment="1">
      <alignment horizontal="center" vertical="center"/>
    </xf>
    <xf numFmtId="9" fontId="3" fillId="21" borderId="2" xfId="3026" applyFont="1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 wrapText="1"/>
    </xf>
    <xf numFmtId="0" fontId="0" fillId="21" borderId="13" xfId="0" applyFill="1" applyBorder="1" applyAlignment="1">
      <alignment horizontal="center" vertical="center"/>
    </xf>
    <xf numFmtId="0" fontId="0" fillId="21" borderId="16" xfId="0" applyFill="1" applyBorder="1" applyAlignment="1">
      <alignment vertical="center"/>
    </xf>
    <xf numFmtId="0" fontId="0" fillId="21" borderId="20" xfId="0" applyFill="1" applyBorder="1" applyAlignment="1">
      <alignment horizontal="center" vertical="center"/>
    </xf>
    <xf numFmtId="0" fontId="0" fillId="22" borderId="0" xfId="0" applyFill="1"/>
    <xf numFmtId="0" fontId="0" fillId="23" borderId="0" xfId="0" applyFill="1" applyBorder="1" applyAlignment="1">
      <alignment vertical="top" wrapText="1"/>
    </xf>
    <xf numFmtId="0" fontId="0" fillId="22" borderId="0" xfId="0" applyFill="1" applyAlignment="1">
      <alignment vertical="top" wrapText="1"/>
    </xf>
    <xf numFmtId="172" fontId="0" fillId="23" borderId="0" xfId="0" applyNumberFormat="1" applyFill="1" applyBorder="1"/>
    <xf numFmtId="0" fontId="7" fillId="21" borderId="18" xfId="0" applyFont="1" applyFill="1" applyBorder="1" applyAlignment="1">
      <alignment horizontal="center" vertical="center"/>
    </xf>
    <xf numFmtId="0" fontId="0" fillId="21" borderId="15" xfId="0" applyFill="1" applyBorder="1" applyAlignment="1">
      <alignment vertical="top" wrapText="1"/>
    </xf>
    <xf numFmtId="0" fontId="3" fillId="21" borderId="2" xfId="0" applyFont="1" applyFill="1" applyBorder="1" applyAlignment="1">
      <alignment horizontal="center" vertical="top" wrapText="1"/>
    </xf>
    <xf numFmtId="0" fontId="0" fillId="21" borderId="14" xfId="0" applyFill="1" applyBorder="1" applyAlignment="1">
      <alignment vertical="top" wrapText="1"/>
    </xf>
    <xf numFmtId="9" fontId="0" fillId="21" borderId="2" xfId="0" applyNumberFormat="1" applyFill="1" applyBorder="1" applyAlignment="1">
      <alignment horizontal="center" vertical="center"/>
    </xf>
    <xf numFmtId="168" fontId="0" fillId="21" borderId="2" xfId="2978" applyNumberFormat="1" applyFont="1" applyFill="1" applyBorder="1" applyAlignment="1">
      <alignment horizontal="center" vertical="center"/>
    </xf>
    <xf numFmtId="167" fontId="0" fillId="21" borderId="2" xfId="0" applyNumberFormat="1" applyFill="1" applyBorder="1" applyAlignment="1">
      <alignment horizontal="center" vertical="center"/>
    </xf>
    <xf numFmtId="173" fontId="3" fillId="21" borderId="2" xfId="3027" applyNumberFormat="1" applyFont="1" applyFill="1" applyBorder="1" applyAlignment="1">
      <alignment horizontal="center" vertical="center"/>
    </xf>
    <xf numFmtId="9" fontId="0" fillId="21" borderId="14" xfId="0" applyNumberFormat="1" applyFill="1" applyBorder="1"/>
    <xf numFmtId="168" fontId="3" fillId="21" borderId="2" xfId="0" applyNumberFormat="1" applyFont="1" applyFill="1" applyBorder="1" applyAlignment="1">
      <alignment horizontal="center" vertical="center"/>
    </xf>
    <xf numFmtId="0" fontId="0" fillId="22" borderId="0" xfId="0" applyFill="1" applyBorder="1" applyAlignment="1"/>
    <xf numFmtId="0" fontId="0" fillId="23" borderId="0" xfId="0" applyFill="1" applyBorder="1" applyAlignment="1"/>
    <xf numFmtId="0" fontId="0" fillId="22" borderId="0" xfId="0" applyFill="1" applyAlignment="1"/>
    <xf numFmtId="0" fontId="0" fillId="21" borderId="15" xfId="0" applyFill="1" applyBorder="1" applyAlignment="1">
      <alignment horizontal="center" vertical="center"/>
    </xf>
    <xf numFmtId="0" fontId="0" fillId="21" borderId="15" xfId="0" applyFill="1" applyBorder="1" applyAlignment="1"/>
    <xf numFmtId="0" fontId="0" fillId="21" borderId="14" xfId="0" applyFill="1" applyBorder="1" applyAlignment="1"/>
    <xf numFmtId="0" fontId="0" fillId="23" borderId="0" xfId="0" applyNumberFormat="1" applyFill="1" applyBorder="1"/>
    <xf numFmtId="2" fontId="0" fillId="23" borderId="0" xfId="0" applyNumberFormat="1" applyFill="1" applyBorder="1"/>
    <xf numFmtId="0" fontId="0" fillId="0" borderId="20" xfId="0" applyFill="1" applyBorder="1" applyAlignment="1">
      <alignment vertical="top" wrapText="1"/>
    </xf>
    <xf numFmtId="0" fontId="0" fillId="0" borderId="20" xfId="0" applyFill="1" applyBorder="1"/>
    <xf numFmtId="0" fontId="0" fillId="21" borderId="2" xfId="6" applyFont="1" applyFill="1" applyBorder="1" applyAlignment="1">
      <alignment horizontal="center" vertical="top" wrapText="1"/>
    </xf>
    <xf numFmtId="0" fontId="0" fillId="21" borderId="0" xfId="0" applyFill="1"/>
    <xf numFmtId="0" fontId="0" fillId="21" borderId="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5" fillId="20" borderId="2" xfId="1" applyFont="1" applyFill="1" applyBorder="1" applyAlignment="1">
      <alignment horizontal="left" vertical="top"/>
    </xf>
    <xf numFmtId="0" fontId="0" fillId="0" borderId="2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right" vertical="top"/>
    </xf>
    <xf numFmtId="1" fontId="0" fillId="0" borderId="2" xfId="4" applyNumberFormat="1" applyFont="1" applyFill="1" applyBorder="1" applyAlignment="1">
      <alignment horizontal="right" vertical="top"/>
    </xf>
    <xf numFmtId="0" fontId="0" fillId="0" borderId="2" xfId="0" applyFill="1" applyBorder="1" applyAlignment="1">
      <alignment horizontal="center" vertical="top"/>
    </xf>
    <xf numFmtId="0" fontId="5" fillId="20" borderId="2" xfId="1" applyFont="1" applyFill="1" applyBorder="1" applyAlignment="1">
      <alignment horizontal="center" vertical="top"/>
    </xf>
    <xf numFmtId="0" fontId="5" fillId="20" borderId="2" xfId="1" applyFont="1" applyFill="1" applyBorder="1" applyAlignment="1">
      <alignment horizontal="right" vertical="top" wrapText="1"/>
    </xf>
    <xf numFmtId="1" fontId="0" fillId="20" borderId="2" xfId="4" applyNumberFormat="1" applyFont="1" applyFill="1" applyBorder="1" applyAlignment="1">
      <alignment horizontal="right" vertical="top"/>
    </xf>
    <xf numFmtId="0" fontId="0" fillId="20" borderId="2" xfId="0" applyFill="1" applyBorder="1" applyAlignment="1">
      <alignment horizontal="center" vertical="top" wrapText="1"/>
    </xf>
    <xf numFmtId="0" fontId="2" fillId="17" borderId="2" xfId="0" applyFont="1" applyFill="1" applyBorder="1" applyAlignment="1">
      <alignment horizontal="center" vertical="top"/>
    </xf>
    <xf numFmtId="0" fontId="2" fillId="17" borderId="2" xfId="0" applyFont="1" applyFill="1" applyBorder="1" applyAlignment="1">
      <alignment horizontal="center" vertical="top" wrapText="1"/>
    </xf>
    <xf numFmtId="167" fontId="7" fillId="0" borderId="0" xfId="5" applyNumberFormat="1" applyFont="1" applyFill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168" fontId="7" fillId="0" borderId="0" xfId="5" applyNumberFormat="1" applyFont="1" applyFill="1" applyBorder="1" applyAlignment="1">
      <alignment horizontal="center" vertical="center"/>
    </xf>
    <xf numFmtId="0" fontId="7" fillId="0" borderId="0" xfId="6" applyFont="1" applyFill="1" applyBorder="1" applyAlignment="1">
      <alignment horizontal="center" vertical="center" wrapText="1"/>
    </xf>
    <xf numFmtId="174" fontId="7" fillId="0" borderId="0" xfId="3027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top" wrapText="1" readingOrder="1"/>
    </xf>
    <xf numFmtId="0" fontId="20" fillId="20" borderId="3" xfId="0" applyFont="1" applyFill="1" applyBorder="1" applyAlignment="1">
      <alignment horizontal="center" vertical="top" wrapText="1" readingOrder="1"/>
    </xf>
    <xf numFmtId="0" fontId="20" fillId="20" borderId="12" xfId="0" applyFont="1" applyFill="1" applyBorder="1" applyAlignment="1">
      <alignment horizontal="center" vertical="top" wrapText="1" readingOrder="1"/>
    </xf>
    <xf numFmtId="0" fontId="20" fillId="20" borderId="13" xfId="0" applyFont="1" applyFill="1" applyBorder="1" applyAlignment="1">
      <alignment horizontal="center" vertical="top" wrapText="1" readingOrder="1"/>
    </xf>
    <xf numFmtId="0" fontId="20" fillId="16" borderId="3" xfId="0" applyFont="1" applyFill="1" applyBorder="1" applyAlignment="1">
      <alignment horizontal="center" vertical="top" wrapText="1" readingOrder="1"/>
    </xf>
    <xf numFmtId="0" fontId="20" fillId="16" borderId="12" xfId="0" applyFont="1" applyFill="1" applyBorder="1" applyAlignment="1">
      <alignment horizontal="center" vertical="top" wrapText="1" readingOrder="1"/>
    </xf>
    <xf numFmtId="0" fontId="20" fillId="16" borderId="13" xfId="0" applyFont="1" applyFill="1" applyBorder="1" applyAlignment="1">
      <alignment horizontal="center" vertical="top" wrapText="1" readingOrder="1"/>
    </xf>
    <xf numFmtId="0" fontId="20" fillId="19" borderId="3" xfId="0" applyFont="1" applyFill="1" applyBorder="1" applyAlignment="1">
      <alignment horizontal="center" vertical="top" wrapText="1" readingOrder="1"/>
    </xf>
    <xf numFmtId="0" fontId="20" fillId="19" borderId="12" xfId="0" applyFont="1" applyFill="1" applyBorder="1" applyAlignment="1">
      <alignment horizontal="center" vertical="top" wrapText="1" readingOrder="1"/>
    </xf>
    <xf numFmtId="0" fontId="20" fillId="19" borderId="13" xfId="0" applyFont="1" applyFill="1" applyBorder="1" applyAlignment="1">
      <alignment horizontal="center" vertical="top" wrapText="1" readingOrder="1"/>
    </xf>
    <xf numFmtId="0" fontId="20" fillId="20" borderId="2" xfId="0" applyFont="1" applyFill="1" applyBorder="1" applyAlignment="1">
      <alignment horizontal="center" vertical="top" wrapText="1" readingOrder="1"/>
    </xf>
    <xf numFmtId="0" fontId="20" fillId="16" borderId="2" xfId="0" applyFont="1" applyFill="1" applyBorder="1" applyAlignment="1">
      <alignment horizontal="center" vertical="top" wrapText="1" readingOrder="1"/>
    </xf>
    <xf numFmtId="0" fontId="20" fillId="19" borderId="2" xfId="0" applyFont="1" applyFill="1" applyBorder="1" applyAlignment="1">
      <alignment horizontal="center" vertical="top" wrapText="1" readingOrder="1"/>
    </xf>
    <xf numFmtId="0" fontId="20" fillId="20" borderId="3" xfId="0" applyFont="1" applyFill="1" applyBorder="1" applyAlignment="1">
      <alignment horizontal="left" vertical="top" wrapText="1" readingOrder="1"/>
    </xf>
    <xf numFmtId="0" fontId="20" fillId="16" borderId="3" xfId="0" applyFont="1" applyFill="1" applyBorder="1" applyAlignment="1">
      <alignment horizontal="left" vertical="top" wrapText="1" readingOrder="1"/>
    </xf>
    <xf numFmtId="0" fontId="20" fillId="19" borderId="3" xfId="0" applyFont="1" applyFill="1" applyBorder="1" applyAlignment="1">
      <alignment horizontal="left" vertical="top" wrapText="1" readingOrder="1"/>
    </xf>
    <xf numFmtId="0" fontId="19" fillId="17" borderId="2" xfId="0" applyFont="1" applyFill="1" applyBorder="1" applyAlignment="1">
      <alignment horizontal="center" vertical="top" wrapText="1" readingOrder="1"/>
    </xf>
    <xf numFmtId="0" fontId="28" fillId="24" borderId="0" xfId="3248" applyFill="1" applyBorder="1" applyAlignment="1" applyProtection="1">
      <alignment vertical="center"/>
    </xf>
    <xf numFmtId="0" fontId="28" fillId="24" borderId="0" xfId="3248" applyFill="1" applyBorder="1" applyAlignment="1" applyProtection="1">
      <alignment vertical="top"/>
    </xf>
    <xf numFmtId="0" fontId="0" fillId="21" borderId="25" xfId="0" applyFill="1" applyBorder="1" applyAlignment="1">
      <alignment vertical="center"/>
    </xf>
    <xf numFmtId="0" fontId="0" fillId="23" borderId="18" xfId="0" applyFill="1" applyBorder="1"/>
    <xf numFmtId="0" fontId="0" fillId="21" borderId="25" xfId="0" applyFill="1" applyBorder="1" applyAlignment="1">
      <alignment horizontal="center" vertical="center"/>
    </xf>
    <xf numFmtId="0" fontId="0" fillId="23" borderId="18" xfId="0" applyFill="1" applyBorder="1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22" fillId="22" borderId="0" xfId="0" applyFont="1" applyFill="1" applyBorder="1"/>
    <xf numFmtId="0" fontId="23" fillId="22" borderId="0" xfId="0" applyFont="1" applyFill="1" applyBorder="1"/>
    <xf numFmtId="0" fontId="24" fillId="22" borderId="0" xfId="0" applyFont="1" applyFill="1" applyBorder="1"/>
    <xf numFmtId="165" fontId="26" fillId="22" borderId="0" xfId="3027" applyNumberFormat="1" applyFont="1" applyFill="1" applyBorder="1" applyAlignment="1">
      <alignment horizontal="center" vertical="center"/>
    </xf>
    <xf numFmtId="165" fontId="25" fillId="22" borderId="0" xfId="3027" applyNumberFormat="1" applyFont="1" applyFill="1" applyBorder="1" applyAlignment="1">
      <alignment horizontal="center" vertical="center"/>
    </xf>
    <xf numFmtId="0" fontId="0" fillId="22" borderId="0" xfId="0" applyFont="1" applyFill="1" applyBorder="1" applyAlignment="1">
      <alignment horizontal="left" vertical="center" wrapText="1"/>
    </xf>
    <xf numFmtId="165" fontId="27" fillId="22" borderId="0" xfId="3027" applyNumberFormat="1" applyFont="1" applyFill="1" applyBorder="1" applyAlignment="1">
      <alignment horizontal="center" vertical="center"/>
    </xf>
    <xf numFmtId="165" fontId="21" fillId="22" borderId="0" xfId="3027" applyNumberFormat="1" applyFont="1" applyFill="1" applyBorder="1" applyAlignment="1">
      <alignment horizontal="center" vertical="center"/>
    </xf>
    <xf numFmtId="0" fontId="29" fillId="22" borderId="0" xfId="0" applyFont="1" applyFill="1" applyBorder="1"/>
    <xf numFmtId="0" fontId="30" fillId="21" borderId="0" xfId="0" applyFont="1" applyFill="1" applyBorder="1"/>
    <xf numFmtId="0" fontId="22" fillId="21" borderId="0" xfId="0" applyFont="1" applyFill="1" applyBorder="1"/>
    <xf numFmtId="175" fontId="22" fillId="21" borderId="0" xfId="0" applyNumberFormat="1" applyFont="1" applyFill="1" applyBorder="1"/>
    <xf numFmtId="0" fontId="14" fillId="21" borderId="18" xfId="0" applyFont="1" applyFill="1" applyBorder="1" applyAlignment="1">
      <alignment vertical="center"/>
    </xf>
    <xf numFmtId="165" fontId="1" fillId="0" borderId="12" xfId="3027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23" borderId="0" xfId="0" applyFill="1" applyBorder="1" applyAlignment="1">
      <alignment vertical="center"/>
    </xf>
    <xf numFmtId="0" fontId="0" fillId="21" borderId="20" xfId="0" applyFill="1" applyBorder="1" applyAlignment="1">
      <alignment vertical="center"/>
    </xf>
    <xf numFmtId="0" fontId="12" fillId="21" borderId="2" xfId="3028" applyFont="1" applyFill="1" applyBorder="1" applyAlignment="1">
      <alignment horizontal="left" vertical="center" wrapText="1"/>
    </xf>
    <xf numFmtId="0" fontId="31" fillId="24" borderId="0" xfId="1" applyFont="1" applyFill="1" applyBorder="1" applyAlignment="1">
      <alignment horizontal="center" vertical="center"/>
    </xf>
    <xf numFmtId="0" fontId="32" fillId="0" borderId="0" xfId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top" wrapText="1" readingOrder="1"/>
    </xf>
    <xf numFmtId="0" fontId="0" fillId="21" borderId="0" xfId="0" applyFill="1" applyBorder="1" applyAlignment="1">
      <alignment horizontal="left" vertical="top" wrapText="1"/>
    </xf>
    <xf numFmtId="0" fontId="0" fillId="21" borderId="0" xfId="0" applyFill="1" applyAlignment="1">
      <alignment vertical="top"/>
    </xf>
    <xf numFmtId="0" fontId="0" fillId="21" borderId="0" xfId="0" applyFill="1" applyBorder="1" applyAlignment="1">
      <alignment horizontal="left" vertical="top"/>
    </xf>
    <xf numFmtId="0" fontId="0" fillId="21" borderId="0" xfId="0" applyFill="1" applyBorder="1" applyAlignment="1">
      <alignment horizontal="left" vertical="center" wrapText="1"/>
    </xf>
    <xf numFmtId="0" fontId="0" fillId="21" borderId="0" xfId="0" applyFill="1" applyBorder="1" applyAlignment="1">
      <alignment horizontal="center" wrapText="1"/>
    </xf>
    <xf numFmtId="0" fontId="15" fillId="26" borderId="0" xfId="0" applyFont="1" applyFill="1" applyBorder="1" applyAlignment="1">
      <alignment vertical="center"/>
    </xf>
    <xf numFmtId="0" fontId="5" fillId="0" borderId="0" xfId="1" applyFont="1" applyFill="1" applyBorder="1" applyAlignment="1">
      <alignment horizontal="right" vertical="top" wrapText="1"/>
    </xf>
    <xf numFmtId="167" fontId="7" fillId="0" borderId="0" xfId="5" applyNumberFormat="1" applyFont="1" applyFill="1" applyBorder="1" applyAlignment="1">
      <alignment horizontal="center" vertical="top"/>
    </xf>
    <xf numFmtId="164" fontId="7" fillId="0" borderId="0" xfId="5" applyFont="1" applyFill="1" applyBorder="1" applyAlignment="1">
      <alignment horizontal="center" vertical="top"/>
    </xf>
    <xf numFmtId="168" fontId="7" fillId="0" borderId="0" xfId="5" applyNumberFormat="1" applyFont="1" applyFill="1" applyBorder="1" applyAlignment="1">
      <alignment horizontal="center" vertical="top"/>
    </xf>
    <xf numFmtId="0" fontId="7" fillId="0" borderId="0" xfId="6" applyFont="1" applyFill="1" applyBorder="1" applyAlignment="1">
      <alignment horizontal="center" vertical="top" wrapText="1"/>
    </xf>
    <xf numFmtId="174" fontId="7" fillId="0" borderId="0" xfId="3027" applyNumberFormat="1" applyFont="1" applyFill="1" applyBorder="1" applyAlignment="1">
      <alignment horizontal="center" vertical="top" wrapText="1"/>
    </xf>
    <xf numFmtId="0" fontId="5" fillId="0" borderId="0" xfId="1" applyFont="1" applyFill="1" applyBorder="1" applyAlignment="1">
      <alignment horizontal="center" vertical="top"/>
    </xf>
    <xf numFmtId="0" fontId="0" fillId="0" borderId="2" xfId="0" applyFill="1" applyBorder="1" applyAlignment="1">
      <alignment vertical="center"/>
    </xf>
    <xf numFmtId="0" fontId="7" fillId="1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8" fillId="19" borderId="2" xfId="0" applyFont="1" applyFill="1" applyBorder="1" applyAlignment="1">
      <alignment horizontal="center" vertical="center"/>
    </xf>
    <xf numFmtId="0" fontId="2" fillId="17" borderId="3" xfId="0" applyFont="1" applyFill="1" applyBorder="1" applyAlignment="1">
      <alignment horizontal="center" vertical="top" wrapText="1" readingOrder="1"/>
    </xf>
    <xf numFmtId="0" fontId="0" fillId="21" borderId="0" xfId="0" applyFill="1" applyBorder="1" applyAlignment="1">
      <alignment horizontal="center" vertical="top" wrapText="1"/>
    </xf>
    <xf numFmtId="0" fontId="0" fillId="28" borderId="0" xfId="0" applyFill="1" applyBorder="1" applyAlignment="1" applyProtection="1"/>
    <xf numFmtId="0" fontId="0" fillId="28" borderId="0" xfId="0" applyFont="1" applyFill="1" applyBorder="1" applyAlignment="1" applyProtection="1">
      <alignment wrapText="1"/>
    </xf>
    <xf numFmtId="0" fontId="0" fillId="28" borderId="0" xfId="0" applyFill="1" applyBorder="1" applyAlignment="1" applyProtection="1">
      <alignment vertical="center"/>
    </xf>
    <xf numFmtId="0" fontId="0" fillId="28" borderId="0" xfId="0" applyFill="1" applyBorder="1" applyProtection="1"/>
    <xf numFmtId="0" fontId="0" fillId="22" borderId="0" xfId="0" applyFill="1" applyProtection="1"/>
    <xf numFmtId="0" fontId="0" fillId="21" borderId="0" xfId="0" applyFont="1" applyFill="1" applyBorder="1" applyAlignment="1" applyProtection="1">
      <alignment wrapText="1"/>
    </xf>
    <xf numFmtId="0" fontId="0" fillId="21" borderId="0" xfId="0" applyFill="1" applyBorder="1" applyAlignment="1" applyProtection="1"/>
    <xf numFmtId="0" fontId="0" fillId="21" borderId="0" xfId="0" applyFill="1" applyBorder="1" applyAlignment="1" applyProtection="1">
      <alignment vertical="center"/>
    </xf>
    <xf numFmtId="0" fontId="0" fillId="28" borderId="0" xfId="0" applyFill="1" applyBorder="1" applyAlignment="1" applyProtection="1">
      <alignment horizontal="left" vertical="center" wrapText="1"/>
    </xf>
    <xf numFmtId="14" fontId="0" fillId="21" borderId="26" xfId="0" applyNumberFormat="1" applyFill="1" applyBorder="1" applyAlignment="1" applyProtection="1">
      <alignment horizontal="center" vertical="center" wrapText="1"/>
    </xf>
    <xf numFmtId="0" fontId="0" fillId="28" borderId="0" xfId="0" applyFill="1" applyBorder="1" applyAlignment="1" applyProtection="1">
      <alignment vertical="center" wrapText="1"/>
    </xf>
    <xf numFmtId="0" fontId="0" fillId="21" borderId="0" xfId="0" applyFill="1" applyBorder="1" applyAlignment="1" applyProtection="1">
      <alignment vertical="center" wrapText="1"/>
    </xf>
    <xf numFmtId="0" fontId="0" fillId="28" borderId="15" xfId="0" applyFill="1" applyBorder="1" applyProtection="1"/>
    <xf numFmtId="0" fontId="37" fillId="21" borderId="0" xfId="0" applyFont="1" applyFill="1" applyBorder="1" applyAlignment="1" applyProtection="1">
      <alignment horizontal="left" vertical="center" wrapText="1"/>
    </xf>
    <xf numFmtId="0" fontId="37" fillId="21" borderId="0" xfId="0" applyFont="1" applyFill="1" applyBorder="1" applyAlignment="1" applyProtection="1">
      <alignment horizontal="center" vertical="center"/>
    </xf>
    <xf numFmtId="0" fontId="37" fillId="21" borderId="0" xfId="0" applyFont="1" applyFill="1" applyBorder="1" applyAlignment="1" applyProtection="1">
      <alignment vertical="center" wrapText="1"/>
    </xf>
    <xf numFmtId="0" fontId="0" fillId="28" borderId="15" xfId="0" applyFill="1" applyBorder="1" applyAlignment="1" applyProtection="1">
      <alignment wrapText="1"/>
    </xf>
    <xf numFmtId="0" fontId="0" fillId="28" borderId="0" xfId="0" applyFill="1" applyBorder="1" applyAlignment="1" applyProtection="1">
      <alignment wrapText="1"/>
    </xf>
    <xf numFmtId="0" fontId="0" fillId="22" borderId="0" xfId="0" applyFill="1" applyAlignment="1" applyProtection="1">
      <alignment wrapText="1"/>
    </xf>
    <xf numFmtId="1" fontId="0" fillId="21" borderId="2" xfId="0" applyNumberFormat="1" applyFill="1" applyBorder="1" applyAlignment="1" applyProtection="1">
      <alignment horizontal="center" vertical="center"/>
    </xf>
    <xf numFmtId="1" fontId="0" fillId="21" borderId="2" xfId="0" applyNumberFormat="1" applyFill="1" applyBorder="1" applyAlignment="1" applyProtection="1">
      <alignment vertical="center" wrapText="1"/>
    </xf>
    <xf numFmtId="1" fontId="0" fillId="0" borderId="2" xfId="0" applyNumberFormat="1" applyFill="1" applyBorder="1" applyAlignment="1" applyProtection="1">
      <alignment vertical="center" wrapText="1"/>
    </xf>
    <xf numFmtId="0" fontId="0" fillId="22" borderId="15" xfId="0" applyFill="1" applyBorder="1" applyProtection="1"/>
    <xf numFmtId="0" fontId="0" fillId="22" borderId="0" xfId="0" applyFont="1" applyFill="1" applyBorder="1" applyAlignment="1" applyProtection="1">
      <alignment wrapText="1"/>
    </xf>
    <xf numFmtId="0" fontId="0" fillId="22" borderId="0" xfId="0" applyFill="1" applyBorder="1" applyProtection="1"/>
    <xf numFmtId="0" fontId="0" fillId="22" borderId="0" xfId="0" applyFill="1" applyBorder="1" applyAlignment="1" applyProtection="1">
      <alignment vertical="center" wrapText="1"/>
    </xf>
    <xf numFmtId="0" fontId="0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horizontal="left" vertical="center" wrapText="1"/>
    </xf>
    <xf numFmtId="0" fontId="0" fillId="22" borderId="0" xfId="0" applyFill="1" applyAlignment="1" applyProtection="1">
      <alignment horizontal="center" vertical="center"/>
    </xf>
    <xf numFmtId="0" fontId="0" fillId="22" borderId="0" xfId="0" applyFill="1" applyAlignment="1" applyProtection="1">
      <alignment vertical="center" wrapText="1"/>
    </xf>
    <xf numFmtId="0" fontId="0" fillId="20" borderId="2" xfId="0" applyFill="1" applyBorder="1" applyAlignment="1">
      <alignment horizontal="right" vertical="top"/>
    </xf>
    <xf numFmtId="0" fontId="0" fillId="20" borderId="2" xfId="0" applyFill="1" applyBorder="1" applyAlignment="1">
      <alignment horizontal="center" vertical="top"/>
    </xf>
    <xf numFmtId="0" fontId="18" fillId="0" borderId="0" xfId="1" applyFont="1" applyFill="1" applyBorder="1" applyAlignment="1" applyProtection="1">
      <alignment horizontal="right" vertical="top"/>
    </xf>
    <xf numFmtId="0" fontId="28" fillId="0" borderId="0" xfId="3248" applyFill="1" applyBorder="1" applyAlignment="1" applyProtection="1">
      <alignment vertical="top"/>
    </xf>
    <xf numFmtId="0" fontId="18" fillId="0" borderId="2" xfId="1" applyFont="1" applyFill="1" applyBorder="1" applyAlignment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0" fontId="15" fillId="22" borderId="0" xfId="0" applyFont="1" applyFill="1" applyBorder="1"/>
    <xf numFmtId="0" fontId="22" fillId="21" borderId="17" xfId="0" applyFont="1" applyFill="1" applyBorder="1"/>
    <xf numFmtId="0" fontId="22" fillId="21" borderId="19" xfId="0" applyFont="1" applyFill="1" applyBorder="1"/>
    <xf numFmtId="0" fontId="22" fillId="21" borderId="15" xfId="0" applyFont="1" applyFill="1" applyBorder="1"/>
    <xf numFmtId="0" fontId="22" fillId="21" borderId="14" xfId="0" applyFont="1" applyFill="1" applyBorder="1"/>
    <xf numFmtId="0" fontId="22" fillId="21" borderId="16" xfId="0" applyFont="1" applyFill="1" applyBorder="1" applyAlignment="1">
      <alignment horizontal="left" vertical="center" wrapText="1"/>
    </xf>
    <xf numFmtId="165" fontId="22" fillId="21" borderId="20" xfId="3027" applyNumberFormat="1" applyFont="1" applyFill="1" applyBorder="1" applyAlignment="1">
      <alignment horizontal="center" vertical="center"/>
    </xf>
    <xf numFmtId="165" fontId="22" fillId="21" borderId="21" xfId="3027" applyNumberFormat="1" applyFont="1" applyFill="1" applyBorder="1" applyAlignment="1">
      <alignment horizontal="center" vertical="center"/>
    </xf>
    <xf numFmtId="0" fontId="38" fillId="0" borderId="2" xfId="1" applyFont="1" applyFill="1" applyBorder="1" applyAlignment="1" applyProtection="1">
      <alignment horizontal="center" vertical="center"/>
    </xf>
    <xf numFmtId="0" fontId="18" fillId="0" borderId="2" xfId="1" applyFont="1" applyFill="1" applyBorder="1" applyAlignment="1" applyProtection="1">
      <alignment horizontal="right" vertical="top"/>
    </xf>
    <xf numFmtId="0" fontId="18" fillId="0" borderId="2" xfId="1" applyFont="1" applyFill="1" applyBorder="1" applyAlignment="1" applyProtection="1">
      <alignment horizontal="center" vertical="center"/>
    </xf>
    <xf numFmtId="0" fontId="18" fillId="0" borderId="2" xfId="1" applyNumberFormat="1" applyFont="1" applyFill="1" applyBorder="1" applyAlignment="1" applyProtection="1">
      <alignment horizontal="center" vertical="center"/>
    </xf>
    <xf numFmtId="9" fontId="18" fillId="0" borderId="2" xfId="1" applyNumberFormat="1" applyFont="1" applyFill="1" applyBorder="1" applyAlignment="1" applyProtection="1">
      <alignment horizontal="right" vertical="top"/>
    </xf>
    <xf numFmtId="1" fontId="18" fillId="0" borderId="2" xfId="1" applyNumberFormat="1" applyFont="1" applyFill="1" applyBorder="1" applyAlignment="1" applyProtection="1">
      <alignment horizontal="left" vertical="center" wrapText="1"/>
    </xf>
    <xf numFmtId="0" fontId="7" fillId="0" borderId="0" xfId="0" applyFont="1" applyFill="1"/>
    <xf numFmtId="1" fontId="18" fillId="0" borderId="2" xfId="1" applyNumberFormat="1" applyFont="1" applyFill="1" applyBorder="1" applyAlignment="1" applyProtection="1">
      <alignment horizontal="right" vertical="top"/>
    </xf>
    <xf numFmtId="0" fontId="7" fillId="0" borderId="2" xfId="0" applyFont="1" applyFill="1" applyBorder="1"/>
    <xf numFmtId="9" fontId="18" fillId="0" borderId="2" xfId="3026" applyFont="1" applyFill="1" applyBorder="1" applyAlignment="1" applyProtection="1">
      <alignment horizontal="right" vertical="top"/>
    </xf>
    <xf numFmtId="0" fontId="18" fillId="0" borderId="2" xfId="1" applyFont="1" applyFill="1" applyBorder="1" applyAlignment="1">
      <alignment horizontal="right" vertical="top"/>
    </xf>
    <xf numFmtId="0" fontId="18" fillId="0" borderId="2" xfId="1" applyFont="1" applyFill="1" applyBorder="1" applyAlignment="1">
      <alignment vertical="top"/>
    </xf>
    <xf numFmtId="0" fontId="7" fillId="0" borderId="0" xfId="0" applyFont="1" applyFill="1" applyBorder="1"/>
    <xf numFmtId="0" fontId="18" fillId="0" borderId="2" xfId="1" applyFont="1" applyFill="1" applyBorder="1" applyAlignment="1" applyProtection="1">
      <alignment horizontal="left" vertical="center" wrapText="1"/>
    </xf>
    <xf numFmtId="0" fontId="38" fillId="0" borderId="2" xfId="1" applyFont="1" applyFill="1" applyBorder="1" applyAlignment="1" applyProtection="1">
      <alignment horizontal="right" vertical="top"/>
    </xf>
    <xf numFmtId="0" fontId="21" fillId="0" borderId="2" xfId="0" applyFont="1" applyFill="1" applyBorder="1"/>
    <xf numFmtId="0" fontId="38" fillId="0" borderId="2" xfId="1" applyNumberFormat="1" applyFont="1" applyFill="1" applyBorder="1" applyAlignment="1" applyProtection="1">
      <alignment horizontal="center" vertical="center"/>
    </xf>
    <xf numFmtId="0" fontId="21" fillId="0" borderId="0" xfId="0" applyFont="1" applyFill="1"/>
    <xf numFmtId="0" fontId="18" fillId="0" borderId="2" xfId="2" applyNumberFormat="1" applyFont="1" applyFill="1" applyBorder="1" applyAlignment="1" applyProtection="1">
      <alignment horizontal="center" vertical="center"/>
    </xf>
    <xf numFmtId="0" fontId="18" fillId="0" borderId="2" xfId="1" applyNumberFormat="1" applyFont="1" applyFill="1" applyBorder="1" applyAlignment="1">
      <alignment horizontal="center" vertical="center"/>
    </xf>
    <xf numFmtId="1" fontId="18" fillId="0" borderId="2" xfId="1" applyNumberFormat="1" applyFont="1" applyFill="1" applyBorder="1" applyAlignment="1">
      <alignment horizontal="left" vertical="top" wrapText="1"/>
    </xf>
    <xf numFmtId="0" fontId="38" fillId="0" borderId="2" xfId="1" applyFont="1" applyFill="1" applyBorder="1" applyAlignment="1" applyProtection="1">
      <alignment horizontal="left" vertical="center" wrapText="1"/>
    </xf>
    <xf numFmtId="1" fontId="38" fillId="0" borderId="2" xfId="3" applyNumberFormat="1" applyFont="1" applyFill="1" applyBorder="1" applyAlignment="1" applyProtection="1">
      <alignment horizontal="left" vertical="center" wrapText="1"/>
    </xf>
    <xf numFmtId="1" fontId="18" fillId="0" borderId="2" xfId="3" applyNumberFormat="1" applyFont="1" applyFill="1" applyBorder="1" applyAlignment="1" applyProtection="1">
      <alignment horizontal="left" vertical="center" wrapText="1"/>
    </xf>
    <xf numFmtId="0" fontId="18" fillId="0" borderId="2" xfId="1" applyFont="1" applyFill="1" applyBorder="1" applyAlignment="1">
      <alignment horizontal="right" vertical="center"/>
    </xf>
    <xf numFmtId="0" fontId="18" fillId="0" borderId="2" xfId="1" applyFont="1" applyFill="1" applyBorder="1" applyAlignment="1" applyProtection="1">
      <alignment horizontal="right" vertical="center"/>
    </xf>
    <xf numFmtId="9" fontId="18" fillId="0" borderId="2" xfId="1" applyNumberFormat="1" applyFont="1" applyFill="1" applyBorder="1" applyAlignment="1" applyProtection="1">
      <alignment horizontal="right" vertical="center"/>
    </xf>
    <xf numFmtId="0" fontId="18" fillId="0" borderId="2" xfId="1" applyFont="1" applyFill="1" applyBorder="1" applyAlignment="1">
      <alignment horizontal="left" vertical="top"/>
    </xf>
    <xf numFmtId="0" fontId="18" fillId="0" borderId="2" xfId="1" applyFont="1" applyFill="1" applyBorder="1" applyAlignment="1"/>
    <xf numFmtId="0" fontId="7" fillId="0" borderId="2" xfId="0" applyFont="1" applyFill="1" applyBorder="1" applyAlignment="1">
      <alignment vertical="center"/>
    </xf>
    <xf numFmtId="1" fontId="18" fillId="0" borderId="2" xfId="1" applyNumberFormat="1" applyFont="1" applyFill="1" applyBorder="1" applyAlignment="1">
      <alignment horizontal="left" vertical="center" wrapText="1"/>
    </xf>
    <xf numFmtId="0" fontId="18" fillId="0" borderId="2" xfId="1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8" fillId="0" borderId="0" xfId="1" applyFont="1" applyFill="1" applyBorder="1" applyAlignment="1">
      <alignment vertical="top"/>
    </xf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2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4" borderId="0" xfId="0" applyFont="1" applyFill="1" applyBorder="1" applyAlignment="1">
      <alignment horizontal="center" vertical="center"/>
    </xf>
    <xf numFmtId="1" fontId="18" fillId="24" borderId="0" xfId="1" applyNumberFormat="1" applyFont="1" applyFill="1" applyBorder="1" applyAlignment="1">
      <alignment horizontal="left" vertical="top"/>
    </xf>
    <xf numFmtId="0" fontId="18" fillId="24" borderId="0" xfId="1" applyFont="1" applyFill="1" applyBorder="1" applyAlignment="1">
      <alignment horizontal="right" vertical="center"/>
    </xf>
    <xf numFmtId="0" fontId="7" fillId="24" borderId="0" xfId="0" applyFont="1" applyFill="1" applyBorder="1"/>
    <xf numFmtId="0" fontId="38" fillId="24" borderId="0" xfId="1" applyFont="1" applyFill="1" applyBorder="1" applyAlignment="1">
      <alignment horizontal="right" vertical="center"/>
    </xf>
    <xf numFmtId="9" fontId="18" fillId="24" borderId="0" xfId="1" applyNumberFormat="1" applyFont="1" applyFill="1" applyBorder="1" applyAlignment="1">
      <alignment horizontal="right" vertical="center"/>
    </xf>
    <xf numFmtId="0" fontId="0" fillId="24" borderId="0" xfId="0" applyFill="1" applyBorder="1"/>
    <xf numFmtId="1" fontId="18" fillId="24" borderId="0" xfId="1" applyNumberFormat="1" applyFont="1" applyFill="1" applyBorder="1" applyAlignment="1" applyProtection="1">
      <alignment horizontal="left" vertical="center"/>
    </xf>
    <xf numFmtId="0" fontId="18" fillId="24" borderId="0" xfId="1" applyFont="1" applyFill="1" applyBorder="1" applyAlignment="1" applyProtection="1">
      <alignment horizontal="right" vertical="center"/>
    </xf>
    <xf numFmtId="0" fontId="38" fillId="24" borderId="0" xfId="1" applyFont="1" applyFill="1" applyBorder="1" applyAlignment="1" applyProtection="1">
      <alignment horizontal="right" vertical="center"/>
    </xf>
    <xf numFmtId="9" fontId="38" fillId="24" borderId="0" xfId="1" applyNumberFormat="1" applyFont="1" applyFill="1" applyBorder="1" applyAlignment="1" applyProtection="1">
      <alignment horizontal="right" vertical="center"/>
    </xf>
    <xf numFmtId="1" fontId="18" fillId="24" borderId="0" xfId="3" applyNumberFormat="1" applyFont="1" applyFill="1" applyBorder="1" applyAlignment="1" applyProtection="1">
      <alignment horizontal="left" vertical="center"/>
    </xf>
    <xf numFmtId="1" fontId="18" fillId="24" borderId="0" xfId="1" applyNumberFormat="1" applyFont="1" applyFill="1" applyBorder="1" applyAlignment="1">
      <alignment horizontal="left" vertical="top" wrapText="1"/>
    </xf>
    <xf numFmtId="0" fontId="18" fillId="24" borderId="0" xfId="1" applyFont="1" applyFill="1" applyBorder="1" applyAlignment="1">
      <alignment horizontal="right" vertical="top"/>
    </xf>
    <xf numFmtId="1" fontId="18" fillId="24" borderId="0" xfId="1" applyNumberFormat="1" applyFont="1" applyFill="1" applyBorder="1" applyAlignment="1">
      <alignment horizontal="right" vertical="center"/>
    </xf>
    <xf numFmtId="0" fontId="18" fillId="24" borderId="0" xfId="1" applyFont="1" applyFill="1" applyBorder="1" applyAlignment="1">
      <alignment horizontal="right"/>
    </xf>
    <xf numFmtId="1" fontId="18" fillId="24" borderId="0" xfId="1" applyNumberFormat="1" applyFont="1" applyFill="1" applyBorder="1" applyAlignment="1">
      <alignment horizontal="left" vertical="center" wrapText="1"/>
    </xf>
    <xf numFmtId="0" fontId="18" fillId="24" borderId="0" xfId="1" applyFont="1" applyFill="1" applyBorder="1" applyAlignment="1">
      <alignment vertical="top"/>
    </xf>
    <xf numFmtId="0" fontId="18" fillId="24" borderId="0" xfId="1" applyFont="1" applyFill="1" applyBorder="1" applyAlignment="1" applyProtection="1">
      <alignment horizontal="left" vertical="center" wrapText="1"/>
    </xf>
    <xf numFmtId="0" fontId="18" fillId="24" borderId="0" xfId="1" applyFont="1" applyFill="1" applyBorder="1" applyAlignment="1">
      <alignment vertical="center"/>
    </xf>
    <xf numFmtId="0" fontId="18" fillId="24" borderId="0" xfId="1" applyFont="1" applyFill="1" applyBorder="1" applyAlignment="1"/>
    <xf numFmtId="0" fontId="18" fillId="24" borderId="0" xfId="1" applyFont="1" applyFill="1" applyBorder="1" applyAlignment="1">
      <alignment horizontal="left" vertical="top"/>
    </xf>
    <xf numFmtId="1" fontId="18" fillId="24" borderId="0" xfId="1" applyNumberFormat="1" applyFont="1" applyFill="1" applyBorder="1" applyAlignment="1" applyProtection="1">
      <alignment horizontal="left" vertical="center" wrapText="1"/>
    </xf>
    <xf numFmtId="0" fontId="0" fillId="24" borderId="0" xfId="0" applyFill="1"/>
    <xf numFmtId="9" fontId="0" fillId="0" borderId="0" xfId="3026" applyFont="1"/>
    <xf numFmtId="1" fontId="38" fillId="24" borderId="0" xfId="1" applyNumberFormat="1" applyFont="1" applyFill="1" applyBorder="1" applyAlignment="1">
      <alignment horizontal="left" vertical="top" wrapText="1"/>
    </xf>
    <xf numFmtId="0" fontId="38" fillId="24" borderId="0" xfId="1" applyFont="1" applyFill="1" applyBorder="1" applyAlignment="1">
      <alignment vertical="center"/>
    </xf>
    <xf numFmtId="0" fontId="38" fillId="24" borderId="0" xfId="1" applyFont="1" applyFill="1" applyBorder="1" applyAlignment="1"/>
    <xf numFmtId="0" fontId="0" fillId="25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6" xfId="0" applyBorder="1"/>
    <xf numFmtId="9" fontId="0" fillId="25" borderId="0" xfId="3026" applyFont="1" applyFill="1" applyAlignment="1">
      <alignment vertical="top"/>
    </xf>
    <xf numFmtId="9" fontId="0" fillId="25" borderId="0" xfId="3026" applyFont="1" applyFill="1" applyAlignment="1">
      <alignment vertical="top" wrapText="1"/>
    </xf>
    <xf numFmtId="9" fontId="0" fillId="0" borderId="0" xfId="3026" applyFont="1" applyAlignment="1">
      <alignment vertical="top"/>
    </xf>
    <xf numFmtId="9" fontId="0" fillId="0" borderId="0" xfId="3026" applyFont="1" applyAlignment="1">
      <alignment vertical="top" wrapText="1"/>
    </xf>
    <xf numFmtId="0" fontId="7" fillId="0" borderId="10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18" fillId="0" borderId="2" xfId="2" applyNumberFormat="1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1" fontId="38" fillId="0" borderId="2" xfId="1" applyNumberFormat="1" applyFont="1" applyFill="1" applyBorder="1" applyAlignment="1" applyProtection="1">
      <alignment horizontal="left" vertical="center" wrapText="1"/>
    </xf>
    <xf numFmtId="0" fontId="21" fillId="0" borderId="23" xfId="0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right" vertical="top"/>
    </xf>
    <xf numFmtId="0" fontId="18" fillId="0" borderId="23" xfId="1" applyFont="1" applyFill="1" applyBorder="1" applyAlignment="1" applyProtection="1">
      <alignment horizontal="center" vertical="center"/>
    </xf>
    <xf numFmtId="0" fontId="7" fillId="0" borderId="24" xfId="0" applyFont="1" applyFill="1" applyBorder="1" applyAlignment="1">
      <alignment horizontal="center" vertical="center"/>
    </xf>
    <xf numFmtId="9" fontId="18" fillId="0" borderId="2" xfId="1" applyNumberFormat="1" applyFont="1" applyFill="1" applyBorder="1" applyAlignment="1">
      <alignment horizontal="right" vertical="center"/>
    </xf>
    <xf numFmtId="0" fontId="38" fillId="0" borderId="2" xfId="2" applyNumberFormat="1" applyFont="1" applyFill="1" applyBorder="1" applyAlignment="1" applyProtection="1">
      <alignment horizontal="center" vertical="center"/>
    </xf>
    <xf numFmtId="9" fontId="38" fillId="0" borderId="2" xfId="1" applyNumberFormat="1" applyFont="1" applyFill="1" applyBorder="1" applyAlignment="1" applyProtection="1">
      <alignment horizontal="right" vertical="top"/>
    </xf>
    <xf numFmtId="0" fontId="2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" fontId="18" fillId="0" borderId="2" xfId="1" applyNumberFormat="1" applyFont="1" applyFill="1" applyBorder="1" applyAlignment="1">
      <alignment horizontal="right" vertical="center"/>
    </xf>
    <xf numFmtId="0" fontId="18" fillId="0" borderId="2" xfId="1" applyFont="1" applyFill="1" applyBorder="1" applyAlignment="1">
      <alignment horizontal="right"/>
    </xf>
    <xf numFmtId="0" fontId="21" fillId="0" borderId="22" xfId="0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/>
    </xf>
    <xf numFmtId="0" fontId="18" fillId="0" borderId="24" xfId="1" applyFont="1" applyFill="1" applyBorder="1" applyAlignment="1" applyProtection="1">
      <alignment horizontal="center" vertical="center"/>
    </xf>
    <xf numFmtId="0" fontId="18" fillId="0" borderId="24" xfId="1" applyFont="1" applyFill="1" applyBorder="1" applyAlignment="1" applyProtection="1">
      <alignment horizontal="left" vertical="center" wrapText="1"/>
    </xf>
    <xf numFmtId="0" fontId="18" fillId="0" borderId="24" xfId="1" applyFont="1" applyFill="1" applyBorder="1" applyAlignment="1" applyProtection="1">
      <alignment horizontal="right" vertical="top"/>
    </xf>
    <xf numFmtId="1" fontId="18" fillId="0" borderId="24" xfId="1" applyNumberFormat="1" applyFont="1" applyFill="1" applyBorder="1" applyAlignment="1" applyProtection="1">
      <alignment horizontal="right" vertical="top"/>
    </xf>
    <xf numFmtId="0" fontId="18" fillId="0" borderId="22" xfId="1" applyFont="1" applyFill="1" applyBorder="1" applyAlignment="1" applyProtection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" fontId="38" fillId="0" borderId="2" xfId="1" applyNumberFormat="1" applyFont="1" applyFill="1" applyBorder="1" applyAlignment="1" applyProtection="1">
      <alignment horizontal="right" vertical="top"/>
    </xf>
    <xf numFmtId="1" fontId="18" fillId="0" borderId="2" xfId="1" applyNumberFormat="1" applyFont="1" applyFill="1" applyBorder="1" applyAlignment="1" applyProtection="1">
      <alignment horizontal="right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18" fillId="0" borderId="0" xfId="1" applyFont="1" applyFill="1" applyBorder="1" applyAlignment="1" applyProtection="1">
      <alignment horizontal="center" vertical="center" wrapText="1"/>
    </xf>
    <xf numFmtId="0" fontId="18" fillId="0" borderId="0" xfId="1" applyFont="1" applyFill="1" applyBorder="1" applyAlignment="1" applyProtection="1">
      <alignment horizontal="center" vertical="center"/>
    </xf>
    <xf numFmtId="0" fontId="18" fillId="0" borderId="0" xfId="1" applyFont="1" applyFill="1" applyBorder="1" applyAlignment="1" applyProtection="1">
      <alignment horizontal="left" vertical="center" wrapText="1"/>
    </xf>
    <xf numFmtId="0" fontId="7" fillId="0" borderId="0" xfId="0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/>
    </xf>
    <xf numFmtId="1" fontId="18" fillId="0" borderId="0" xfId="1" applyNumberFormat="1" applyFont="1" applyFill="1" applyBorder="1" applyAlignment="1">
      <alignment horizontal="left" vertical="top" wrapText="1"/>
    </xf>
    <xf numFmtId="0" fontId="18" fillId="0" borderId="0" xfId="1" applyFont="1" applyFill="1" applyBorder="1" applyAlignment="1">
      <alignment horizontal="right"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Fill="1" applyAlignment="1">
      <alignment wrapText="1"/>
    </xf>
    <xf numFmtId="0" fontId="7" fillId="0" borderId="0" xfId="0" applyFont="1" applyFill="1" applyAlignment="1">
      <alignment horizontal="right" vertical="center"/>
    </xf>
    <xf numFmtId="0" fontId="0" fillId="21" borderId="0" xfId="0" applyFont="1" applyFill="1" applyBorder="1" applyAlignment="1" applyProtection="1">
      <alignment horizontal="left" vertical="center" wrapText="1"/>
    </xf>
    <xf numFmtId="0" fontId="0" fillId="21" borderId="0" xfId="0" applyFill="1" applyBorder="1" applyAlignment="1" applyProtection="1">
      <alignment horizontal="left" vertical="center" wrapText="1"/>
    </xf>
    <xf numFmtId="0" fontId="0" fillId="22" borderId="0" xfId="0" applyFill="1" applyBorder="1" applyAlignment="1" applyProtection="1">
      <alignment wrapText="1"/>
    </xf>
    <xf numFmtId="0" fontId="0" fillId="21" borderId="2" xfId="0" applyFill="1" applyBorder="1" applyAlignment="1" applyProtection="1">
      <alignment wrapText="1"/>
    </xf>
    <xf numFmtId="0" fontId="0" fillId="21" borderId="7" xfId="0" applyFont="1" applyFill="1" applyBorder="1" applyAlignment="1" applyProtection="1">
      <alignment wrapText="1"/>
    </xf>
    <xf numFmtId="0" fontId="0" fillId="21" borderId="8" xfId="0" applyFill="1" applyBorder="1" applyAlignment="1" applyProtection="1">
      <alignment wrapText="1"/>
    </xf>
    <xf numFmtId="0" fontId="0" fillId="21" borderId="7" xfId="0" applyFont="1" applyFill="1" applyBorder="1" applyAlignment="1" applyProtection="1">
      <alignment horizontal="left" vertical="center" wrapText="1"/>
    </xf>
    <xf numFmtId="0" fontId="0" fillId="21" borderId="8" xfId="0" applyFill="1" applyBorder="1" applyAlignment="1" applyProtection="1">
      <alignment horizontal="left" vertical="center" wrapText="1"/>
    </xf>
    <xf numFmtId="0" fontId="0" fillId="21" borderId="7" xfId="0" applyFont="1" applyFill="1" applyBorder="1" applyAlignment="1" applyProtection="1">
      <alignment vertical="center" wrapText="1"/>
    </xf>
    <xf numFmtId="0" fontId="0" fillId="21" borderId="8" xfId="0" applyFill="1" applyBorder="1" applyAlignment="1" applyProtection="1">
      <alignment vertical="center" wrapText="1"/>
    </xf>
    <xf numFmtId="0" fontId="35" fillId="21" borderId="8" xfId="0" applyFont="1" applyFill="1" applyBorder="1" applyAlignment="1" applyProtection="1">
      <alignment horizontal="right" vertical="center" wrapText="1"/>
    </xf>
    <xf numFmtId="0" fontId="37" fillId="21" borderId="8" xfId="0" applyFont="1" applyFill="1" applyBorder="1" applyAlignment="1" applyProtection="1">
      <alignment vertical="center" wrapText="1"/>
    </xf>
    <xf numFmtId="0" fontId="18" fillId="29" borderId="2" xfId="2" applyNumberFormat="1" applyFont="1" applyFill="1" applyBorder="1" applyAlignment="1" applyProtection="1">
      <alignment horizontal="center" vertical="center"/>
    </xf>
    <xf numFmtId="1" fontId="18" fillId="29" borderId="2" xfId="1" applyNumberFormat="1" applyFont="1" applyFill="1" applyBorder="1" applyAlignment="1" applyProtection="1">
      <alignment horizontal="left" vertical="center" wrapText="1"/>
    </xf>
    <xf numFmtId="9" fontId="18" fillId="29" borderId="2" xfId="1" applyNumberFormat="1" applyFont="1" applyFill="1" applyBorder="1" applyAlignment="1" applyProtection="1">
      <alignment horizontal="right" vertical="top"/>
    </xf>
    <xf numFmtId="0" fontId="18" fillId="29" borderId="2" xfId="1" applyFont="1" applyFill="1" applyBorder="1" applyAlignment="1" applyProtection="1">
      <alignment horizontal="right" vertical="top"/>
    </xf>
    <xf numFmtId="0" fontId="7" fillId="29" borderId="2" xfId="0" applyFont="1" applyFill="1" applyBorder="1"/>
    <xf numFmtId="0" fontId="7" fillId="29" borderId="24" xfId="0" applyFont="1" applyFill="1" applyBorder="1" applyAlignment="1">
      <alignment horizontal="center" vertical="center"/>
    </xf>
    <xf numFmtId="0" fontId="7" fillId="29" borderId="0" xfId="0" applyFont="1" applyFill="1"/>
    <xf numFmtId="0" fontId="18" fillId="29" borderId="2" xfId="1" applyNumberFormat="1" applyFont="1" applyFill="1" applyBorder="1" applyAlignment="1" applyProtection="1">
      <alignment horizontal="center" vertical="center"/>
    </xf>
    <xf numFmtId="0" fontId="7" fillId="29" borderId="22" xfId="0" applyFont="1" applyFill="1" applyBorder="1" applyAlignment="1">
      <alignment horizontal="center" vertical="center"/>
    </xf>
    <xf numFmtId="0" fontId="7" fillId="29" borderId="23" xfId="0" applyFont="1" applyFill="1" applyBorder="1" applyAlignment="1">
      <alignment horizontal="center" vertical="center"/>
    </xf>
    <xf numFmtId="1" fontId="0" fillId="21" borderId="2" xfId="0" applyNumberFormat="1" applyFill="1" applyBorder="1" applyAlignment="1" applyProtection="1">
      <alignment horizontal="left" vertical="center" wrapText="1"/>
    </xf>
    <xf numFmtId="0" fontId="0" fillId="0" borderId="2" xfId="0" applyFill="1" applyBorder="1" applyAlignment="1" applyProtection="1">
      <alignment wrapText="1"/>
    </xf>
    <xf numFmtId="1" fontId="0" fillId="0" borderId="2" xfId="0" applyNumberFormat="1" applyFill="1" applyBorder="1" applyAlignment="1" applyProtection="1">
      <alignment horizontal="center" vertical="center" wrapText="1"/>
    </xf>
    <xf numFmtId="1" fontId="0" fillId="0" borderId="2" xfId="0" applyNumberFormat="1" applyFill="1" applyBorder="1" applyAlignment="1" applyProtection="1">
      <alignment horizontal="left" vertical="center" wrapText="1"/>
    </xf>
    <xf numFmtId="49" fontId="18" fillId="0" borderId="2" xfId="1" applyNumberFormat="1" applyFont="1" applyFill="1" applyBorder="1" applyAlignment="1">
      <alignment horizontal="right" vertical="center"/>
    </xf>
    <xf numFmtId="0" fontId="7" fillId="28" borderId="0" xfId="0" applyNumberFormat="1" applyFont="1" applyFill="1" applyBorder="1" applyAlignment="1" applyProtection="1">
      <alignment horizontal="center" vertical="center"/>
    </xf>
    <xf numFmtId="0" fontId="7" fillId="28" borderId="0" xfId="0" applyNumberFormat="1" applyFont="1" applyFill="1" applyBorder="1" applyAlignment="1" applyProtection="1">
      <alignment horizontal="center" vertical="center" wrapText="1"/>
    </xf>
    <xf numFmtId="0" fontId="7" fillId="22" borderId="0" xfId="0" applyNumberFormat="1" applyFont="1" applyFill="1" applyBorder="1" applyAlignment="1" applyProtection="1">
      <alignment horizontal="center" vertical="center"/>
    </xf>
    <xf numFmtId="0" fontId="7" fillId="22" borderId="0" xfId="0" applyNumberFormat="1" applyFont="1" applyFill="1" applyAlignment="1" applyProtection="1">
      <alignment horizontal="center" vertical="center"/>
    </xf>
    <xf numFmtId="0" fontId="5" fillId="0" borderId="0" xfId="1" applyFont="1" applyFill="1" applyBorder="1" applyAlignment="1"/>
    <xf numFmtId="0" fontId="0" fillId="21" borderId="2" xfId="0" applyFill="1" applyBorder="1" applyAlignment="1">
      <alignment horizontal="center" vertical="center"/>
    </xf>
    <xf numFmtId="1" fontId="0" fillId="28" borderId="0" xfId="0" applyNumberFormat="1" applyFill="1" applyBorder="1" applyAlignment="1" applyProtection="1">
      <alignment wrapText="1"/>
    </xf>
    <xf numFmtId="0" fontId="0" fillId="21" borderId="2" xfId="0" applyFill="1" applyBorder="1" applyAlignment="1">
      <alignment horizontal="center" vertical="center"/>
    </xf>
    <xf numFmtId="0" fontId="0" fillId="21" borderId="2" xfId="0" applyFill="1" applyBorder="1" applyAlignment="1">
      <alignment horizontal="center" vertical="center" wrapText="1"/>
    </xf>
    <xf numFmtId="0" fontId="0" fillId="0" borderId="23" xfId="0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0" fillId="27" borderId="2" xfId="0" applyFont="1" applyFill="1" applyBorder="1" applyAlignment="1">
      <alignment horizontal="center" vertical="center"/>
    </xf>
    <xf numFmtId="0" fontId="0" fillId="27" borderId="2" xfId="0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center" vertical="center"/>
    </xf>
    <xf numFmtId="0" fontId="0" fillId="21" borderId="13" xfId="0" applyFill="1" applyBorder="1" applyAlignment="1">
      <alignment vertical="center"/>
    </xf>
    <xf numFmtId="9" fontId="0" fillId="21" borderId="14" xfId="3026" applyFont="1" applyFill="1" applyBorder="1" applyAlignment="1">
      <alignment horizontal="left" vertical="center"/>
    </xf>
    <xf numFmtId="9" fontId="0" fillId="0" borderId="0" xfId="0" applyNumberFormat="1" applyFill="1" applyBorder="1" applyAlignment="1">
      <alignment horizontal="center" vertical="center"/>
    </xf>
    <xf numFmtId="0" fontId="0" fillId="27" borderId="2" xfId="0" applyFont="1" applyFill="1" applyBorder="1" applyAlignment="1">
      <alignment horizontal="center" vertical="top" wrapText="1"/>
    </xf>
    <xf numFmtId="0" fontId="0" fillId="27" borderId="2" xfId="0" applyFill="1" applyBorder="1" applyAlignment="1">
      <alignment horizontal="center" vertical="top" wrapText="1"/>
    </xf>
    <xf numFmtId="0" fontId="41" fillId="21" borderId="10" xfId="0" applyFont="1" applyFill="1" applyBorder="1" applyAlignment="1">
      <alignment horizontal="center" vertical="center"/>
    </xf>
    <xf numFmtId="167" fontId="0" fillId="21" borderId="14" xfId="0" applyNumberFormat="1" applyFill="1" applyBorder="1"/>
    <xf numFmtId="0" fontId="42" fillId="30" borderId="22" xfId="3028" applyFont="1" applyFill="1" applyBorder="1" applyAlignment="1">
      <alignment horizontal="left" vertical="center" wrapText="1"/>
    </xf>
    <xf numFmtId="0" fontId="39" fillId="30" borderId="4" xfId="0" applyFont="1" applyFill="1" applyBorder="1" applyAlignment="1">
      <alignment horizontal="left" vertical="top"/>
    </xf>
    <xf numFmtId="0" fontId="44" fillId="30" borderId="4" xfId="3027" applyNumberFormat="1" applyFont="1" applyFill="1" applyBorder="1" applyAlignment="1" applyProtection="1">
      <alignment horizontal="center" vertical="top" wrapText="1"/>
    </xf>
    <xf numFmtId="1" fontId="44" fillId="30" borderId="5" xfId="1" applyNumberFormat="1" applyFont="1" applyFill="1" applyBorder="1" applyAlignment="1" applyProtection="1">
      <alignment horizontal="left" vertical="top"/>
    </xf>
    <xf numFmtId="1" fontId="44" fillId="30" borderId="5" xfId="1" applyNumberFormat="1" applyFont="1" applyFill="1" applyBorder="1" applyAlignment="1" applyProtection="1">
      <alignment horizontal="right" vertical="top"/>
    </xf>
    <xf numFmtId="1" fontId="44" fillId="30" borderId="5" xfId="1" applyNumberFormat="1" applyFont="1" applyFill="1" applyBorder="1" applyAlignment="1" applyProtection="1">
      <alignment horizontal="center" vertical="top"/>
    </xf>
    <xf numFmtId="0" fontId="44" fillId="30" borderId="5" xfId="1" applyNumberFormat="1" applyFont="1" applyFill="1" applyBorder="1" applyAlignment="1" applyProtection="1">
      <alignment horizontal="center" vertical="top"/>
    </xf>
    <xf numFmtId="1" fontId="44" fillId="24" borderId="7" xfId="1" applyNumberFormat="1" applyFont="1" applyFill="1" applyBorder="1" applyAlignment="1" applyProtection="1">
      <alignment horizontal="right" vertical="top"/>
    </xf>
    <xf numFmtId="1" fontId="44" fillId="24" borderId="0" xfId="1" applyNumberFormat="1" applyFont="1" applyFill="1" applyBorder="1" applyAlignment="1" applyProtection="1">
      <alignment horizontal="right" vertical="top"/>
    </xf>
    <xf numFmtId="0" fontId="45" fillId="0" borderId="5" xfId="1" applyNumberFormat="1" applyFont="1" applyFill="1" applyBorder="1" applyAlignment="1" applyProtection="1">
      <alignment horizontal="center" vertical="center"/>
    </xf>
    <xf numFmtId="1" fontId="44" fillId="0" borderId="0" xfId="1" applyNumberFormat="1" applyFont="1" applyFill="1" applyBorder="1" applyAlignment="1" applyProtection="1">
      <alignment horizontal="right" vertical="center"/>
    </xf>
    <xf numFmtId="1" fontId="46" fillId="0" borderId="0" xfId="1" applyNumberFormat="1" applyFont="1" applyFill="1" applyBorder="1" applyAlignment="1" applyProtection="1">
      <alignment horizontal="right" vertical="center"/>
    </xf>
    <xf numFmtId="0" fontId="43" fillId="0" borderId="2" xfId="1" applyFont="1" applyFill="1" applyBorder="1" applyAlignment="1">
      <alignment horizontal="right" vertical="top"/>
    </xf>
    <xf numFmtId="0" fontId="39" fillId="0" borderId="0" xfId="0" applyFont="1" applyFill="1"/>
    <xf numFmtId="0" fontId="42" fillId="30" borderId="23" xfId="3028" applyFont="1" applyFill="1" applyBorder="1" applyAlignment="1">
      <alignment horizontal="left" vertical="center" wrapText="1"/>
    </xf>
    <xf numFmtId="0" fontId="39" fillId="30" borderId="9" xfId="0" applyFont="1" applyFill="1" applyBorder="1" applyAlignment="1">
      <alignment horizontal="left" vertical="top"/>
    </xf>
    <xf numFmtId="0" fontId="44" fillId="30" borderId="7" xfId="3027" applyNumberFormat="1" applyFont="1" applyFill="1" applyBorder="1" applyAlignment="1" applyProtection="1">
      <alignment horizontal="center" vertical="top" wrapText="1"/>
    </xf>
    <xf numFmtId="1" fontId="44" fillId="30" borderId="0" xfId="1" applyNumberFormat="1" applyFont="1" applyFill="1" applyBorder="1" applyAlignment="1" applyProtection="1">
      <alignment horizontal="left" vertical="top"/>
    </xf>
    <xf numFmtId="1" fontId="44" fillId="30" borderId="0" xfId="1" applyNumberFormat="1" applyFont="1" applyFill="1" applyBorder="1" applyAlignment="1" applyProtection="1">
      <alignment horizontal="right" vertical="top"/>
    </xf>
    <xf numFmtId="1" fontId="44" fillId="30" borderId="0" xfId="1" applyNumberFormat="1" applyFont="1" applyFill="1" applyBorder="1" applyAlignment="1" applyProtection="1">
      <alignment horizontal="center" vertical="top"/>
    </xf>
    <xf numFmtId="0" fontId="44" fillId="30" borderId="0" xfId="1" applyNumberFormat="1" applyFont="1" applyFill="1" applyBorder="1" applyAlignment="1" applyProtection="1">
      <alignment horizontal="center" vertical="top"/>
    </xf>
    <xf numFmtId="0" fontId="45" fillId="0" borderId="0" xfId="1" applyNumberFormat="1" applyFont="1" applyFill="1" applyBorder="1" applyAlignment="1" applyProtection="1">
      <alignment horizontal="center" vertical="center"/>
    </xf>
    <xf numFmtId="1" fontId="43" fillId="0" borderId="0" xfId="1" applyNumberFormat="1" applyFont="1" applyFill="1" applyBorder="1" applyAlignment="1" applyProtection="1">
      <alignment horizontal="right" vertical="center"/>
    </xf>
    <xf numFmtId="0" fontId="44" fillId="0" borderId="0" xfId="1" applyFont="1" applyFill="1" applyBorder="1" applyAlignment="1" applyProtection="1"/>
    <xf numFmtId="0" fontId="44" fillId="30" borderId="0" xfId="0" applyNumberFormat="1" applyFont="1" applyFill="1" applyBorder="1" applyAlignment="1">
      <alignment horizontal="center" vertical="top"/>
    </xf>
    <xf numFmtId="0" fontId="45" fillId="0" borderId="0" xfId="0" applyNumberFormat="1" applyFont="1" applyFill="1" applyBorder="1" applyAlignment="1">
      <alignment horizontal="center" vertical="center"/>
    </xf>
    <xf numFmtId="0" fontId="39" fillId="0" borderId="0" xfId="0" applyFont="1" applyFill="1" applyBorder="1"/>
    <xf numFmtId="0" fontId="43" fillId="0" borderId="13" xfId="1" applyFont="1" applyFill="1" applyBorder="1" applyAlignment="1">
      <alignment horizontal="right" vertical="top"/>
    </xf>
    <xf numFmtId="0" fontId="46" fillId="30" borderId="0" xfId="0" applyNumberFormat="1" applyFont="1" applyFill="1" applyBorder="1" applyAlignment="1">
      <alignment horizontal="center" vertical="top"/>
    </xf>
    <xf numFmtId="0" fontId="44" fillId="30" borderId="9" xfId="3027" applyNumberFormat="1" applyFont="1" applyFill="1" applyBorder="1" applyAlignment="1" applyProtection="1">
      <alignment horizontal="center" vertical="top" wrapText="1"/>
    </xf>
    <xf numFmtId="0" fontId="44" fillId="30" borderId="10" xfId="1" applyNumberFormat="1" applyFont="1" applyFill="1" applyBorder="1" applyAlignment="1" applyProtection="1">
      <alignment horizontal="left" vertical="top"/>
    </xf>
    <xf numFmtId="1" fontId="44" fillId="30" borderId="10" xfId="1" applyNumberFormat="1" applyFont="1" applyFill="1" applyBorder="1" applyAlignment="1" applyProtection="1">
      <alignment horizontal="right" vertical="top"/>
    </xf>
    <xf numFmtId="0" fontId="44" fillId="30" borderId="10" xfId="1" applyFont="1" applyFill="1" applyBorder="1" applyAlignment="1" applyProtection="1">
      <alignment horizontal="right" vertical="top"/>
    </xf>
    <xf numFmtId="0" fontId="44" fillId="30" borderId="10" xfId="1" applyFont="1" applyFill="1" applyBorder="1" applyAlignment="1" applyProtection="1">
      <alignment horizontal="center" vertical="top"/>
    </xf>
    <xf numFmtId="0" fontId="44" fillId="30" borderId="10" xfId="0" applyNumberFormat="1" applyFont="1" applyFill="1" applyBorder="1" applyAlignment="1">
      <alignment horizontal="center" vertical="top"/>
    </xf>
    <xf numFmtId="0" fontId="44" fillId="30" borderId="5" xfId="3027" applyNumberFormat="1" applyFont="1" applyFill="1" applyBorder="1" applyAlignment="1" applyProtection="1">
      <alignment horizontal="center" vertical="top" wrapText="1"/>
    </xf>
    <xf numFmtId="0" fontId="43" fillId="0" borderId="0" xfId="1" applyFont="1" applyFill="1" applyBorder="1" applyAlignment="1" applyProtection="1">
      <alignment horizontal="right" vertical="top"/>
    </xf>
    <xf numFmtId="0" fontId="44" fillId="30" borderId="0" xfId="3027" applyNumberFormat="1" applyFont="1" applyFill="1" applyBorder="1" applyAlignment="1" applyProtection="1">
      <alignment horizontal="center" vertical="top" wrapText="1"/>
    </xf>
    <xf numFmtId="0" fontId="42" fillId="30" borderId="23" xfId="3028" applyFont="1" applyFill="1" applyBorder="1" applyAlignment="1">
      <alignment horizontal="left" vertical="top" wrapText="1"/>
    </xf>
    <xf numFmtId="0" fontId="43" fillId="0" borderId="0" xfId="1" applyFont="1" applyFill="1" applyBorder="1" applyAlignment="1">
      <alignment horizontal="right" vertical="top"/>
    </xf>
    <xf numFmtId="0" fontId="44" fillId="24" borderId="0" xfId="0" applyFont="1" applyFill="1" applyBorder="1" applyAlignment="1">
      <alignment vertical="top"/>
    </xf>
    <xf numFmtId="0" fontId="44" fillId="30" borderId="10" xfId="3027" applyNumberFormat="1" applyFont="1" applyFill="1" applyBorder="1" applyAlignment="1" applyProtection="1">
      <alignment horizontal="center" vertical="top" wrapText="1"/>
    </xf>
    <xf numFmtId="1" fontId="44" fillId="30" borderId="10" xfId="1" applyNumberFormat="1" applyFont="1" applyFill="1" applyBorder="1" applyAlignment="1" applyProtection="1">
      <alignment horizontal="center" vertical="top"/>
    </xf>
    <xf numFmtId="0" fontId="44" fillId="24" borderId="7" xfId="0" applyFont="1" applyFill="1" applyBorder="1" applyAlignment="1">
      <alignment vertical="top"/>
    </xf>
    <xf numFmtId="0" fontId="47" fillId="0" borderId="0" xfId="1" applyFont="1" applyFill="1" applyBorder="1" applyAlignment="1" applyProtection="1">
      <alignment horizontal="right" vertical="top"/>
    </xf>
    <xf numFmtId="0" fontId="48" fillId="0" borderId="0" xfId="1" applyFont="1" applyFill="1" applyBorder="1" applyAlignment="1" applyProtection="1">
      <alignment horizontal="right" vertical="top"/>
    </xf>
    <xf numFmtId="0" fontId="44" fillId="0" borderId="0" xfId="1" applyFont="1" applyFill="1" applyBorder="1" applyAlignment="1" applyProtection="1">
      <alignment horizontal="right" vertical="top"/>
    </xf>
    <xf numFmtId="0" fontId="39" fillId="0" borderId="2" xfId="0" applyFont="1" applyFill="1" applyBorder="1"/>
    <xf numFmtId="0" fontId="49" fillId="30" borderId="0" xfId="1" applyNumberFormat="1" applyFont="1" applyFill="1" applyBorder="1" applyAlignment="1" applyProtection="1">
      <alignment horizontal="center" vertical="top"/>
    </xf>
    <xf numFmtId="0" fontId="39" fillId="0" borderId="0" xfId="0" applyFont="1" applyFill="1" applyBorder="1" applyAlignment="1">
      <alignment vertical="top" wrapText="1"/>
    </xf>
    <xf numFmtId="0" fontId="42" fillId="30" borderId="24" xfId="3028" applyFont="1" applyFill="1" applyBorder="1" applyAlignment="1">
      <alignment horizontal="left" vertical="center" wrapText="1"/>
    </xf>
    <xf numFmtId="0" fontId="39" fillId="0" borderId="0" xfId="0" applyFont="1" applyFill="1" applyAlignment="1">
      <alignment wrapText="1"/>
    </xf>
    <xf numFmtId="9" fontId="43" fillId="0" borderId="13" xfId="1" applyNumberFormat="1" applyFont="1" applyFill="1" applyBorder="1" applyAlignment="1">
      <alignment horizontal="right" vertical="top"/>
    </xf>
    <xf numFmtId="0" fontId="46" fillId="30" borderId="5" xfId="0" applyNumberFormat="1" applyFont="1" applyFill="1" applyBorder="1" applyAlignment="1">
      <alignment horizontal="center" vertical="top"/>
    </xf>
    <xf numFmtId="0" fontId="45" fillId="0" borderId="0" xfId="0" applyNumberFormat="1" applyFont="1" applyFill="1" applyBorder="1" applyAlignment="1">
      <alignment horizontal="center" vertical="center" wrapText="1"/>
    </xf>
    <xf numFmtId="0" fontId="44" fillId="30" borderId="0" xfId="0" applyNumberFormat="1" applyFont="1" applyFill="1" applyBorder="1" applyAlignment="1">
      <alignment horizontal="center" vertical="top" wrapText="1"/>
    </xf>
    <xf numFmtId="0" fontId="43" fillId="0" borderId="13" xfId="1" applyFont="1" applyFill="1" applyBorder="1" applyAlignment="1" applyProtection="1">
      <alignment horizontal="right" vertical="top"/>
    </xf>
    <xf numFmtId="0" fontId="43" fillId="0" borderId="2" xfId="1" applyFont="1" applyFill="1" applyBorder="1" applyAlignment="1" applyProtection="1">
      <alignment horizontal="right" vertical="top"/>
    </xf>
    <xf numFmtId="9" fontId="44" fillId="0" borderId="0" xfId="3026" applyFont="1" applyFill="1" applyBorder="1" applyAlignment="1" applyProtection="1">
      <alignment horizontal="right" vertical="top"/>
    </xf>
    <xf numFmtId="1" fontId="43" fillId="0" borderId="13" xfId="1" applyNumberFormat="1" applyFont="1" applyFill="1" applyBorder="1" applyAlignment="1">
      <alignment horizontal="right"/>
    </xf>
    <xf numFmtId="0" fontId="43" fillId="0" borderId="2" xfId="1" applyFont="1" applyFill="1" applyBorder="1" applyAlignment="1">
      <alignment horizontal="right"/>
    </xf>
    <xf numFmtId="0" fontId="43" fillId="0" borderId="13" xfId="1" applyFont="1" applyFill="1" applyBorder="1" applyAlignment="1">
      <alignment horizontal="right"/>
    </xf>
    <xf numFmtId="1" fontId="44" fillId="30" borderId="0" xfId="1" applyNumberFormat="1" applyFont="1" applyFill="1" applyBorder="1" applyAlignment="1" applyProtection="1">
      <alignment horizontal="left" vertical="top" wrapText="1"/>
    </xf>
    <xf numFmtId="49" fontId="44" fillId="30" borderId="0" xfId="3026" applyNumberFormat="1" applyFont="1" applyFill="1" applyBorder="1" applyAlignment="1" applyProtection="1">
      <alignment horizontal="right" vertical="top"/>
    </xf>
    <xf numFmtId="49" fontId="44" fillId="30" borderId="0" xfId="1" applyNumberFormat="1" applyFont="1" applyFill="1" applyBorder="1" applyAlignment="1" applyProtection="1">
      <alignment horizontal="right" vertical="top"/>
    </xf>
    <xf numFmtId="9" fontId="43" fillId="0" borderId="13" xfId="1" applyNumberFormat="1" applyFont="1" applyFill="1" applyBorder="1" applyAlignment="1">
      <alignment horizontal="right"/>
    </xf>
    <xf numFmtId="1" fontId="44" fillId="30" borderId="5" xfId="1" applyNumberFormat="1" applyFont="1" applyFill="1" applyBorder="1" applyAlignment="1" applyProtection="1">
      <alignment horizontal="left" vertical="top" wrapText="1"/>
    </xf>
    <xf numFmtId="49" fontId="44" fillId="30" borderId="5" xfId="3026" applyNumberFormat="1" applyFont="1" applyFill="1" applyBorder="1" applyAlignment="1" applyProtection="1">
      <alignment horizontal="right" vertical="top"/>
    </xf>
    <xf numFmtId="49" fontId="44" fillId="30" borderId="5" xfId="1" applyNumberFormat="1" applyFont="1" applyFill="1" applyBorder="1" applyAlignment="1" applyProtection="1">
      <alignment horizontal="right" vertical="top"/>
    </xf>
    <xf numFmtId="0" fontId="44" fillId="30" borderId="5" xfId="3026" applyNumberFormat="1" applyFont="1" applyFill="1" applyBorder="1" applyAlignment="1" applyProtection="1">
      <alignment horizontal="center" vertical="top"/>
    </xf>
    <xf numFmtId="0" fontId="45" fillId="0" borderId="0" xfId="3026" applyNumberFormat="1" applyFont="1" applyFill="1" applyBorder="1" applyAlignment="1" applyProtection="1">
      <alignment horizontal="center" vertical="center"/>
    </xf>
    <xf numFmtId="0" fontId="39" fillId="0" borderId="0" xfId="0" applyFont="1" applyFill="1" applyBorder="1" applyAlignment="1">
      <alignment horizontal="left" vertical="top" wrapText="1"/>
    </xf>
    <xf numFmtId="9" fontId="44" fillId="30" borderId="0" xfId="3026" applyFont="1" applyFill="1" applyBorder="1" applyAlignment="1" applyProtection="1">
      <alignment horizontal="right" vertical="top"/>
    </xf>
    <xf numFmtId="9" fontId="44" fillId="24" borderId="7" xfId="3026" applyFont="1" applyFill="1" applyBorder="1" applyAlignment="1" applyProtection="1">
      <alignment horizontal="right" vertical="top"/>
    </xf>
    <xf numFmtId="9" fontId="47" fillId="0" borderId="0" xfId="3026" applyFont="1" applyFill="1" applyBorder="1" applyAlignment="1" applyProtection="1">
      <alignment horizontal="right" vertical="top"/>
    </xf>
    <xf numFmtId="9" fontId="43" fillId="0" borderId="13" xfId="1" applyNumberFormat="1" applyFont="1" applyFill="1" applyBorder="1" applyAlignment="1">
      <alignment vertical="top"/>
    </xf>
    <xf numFmtId="0" fontId="43" fillId="0" borderId="2" xfId="1" applyFont="1" applyFill="1" applyBorder="1" applyAlignment="1">
      <alignment vertical="top"/>
    </xf>
    <xf numFmtId="0" fontId="50" fillId="30" borderId="0" xfId="1" applyNumberFormat="1" applyFont="1" applyFill="1" applyBorder="1" applyAlignment="1" applyProtection="1">
      <alignment horizontal="center" vertical="top"/>
    </xf>
    <xf numFmtId="0" fontId="43" fillId="0" borderId="13" xfId="1" applyFont="1" applyFill="1" applyBorder="1" applyAlignment="1">
      <alignment vertical="top"/>
    </xf>
    <xf numFmtId="0" fontId="49" fillId="30" borderId="5" xfId="1" applyNumberFormat="1" applyFont="1" applyFill="1" applyBorder="1" applyAlignment="1" applyProtection="1">
      <alignment horizontal="center" vertical="top"/>
    </xf>
    <xf numFmtId="0" fontId="39" fillId="0" borderId="0" xfId="0" applyFont="1" applyFill="1" applyBorder="1" applyAlignment="1">
      <alignment vertical="top"/>
    </xf>
    <xf numFmtId="0" fontId="44" fillId="30" borderId="0" xfId="3026" applyNumberFormat="1" applyFont="1" applyFill="1" applyBorder="1" applyAlignment="1" applyProtection="1">
      <alignment horizontal="center" vertical="top"/>
    </xf>
    <xf numFmtId="0" fontId="44" fillId="30" borderId="5" xfId="0" applyNumberFormat="1" applyFont="1" applyFill="1" applyBorder="1" applyAlignment="1">
      <alignment horizontal="center" vertical="top"/>
    </xf>
    <xf numFmtId="0" fontId="39" fillId="0" borderId="13" xfId="0" applyFont="1" applyFill="1" applyBorder="1"/>
    <xf numFmtId="9" fontId="43" fillId="0" borderId="2" xfId="1" applyNumberFormat="1" applyFont="1" applyFill="1" applyBorder="1" applyAlignment="1">
      <alignment vertical="top"/>
    </xf>
    <xf numFmtId="0" fontId="44" fillId="30" borderId="5" xfId="0" applyNumberFormat="1" applyFont="1" applyFill="1" applyBorder="1" applyAlignment="1">
      <alignment horizontal="center" vertical="top" wrapText="1"/>
    </xf>
    <xf numFmtId="0" fontId="51" fillId="0" borderId="0" xfId="0" applyFont="1" applyFill="1" applyAlignment="1">
      <alignment wrapText="1"/>
    </xf>
    <xf numFmtId="0" fontId="51" fillId="0" borderId="0" xfId="0" applyFont="1" applyFill="1"/>
    <xf numFmtId="0" fontId="52" fillId="30" borderId="0" xfId="0" applyNumberFormat="1" applyFont="1" applyFill="1" applyBorder="1" applyAlignment="1">
      <alignment horizontal="center" vertical="top"/>
    </xf>
    <xf numFmtId="0" fontId="49" fillId="30" borderId="0" xfId="0" applyNumberFormat="1" applyFont="1" applyFill="1" applyBorder="1" applyAlignment="1">
      <alignment horizontal="center" vertical="top"/>
    </xf>
    <xf numFmtId="0" fontId="43" fillId="0" borderId="13" xfId="1" applyFont="1" applyFill="1" applyBorder="1" applyAlignment="1"/>
    <xf numFmtId="0" fontId="43" fillId="0" borderId="2" xfId="1" applyFont="1" applyFill="1" applyBorder="1" applyAlignment="1"/>
    <xf numFmtId="0" fontId="43" fillId="0" borderId="13" xfId="1" applyFont="1" applyFill="1" applyBorder="1" applyAlignment="1">
      <alignment horizontal="left" vertical="top"/>
    </xf>
    <xf numFmtId="0" fontId="43" fillId="0" borderId="2" xfId="1" applyFont="1" applyFill="1" applyBorder="1" applyAlignment="1">
      <alignment horizontal="left" vertical="top"/>
    </xf>
    <xf numFmtId="0" fontId="47" fillId="0" borderId="0" xfId="1" applyFont="1" applyFill="1" applyBorder="1" applyAlignment="1" applyProtection="1">
      <alignment horizontal="right" vertical="center"/>
    </xf>
    <xf numFmtId="0" fontId="44" fillId="0" borderId="0" xfId="1" applyFont="1" applyFill="1" applyBorder="1" applyAlignment="1" applyProtection="1">
      <alignment horizontal="right" vertical="center"/>
    </xf>
    <xf numFmtId="0" fontId="44" fillId="30" borderId="10" xfId="1" applyNumberFormat="1" applyFont="1" applyFill="1" applyBorder="1" applyAlignment="1" applyProtection="1">
      <alignment horizontal="center" vertical="top"/>
    </xf>
    <xf numFmtId="0" fontId="48" fillId="0" borderId="0" xfId="1" applyFont="1" applyFill="1" applyBorder="1" applyAlignment="1" applyProtection="1">
      <alignment horizontal="right" vertical="center"/>
    </xf>
    <xf numFmtId="0" fontId="44" fillId="30" borderId="5" xfId="1" applyNumberFormat="1" applyFont="1" applyFill="1" applyBorder="1" applyAlignment="1" applyProtection="1">
      <alignment horizontal="center" vertical="top" wrapText="1"/>
    </xf>
    <xf numFmtId="0" fontId="45" fillId="0" borderId="0" xfId="1" applyNumberFormat="1" applyFont="1" applyFill="1" applyBorder="1" applyAlignment="1" applyProtection="1">
      <alignment horizontal="center" vertical="center" wrapText="1"/>
    </xf>
    <xf numFmtId="0" fontId="44" fillId="0" borderId="0" xfId="1" applyFont="1" applyFill="1" applyBorder="1" applyAlignment="1" applyProtection="1">
      <alignment horizontal="right" vertical="center" wrapText="1"/>
    </xf>
    <xf numFmtId="0" fontId="43" fillId="30" borderId="7" xfId="0" applyFont="1" applyFill="1" applyBorder="1" applyAlignment="1">
      <alignment horizontal="center" vertical="center" wrapText="1"/>
    </xf>
    <xf numFmtId="0" fontId="44" fillId="30" borderId="4" xfId="3027" applyNumberFormat="1" applyFont="1" applyFill="1" applyBorder="1" applyAlignment="1">
      <alignment horizontal="center" vertical="top"/>
    </xf>
    <xf numFmtId="0" fontId="44" fillId="30" borderId="7" xfId="3027" applyNumberFormat="1" applyFont="1" applyFill="1" applyBorder="1" applyAlignment="1">
      <alignment horizontal="center" vertical="top"/>
    </xf>
    <xf numFmtId="0" fontId="44" fillId="30" borderId="9" xfId="3027" applyNumberFormat="1" applyFont="1" applyFill="1" applyBorder="1" applyAlignment="1">
      <alignment horizontal="center" vertical="top"/>
    </xf>
    <xf numFmtId="1" fontId="44" fillId="30" borderId="10" xfId="1" applyNumberFormat="1" applyFont="1" applyFill="1" applyBorder="1" applyAlignment="1" applyProtection="1">
      <alignment horizontal="left" vertical="top"/>
    </xf>
    <xf numFmtId="0" fontId="44" fillId="24" borderId="0" xfId="1" applyFont="1" applyFill="1" applyBorder="1" applyAlignment="1" applyProtection="1">
      <alignment horizontal="right" vertical="top"/>
    </xf>
    <xf numFmtId="0" fontId="46" fillId="30" borderId="10" xfId="0" applyNumberFormat="1" applyFont="1" applyFill="1" applyBorder="1" applyAlignment="1">
      <alignment horizontal="center" vertical="top"/>
    </xf>
    <xf numFmtId="0" fontId="43" fillId="0" borderId="0" xfId="0" applyFont="1" applyFill="1"/>
    <xf numFmtId="0" fontId="44" fillId="0" borderId="0" xfId="0" applyFont="1" applyFill="1"/>
    <xf numFmtId="0" fontId="44" fillId="0" borderId="0" xfId="3027" applyNumberFormat="1" applyFont="1" applyFill="1" applyAlignment="1">
      <alignment horizontal="center" vertical="top"/>
    </xf>
    <xf numFmtId="0" fontId="44" fillId="0" borderId="0" xfId="0" applyFont="1" applyFill="1" applyBorder="1" applyAlignment="1">
      <alignment horizontal="left" vertical="top"/>
    </xf>
    <xf numFmtId="0" fontId="44" fillId="0" borderId="0" xfId="0" applyFont="1" applyFill="1" applyBorder="1" applyAlignment="1">
      <alignment horizontal="right" vertical="top"/>
    </xf>
    <xf numFmtId="0" fontId="44" fillId="0" borderId="0" xfId="0" applyFont="1" applyFill="1" applyBorder="1" applyAlignment="1">
      <alignment horizontal="center" vertical="top"/>
    </xf>
    <xf numFmtId="0" fontId="44" fillId="0" borderId="0" xfId="0" applyNumberFormat="1" applyFont="1" applyFill="1" applyBorder="1" applyAlignment="1">
      <alignment horizontal="center" vertical="top"/>
    </xf>
    <xf numFmtId="0" fontId="44" fillId="0" borderId="0" xfId="0" applyFont="1" applyFill="1" applyBorder="1" applyAlignment="1">
      <alignment vertical="top"/>
    </xf>
    <xf numFmtId="165" fontId="1" fillId="21" borderId="2" xfId="3027" applyFont="1" applyFill="1" applyBorder="1" applyAlignment="1">
      <alignment horizontal="center" vertical="center"/>
    </xf>
    <xf numFmtId="165" fontId="1" fillId="0" borderId="0" xfId="3027" applyFont="1" applyFill="1" applyBorder="1" applyAlignment="1">
      <alignment vertical="top"/>
    </xf>
    <xf numFmtId="165" fontId="1" fillId="21" borderId="22" xfId="3027" applyFont="1" applyFill="1" applyBorder="1" applyAlignment="1">
      <alignment horizontal="center" vertical="center"/>
    </xf>
    <xf numFmtId="165" fontId="0" fillId="0" borderId="12" xfId="3027" applyFont="1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 wrapText="1"/>
    </xf>
    <xf numFmtId="0" fontId="12" fillId="0" borderId="2" xfId="3028" applyFont="1" applyFill="1" applyBorder="1" applyAlignment="1">
      <alignment horizontal="left" vertical="center" wrapText="1"/>
    </xf>
    <xf numFmtId="0" fontId="7" fillId="20" borderId="2" xfId="0" applyFont="1" applyFill="1" applyBorder="1" applyAlignment="1">
      <alignment horizontal="center" vertical="center" wrapText="1" readingOrder="1"/>
    </xf>
    <xf numFmtId="0" fontId="0" fillId="31" borderId="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top"/>
    </xf>
    <xf numFmtId="0" fontId="0" fillId="23" borderId="0" xfId="0" applyFont="1" applyFill="1" applyBorder="1"/>
    <xf numFmtId="0" fontId="0" fillId="21" borderId="15" xfId="0" applyFont="1" applyFill="1" applyBorder="1"/>
    <xf numFmtId="0" fontId="0" fillId="21" borderId="14" xfId="0" applyFont="1" applyFill="1" applyBorder="1"/>
    <xf numFmtId="0" fontId="0" fillId="22" borderId="0" xfId="0" applyFont="1" applyFill="1" applyBorder="1"/>
    <xf numFmtId="0" fontId="0" fillId="22" borderId="0" xfId="0" applyFont="1" applyFill="1"/>
    <xf numFmtId="165" fontId="3" fillId="0" borderId="12" xfId="3027" applyFont="1" applyFill="1" applyBorder="1" applyAlignment="1">
      <alignment horizontal="center" vertical="center"/>
    </xf>
    <xf numFmtId="0" fontId="0" fillId="21" borderId="0" xfId="0" applyFont="1" applyFill="1" applyBorder="1" applyAlignment="1">
      <alignment horizontal="center" vertical="top" wrapText="1"/>
    </xf>
    <xf numFmtId="165" fontId="0" fillId="21" borderId="2" xfId="3027" applyFont="1" applyFill="1" applyBorder="1" applyAlignment="1">
      <alignment horizontal="center" vertical="center"/>
    </xf>
    <xf numFmtId="165" fontId="0" fillId="21" borderId="0" xfId="3027" applyFont="1" applyFill="1" applyBorder="1" applyAlignment="1">
      <alignment vertical="center"/>
    </xf>
    <xf numFmtId="165" fontId="0" fillId="21" borderId="0" xfId="3027" applyFont="1" applyFill="1" applyBorder="1"/>
    <xf numFmtId="0" fontId="7" fillId="21" borderId="2" xfId="0" applyFont="1" applyFill="1" applyBorder="1" applyAlignment="1">
      <alignment horizontal="center" vertical="center" wrapText="1" readingOrder="1"/>
    </xf>
    <xf numFmtId="0" fontId="0" fillId="21" borderId="0" xfId="0" applyFill="1" applyBorder="1" applyAlignment="1">
      <alignment horizontal="center"/>
    </xf>
    <xf numFmtId="0" fontId="53" fillId="21" borderId="0" xfId="0" applyFont="1" applyFill="1" applyBorder="1" applyAlignment="1">
      <alignment horizontal="left" vertical="top"/>
    </xf>
    <xf numFmtId="9" fontId="3" fillId="0" borderId="2" xfId="3026" applyFont="1" applyFill="1" applyBorder="1" applyAlignment="1">
      <alignment horizontal="center" vertical="center" wrapText="1"/>
    </xf>
    <xf numFmtId="0" fontId="39" fillId="21" borderId="0" xfId="0" applyFont="1" applyFill="1" applyBorder="1"/>
    <xf numFmtId="0" fontId="0" fillId="27" borderId="2" xfId="0" applyFont="1" applyFill="1" applyBorder="1" applyAlignment="1">
      <alignment horizontal="center" vertical="top"/>
    </xf>
    <xf numFmtId="0" fontId="0" fillId="27" borderId="2" xfId="0" applyFill="1" applyBorder="1" applyAlignment="1">
      <alignment horizontal="center" vertical="top" wrapText="1"/>
    </xf>
    <xf numFmtId="49" fontId="8" fillId="19" borderId="2" xfId="0" applyNumberFormat="1" applyFont="1" applyFill="1" applyBorder="1" applyAlignment="1">
      <alignment horizontal="center" vertical="center" wrapText="1" readingOrder="1"/>
    </xf>
    <xf numFmtId="0" fontId="0" fillId="31" borderId="2" xfId="0" applyFill="1" applyBorder="1" applyAlignment="1">
      <alignment horizontal="center" vertical="center" readingOrder="1"/>
    </xf>
    <xf numFmtId="168" fontId="0" fillId="0" borderId="2" xfId="2978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wrapText="1" readingOrder="1"/>
    </xf>
    <xf numFmtId="0" fontId="0" fillId="21" borderId="2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1" fillId="0" borderId="2" xfId="3027" applyNumberFormat="1" applyFont="1" applyFill="1" applyBorder="1" applyAlignment="1">
      <alignment horizontal="center" vertical="center"/>
    </xf>
    <xf numFmtId="49" fontId="7" fillId="21" borderId="2" xfId="0" applyNumberFormat="1" applyFont="1" applyFill="1" applyBorder="1" applyAlignment="1">
      <alignment horizontal="center" vertical="center" wrapText="1" readingOrder="1"/>
    </xf>
    <xf numFmtId="0" fontId="0" fillId="21" borderId="2" xfId="0" applyFill="1" applyBorder="1" applyAlignment="1">
      <alignment horizontal="center" vertical="center" wrapText="1" readingOrder="1"/>
    </xf>
    <xf numFmtId="0" fontId="8" fillId="21" borderId="2" xfId="0" applyFont="1" applyFill="1" applyBorder="1" applyAlignment="1">
      <alignment horizontal="center" vertical="center" wrapText="1" readingOrder="1"/>
    </xf>
    <xf numFmtId="0" fontId="7" fillId="21" borderId="2" xfId="0" applyFont="1" applyFill="1" applyBorder="1" applyAlignment="1">
      <alignment horizontal="center" vertical="center" wrapText="1"/>
    </xf>
    <xf numFmtId="0" fontId="8" fillId="21" borderId="2" xfId="0" applyFont="1" applyFill="1" applyBorder="1" applyAlignment="1">
      <alignment horizontal="center" vertical="center" wrapText="1"/>
    </xf>
    <xf numFmtId="165" fontId="0" fillId="0" borderId="2" xfId="3027" applyFont="1" applyFill="1" applyBorder="1" applyAlignment="1">
      <alignment vertical="center"/>
    </xf>
    <xf numFmtId="0" fontId="0" fillId="0" borderId="14" xfId="0" applyFill="1" applyBorder="1"/>
    <xf numFmtId="168" fontId="0" fillId="16" borderId="2" xfId="2978" applyNumberFormat="1" applyFont="1" applyFill="1" applyBorder="1" applyAlignment="1">
      <alignment horizontal="center" vertical="center"/>
    </xf>
    <xf numFmtId="168" fontId="0" fillId="19" borderId="2" xfId="2978" applyNumberFormat="1" applyFont="1" applyFill="1" applyBorder="1" applyAlignment="1">
      <alignment horizontal="center" vertical="center"/>
    </xf>
    <xf numFmtId="168" fontId="0" fillId="31" borderId="2" xfId="2978" applyNumberFormat="1" applyFont="1" applyFill="1" applyBorder="1" applyAlignment="1">
      <alignment horizontal="center" vertical="center"/>
    </xf>
    <xf numFmtId="168" fontId="0" fillId="20" borderId="2" xfId="2978" applyNumberFormat="1" applyFont="1" applyFill="1" applyBorder="1" applyAlignment="1">
      <alignment horizontal="center" vertical="center"/>
    </xf>
    <xf numFmtId="0" fontId="0" fillId="27" borderId="2" xfId="0" applyFont="1" applyFill="1" applyBorder="1" applyAlignment="1">
      <alignment horizontal="center" vertical="top" wrapText="1"/>
    </xf>
    <xf numFmtId="0" fontId="0" fillId="21" borderId="0" xfId="6" applyFont="1" applyFill="1" applyBorder="1" applyAlignment="1">
      <alignment horizontal="center" vertical="center" wrapText="1"/>
    </xf>
    <xf numFmtId="0" fontId="0" fillId="21" borderId="0" xfId="0" applyFill="1" applyAlignment="1">
      <alignment vertical="center"/>
    </xf>
    <xf numFmtId="1" fontId="0" fillId="0" borderId="2" xfId="0" applyNumberFormat="1" applyFill="1" applyBorder="1" applyAlignment="1">
      <alignment vertical="top"/>
    </xf>
    <xf numFmtId="1" fontId="0" fillId="20" borderId="2" xfId="0" applyNumberFormat="1" applyFill="1" applyBorder="1" applyAlignment="1">
      <alignment vertical="top" wrapText="1"/>
    </xf>
    <xf numFmtId="1" fontId="5" fillId="20" borderId="2" xfId="1" applyNumberFormat="1" applyFont="1" applyFill="1" applyBorder="1" applyAlignment="1">
      <alignment horizontal="left" vertical="top" wrapText="1"/>
    </xf>
    <xf numFmtId="0" fontId="0" fillId="27" borderId="2" xfId="0" applyFill="1" applyBorder="1" applyAlignment="1">
      <alignment horizontal="center" vertical="top" wrapText="1"/>
    </xf>
    <xf numFmtId="0" fontId="0" fillId="27" borderId="2" xfId="0" applyFont="1" applyFill="1" applyBorder="1" applyAlignment="1">
      <alignment horizontal="center" vertical="top" wrapText="1"/>
    </xf>
    <xf numFmtId="0" fontId="32" fillId="0" borderId="0" xfId="1" applyFont="1" applyFill="1" applyBorder="1" applyAlignment="1">
      <alignment vertical="center"/>
    </xf>
    <xf numFmtId="0" fontId="32" fillId="0" borderId="0" xfId="1" applyFont="1" applyFill="1" applyBorder="1" applyAlignment="1">
      <alignment horizontal="right" vertical="center" wrapText="1"/>
    </xf>
    <xf numFmtId="1" fontId="0" fillId="0" borderId="2" xfId="0" applyNumberFormat="1" applyFill="1" applyBorder="1" applyAlignment="1">
      <alignment vertical="center"/>
    </xf>
    <xf numFmtId="1" fontId="0" fillId="21" borderId="24" xfId="0" applyNumberFormat="1" applyFill="1" applyBorder="1" applyAlignment="1">
      <alignment vertical="center" wrapText="1"/>
    </xf>
    <xf numFmtId="1" fontId="0" fillId="21" borderId="2" xfId="0" applyNumberFormat="1" applyFill="1" applyBorder="1" applyAlignment="1">
      <alignment vertical="center" wrapText="1"/>
    </xf>
    <xf numFmtId="1" fontId="0" fillId="21" borderId="2" xfId="0" applyNumberFormat="1" applyFill="1" applyBorder="1" applyAlignment="1">
      <alignment horizontal="left" vertical="center" wrapText="1"/>
    </xf>
    <xf numFmtId="0" fontId="3" fillId="21" borderId="3" xfId="0" applyFont="1" applyFill="1" applyBorder="1" applyAlignment="1">
      <alignment horizontal="center" vertical="center" wrapText="1"/>
    </xf>
    <xf numFmtId="165" fontId="0" fillId="21" borderId="2" xfId="3027" applyNumberFormat="1" applyFont="1" applyFill="1" applyBorder="1" applyAlignment="1">
      <alignment horizontal="left" vertical="center"/>
    </xf>
    <xf numFmtId="165" fontId="0" fillId="21" borderId="22" xfId="3027" applyNumberFormat="1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left" vertical="top" wrapText="1" readingOrder="1"/>
    </xf>
    <xf numFmtId="0" fontId="20" fillId="0" borderId="12" xfId="0" applyFont="1" applyFill="1" applyBorder="1" applyAlignment="1">
      <alignment horizontal="center" vertical="top" wrapText="1" readingOrder="1"/>
    </xf>
    <xf numFmtId="0" fontId="20" fillId="0" borderId="13" xfId="0" applyFont="1" applyFill="1" applyBorder="1" applyAlignment="1">
      <alignment horizontal="center" vertical="top" wrapText="1" readingOrder="1"/>
    </xf>
    <xf numFmtId="0" fontId="20" fillId="31" borderId="3" xfId="0" applyFont="1" applyFill="1" applyBorder="1" applyAlignment="1">
      <alignment horizontal="left" vertical="top" wrapText="1" readingOrder="1"/>
    </xf>
    <xf numFmtId="0" fontId="20" fillId="31" borderId="12" xfId="0" applyFont="1" applyFill="1" applyBorder="1" applyAlignment="1">
      <alignment horizontal="center" vertical="top" wrapText="1" readingOrder="1"/>
    </xf>
    <xf numFmtId="0" fontId="20" fillId="31" borderId="13" xfId="0" applyFont="1" applyFill="1" applyBorder="1" applyAlignment="1">
      <alignment horizontal="center" vertical="top" wrapText="1" readingOrder="1"/>
    </xf>
    <xf numFmtId="0" fontId="20" fillId="31" borderId="2" xfId="0" applyFont="1" applyFill="1" applyBorder="1" applyAlignment="1">
      <alignment horizontal="center" vertical="top" wrapText="1" readingOrder="1"/>
    </xf>
    <xf numFmtId="0" fontId="20" fillId="0" borderId="3" xfId="0" applyFont="1" applyFill="1" applyBorder="1" applyAlignment="1">
      <alignment horizontal="center" vertical="top" wrapText="1" readingOrder="1"/>
    </xf>
    <xf numFmtId="0" fontId="20" fillId="0" borderId="2" xfId="0" applyFont="1" applyFill="1" applyBorder="1" applyAlignment="1">
      <alignment horizontal="center" vertical="top" wrapText="1" readingOrder="1"/>
    </xf>
    <xf numFmtId="0" fontId="20" fillId="31" borderId="3" xfId="0" applyFont="1" applyFill="1" applyBorder="1" applyAlignment="1">
      <alignment horizontal="center" vertical="top" wrapText="1" readingOrder="1"/>
    </xf>
    <xf numFmtId="0" fontId="8" fillId="0" borderId="2" xfId="0" applyFont="1" applyFill="1" applyBorder="1" applyAlignment="1">
      <alignment horizontal="center" vertical="center" wrapText="1" readingOrder="1"/>
    </xf>
    <xf numFmtId="177" fontId="8" fillId="0" borderId="2" xfId="3027" applyNumberFormat="1" applyFont="1" applyFill="1" applyBorder="1" applyAlignment="1">
      <alignment horizontal="center" vertical="center" wrapText="1" readingOrder="1"/>
    </xf>
    <xf numFmtId="0" fontId="7" fillId="0" borderId="2" xfId="0" applyFont="1" applyFill="1" applyBorder="1" applyAlignment="1">
      <alignment horizontal="center" vertical="center" wrapText="1"/>
    </xf>
    <xf numFmtId="177" fontId="7" fillId="0" borderId="2" xfId="3027" applyNumberFormat="1" applyFont="1" applyFill="1" applyBorder="1" applyAlignment="1">
      <alignment horizontal="center" vertical="center" wrapText="1"/>
    </xf>
    <xf numFmtId="177" fontId="7" fillId="0" borderId="2" xfId="3027" applyNumberFormat="1" applyFont="1" applyFill="1" applyBorder="1" applyAlignment="1">
      <alignment horizontal="center" vertical="center" wrapText="1" readingOrder="1"/>
    </xf>
    <xf numFmtId="49" fontId="7" fillId="0" borderId="2" xfId="0" applyNumberFormat="1" applyFont="1" applyFill="1" applyBorder="1" applyAlignment="1">
      <alignment horizontal="center" vertical="center" wrapText="1" readingOrder="1"/>
    </xf>
    <xf numFmtId="0" fontId="7" fillId="20" borderId="2" xfId="0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8" fillId="21" borderId="7" xfId="0" applyFont="1" applyFill="1" applyBorder="1" applyAlignment="1">
      <alignment horizontal="center" vertical="center"/>
    </xf>
    <xf numFmtId="49" fontId="58" fillId="21" borderId="7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justify" vertical="center"/>
    </xf>
    <xf numFmtId="1" fontId="0" fillId="21" borderId="2" xfId="0" applyNumberFormat="1" applyFill="1" applyBorder="1" applyAlignment="1" applyProtection="1">
      <alignment horizontal="left" vertical="center" wrapText="1"/>
    </xf>
    <xf numFmtId="0" fontId="18" fillId="0" borderId="13" xfId="1" applyFont="1" applyFill="1" applyBorder="1" applyAlignment="1" applyProtection="1">
      <alignment horizontal="center" vertical="center" wrapText="1"/>
    </xf>
    <xf numFmtId="0" fontId="18" fillId="0" borderId="22" xfId="1" applyFont="1" applyFill="1" applyBorder="1" applyAlignment="1">
      <alignment horizontal="center" vertical="center" wrapText="1"/>
    </xf>
    <xf numFmtId="0" fontId="18" fillId="0" borderId="23" xfId="1" applyFont="1" applyFill="1" applyBorder="1" applyAlignment="1">
      <alignment horizontal="center" vertical="center" wrapText="1"/>
    </xf>
    <xf numFmtId="0" fontId="18" fillId="0" borderId="24" xfId="1" applyFont="1" applyFill="1" applyBorder="1" applyAlignment="1">
      <alignment horizontal="center" vertical="center" wrapText="1"/>
    </xf>
    <xf numFmtId="0" fontId="18" fillId="0" borderId="6" xfId="1" applyFont="1" applyFill="1" applyBorder="1" applyAlignment="1" applyProtection="1">
      <alignment horizontal="center" vertical="center" wrapText="1"/>
    </xf>
    <xf numFmtId="0" fontId="18" fillId="0" borderId="8" xfId="1" applyFont="1" applyFill="1" applyBorder="1" applyAlignment="1" applyProtection="1">
      <alignment horizontal="center" vertical="center" wrapText="1"/>
    </xf>
    <xf numFmtId="2" fontId="18" fillId="0" borderId="13" xfId="1" applyNumberFormat="1" applyFont="1" applyFill="1" applyBorder="1" applyAlignment="1" applyProtection="1">
      <alignment horizontal="center" vertical="center" wrapText="1"/>
    </xf>
    <xf numFmtId="2" fontId="18" fillId="0" borderId="22" xfId="1" applyNumberFormat="1" applyFont="1" applyFill="1" applyBorder="1" applyAlignment="1">
      <alignment horizontal="center" vertical="center" wrapText="1"/>
    </xf>
    <xf numFmtId="2" fontId="18" fillId="0" borderId="23" xfId="1" applyNumberFormat="1" applyFont="1" applyFill="1" applyBorder="1" applyAlignment="1">
      <alignment horizontal="center" vertical="center" wrapText="1"/>
    </xf>
    <xf numFmtId="2" fontId="18" fillId="0" borderId="24" xfId="1" applyNumberFormat="1" applyFont="1" applyFill="1" applyBorder="1" applyAlignment="1">
      <alignment horizontal="center" vertical="center" wrapText="1"/>
    </xf>
    <xf numFmtId="2" fontId="18" fillId="0" borderId="22" xfId="1" applyNumberFormat="1" applyFont="1" applyFill="1" applyBorder="1" applyAlignment="1" applyProtection="1">
      <alignment horizontal="center" vertical="center" wrapText="1"/>
    </xf>
    <xf numFmtId="2" fontId="18" fillId="0" borderId="23" xfId="1" applyNumberFormat="1" applyFont="1" applyFill="1" applyBorder="1" applyAlignment="1" applyProtection="1">
      <alignment horizontal="center" vertical="center" wrapText="1"/>
    </xf>
    <xf numFmtId="2" fontId="18" fillId="0" borderId="4" xfId="1" applyNumberFormat="1" applyFont="1" applyFill="1" applyBorder="1" applyAlignment="1">
      <alignment horizontal="center" vertical="center" wrapText="1"/>
    </xf>
    <xf numFmtId="2" fontId="18" fillId="0" borderId="7" xfId="1" applyNumberFormat="1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/>
    </xf>
    <xf numFmtId="1" fontId="18" fillId="0" borderId="13" xfId="1" applyNumberFormat="1" applyFont="1" applyFill="1" applyBorder="1" applyAlignment="1" applyProtection="1">
      <alignment horizontal="center" vertical="center" wrapText="1"/>
    </xf>
    <xf numFmtId="1" fontId="18" fillId="0" borderId="22" xfId="1" applyNumberFormat="1" applyFont="1" applyFill="1" applyBorder="1" applyAlignment="1">
      <alignment horizontal="center" vertical="center" wrapText="1"/>
    </xf>
    <xf numFmtId="1" fontId="18" fillId="0" borderId="23" xfId="1" applyNumberFormat="1" applyFont="1" applyFill="1" applyBorder="1" applyAlignment="1">
      <alignment horizontal="center" vertical="center" wrapText="1"/>
    </xf>
    <xf numFmtId="1" fontId="18" fillId="0" borderId="24" xfId="1" applyNumberFormat="1" applyFont="1" applyFill="1" applyBorder="1" applyAlignment="1">
      <alignment horizontal="center" vertical="center" wrapText="1"/>
    </xf>
    <xf numFmtId="1" fontId="18" fillId="0" borderId="6" xfId="1" applyNumberFormat="1" applyFont="1" applyFill="1" applyBorder="1" applyAlignment="1" applyProtection="1">
      <alignment horizontal="center" vertical="center" wrapText="1"/>
    </xf>
    <xf numFmtId="1" fontId="18" fillId="0" borderId="8" xfId="1" applyNumberFormat="1" applyFont="1" applyFill="1" applyBorder="1" applyAlignment="1" applyProtection="1">
      <alignment horizontal="center" vertical="center" wrapText="1"/>
    </xf>
    <xf numFmtId="1" fontId="18" fillId="0" borderId="4" xfId="1" applyNumberFormat="1" applyFont="1" applyFill="1" applyBorder="1" applyAlignment="1">
      <alignment horizontal="center" vertical="center" wrapText="1"/>
    </xf>
    <xf numFmtId="1" fontId="18" fillId="0" borderId="7" xfId="1" applyNumberFormat="1" applyFont="1" applyFill="1" applyBorder="1" applyAlignment="1">
      <alignment horizontal="center" vertical="center" wrapText="1"/>
    </xf>
    <xf numFmtId="1" fontId="18" fillId="0" borderId="2" xfId="1" applyNumberFormat="1" applyFont="1" applyFill="1" applyBorder="1" applyAlignment="1" applyProtection="1">
      <alignment horizontal="center" vertical="center" wrapText="1"/>
    </xf>
    <xf numFmtId="1" fontId="18" fillId="0" borderId="11" xfId="1" applyNumberFormat="1" applyFont="1" applyFill="1" applyBorder="1" applyAlignment="1" applyProtection="1">
      <alignment horizontal="center" vertical="center" wrapText="1"/>
    </xf>
    <xf numFmtId="1" fontId="18" fillId="0" borderId="10" xfId="1" applyNumberFormat="1" applyFont="1" applyFill="1" applyBorder="1" applyAlignment="1" applyProtection="1">
      <alignment horizontal="center" vertical="center" wrapText="1"/>
    </xf>
    <xf numFmtId="166" fontId="18" fillId="0" borderId="24" xfId="1" applyNumberFormat="1" applyFont="1" applyFill="1" applyBorder="1" applyAlignment="1" applyProtection="1">
      <alignment horizontal="center" vertical="center" wrapText="1"/>
    </xf>
    <xf numFmtId="166" fontId="18" fillId="0" borderId="2" xfId="1" applyNumberFormat="1" applyFont="1" applyFill="1" applyBorder="1" applyAlignment="1" applyProtection="1">
      <alignment horizontal="center" vertical="center" wrapText="1"/>
    </xf>
    <xf numFmtId="166" fontId="18" fillId="0" borderId="22" xfId="1" applyNumberFormat="1" applyFont="1" applyFill="1" applyBorder="1" applyAlignment="1">
      <alignment horizontal="center" vertical="center" wrapText="1"/>
    </xf>
    <xf numFmtId="166" fontId="18" fillId="0" borderId="23" xfId="1" applyNumberFormat="1" applyFont="1" applyFill="1" applyBorder="1" applyAlignment="1">
      <alignment horizontal="center" vertical="center" wrapText="1"/>
    </xf>
    <xf numFmtId="166" fontId="18" fillId="0" borderId="24" xfId="1" applyNumberFormat="1" applyFont="1" applyFill="1" applyBorder="1" applyAlignment="1">
      <alignment horizontal="center" vertical="center" wrapText="1"/>
    </xf>
    <xf numFmtId="1" fontId="18" fillId="0" borderId="13" xfId="1" applyNumberFormat="1" applyFont="1" applyFill="1" applyBorder="1" applyAlignment="1" applyProtection="1">
      <alignment horizontal="center" vertical="top" wrapText="1"/>
    </xf>
    <xf numFmtId="1" fontId="18" fillId="0" borderId="22" xfId="1" applyNumberFormat="1" applyFont="1" applyFill="1" applyBorder="1" applyAlignment="1">
      <alignment horizontal="center" vertical="top" wrapText="1"/>
    </xf>
    <xf numFmtId="1" fontId="18" fillId="0" borderId="23" xfId="1" applyNumberFormat="1" applyFont="1" applyFill="1" applyBorder="1" applyAlignment="1">
      <alignment horizontal="center" vertical="top" wrapText="1"/>
    </xf>
    <xf numFmtId="1" fontId="18" fillId="0" borderId="2" xfId="1" applyNumberFormat="1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/>
    </xf>
    <xf numFmtId="0" fontId="34" fillId="0" borderId="0" xfId="0" applyFont="1" applyBorder="1" applyAlignment="1">
      <alignment horizontal="center" vertical="center" wrapText="1"/>
    </xf>
    <xf numFmtId="0" fontId="34" fillId="0" borderId="0" xfId="0" applyFont="1" applyBorder="1" applyAlignment="1">
      <alignment horizontal="center" vertical="center"/>
    </xf>
    <xf numFmtId="0" fontId="0" fillId="27" borderId="2" xfId="0" applyFill="1" applyBorder="1" applyAlignment="1">
      <alignment horizontal="center" vertical="center" wrapText="1"/>
    </xf>
    <xf numFmtId="0" fontId="0" fillId="21" borderId="3" xfId="0" applyFill="1" applyBorder="1" applyAlignment="1">
      <alignment horizontal="left" vertical="center" wrapText="1"/>
    </xf>
    <xf numFmtId="0" fontId="0" fillId="21" borderId="13" xfId="0" applyFill="1" applyBorder="1" applyAlignment="1">
      <alignment horizontal="left" vertical="center" wrapText="1"/>
    </xf>
    <xf numFmtId="0" fontId="54" fillId="21" borderId="0" xfId="0" applyFont="1" applyFill="1" applyBorder="1" applyAlignment="1">
      <alignment horizontal="center" vertical="center"/>
    </xf>
    <xf numFmtId="0" fontId="0" fillId="27" borderId="2" xfId="0" applyFill="1" applyBorder="1" applyAlignment="1">
      <alignment horizontal="center" vertical="top" wrapText="1"/>
    </xf>
    <xf numFmtId="0" fontId="0" fillId="27" borderId="2" xfId="0" applyFont="1" applyFill="1" applyBorder="1" applyAlignment="1">
      <alignment horizontal="center" vertical="top" wrapText="1"/>
    </xf>
    <xf numFmtId="0" fontId="0" fillId="27" borderId="3" xfId="0" applyFill="1" applyBorder="1" applyAlignment="1">
      <alignment horizontal="center" vertical="top"/>
    </xf>
    <xf numFmtId="0" fontId="0" fillId="27" borderId="12" xfId="0" applyFill="1" applyBorder="1" applyAlignment="1">
      <alignment horizontal="center" vertical="top"/>
    </xf>
    <xf numFmtId="0" fontId="0" fillId="27" borderId="13" xfId="0" applyFill="1" applyBorder="1" applyAlignment="1">
      <alignment horizontal="center" vertical="top"/>
    </xf>
    <xf numFmtId="0" fontId="0" fillId="27" borderId="2" xfId="0" applyFill="1" applyBorder="1" applyAlignment="1">
      <alignment horizontal="center" vertical="top"/>
    </xf>
    <xf numFmtId="0" fontId="0" fillId="27" borderId="4" xfId="0" applyFont="1" applyFill="1" applyBorder="1" applyAlignment="1">
      <alignment horizontal="center" vertical="top" wrapText="1"/>
    </xf>
    <xf numFmtId="0" fontId="0" fillId="27" borderId="6" xfId="0" applyFont="1" applyFill="1" applyBorder="1" applyAlignment="1">
      <alignment horizontal="center" vertical="top" wrapText="1"/>
    </xf>
    <xf numFmtId="0" fontId="0" fillId="27" borderId="9" xfId="0" applyFont="1" applyFill="1" applyBorder="1" applyAlignment="1">
      <alignment horizontal="center" vertical="top" wrapText="1"/>
    </xf>
    <xf numFmtId="0" fontId="0" fillId="27" borderId="11" xfId="0" applyFont="1" applyFill="1" applyBorder="1" applyAlignment="1">
      <alignment horizontal="center" vertical="top" wrapText="1"/>
    </xf>
    <xf numFmtId="0" fontId="0" fillId="21" borderId="7" xfId="0" applyFill="1" applyBorder="1" applyAlignment="1">
      <alignment horizontal="left" vertical="center" wrapText="1"/>
    </xf>
    <xf numFmtId="0" fontId="0" fillId="21" borderId="9" xfId="0" applyFill="1" applyBorder="1" applyAlignment="1">
      <alignment horizontal="left" vertical="center" wrapText="1"/>
    </xf>
    <xf numFmtId="0" fontId="3" fillId="21" borderId="1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left" vertical="center" wrapText="1"/>
    </xf>
    <xf numFmtId="0" fontId="0" fillId="0" borderId="12" xfId="0" applyFont="1" applyBorder="1" applyAlignment="1">
      <alignment horizontal="left" vertical="center" wrapText="1"/>
    </xf>
    <xf numFmtId="0" fontId="0" fillId="0" borderId="13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21" borderId="4" xfId="0" applyFill="1" applyBorder="1" applyAlignment="1">
      <alignment horizontal="left" vertical="center" wrapText="1"/>
    </xf>
    <xf numFmtId="0" fontId="0" fillId="27" borderId="2" xfId="0" applyFont="1" applyFill="1" applyBorder="1" applyAlignment="1">
      <alignment horizontal="center" vertical="center" wrapText="1"/>
    </xf>
    <xf numFmtId="0" fontId="0" fillId="21" borderId="0" xfId="0" applyFill="1" applyBorder="1" applyAlignment="1">
      <alignment horizontal="left" vertical="center"/>
    </xf>
    <xf numFmtId="0" fontId="0" fillId="21" borderId="7" xfId="0" applyFill="1" applyBorder="1" applyAlignment="1">
      <alignment horizontal="left" vertical="center"/>
    </xf>
    <xf numFmtId="0" fontId="0" fillId="21" borderId="9" xfId="0" applyFill="1" applyBorder="1" applyAlignment="1">
      <alignment horizontal="left" vertical="center"/>
    </xf>
    <xf numFmtId="0" fontId="0" fillId="27" borderId="22" xfId="0" applyFill="1" applyBorder="1" applyAlignment="1">
      <alignment horizontal="center" vertical="center" wrapText="1"/>
    </xf>
    <xf numFmtId="0" fontId="0" fillId="27" borderId="2" xfId="0" applyFill="1" applyBorder="1" applyAlignment="1">
      <alignment horizontal="center" vertical="center"/>
    </xf>
    <xf numFmtId="0" fontId="0" fillId="27" borderId="3" xfId="0" applyFont="1" applyFill="1" applyBorder="1" applyAlignment="1">
      <alignment horizontal="center" vertical="center"/>
    </xf>
    <xf numFmtId="0" fontId="0" fillId="27" borderId="13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top" wrapText="1" readingOrder="1"/>
    </xf>
    <xf numFmtId="0" fontId="33" fillId="24" borderId="3" xfId="3248" applyFont="1" applyFill="1" applyBorder="1" applyAlignment="1" applyProtection="1">
      <alignment horizontal="center" vertical="center"/>
    </xf>
    <xf numFmtId="0" fontId="33" fillId="24" borderId="12" xfId="3248" applyFont="1" applyFill="1" applyBorder="1" applyAlignment="1" applyProtection="1">
      <alignment horizontal="center" vertical="center"/>
    </xf>
    <xf numFmtId="0" fontId="33" fillId="24" borderId="13" xfId="3248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top" wrapText="1" readingOrder="1"/>
    </xf>
    <xf numFmtId="0" fontId="2" fillId="17" borderId="4" xfId="0" applyFont="1" applyFill="1" applyBorder="1" applyAlignment="1">
      <alignment horizontal="center" vertical="top" wrapText="1" readingOrder="1"/>
    </xf>
    <xf numFmtId="0" fontId="2" fillId="17" borderId="6" xfId="0" applyFont="1" applyFill="1" applyBorder="1" applyAlignment="1">
      <alignment horizontal="center" vertical="top" wrapText="1" readingOrder="1"/>
    </xf>
    <xf numFmtId="0" fontId="2" fillId="17" borderId="9" xfId="0" applyFont="1" applyFill="1" applyBorder="1" applyAlignment="1">
      <alignment horizontal="center" vertical="top" wrapText="1" readingOrder="1"/>
    </xf>
    <xf numFmtId="0" fontId="2" fillId="17" borderId="11" xfId="0" applyFont="1" applyFill="1" applyBorder="1" applyAlignment="1">
      <alignment horizontal="center" vertical="top" wrapText="1" readingOrder="1"/>
    </xf>
    <xf numFmtId="0" fontId="0" fillId="0" borderId="22" xfId="0" applyFill="1" applyBorder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0" fillId="0" borderId="24" xfId="0" applyFill="1" applyBorder="1" applyAlignment="1">
      <alignment horizontal="center" vertical="center" wrapText="1"/>
    </xf>
    <xf numFmtId="0" fontId="2" fillId="17" borderId="3" xfId="0" applyFont="1" applyFill="1" applyBorder="1" applyAlignment="1">
      <alignment horizontal="center" vertical="top"/>
    </xf>
    <xf numFmtId="0" fontId="2" fillId="17" borderId="13" xfId="0" applyFont="1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 wrapText="1"/>
    </xf>
    <xf numFmtId="0" fontId="33" fillId="24" borderId="3" xfId="3248" applyFont="1" applyFill="1" applyBorder="1" applyAlignment="1" applyProtection="1">
      <alignment horizontal="left" vertical="center"/>
    </xf>
    <xf numFmtId="0" fontId="33" fillId="24" borderId="12" xfId="3248" applyFont="1" applyFill="1" applyBorder="1" applyAlignment="1" applyProtection="1">
      <alignment horizontal="left" vertical="center"/>
    </xf>
    <xf numFmtId="0" fontId="33" fillId="24" borderId="13" xfId="3248" applyFont="1" applyFill="1" applyBorder="1" applyAlignment="1" applyProtection="1">
      <alignment horizontal="left" vertical="center"/>
    </xf>
    <xf numFmtId="0" fontId="2" fillId="17" borderId="3" xfId="0" applyFont="1" applyFill="1" applyBorder="1" applyAlignment="1">
      <alignment horizontal="center" vertical="top" wrapText="1"/>
    </xf>
    <xf numFmtId="0" fontId="2" fillId="17" borderId="13" xfId="0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41" fillId="21" borderId="0" xfId="0" applyFont="1" applyFill="1" applyBorder="1" applyAlignment="1">
      <alignment horizontal="center" vertical="center"/>
    </xf>
    <xf numFmtId="0" fontId="0" fillId="27" borderId="3" xfId="0" applyFill="1" applyBorder="1" applyAlignment="1">
      <alignment horizontal="center" vertical="top" wrapText="1"/>
    </xf>
    <xf numFmtId="0" fontId="0" fillId="27" borderId="12" xfId="0" applyFill="1" applyBorder="1" applyAlignment="1">
      <alignment horizontal="center" vertical="top" wrapText="1"/>
    </xf>
    <xf numFmtId="0" fontId="0" fillId="27" borderId="13" xfId="0" applyFill="1" applyBorder="1" applyAlignment="1">
      <alignment horizontal="center" vertical="top" wrapText="1"/>
    </xf>
    <xf numFmtId="14" fontId="17" fillId="21" borderId="10" xfId="0" applyNumberFormat="1" applyFont="1" applyFill="1" applyBorder="1" applyAlignment="1">
      <alignment horizontal="center" vertical="center"/>
    </xf>
    <xf numFmtId="0" fontId="0" fillId="27" borderId="22" xfId="0" applyFont="1" applyFill="1" applyBorder="1" applyAlignment="1">
      <alignment horizontal="center" vertical="center"/>
    </xf>
    <xf numFmtId="0" fontId="0" fillId="21" borderId="27" xfId="0" applyFill="1" applyBorder="1" applyAlignment="1">
      <alignment horizontal="center" vertical="center"/>
    </xf>
    <xf numFmtId="0" fontId="0" fillId="21" borderId="28" xfId="0" applyFill="1" applyBorder="1" applyAlignment="1">
      <alignment horizontal="center" vertical="center"/>
    </xf>
    <xf numFmtId="0" fontId="16" fillId="21" borderId="10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 wrapText="1"/>
    </xf>
    <xf numFmtId="0" fontId="15" fillId="26" borderId="0" xfId="0" applyFont="1" applyFill="1" applyBorder="1" applyAlignment="1">
      <alignment horizontal="left" vertical="center" wrapText="1"/>
    </xf>
    <xf numFmtId="0" fontId="0" fillId="21" borderId="3" xfId="0" applyFill="1" applyBorder="1" applyAlignment="1">
      <alignment horizontal="center" vertical="top"/>
    </xf>
    <xf numFmtId="0" fontId="0" fillId="21" borderId="12" xfId="0" applyFill="1" applyBorder="1" applyAlignment="1">
      <alignment horizontal="center" vertical="top"/>
    </xf>
    <xf numFmtId="0" fontId="0" fillId="21" borderId="13" xfId="0" applyFill="1" applyBorder="1" applyAlignment="1">
      <alignment horizontal="center" vertical="top"/>
    </xf>
    <xf numFmtId="0" fontId="0" fillId="0" borderId="3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13" xfId="0" applyFill="1" applyBorder="1" applyAlignment="1">
      <alignment horizontal="left" vertical="center" wrapText="1"/>
    </xf>
    <xf numFmtId="0" fontId="43" fillId="30" borderId="4" xfId="0" applyFont="1" applyFill="1" applyBorder="1" applyAlignment="1">
      <alignment horizontal="center" vertical="center" wrapText="1"/>
    </xf>
    <xf numFmtId="0" fontId="43" fillId="30" borderId="7" xfId="0" applyFont="1" applyFill="1" applyBorder="1" applyAlignment="1">
      <alignment horizontal="center" vertical="center" wrapText="1"/>
    </xf>
    <xf numFmtId="0" fontId="43" fillId="30" borderId="23" xfId="0" applyFont="1" applyFill="1" applyBorder="1" applyAlignment="1">
      <alignment horizontal="center" vertical="center" wrapText="1"/>
    </xf>
    <xf numFmtId="1" fontId="44" fillId="30" borderId="22" xfId="1" applyNumberFormat="1" applyFont="1" applyFill="1" applyBorder="1" applyAlignment="1" applyProtection="1">
      <alignment horizontal="center" vertical="center" wrapText="1"/>
    </xf>
    <xf numFmtId="1" fontId="44" fillId="30" borderId="23" xfId="1" applyNumberFormat="1" applyFont="1" applyFill="1" applyBorder="1" applyAlignment="1" applyProtection="1">
      <alignment horizontal="center" vertical="center" wrapText="1"/>
    </xf>
    <xf numFmtId="1" fontId="44" fillId="30" borderId="24" xfId="1" applyNumberFormat="1" applyFont="1" applyFill="1" applyBorder="1" applyAlignment="1" applyProtection="1">
      <alignment horizontal="center" vertical="center" wrapText="1"/>
    </xf>
    <xf numFmtId="0" fontId="43" fillId="30" borderId="22" xfId="0" applyFont="1" applyFill="1" applyBorder="1" applyAlignment="1">
      <alignment horizontal="center" vertical="center" wrapText="1"/>
    </xf>
    <xf numFmtId="0" fontId="43" fillId="30" borderId="24" xfId="0" applyFont="1" applyFill="1" applyBorder="1" applyAlignment="1">
      <alignment horizontal="center" vertical="center" wrapText="1"/>
    </xf>
    <xf numFmtId="0" fontId="43" fillId="30" borderId="9" xfId="0" applyFont="1" applyFill="1" applyBorder="1" applyAlignment="1">
      <alignment horizontal="center" vertical="center" wrapText="1"/>
    </xf>
    <xf numFmtId="0" fontId="44" fillId="30" borderId="2" xfId="1" applyFont="1" applyFill="1" applyBorder="1" applyAlignment="1" applyProtection="1">
      <alignment horizontal="center" vertical="center" wrapText="1"/>
    </xf>
    <xf numFmtId="0" fontId="0" fillId="27" borderId="22" xfId="0" applyFont="1" applyFill="1" applyBorder="1" applyAlignment="1">
      <alignment horizontal="center" vertical="top"/>
    </xf>
    <xf numFmtId="0" fontId="0" fillId="27" borderId="24" xfId="0" applyFont="1" applyFill="1" applyBorder="1" applyAlignment="1">
      <alignment horizontal="center" vertical="top"/>
    </xf>
    <xf numFmtId="0" fontId="3" fillId="27" borderId="2" xfId="0" applyFont="1" applyFill="1" applyBorder="1" applyAlignment="1">
      <alignment horizontal="center" vertical="top" wrapText="1"/>
    </xf>
    <xf numFmtId="0" fontId="13" fillId="21" borderId="18" xfId="0" applyFont="1" applyFill="1" applyBorder="1" applyAlignment="1">
      <alignment horizontal="center" vertical="center"/>
    </xf>
    <xf numFmtId="0" fontId="0" fillId="27" borderId="12" xfId="0" applyFont="1" applyFill="1" applyBorder="1" applyAlignment="1">
      <alignment horizontal="center" vertical="top" wrapText="1"/>
    </xf>
    <xf numFmtId="0" fontId="0" fillId="27" borderId="13" xfId="0" applyFont="1" applyFill="1" applyBorder="1" applyAlignment="1">
      <alignment horizontal="center" vertical="top" wrapText="1"/>
    </xf>
    <xf numFmtId="0" fontId="3" fillId="22" borderId="2" xfId="0" applyFont="1" applyFill="1" applyBorder="1" applyAlignment="1" applyProtection="1">
      <alignment horizontal="center" vertical="center"/>
    </xf>
    <xf numFmtId="0" fontId="36" fillId="21" borderId="4" xfId="0" applyFont="1" applyFill="1" applyBorder="1" applyAlignment="1" applyProtection="1">
      <alignment horizontal="center" vertical="center" wrapText="1"/>
    </xf>
    <xf numFmtId="0" fontId="36" fillId="21" borderId="5" xfId="0" applyFont="1" applyFill="1" applyBorder="1" applyAlignment="1" applyProtection="1">
      <alignment horizontal="center" vertical="center" wrapText="1"/>
    </xf>
    <xf numFmtId="0" fontId="36" fillId="21" borderId="6" xfId="0" applyFont="1" applyFill="1" applyBorder="1" applyAlignment="1" applyProtection="1">
      <alignment horizontal="center" vertical="center" wrapText="1"/>
    </xf>
    <xf numFmtId="0" fontId="36" fillId="21" borderId="7" xfId="0" applyFont="1" applyFill="1" applyBorder="1" applyAlignment="1" applyProtection="1">
      <alignment horizontal="center" vertical="center" wrapText="1"/>
    </xf>
    <xf numFmtId="0" fontId="36" fillId="21" borderId="0" xfId="0" applyFont="1" applyFill="1" applyBorder="1" applyAlignment="1" applyProtection="1">
      <alignment horizontal="center" vertical="center" wrapText="1"/>
    </xf>
    <xf numFmtId="0" fontId="36" fillId="21" borderId="8" xfId="0" applyFont="1" applyFill="1" applyBorder="1" applyAlignment="1" applyProtection="1">
      <alignment horizontal="center" vertical="center" wrapText="1"/>
    </xf>
    <xf numFmtId="0" fontId="15" fillId="21" borderId="0" xfId="0" applyFont="1" applyFill="1" applyBorder="1" applyAlignment="1" applyProtection="1">
      <alignment horizontal="left" vertical="center" wrapText="1"/>
    </xf>
    <xf numFmtId="0" fontId="3" fillId="22" borderId="4" xfId="0" applyFont="1" applyFill="1" applyBorder="1" applyAlignment="1" applyProtection="1">
      <alignment horizontal="center" vertical="center"/>
    </xf>
    <xf numFmtId="0" fontId="3" fillId="22" borderId="5" xfId="0" applyFont="1" applyFill="1" applyBorder="1" applyAlignment="1" applyProtection="1">
      <alignment horizontal="center" vertical="center"/>
    </xf>
    <xf numFmtId="0" fontId="3" fillId="22" borderId="6" xfId="0" applyFont="1" applyFill="1" applyBorder="1" applyAlignment="1" applyProtection="1">
      <alignment horizontal="center" vertical="center"/>
    </xf>
    <xf numFmtId="1" fontId="0" fillId="0" borderId="2" xfId="0" applyNumberFormat="1" applyFont="1" applyFill="1" applyBorder="1" applyAlignment="1" applyProtection="1">
      <alignment horizontal="left" vertical="center" wrapText="1"/>
    </xf>
    <xf numFmtId="1" fontId="0" fillId="21" borderId="2" xfId="0" applyNumberFormat="1" applyFont="1" applyFill="1" applyBorder="1" applyAlignment="1" applyProtection="1">
      <alignment horizontal="left" vertical="center" wrapText="1"/>
    </xf>
    <xf numFmtId="1" fontId="0" fillId="21" borderId="2" xfId="0" applyNumberFormat="1" applyFont="1" applyFill="1" applyBorder="1" applyAlignment="1" applyProtection="1">
      <alignment horizontal="center" vertical="center" wrapText="1"/>
    </xf>
    <xf numFmtId="1" fontId="0" fillId="21" borderId="2" xfId="0" applyNumberFormat="1" applyFill="1" applyBorder="1" applyAlignment="1" applyProtection="1">
      <alignment horizontal="left" vertical="center" wrapText="1"/>
    </xf>
    <xf numFmtId="1" fontId="0" fillId="21" borderId="4" xfId="0" applyNumberFormat="1" applyFill="1" applyBorder="1" applyAlignment="1" applyProtection="1">
      <alignment horizontal="left" vertical="center" wrapText="1"/>
    </xf>
    <xf numFmtId="1" fontId="0" fillId="21" borderId="6" xfId="0" applyNumberFormat="1" applyFont="1" applyFill="1" applyBorder="1" applyAlignment="1" applyProtection="1">
      <alignment horizontal="left" vertical="center" wrapText="1"/>
    </xf>
    <xf numFmtId="1" fontId="0" fillId="21" borderId="9" xfId="0" applyNumberFormat="1" applyFont="1" applyFill="1" applyBorder="1" applyAlignment="1" applyProtection="1">
      <alignment horizontal="left" vertical="center" wrapText="1"/>
    </xf>
    <xf numFmtId="1" fontId="0" fillId="21" borderId="11" xfId="0" applyNumberFormat="1" applyFont="1" applyFill="1" applyBorder="1" applyAlignment="1" applyProtection="1">
      <alignment horizontal="left" vertical="center" wrapText="1"/>
    </xf>
    <xf numFmtId="0" fontId="3" fillId="22" borderId="3" xfId="0" applyFont="1" applyFill="1" applyBorder="1" applyAlignment="1" applyProtection="1">
      <alignment horizontal="center" vertical="center"/>
    </xf>
    <xf numFmtId="0" fontId="3" fillId="22" borderId="12" xfId="0" applyFont="1" applyFill="1" applyBorder="1" applyAlignment="1" applyProtection="1">
      <alignment horizontal="center" vertical="center"/>
    </xf>
    <xf numFmtId="0" fontId="3" fillId="22" borderId="13" xfId="0" applyFont="1" applyFill="1" applyBorder="1" applyAlignment="1" applyProtection="1">
      <alignment horizontal="center" vertical="center"/>
    </xf>
    <xf numFmtId="1" fontId="0" fillId="21" borderId="4" xfId="0" applyNumberFormat="1" applyFont="1" applyFill="1" applyBorder="1" applyAlignment="1" applyProtection="1">
      <alignment horizontal="center" vertical="center" wrapText="1"/>
    </xf>
    <xf numFmtId="1" fontId="0" fillId="21" borderId="6" xfId="0" applyNumberFormat="1" applyFont="1" applyFill="1" applyBorder="1" applyAlignment="1" applyProtection="1">
      <alignment horizontal="center" vertical="center" wrapText="1"/>
    </xf>
    <xf numFmtId="1" fontId="0" fillId="21" borderId="7" xfId="0" applyNumberFormat="1" applyFont="1" applyFill="1" applyBorder="1" applyAlignment="1" applyProtection="1">
      <alignment horizontal="center" vertical="center" wrapText="1"/>
    </xf>
    <xf numFmtId="1" fontId="0" fillId="21" borderId="8" xfId="0" applyNumberFormat="1" applyFont="1" applyFill="1" applyBorder="1" applyAlignment="1" applyProtection="1">
      <alignment horizontal="center" vertical="center" wrapText="1"/>
    </xf>
    <xf numFmtId="1" fontId="0" fillId="21" borderId="9" xfId="0" applyNumberFormat="1" applyFont="1" applyFill="1" applyBorder="1" applyAlignment="1" applyProtection="1">
      <alignment horizontal="center" vertical="center" wrapText="1"/>
    </xf>
    <xf numFmtId="1" fontId="0" fillId="21" borderId="11" xfId="0" applyNumberFormat="1" applyFont="1" applyFill="1" applyBorder="1" applyAlignment="1" applyProtection="1">
      <alignment horizontal="center" vertical="center" wrapText="1"/>
    </xf>
    <xf numFmtId="1" fontId="0" fillId="21" borderId="4" xfId="0" applyNumberFormat="1" applyFont="1" applyFill="1" applyBorder="1" applyAlignment="1" applyProtection="1">
      <alignment horizontal="left" vertical="center" wrapText="1"/>
    </xf>
    <xf numFmtId="1" fontId="0" fillId="21" borderId="7" xfId="0" applyNumberFormat="1" applyFont="1" applyFill="1" applyBorder="1" applyAlignment="1" applyProtection="1">
      <alignment horizontal="left" vertical="center" wrapText="1"/>
    </xf>
    <xf numFmtId="1" fontId="0" fillId="21" borderId="8" xfId="0" applyNumberFormat="1" applyFont="1" applyFill="1" applyBorder="1" applyAlignment="1" applyProtection="1">
      <alignment horizontal="left" vertical="center" wrapText="1"/>
    </xf>
    <xf numFmtId="1" fontId="0" fillId="21" borderId="4" xfId="0" applyNumberFormat="1" applyFill="1" applyBorder="1" applyAlignment="1" applyProtection="1">
      <alignment horizontal="center" vertical="center" wrapText="1"/>
    </xf>
    <xf numFmtId="1" fontId="0" fillId="21" borderId="6" xfId="0" applyNumberFormat="1" applyFill="1" applyBorder="1" applyAlignment="1" applyProtection="1">
      <alignment horizontal="center" vertical="center" wrapText="1"/>
    </xf>
    <xf numFmtId="1" fontId="0" fillId="21" borderId="7" xfId="0" applyNumberFormat="1" applyFill="1" applyBorder="1" applyAlignment="1" applyProtection="1">
      <alignment horizontal="center" vertical="center" wrapText="1"/>
    </xf>
    <xf numFmtId="1" fontId="0" fillId="21" borderId="8" xfId="0" applyNumberFormat="1" applyFill="1" applyBorder="1" applyAlignment="1" applyProtection="1">
      <alignment horizontal="center" vertical="center" wrapText="1"/>
    </xf>
    <xf numFmtId="1" fontId="3" fillId="22" borderId="3" xfId="0" applyNumberFormat="1" applyFont="1" applyFill="1" applyBorder="1" applyAlignment="1" applyProtection="1">
      <alignment horizontal="center" vertical="center"/>
    </xf>
    <xf numFmtId="1" fontId="0" fillId="21" borderId="4" xfId="0" applyNumberFormat="1" applyFill="1" applyBorder="1" applyAlignment="1" applyProtection="1">
      <alignment horizontal="left" vertical="center"/>
    </xf>
    <xf numFmtId="1" fontId="0" fillId="21" borderId="5" xfId="0" applyNumberFormat="1" applyFill="1" applyBorder="1" applyAlignment="1" applyProtection="1">
      <alignment horizontal="left" vertical="center"/>
    </xf>
    <xf numFmtId="1" fontId="0" fillId="21" borderId="6" xfId="0" applyNumberFormat="1" applyFill="1" applyBorder="1" applyAlignment="1" applyProtection="1">
      <alignment horizontal="left" vertical="center"/>
    </xf>
    <xf numFmtId="1" fontId="0" fillId="21" borderId="5" xfId="0" applyNumberFormat="1" applyFill="1" applyBorder="1" applyAlignment="1" applyProtection="1">
      <alignment horizontal="center" vertical="center" wrapText="1"/>
    </xf>
    <xf numFmtId="1" fontId="0" fillId="21" borderId="0" xfId="0" applyNumberFormat="1" applyFill="1" applyBorder="1" applyAlignment="1" applyProtection="1">
      <alignment horizontal="center" vertical="center" wrapText="1"/>
    </xf>
    <xf numFmtId="1" fontId="0" fillId="21" borderId="2" xfId="0" applyNumberFormat="1" applyFill="1" applyBorder="1" applyAlignment="1" applyProtection="1">
      <alignment horizontal="left" vertical="center"/>
    </xf>
    <xf numFmtId="0" fontId="0" fillId="16" borderId="2" xfId="0" applyFill="1" applyBorder="1" applyAlignment="1" applyProtection="1">
      <alignment wrapText="1"/>
    </xf>
    <xf numFmtId="0" fontId="0" fillId="19" borderId="15" xfId="0" applyFill="1" applyBorder="1" applyProtection="1"/>
    <xf numFmtId="1" fontId="0" fillId="19" borderId="2" xfId="0" applyNumberFormat="1" applyFill="1" applyBorder="1" applyAlignment="1" applyProtection="1">
      <alignment horizontal="center" vertical="center"/>
    </xf>
    <xf numFmtId="1" fontId="0" fillId="19" borderId="2" xfId="0" applyNumberFormat="1" applyFill="1" applyBorder="1" applyAlignment="1" applyProtection="1">
      <alignment vertical="center" wrapText="1"/>
    </xf>
    <xf numFmtId="0" fontId="0" fillId="19" borderId="2" xfId="0" applyFill="1" applyBorder="1" applyAlignment="1" applyProtection="1">
      <alignment wrapText="1"/>
    </xf>
    <xf numFmtId="0" fontId="7" fillId="19" borderId="0" xfId="0" applyNumberFormat="1" applyFont="1" applyFill="1" applyBorder="1" applyAlignment="1" applyProtection="1">
      <alignment horizontal="center" vertical="center"/>
    </xf>
    <xf numFmtId="0" fontId="0" fillId="19" borderId="0" xfId="0" applyFill="1" applyBorder="1" applyProtection="1"/>
    <xf numFmtId="0" fontId="0" fillId="19" borderId="0" xfId="0" applyFill="1" applyProtection="1"/>
    <xf numFmtId="1" fontId="7" fillId="28" borderId="0" xfId="0" applyNumberFormat="1" applyFont="1" applyFill="1" applyBorder="1" applyAlignment="1" applyProtection="1">
      <alignment horizontal="center" vertical="center" wrapText="1"/>
    </xf>
  </cellXfs>
  <cellStyles count="3254">
    <cellStyle name=" 1" xfId="7"/>
    <cellStyle name="20% - Акцент1 10" xfId="8"/>
    <cellStyle name="20% - Акцент1 10 2" xfId="9"/>
    <cellStyle name="20% - Акцент1 10 3" xfId="10"/>
    <cellStyle name="20% - Акцент1 10 4" xfId="11"/>
    <cellStyle name="20% - Акцент1 100" xfId="12"/>
    <cellStyle name="20% - Акцент1 101" xfId="13"/>
    <cellStyle name="20% - Акцент1 102" xfId="14"/>
    <cellStyle name="20% - Акцент1 103" xfId="15"/>
    <cellStyle name="20% - Акцент1 104" xfId="16"/>
    <cellStyle name="20% - Акцент1 105" xfId="17"/>
    <cellStyle name="20% - Акцент1 106" xfId="18"/>
    <cellStyle name="20% - Акцент1 107" xfId="19"/>
    <cellStyle name="20% - Акцент1 108" xfId="20"/>
    <cellStyle name="20% - Акцент1 109" xfId="21"/>
    <cellStyle name="20% - Акцент1 11" xfId="22"/>
    <cellStyle name="20% - Акцент1 11 2" xfId="23"/>
    <cellStyle name="20% - Акцент1 11 3" xfId="24"/>
    <cellStyle name="20% - Акцент1 11 4" xfId="25"/>
    <cellStyle name="20% - Акцент1 110" xfId="26"/>
    <cellStyle name="20% - Акцент1 111" xfId="27"/>
    <cellStyle name="20% - Акцент1 112" xfId="28"/>
    <cellStyle name="20% - Акцент1 113" xfId="29"/>
    <cellStyle name="20% - Акцент1 114" xfId="30"/>
    <cellStyle name="20% - Акцент1 115" xfId="31"/>
    <cellStyle name="20% - Акцент1 116" xfId="32"/>
    <cellStyle name="20% - Акцент1 117" xfId="33"/>
    <cellStyle name="20% - Акцент1 118" xfId="34"/>
    <cellStyle name="20% - Акцент1 119" xfId="35"/>
    <cellStyle name="20% - Акцент1 12" xfId="36"/>
    <cellStyle name="20% - Акцент1 120" xfId="37"/>
    <cellStyle name="20% - Акцент1 121" xfId="38"/>
    <cellStyle name="20% - Акцент1 122" xfId="39"/>
    <cellStyle name="20% - Акцент1 123" xfId="40"/>
    <cellStyle name="20% - Акцент1 124" xfId="41"/>
    <cellStyle name="20% - Акцент1 125" xfId="42"/>
    <cellStyle name="20% - Акцент1 126" xfId="43"/>
    <cellStyle name="20% - Акцент1 127" xfId="44"/>
    <cellStyle name="20% - Акцент1 128" xfId="45"/>
    <cellStyle name="20% - Акцент1 129" xfId="46"/>
    <cellStyle name="20% - Акцент1 13" xfId="47"/>
    <cellStyle name="20% - Акцент1 130" xfId="48"/>
    <cellStyle name="20% - Акцент1 131" xfId="49"/>
    <cellStyle name="20% - Акцент1 132" xfId="50"/>
    <cellStyle name="20% - Акцент1 133" xfId="51"/>
    <cellStyle name="20% - Акцент1 134" xfId="52"/>
    <cellStyle name="20% - Акцент1 135" xfId="53"/>
    <cellStyle name="20% - Акцент1 136" xfId="54"/>
    <cellStyle name="20% - Акцент1 137" xfId="55"/>
    <cellStyle name="20% - Акцент1 138" xfId="56"/>
    <cellStyle name="20% - Акцент1 139" xfId="57"/>
    <cellStyle name="20% - Акцент1 14" xfId="58"/>
    <cellStyle name="20% - Акцент1 140" xfId="59"/>
    <cellStyle name="20% - Акцент1 141" xfId="60"/>
    <cellStyle name="20% - Акцент1 142" xfId="61"/>
    <cellStyle name="20% - Акцент1 143" xfId="62"/>
    <cellStyle name="20% - Акцент1 144" xfId="63"/>
    <cellStyle name="20% - Акцент1 145" xfId="64"/>
    <cellStyle name="20% - Акцент1 146" xfId="65"/>
    <cellStyle name="20% - Акцент1 147" xfId="66"/>
    <cellStyle name="20% - Акцент1 148" xfId="67"/>
    <cellStyle name="20% - Акцент1 149" xfId="68"/>
    <cellStyle name="20% - Акцент1 15" xfId="69"/>
    <cellStyle name="20% - Акцент1 150" xfId="70"/>
    <cellStyle name="20% - Акцент1 151" xfId="71"/>
    <cellStyle name="20% - Акцент1 152" xfId="72"/>
    <cellStyle name="20% - Акцент1 153" xfId="73"/>
    <cellStyle name="20% - Акцент1 154" xfId="74"/>
    <cellStyle name="20% - Акцент1 155" xfId="75"/>
    <cellStyle name="20% - Акцент1 156" xfId="76"/>
    <cellStyle name="20% - Акцент1 157" xfId="77"/>
    <cellStyle name="20% - Акцент1 158" xfId="78"/>
    <cellStyle name="20% - Акцент1 159" xfId="79"/>
    <cellStyle name="20% - Акцент1 16" xfId="80"/>
    <cellStyle name="20% - Акцент1 160" xfId="81"/>
    <cellStyle name="20% - Акцент1 161" xfId="82"/>
    <cellStyle name="20% - Акцент1 162" xfId="83"/>
    <cellStyle name="20% - Акцент1 163" xfId="84"/>
    <cellStyle name="20% - Акцент1 164" xfId="85"/>
    <cellStyle name="20% - Акцент1 165" xfId="86"/>
    <cellStyle name="20% - Акцент1 166" xfId="87"/>
    <cellStyle name="20% - Акцент1 167" xfId="88"/>
    <cellStyle name="20% - Акцент1 168" xfId="89"/>
    <cellStyle name="20% - Акцент1 169" xfId="90"/>
    <cellStyle name="20% - Акцент1 17" xfId="91"/>
    <cellStyle name="20% - Акцент1 170" xfId="92"/>
    <cellStyle name="20% - Акцент1 171" xfId="93"/>
    <cellStyle name="20% - Акцент1 172" xfId="94"/>
    <cellStyle name="20% - Акцент1 173" xfId="95"/>
    <cellStyle name="20% - Акцент1 18" xfId="96"/>
    <cellStyle name="20% - Акцент1 19" xfId="97"/>
    <cellStyle name="20% - Акцент1 2" xfId="98"/>
    <cellStyle name="20% - Акцент1 2 10" xfId="99"/>
    <cellStyle name="20% - Акцент1 2 11" xfId="100"/>
    <cellStyle name="20% - Акцент1 2 12" xfId="101"/>
    <cellStyle name="20% - Акцент1 2 13" xfId="102"/>
    <cellStyle name="20% - Акцент1 2 14" xfId="103"/>
    <cellStyle name="20% - Акцент1 2 15" xfId="104"/>
    <cellStyle name="20% - Акцент1 2 16" xfId="105"/>
    <cellStyle name="20% - Акцент1 2 17" xfId="106"/>
    <cellStyle name="20% - Акцент1 2 18" xfId="107"/>
    <cellStyle name="20% - Акцент1 2 19" xfId="108"/>
    <cellStyle name="20% - Акцент1 2 2" xfId="109"/>
    <cellStyle name="20% - Акцент1 2 20" xfId="110"/>
    <cellStyle name="20% - Акцент1 2 3" xfId="111"/>
    <cellStyle name="20% - Акцент1 2 4" xfId="112"/>
    <cellStyle name="20% - Акцент1 2 5" xfId="113"/>
    <cellStyle name="20% - Акцент1 2 6" xfId="114"/>
    <cellStyle name="20% - Акцент1 2 7" xfId="115"/>
    <cellStyle name="20% - Акцент1 2 8" xfId="116"/>
    <cellStyle name="20% - Акцент1 2 9" xfId="117"/>
    <cellStyle name="20% - Акцент1 20" xfId="118"/>
    <cellStyle name="20% - Акцент1 21" xfId="119"/>
    <cellStyle name="20% - Акцент1 22" xfId="120"/>
    <cellStyle name="20% - Акцент1 23" xfId="121"/>
    <cellStyle name="20% - Акцент1 24" xfId="122"/>
    <cellStyle name="20% - Акцент1 25" xfId="123"/>
    <cellStyle name="20% - Акцент1 26" xfId="124"/>
    <cellStyle name="20% - Акцент1 27" xfId="125"/>
    <cellStyle name="20% - Акцент1 28" xfId="126"/>
    <cellStyle name="20% - Акцент1 29" xfId="127"/>
    <cellStyle name="20% - Акцент1 3" xfId="128"/>
    <cellStyle name="20% - Акцент1 3 2" xfId="129"/>
    <cellStyle name="20% - Акцент1 3 3" xfId="130"/>
    <cellStyle name="20% - Акцент1 3 4" xfId="131"/>
    <cellStyle name="20% - Акцент1 30" xfId="132"/>
    <cellStyle name="20% - Акцент1 31" xfId="133"/>
    <cellStyle name="20% - Акцент1 32" xfId="134"/>
    <cellStyle name="20% - Акцент1 33" xfId="135"/>
    <cellStyle name="20% - Акцент1 34" xfId="136"/>
    <cellStyle name="20% - Акцент1 35" xfId="137"/>
    <cellStyle name="20% - Акцент1 36" xfId="138"/>
    <cellStyle name="20% - Акцент1 37" xfId="139"/>
    <cellStyle name="20% - Акцент1 38" xfId="140"/>
    <cellStyle name="20% - Акцент1 39" xfId="141"/>
    <cellStyle name="20% - Акцент1 4" xfId="142"/>
    <cellStyle name="20% - Акцент1 4 2" xfId="143"/>
    <cellStyle name="20% - Акцент1 4 3" xfId="144"/>
    <cellStyle name="20% - Акцент1 4 4" xfId="145"/>
    <cellStyle name="20% - Акцент1 40" xfId="146"/>
    <cellStyle name="20% - Акцент1 41" xfId="147"/>
    <cellStyle name="20% - Акцент1 42" xfId="148"/>
    <cellStyle name="20% - Акцент1 43" xfId="149"/>
    <cellStyle name="20% - Акцент1 44" xfId="150"/>
    <cellStyle name="20% - Акцент1 45" xfId="151"/>
    <cellStyle name="20% - Акцент1 46" xfId="152"/>
    <cellStyle name="20% - Акцент1 47" xfId="153"/>
    <cellStyle name="20% - Акцент1 48" xfId="154"/>
    <cellStyle name="20% - Акцент1 49" xfId="155"/>
    <cellStyle name="20% - Акцент1 5" xfId="156"/>
    <cellStyle name="20% - Акцент1 5 2" xfId="157"/>
    <cellStyle name="20% - Акцент1 5 3" xfId="158"/>
    <cellStyle name="20% - Акцент1 5 4" xfId="159"/>
    <cellStyle name="20% - Акцент1 50" xfId="160"/>
    <cellStyle name="20% - Акцент1 51" xfId="161"/>
    <cellStyle name="20% - Акцент1 52" xfId="162"/>
    <cellStyle name="20% - Акцент1 53" xfId="163"/>
    <cellStyle name="20% - Акцент1 54" xfId="164"/>
    <cellStyle name="20% - Акцент1 55" xfId="165"/>
    <cellStyle name="20% - Акцент1 56" xfId="166"/>
    <cellStyle name="20% - Акцент1 57" xfId="167"/>
    <cellStyle name="20% - Акцент1 58" xfId="168"/>
    <cellStyle name="20% - Акцент1 59" xfId="169"/>
    <cellStyle name="20% - Акцент1 6" xfId="170"/>
    <cellStyle name="20% - Акцент1 6 2" xfId="171"/>
    <cellStyle name="20% - Акцент1 6 3" xfId="172"/>
    <cellStyle name="20% - Акцент1 6 4" xfId="173"/>
    <cellStyle name="20% - Акцент1 60" xfId="174"/>
    <cellStyle name="20% - Акцент1 61" xfId="175"/>
    <cellStyle name="20% - Акцент1 62" xfId="176"/>
    <cellStyle name="20% - Акцент1 63" xfId="177"/>
    <cellStyle name="20% - Акцент1 64" xfId="178"/>
    <cellStyle name="20% - Акцент1 65" xfId="179"/>
    <cellStyle name="20% - Акцент1 66" xfId="180"/>
    <cellStyle name="20% - Акцент1 67" xfId="181"/>
    <cellStyle name="20% - Акцент1 68" xfId="182"/>
    <cellStyle name="20% - Акцент1 69" xfId="183"/>
    <cellStyle name="20% - Акцент1 7" xfId="184"/>
    <cellStyle name="20% - Акцент1 7 2" xfId="185"/>
    <cellStyle name="20% - Акцент1 7 3" xfId="186"/>
    <cellStyle name="20% - Акцент1 7 4" xfId="187"/>
    <cellStyle name="20% - Акцент1 70" xfId="188"/>
    <cellStyle name="20% - Акцент1 71" xfId="189"/>
    <cellStyle name="20% - Акцент1 72" xfId="190"/>
    <cellStyle name="20% - Акцент1 73" xfId="191"/>
    <cellStyle name="20% - Акцент1 74" xfId="192"/>
    <cellStyle name="20% - Акцент1 75" xfId="193"/>
    <cellStyle name="20% - Акцент1 76" xfId="194"/>
    <cellStyle name="20% - Акцент1 77" xfId="195"/>
    <cellStyle name="20% - Акцент1 78" xfId="196"/>
    <cellStyle name="20% - Акцент1 79" xfId="197"/>
    <cellStyle name="20% - Акцент1 8" xfId="198"/>
    <cellStyle name="20% - Акцент1 8 2" xfId="199"/>
    <cellStyle name="20% - Акцент1 8 3" xfId="200"/>
    <cellStyle name="20% - Акцент1 8 4" xfId="201"/>
    <cellStyle name="20% - Акцент1 80" xfId="202"/>
    <cellStyle name="20% - Акцент1 81" xfId="203"/>
    <cellStyle name="20% - Акцент1 82" xfId="204"/>
    <cellStyle name="20% - Акцент1 83" xfId="205"/>
    <cellStyle name="20% - Акцент1 84" xfId="206"/>
    <cellStyle name="20% - Акцент1 85" xfId="207"/>
    <cellStyle name="20% - Акцент1 86" xfId="208"/>
    <cellStyle name="20% - Акцент1 87" xfId="209"/>
    <cellStyle name="20% - Акцент1 88" xfId="210"/>
    <cellStyle name="20% - Акцент1 89" xfId="211"/>
    <cellStyle name="20% - Акцент1 9" xfId="212"/>
    <cellStyle name="20% - Акцент1 9 2" xfId="213"/>
    <cellStyle name="20% - Акцент1 9 3" xfId="214"/>
    <cellStyle name="20% - Акцент1 9 4" xfId="215"/>
    <cellStyle name="20% - Акцент1 90" xfId="216"/>
    <cellStyle name="20% - Акцент1 91" xfId="217"/>
    <cellStyle name="20% - Акцент1 92" xfId="218"/>
    <cellStyle name="20% - Акцент1 93" xfId="219"/>
    <cellStyle name="20% - Акцент1 94" xfId="220"/>
    <cellStyle name="20% - Акцент1 95" xfId="221"/>
    <cellStyle name="20% - Акцент1 96" xfId="222"/>
    <cellStyle name="20% - Акцент1 97" xfId="223"/>
    <cellStyle name="20% - Акцент1 98" xfId="224"/>
    <cellStyle name="20% - Акцент1 99" xfId="225"/>
    <cellStyle name="20% - Акцент2 10" xfId="226"/>
    <cellStyle name="20% - Акцент2 10 2" xfId="227"/>
    <cellStyle name="20% - Акцент2 10 3" xfId="228"/>
    <cellStyle name="20% - Акцент2 10 4" xfId="229"/>
    <cellStyle name="20% - Акцент2 100" xfId="230"/>
    <cellStyle name="20% - Акцент2 101" xfId="231"/>
    <cellStyle name="20% - Акцент2 102" xfId="232"/>
    <cellStyle name="20% - Акцент2 103" xfId="233"/>
    <cellStyle name="20% - Акцент2 104" xfId="234"/>
    <cellStyle name="20% - Акцент2 105" xfId="235"/>
    <cellStyle name="20% - Акцент2 106" xfId="236"/>
    <cellStyle name="20% - Акцент2 107" xfId="237"/>
    <cellStyle name="20% - Акцент2 108" xfId="238"/>
    <cellStyle name="20% - Акцент2 109" xfId="239"/>
    <cellStyle name="20% - Акцент2 11" xfId="240"/>
    <cellStyle name="20% - Акцент2 11 2" xfId="241"/>
    <cellStyle name="20% - Акцент2 11 3" xfId="242"/>
    <cellStyle name="20% - Акцент2 11 4" xfId="243"/>
    <cellStyle name="20% - Акцент2 110" xfId="244"/>
    <cellStyle name="20% - Акцент2 111" xfId="245"/>
    <cellStyle name="20% - Акцент2 112" xfId="246"/>
    <cellStyle name="20% - Акцент2 113" xfId="247"/>
    <cellStyle name="20% - Акцент2 114" xfId="248"/>
    <cellStyle name="20% - Акцент2 115" xfId="249"/>
    <cellStyle name="20% - Акцент2 116" xfId="250"/>
    <cellStyle name="20% - Акцент2 117" xfId="251"/>
    <cellStyle name="20% - Акцент2 118" xfId="252"/>
    <cellStyle name="20% - Акцент2 119" xfId="253"/>
    <cellStyle name="20% - Акцент2 12" xfId="254"/>
    <cellStyle name="20% - Акцент2 120" xfId="255"/>
    <cellStyle name="20% - Акцент2 121" xfId="256"/>
    <cellStyle name="20% - Акцент2 122" xfId="257"/>
    <cellStyle name="20% - Акцент2 123" xfId="258"/>
    <cellStyle name="20% - Акцент2 124" xfId="259"/>
    <cellStyle name="20% - Акцент2 125" xfId="260"/>
    <cellStyle name="20% - Акцент2 126" xfId="261"/>
    <cellStyle name="20% - Акцент2 127" xfId="262"/>
    <cellStyle name="20% - Акцент2 128" xfId="263"/>
    <cellStyle name="20% - Акцент2 129" xfId="264"/>
    <cellStyle name="20% - Акцент2 13" xfId="265"/>
    <cellStyle name="20% - Акцент2 130" xfId="266"/>
    <cellStyle name="20% - Акцент2 131" xfId="267"/>
    <cellStyle name="20% - Акцент2 132" xfId="268"/>
    <cellStyle name="20% - Акцент2 133" xfId="269"/>
    <cellStyle name="20% - Акцент2 134" xfId="270"/>
    <cellStyle name="20% - Акцент2 135" xfId="271"/>
    <cellStyle name="20% - Акцент2 136" xfId="272"/>
    <cellStyle name="20% - Акцент2 137" xfId="273"/>
    <cellStyle name="20% - Акцент2 138" xfId="274"/>
    <cellStyle name="20% - Акцент2 139" xfId="275"/>
    <cellStyle name="20% - Акцент2 14" xfId="276"/>
    <cellStyle name="20% - Акцент2 140" xfId="277"/>
    <cellStyle name="20% - Акцент2 141" xfId="278"/>
    <cellStyle name="20% - Акцент2 142" xfId="279"/>
    <cellStyle name="20% - Акцент2 143" xfId="280"/>
    <cellStyle name="20% - Акцент2 144" xfId="281"/>
    <cellStyle name="20% - Акцент2 145" xfId="282"/>
    <cellStyle name="20% - Акцент2 146" xfId="283"/>
    <cellStyle name="20% - Акцент2 147" xfId="284"/>
    <cellStyle name="20% - Акцент2 148" xfId="285"/>
    <cellStyle name="20% - Акцент2 149" xfId="286"/>
    <cellStyle name="20% - Акцент2 15" xfId="287"/>
    <cellStyle name="20% - Акцент2 150" xfId="288"/>
    <cellStyle name="20% - Акцент2 151" xfId="289"/>
    <cellStyle name="20% - Акцент2 152" xfId="290"/>
    <cellStyle name="20% - Акцент2 153" xfId="291"/>
    <cellStyle name="20% - Акцент2 154" xfId="292"/>
    <cellStyle name="20% - Акцент2 155" xfId="293"/>
    <cellStyle name="20% - Акцент2 156" xfId="294"/>
    <cellStyle name="20% - Акцент2 157" xfId="295"/>
    <cellStyle name="20% - Акцент2 158" xfId="296"/>
    <cellStyle name="20% - Акцент2 159" xfId="297"/>
    <cellStyle name="20% - Акцент2 16" xfId="298"/>
    <cellStyle name="20% - Акцент2 160" xfId="299"/>
    <cellStyle name="20% - Акцент2 161" xfId="300"/>
    <cellStyle name="20% - Акцент2 162" xfId="301"/>
    <cellStyle name="20% - Акцент2 163" xfId="302"/>
    <cellStyle name="20% - Акцент2 164" xfId="303"/>
    <cellStyle name="20% - Акцент2 165" xfId="304"/>
    <cellStyle name="20% - Акцент2 166" xfId="305"/>
    <cellStyle name="20% - Акцент2 167" xfId="306"/>
    <cellStyle name="20% - Акцент2 168" xfId="307"/>
    <cellStyle name="20% - Акцент2 169" xfId="308"/>
    <cellStyle name="20% - Акцент2 17" xfId="309"/>
    <cellStyle name="20% - Акцент2 170" xfId="310"/>
    <cellStyle name="20% - Акцент2 171" xfId="311"/>
    <cellStyle name="20% - Акцент2 172" xfId="312"/>
    <cellStyle name="20% - Акцент2 173" xfId="313"/>
    <cellStyle name="20% - Акцент2 18" xfId="314"/>
    <cellStyle name="20% - Акцент2 19" xfId="315"/>
    <cellStyle name="20% - Акцент2 2" xfId="316"/>
    <cellStyle name="20% - Акцент2 2 10" xfId="317"/>
    <cellStyle name="20% - Акцент2 2 11" xfId="318"/>
    <cellStyle name="20% - Акцент2 2 12" xfId="319"/>
    <cellStyle name="20% - Акцент2 2 13" xfId="320"/>
    <cellStyle name="20% - Акцент2 2 14" xfId="321"/>
    <cellStyle name="20% - Акцент2 2 15" xfId="322"/>
    <cellStyle name="20% - Акцент2 2 16" xfId="323"/>
    <cellStyle name="20% - Акцент2 2 17" xfId="324"/>
    <cellStyle name="20% - Акцент2 2 18" xfId="325"/>
    <cellStyle name="20% - Акцент2 2 19" xfId="326"/>
    <cellStyle name="20% - Акцент2 2 2" xfId="327"/>
    <cellStyle name="20% - Акцент2 2 20" xfId="328"/>
    <cellStyle name="20% - Акцент2 2 3" xfId="329"/>
    <cellStyle name="20% - Акцент2 2 4" xfId="330"/>
    <cellStyle name="20% - Акцент2 2 5" xfId="331"/>
    <cellStyle name="20% - Акцент2 2 6" xfId="332"/>
    <cellStyle name="20% - Акцент2 2 7" xfId="333"/>
    <cellStyle name="20% - Акцент2 2 8" xfId="334"/>
    <cellStyle name="20% - Акцент2 2 9" xfId="335"/>
    <cellStyle name="20% - Акцент2 20" xfId="336"/>
    <cellStyle name="20% - Акцент2 21" xfId="337"/>
    <cellStyle name="20% - Акцент2 22" xfId="338"/>
    <cellStyle name="20% - Акцент2 23" xfId="339"/>
    <cellStyle name="20% - Акцент2 24" xfId="340"/>
    <cellStyle name="20% - Акцент2 25" xfId="341"/>
    <cellStyle name="20% - Акцент2 26" xfId="342"/>
    <cellStyle name="20% - Акцент2 27" xfId="343"/>
    <cellStyle name="20% - Акцент2 28" xfId="344"/>
    <cellStyle name="20% - Акцент2 29" xfId="345"/>
    <cellStyle name="20% - Акцент2 3" xfId="346"/>
    <cellStyle name="20% - Акцент2 3 2" xfId="347"/>
    <cellStyle name="20% - Акцент2 3 3" xfId="348"/>
    <cellStyle name="20% - Акцент2 3 4" xfId="349"/>
    <cellStyle name="20% - Акцент2 30" xfId="350"/>
    <cellStyle name="20% - Акцент2 31" xfId="351"/>
    <cellStyle name="20% - Акцент2 32" xfId="352"/>
    <cellStyle name="20% - Акцент2 33" xfId="353"/>
    <cellStyle name="20% - Акцент2 34" xfId="354"/>
    <cellStyle name="20% - Акцент2 35" xfId="355"/>
    <cellStyle name="20% - Акцент2 36" xfId="356"/>
    <cellStyle name="20% - Акцент2 37" xfId="357"/>
    <cellStyle name="20% - Акцент2 38" xfId="358"/>
    <cellStyle name="20% - Акцент2 39" xfId="359"/>
    <cellStyle name="20% - Акцент2 4" xfId="360"/>
    <cellStyle name="20% - Акцент2 4 2" xfId="361"/>
    <cellStyle name="20% - Акцент2 4 3" xfId="362"/>
    <cellStyle name="20% - Акцент2 4 4" xfId="363"/>
    <cellStyle name="20% - Акцент2 40" xfId="364"/>
    <cellStyle name="20% - Акцент2 41" xfId="365"/>
    <cellStyle name="20% - Акцент2 42" xfId="366"/>
    <cellStyle name="20% - Акцент2 43" xfId="367"/>
    <cellStyle name="20% - Акцент2 44" xfId="368"/>
    <cellStyle name="20% - Акцент2 45" xfId="369"/>
    <cellStyle name="20% - Акцент2 46" xfId="370"/>
    <cellStyle name="20% - Акцент2 47" xfId="371"/>
    <cellStyle name="20% - Акцент2 48" xfId="372"/>
    <cellStyle name="20% - Акцент2 49" xfId="373"/>
    <cellStyle name="20% - Акцент2 5" xfId="374"/>
    <cellStyle name="20% - Акцент2 5 2" xfId="375"/>
    <cellStyle name="20% - Акцент2 5 3" xfId="376"/>
    <cellStyle name="20% - Акцент2 5 4" xfId="377"/>
    <cellStyle name="20% - Акцент2 50" xfId="378"/>
    <cellStyle name="20% - Акцент2 51" xfId="379"/>
    <cellStyle name="20% - Акцент2 52" xfId="380"/>
    <cellStyle name="20% - Акцент2 53" xfId="381"/>
    <cellStyle name="20% - Акцент2 54" xfId="382"/>
    <cellStyle name="20% - Акцент2 55" xfId="383"/>
    <cellStyle name="20% - Акцент2 56" xfId="384"/>
    <cellStyle name="20% - Акцент2 57" xfId="385"/>
    <cellStyle name="20% - Акцент2 58" xfId="386"/>
    <cellStyle name="20% - Акцент2 59" xfId="387"/>
    <cellStyle name="20% - Акцент2 6" xfId="388"/>
    <cellStyle name="20% - Акцент2 6 2" xfId="389"/>
    <cellStyle name="20% - Акцент2 6 3" xfId="390"/>
    <cellStyle name="20% - Акцент2 6 4" xfId="391"/>
    <cellStyle name="20% - Акцент2 60" xfId="392"/>
    <cellStyle name="20% - Акцент2 61" xfId="393"/>
    <cellStyle name="20% - Акцент2 62" xfId="394"/>
    <cellStyle name="20% - Акцент2 63" xfId="395"/>
    <cellStyle name="20% - Акцент2 64" xfId="396"/>
    <cellStyle name="20% - Акцент2 65" xfId="397"/>
    <cellStyle name="20% - Акцент2 66" xfId="398"/>
    <cellStyle name="20% - Акцент2 67" xfId="399"/>
    <cellStyle name="20% - Акцент2 68" xfId="400"/>
    <cellStyle name="20% - Акцент2 69" xfId="401"/>
    <cellStyle name="20% - Акцент2 7" xfId="402"/>
    <cellStyle name="20% - Акцент2 7 2" xfId="403"/>
    <cellStyle name="20% - Акцент2 7 3" xfId="404"/>
    <cellStyle name="20% - Акцент2 7 4" xfId="405"/>
    <cellStyle name="20% - Акцент2 70" xfId="406"/>
    <cellStyle name="20% - Акцент2 71" xfId="407"/>
    <cellStyle name="20% - Акцент2 72" xfId="408"/>
    <cellStyle name="20% - Акцент2 73" xfId="409"/>
    <cellStyle name="20% - Акцент2 74" xfId="410"/>
    <cellStyle name="20% - Акцент2 75" xfId="411"/>
    <cellStyle name="20% - Акцент2 76" xfId="412"/>
    <cellStyle name="20% - Акцент2 77" xfId="413"/>
    <cellStyle name="20% - Акцент2 78" xfId="414"/>
    <cellStyle name="20% - Акцент2 79" xfId="415"/>
    <cellStyle name="20% - Акцент2 8" xfId="416"/>
    <cellStyle name="20% - Акцент2 8 2" xfId="417"/>
    <cellStyle name="20% - Акцент2 8 3" xfId="418"/>
    <cellStyle name="20% - Акцент2 8 4" xfId="419"/>
    <cellStyle name="20% - Акцент2 80" xfId="420"/>
    <cellStyle name="20% - Акцент2 81" xfId="421"/>
    <cellStyle name="20% - Акцент2 82" xfId="422"/>
    <cellStyle name="20% - Акцент2 83" xfId="423"/>
    <cellStyle name="20% - Акцент2 84" xfId="424"/>
    <cellStyle name="20% - Акцент2 85" xfId="425"/>
    <cellStyle name="20% - Акцент2 86" xfId="426"/>
    <cellStyle name="20% - Акцент2 87" xfId="427"/>
    <cellStyle name="20% - Акцент2 88" xfId="428"/>
    <cellStyle name="20% - Акцент2 89" xfId="429"/>
    <cellStyle name="20% - Акцент2 9" xfId="430"/>
    <cellStyle name="20% - Акцент2 9 2" xfId="431"/>
    <cellStyle name="20% - Акцент2 9 3" xfId="432"/>
    <cellStyle name="20% - Акцент2 9 4" xfId="433"/>
    <cellStyle name="20% - Акцент2 90" xfId="434"/>
    <cellStyle name="20% - Акцент2 91" xfId="435"/>
    <cellStyle name="20% - Акцент2 92" xfId="436"/>
    <cellStyle name="20% - Акцент2 93" xfId="437"/>
    <cellStyle name="20% - Акцент2 94" xfId="438"/>
    <cellStyle name="20% - Акцент2 95" xfId="439"/>
    <cellStyle name="20% - Акцент2 96" xfId="440"/>
    <cellStyle name="20% - Акцент2 97" xfId="441"/>
    <cellStyle name="20% - Акцент2 98" xfId="442"/>
    <cellStyle name="20% - Акцент2 99" xfId="443"/>
    <cellStyle name="20% - Акцент3 10" xfId="444"/>
    <cellStyle name="20% - Акцент3 10 2" xfId="445"/>
    <cellStyle name="20% - Акцент3 10 3" xfId="446"/>
    <cellStyle name="20% - Акцент3 10 4" xfId="447"/>
    <cellStyle name="20% - Акцент3 100" xfId="448"/>
    <cellStyle name="20% - Акцент3 101" xfId="449"/>
    <cellStyle name="20% - Акцент3 102" xfId="450"/>
    <cellStyle name="20% - Акцент3 103" xfId="451"/>
    <cellStyle name="20% - Акцент3 104" xfId="452"/>
    <cellStyle name="20% - Акцент3 105" xfId="453"/>
    <cellStyle name="20% - Акцент3 106" xfId="454"/>
    <cellStyle name="20% - Акцент3 107" xfId="455"/>
    <cellStyle name="20% - Акцент3 108" xfId="456"/>
    <cellStyle name="20% - Акцент3 109" xfId="457"/>
    <cellStyle name="20% - Акцент3 11" xfId="458"/>
    <cellStyle name="20% - Акцент3 11 2" xfId="459"/>
    <cellStyle name="20% - Акцент3 11 3" xfId="460"/>
    <cellStyle name="20% - Акцент3 11 4" xfId="461"/>
    <cellStyle name="20% - Акцент3 110" xfId="462"/>
    <cellStyle name="20% - Акцент3 111" xfId="463"/>
    <cellStyle name="20% - Акцент3 112" xfId="464"/>
    <cellStyle name="20% - Акцент3 113" xfId="465"/>
    <cellStyle name="20% - Акцент3 114" xfId="466"/>
    <cellStyle name="20% - Акцент3 115" xfId="467"/>
    <cellStyle name="20% - Акцент3 116" xfId="468"/>
    <cellStyle name="20% - Акцент3 117" xfId="469"/>
    <cellStyle name="20% - Акцент3 118" xfId="470"/>
    <cellStyle name="20% - Акцент3 119" xfId="471"/>
    <cellStyle name="20% - Акцент3 12" xfId="472"/>
    <cellStyle name="20% - Акцент3 120" xfId="473"/>
    <cellStyle name="20% - Акцент3 121" xfId="474"/>
    <cellStyle name="20% - Акцент3 122" xfId="475"/>
    <cellStyle name="20% - Акцент3 123" xfId="476"/>
    <cellStyle name="20% - Акцент3 124" xfId="477"/>
    <cellStyle name="20% - Акцент3 125" xfId="478"/>
    <cellStyle name="20% - Акцент3 126" xfId="479"/>
    <cellStyle name="20% - Акцент3 127" xfId="480"/>
    <cellStyle name="20% - Акцент3 128" xfId="481"/>
    <cellStyle name="20% - Акцент3 129" xfId="482"/>
    <cellStyle name="20% - Акцент3 13" xfId="483"/>
    <cellStyle name="20% - Акцент3 130" xfId="484"/>
    <cellStyle name="20% - Акцент3 131" xfId="485"/>
    <cellStyle name="20% - Акцент3 132" xfId="486"/>
    <cellStyle name="20% - Акцент3 133" xfId="487"/>
    <cellStyle name="20% - Акцент3 134" xfId="488"/>
    <cellStyle name="20% - Акцент3 135" xfId="489"/>
    <cellStyle name="20% - Акцент3 136" xfId="490"/>
    <cellStyle name="20% - Акцент3 137" xfId="491"/>
    <cellStyle name="20% - Акцент3 138" xfId="492"/>
    <cellStyle name="20% - Акцент3 139" xfId="493"/>
    <cellStyle name="20% - Акцент3 14" xfId="494"/>
    <cellStyle name="20% - Акцент3 140" xfId="495"/>
    <cellStyle name="20% - Акцент3 141" xfId="496"/>
    <cellStyle name="20% - Акцент3 142" xfId="497"/>
    <cellStyle name="20% - Акцент3 143" xfId="498"/>
    <cellStyle name="20% - Акцент3 144" xfId="499"/>
    <cellStyle name="20% - Акцент3 145" xfId="500"/>
    <cellStyle name="20% - Акцент3 146" xfId="501"/>
    <cellStyle name="20% - Акцент3 147" xfId="502"/>
    <cellStyle name="20% - Акцент3 148" xfId="503"/>
    <cellStyle name="20% - Акцент3 149" xfId="504"/>
    <cellStyle name="20% - Акцент3 15" xfId="505"/>
    <cellStyle name="20% - Акцент3 150" xfId="506"/>
    <cellStyle name="20% - Акцент3 151" xfId="507"/>
    <cellStyle name="20% - Акцент3 152" xfId="508"/>
    <cellStyle name="20% - Акцент3 153" xfId="509"/>
    <cellStyle name="20% - Акцент3 154" xfId="510"/>
    <cellStyle name="20% - Акцент3 155" xfId="511"/>
    <cellStyle name="20% - Акцент3 156" xfId="512"/>
    <cellStyle name="20% - Акцент3 157" xfId="513"/>
    <cellStyle name="20% - Акцент3 158" xfId="514"/>
    <cellStyle name="20% - Акцент3 159" xfId="515"/>
    <cellStyle name="20% - Акцент3 16" xfId="516"/>
    <cellStyle name="20% - Акцент3 160" xfId="517"/>
    <cellStyle name="20% - Акцент3 161" xfId="518"/>
    <cellStyle name="20% - Акцент3 162" xfId="519"/>
    <cellStyle name="20% - Акцент3 163" xfId="520"/>
    <cellStyle name="20% - Акцент3 164" xfId="521"/>
    <cellStyle name="20% - Акцент3 165" xfId="522"/>
    <cellStyle name="20% - Акцент3 166" xfId="523"/>
    <cellStyle name="20% - Акцент3 167" xfId="524"/>
    <cellStyle name="20% - Акцент3 168" xfId="525"/>
    <cellStyle name="20% - Акцент3 169" xfId="526"/>
    <cellStyle name="20% - Акцент3 17" xfId="527"/>
    <cellStyle name="20% - Акцент3 170" xfId="528"/>
    <cellStyle name="20% - Акцент3 171" xfId="529"/>
    <cellStyle name="20% - Акцент3 172" xfId="530"/>
    <cellStyle name="20% - Акцент3 173" xfId="531"/>
    <cellStyle name="20% - Акцент3 18" xfId="532"/>
    <cellStyle name="20% - Акцент3 19" xfId="533"/>
    <cellStyle name="20% - Акцент3 2" xfId="534"/>
    <cellStyle name="20% - Акцент3 2 10" xfId="535"/>
    <cellStyle name="20% - Акцент3 2 11" xfId="536"/>
    <cellStyle name="20% - Акцент3 2 12" xfId="537"/>
    <cellStyle name="20% - Акцент3 2 13" xfId="538"/>
    <cellStyle name="20% - Акцент3 2 14" xfId="539"/>
    <cellStyle name="20% - Акцент3 2 15" xfId="540"/>
    <cellStyle name="20% - Акцент3 2 16" xfId="541"/>
    <cellStyle name="20% - Акцент3 2 17" xfId="542"/>
    <cellStyle name="20% - Акцент3 2 18" xfId="543"/>
    <cellStyle name="20% - Акцент3 2 19" xfId="544"/>
    <cellStyle name="20% - Акцент3 2 2" xfId="545"/>
    <cellStyle name="20% - Акцент3 2 20" xfId="546"/>
    <cellStyle name="20% - Акцент3 2 3" xfId="547"/>
    <cellStyle name="20% - Акцент3 2 4" xfId="548"/>
    <cellStyle name="20% - Акцент3 2 5" xfId="549"/>
    <cellStyle name="20% - Акцент3 2 6" xfId="550"/>
    <cellStyle name="20% - Акцент3 2 7" xfId="551"/>
    <cellStyle name="20% - Акцент3 2 8" xfId="552"/>
    <cellStyle name="20% - Акцент3 2 9" xfId="553"/>
    <cellStyle name="20% - Акцент3 20" xfId="554"/>
    <cellStyle name="20% - Акцент3 21" xfId="555"/>
    <cellStyle name="20% - Акцент3 22" xfId="556"/>
    <cellStyle name="20% - Акцент3 23" xfId="557"/>
    <cellStyle name="20% - Акцент3 24" xfId="558"/>
    <cellStyle name="20% - Акцент3 25" xfId="559"/>
    <cellStyle name="20% - Акцент3 26" xfId="560"/>
    <cellStyle name="20% - Акцент3 27" xfId="561"/>
    <cellStyle name="20% - Акцент3 28" xfId="562"/>
    <cellStyle name="20% - Акцент3 29" xfId="563"/>
    <cellStyle name="20% - Акцент3 3" xfId="564"/>
    <cellStyle name="20% - Акцент3 3 2" xfId="565"/>
    <cellStyle name="20% - Акцент3 3 3" xfId="566"/>
    <cellStyle name="20% - Акцент3 3 4" xfId="567"/>
    <cellStyle name="20% - Акцент3 30" xfId="568"/>
    <cellStyle name="20% - Акцент3 31" xfId="569"/>
    <cellStyle name="20% - Акцент3 32" xfId="570"/>
    <cellStyle name="20% - Акцент3 33" xfId="571"/>
    <cellStyle name="20% - Акцент3 34" xfId="572"/>
    <cellStyle name="20% - Акцент3 35" xfId="573"/>
    <cellStyle name="20% - Акцент3 36" xfId="574"/>
    <cellStyle name="20% - Акцент3 37" xfId="575"/>
    <cellStyle name="20% - Акцент3 38" xfId="576"/>
    <cellStyle name="20% - Акцент3 39" xfId="577"/>
    <cellStyle name="20% - Акцент3 4" xfId="578"/>
    <cellStyle name="20% - Акцент3 4 2" xfId="579"/>
    <cellStyle name="20% - Акцент3 4 3" xfId="580"/>
    <cellStyle name="20% - Акцент3 4 4" xfId="581"/>
    <cellStyle name="20% - Акцент3 40" xfId="582"/>
    <cellStyle name="20% - Акцент3 41" xfId="583"/>
    <cellStyle name="20% - Акцент3 42" xfId="584"/>
    <cellStyle name="20% - Акцент3 43" xfId="585"/>
    <cellStyle name="20% - Акцент3 44" xfId="586"/>
    <cellStyle name="20% - Акцент3 45" xfId="587"/>
    <cellStyle name="20% - Акцент3 46" xfId="588"/>
    <cellStyle name="20% - Акцент3 47" xfId="589"/>
    <cellStyle name="20% - Акцент3 48" xfId="590"/>
    <cellStyle name="20% - Акцент3 49" xfId="591"/>
    <cellStyle name="20% - Акцент3 5" xfId="592"/>
    <cellStyle name="20% - Акцент3 5 2" xfId="593"/>
    <cellStyle name="20% - Акцент3 5 3" xfId="594"/>
    <cellStyle name="20% - Акцент3 5 4" xfId="595"/>
    <cellStyle name="20% - Акцент3 50" xfId="596"/>
    <cellStyle name="20% - Акцент3 51" xfId="597"/>
    <cellStyle name="20% - Акцент3 52" xfId="598"/>
    <cellStyle name="20% - Акцент3 53" xfId="599"/>
    <cellStyle name="20% - Акцент3 54" xfId="600"/>
    <cellStyle name="20% - Акцент3 55" xfId="601"/>
    <cellStyle name="20% - Акцент3 56" xfId="602"/>
    <cellStyle name="20% - Акцент3 57" xfId="603"/>
    <cellStyle name="20% - Акцент3 58" xfId="604"/>
    <cellStyle name="20% - Акцент3 59" xfId="605"/>
    <cellStyle name="20% - Акцент3 6" xfId="606"/>
    <cellStyle name="20% - Акцент3 6 2" xfId="607"/>
    <cellStyle name="20% - Акцент3 6 3" xfId="608"/>
    <cellStyle name="20% - Акцент3 6 4" xfId="609"/>
    <cellStyle name="20% - Акцент3 60" xfId="610"/>
    <cellStyle name="20% - Акцент3 61" xfId="611"/>
    <cellStyle name="20% - Акцент3 62" xfId="612"/>
    <cellStyle name="20% - Акцент3 63" xfId="613"/>
    <cellStyle name="20% - Акцент3 64" xfId="614"/>
    <cellStyle name="20% - Акцент3 65" xfId="615"/>
    <cellStyle name="20% - Акцент3 66" xfId="616"/>
    <cellStyle name="20% - Акцент3 67" xfId="617"/>
    <cellStyle name="20% - Акцент3 68" xfId="618"/>
    <cellStyle name="20% - Акцент3 69" xfId="619"/>
    <cellStyle name="20% - Акцент3 7" xfId="620"/>
    <cellStyle name="20% - Акцент3 7 2" xfId="621"/>
    <cellStyle name="20% - Акцент3 7 3" xfId="622"/>
    <cellStyle name="20% - Акцент3 7 4" xfId="623"/>
    <cellStyle name="20% - Акцент3 70" xfId="624"/>
    <cellStyle name="20% - Акцент3 71" xfId="625"/>
    <cellStyle name="20% - Акцент3 72" xfId="626"/>
    <cellStyle name="20% - Акцент3 73" xfId="627"/>
    <cellStyle name="20% - Акцент3 74" xfId="628"/>
    <cellStyle name="20% - Акцент3 75" xfId="629"/>
    <cellStyle name="20% - Акцент3 76" xfId="630"/>
    <cellStyle name="20% - Акцент3 77" xfId="631"/>
    <cellStyle name="20% - Акцент3 78" xfId="632"/>
    <cellStyle name="20% - Акцент3 79" xfId="633"/>
    <cellStyle name="20% - Акцент3 8" xfId="634"/>
    <cellStyle name="20% - Акцент3 8 2" xfId="635"/>
    <cellStyle name="20% - Акцент3 8 3" xfId="636"/>
    <cellStyle name="20% - Акцент3 8 4" xfId="637"/>
    <cellStyle name="20% - Акцент3 80" xfId="638"/>
    <cellStyle name="20% - Акцент3 81" xfId="639"/>
    <cellStyle name="20% - Акцент3 82" xfId="640"/>
    <cellStyle name="20% - Акцент3 83" xfId="641"/>
    <cellStyle name="20% - Акцент3 84" xfId="642"/>
    <cellStyle name="20% - Акцент3 85" xfId="643"/>
    <cellStyle name="20% - Акцент3 86" xfId="644"/>
    <cellStyle name="20% - Акцент3 87" xfId="645"/>
    <cellStyle name="20% - Акцент3 88" xfId="646"/>
    <cellStyle name="20% - Акцент3 89" xfId="647"/>
    <cellStyle name="20% - Акцент3 9" xfId="648"/>
    <cellStyle name="20% - Акцент3 9 2" xfId="649"/>
    <cellStyle name="20% - Акцент3 9 3" xfId="650"/>
    <cellStyle name="20% - Акцент3 9 4" xfId="651"/>
    <cellStyle name="20% - Акцент3 90" xfId="652"/>
    <cellStyle name="20% - Акцент3 91" xfId="653"/>
    <cellStyle name="20% - Акцент3 92" xfId="654"/>
    <cellStyle name="20% - Акцент3 93" xfId="655"/>
    <cellStyle name="20% - Акцент3 94" xfId="656"/>
    <cellStyle name="20% - Акцент3 95" xfId="657"/>
    <cellStyle name="20% - Акцент3 96" xfId="658"/>
    <cellStyle name="20% - Акцент3 97" xfId="659"/>
    <cellStyle name="20% - Акцент3 98" xfId="660"/>
    <cellStyle name="20% - Акцент3 99" xfId="661"/>
    <cellStyle name="20% - Акцент4 10" xfId="662"/>
    <cellStyle name="20% - Акцент4 10 2" xfId="663"/>
    <cellStyle name="20% - Акцент4 10 3" xfId="664"/>
    <cellStyle name="20% - Акцент4 10 4" xfId="665"/>
    <cellStyle name="20% - Акцент4 100" xfId="666"/>
    <cellStyle name="20% - Акцент4 101" xfId="667"/>
    <cellStyle name="20% - Акцент4 102" xfId="668"/>
    <cellStyle name="20% - Акцент4 103" xfId="669"/>
    <cellStyle name="20% - Акцент4 104" xfId="670"/>
    <cellStyle name="20% - Акцент4 105" xfId="671"/>
    <cellStyle name="20% - Акцент4 106" xfId="672"/>
    <cellStyle name="20% - Акцент4 107" xfId="673"/>
    <cellStyle name="20% - Акцент4 108" xfId="674"/>
    <cellStyle name="20% - Акцент4 109" xfId="675"/>
    <cellStyle name="20% - Акцент4 11" xfId="676"/>
    <cellStyle name="20% - Акцент4 11 2" xfId="677"/>
    <cellStyle name="20% - Акцент4 11 3" xfId="678"/>
    <cellStyle name="20% - Акцент4 11 4" xfId="679"/>
    <cellStyle name="20% - Акцент4 110" xfId="680"/>
    <cellStyle name="20% - Акцент4 111" xfId="681"/>
    <cellStyle name="20% - Акцент4 112" xfId="682"/>
    <cellStyle name="20% - Акцент4 113" xfId="683"/>
    <cellStyle name="20% - Акцент4 114" xfId="684"/>
    <cellStyle name="20% - Акцент4 115" xfId="685"/>
    <cellStyle name="20% - Акцент4 116" xfId="686"/>
    <cellStyle name="20% - Акцент4 117" xfId="687"/>
    <cellStyle name="20% - Акцент4 118" xfId="688"/>
    <cellStyle name="20% - Акцент4 119" xfId="689"/>
    <cellStyle name="20% - Акцент4 12" xfId="690"/>
    <cellStyle name="20% - Акцент4 120" xfId="691"/>
    <cellStyle name="20% - Акцент4 121" xfId="692"/>
    <cellStyle name="20% - Акцент4 122" xfId="693"/>
    <cellStyle name="20% - Акцент4 123" xfId="694"/>
    <cellStyle name="20% - Акцент4 124" xfId="695"/>
    <cellStyle name="20% - Акцент4 125" xfId="696"/>
    <cellStyle name="20% - Акцент4 126" xfId="697"/>
    <cellStyle name="20% - Акцент4 127" xfId="698"/>
    <cellStyle name="20% - Акцент4 128" xfId="699"/>
    <cellStyle name="20% - Акцент4 129" xfId="700"/>
    <cellStyle name="20% - Акцент4 13" xfId="701"/>
    <cellStyle name="20% - Акцент4 130" xfId="702"/>
    <cellStyle name="20% - Акцент4 131" xfId="703"/>
    <cellStyle name="20% - Акцент4 132" xfId="704"/>
    <cellStyle name="20% - Акцент4 133" xfId="705"/>
    <cellStyle name="20% - Акцент4 134" xfId="706"/>
    <cellStyle name="20% - Акцент4 135" xfId="707"/>
    <cellStyle name="20% - Акцент4 136" xfId="708"/>
    <cellStyle name="20% - Акцент4 137" xfId="709"/>
    <cellStyle name="20% - Акцент4 138" xfId="710"/>
    <cellStyle name="20% - Акцент4 139" xfId="711"/>
    <cellStyle name="20% - Акцент4 14" xfId="712"/>
    <cellStyle name="20% - Акцент4 140" xfId="713"/>
    <cellStyle name="20% - Акцент4 141" xfId="714"/>
    <cellStyle name="20% - Акцент4 142" xfId="715"/>
    <cellStyle name="20% - Акцент4 143" xfId="716"/>
    <cellStyle name="20% - Акцент4 144" xfId="717"/>
    <cellStyle name="20% - Акцент4 145" xfId="718"/>
    <cellStyle name="20% - Акцент4 146" xfId="719"/>
    <cellStyle name="20% - Акцент4 147" xfId="720"/>
    <cellStyle name="20% - Акцент4 148" xfId="721"/>
    <cellStyle name="20% - Акцент4 149" xfId="722"/>
    <cellStyle name="20% - Акцент4 15" xfId="723"/>
    <cellStyle name="20% - Акцент4 150" xfId="724"/>
    <cellStyle name="20% - Акцент4 151" xfId="725"/>
    <cellStyle name="20% - Акцент4 152" xfId="726"/>
    <cellStyle name="20% - Акцент4 153" xfId="727"/>
    <cellStyle name="20% - Акцент4 154" xfId="728"/>
    <cellStyle name="20% - Акцент4 155" xfId="729"/>
    <cellStyle name="20% - Акцент4 156" xfId="730"/>
    <cellStyle name="20% - Акцент4 157" xfId="731"/>
    <cellStyle name="20% - Акцент4 158" xfId="732"/>
    <cellStyle name="20% - Акцент4 159" xfId="733"/>
    <cellStyle name="20% - Акцент4 16" xfId="734"/>
    <cellStyle name="20% - Акцент4 160" xfId="735"/>
    <cellStyle name="20% - Акцент4 161" xfId="736"/>
    <cellStyle name="20% - Акцент4 162" xfId="737"/>
    <cellStyle name="20% - Акцент4 163" xfId="738"/>
    <cellStyle name="20% - Акцент4 164" xfId="739"/>
    <cellStyle name="20% - Акцент4 165" xfId="740"/>
    <cellStyle name="20% - Акцент4 166" xfId="741"/>
    <cellStyle name="20% - Акцент4 167" xfId="742"/>
    <cellStyle name="20% - Акцент4 168" xfId="743"/>
    <cellStyle name="20% - Акцент4 169" xfId="744"/>
    <cellStyle name="20% - Акцент4 17" xfId="745"/>
    <cellStyle name="20% - Акцент4 170" xfId="746"/>
    <cellStyle name="20% - Акцент4 171" xfId="747"/>
    <cellStyle name="20% - Акцент4 172" xfId="748"/>
    <cellStyle name="20% - Акцент4 173" xfId="749"/>
    <cellStyle name="20% - Акцент4 18" xfId="750"/>
    <cellStyle name="20% - Акцент4 19" xfId="751"/>
    <cellStyle name="20% - Акцент4 2" xfId="752"/>
    <cellStyle name="20% - Акцент4 2 10" xfId="753"/>
    <cellStyle name="20% - Акцент4 2 11" xfId="754"/>
    <cellStyle name="20% - Акцент4 2 12" xfId="755"/>
    <cellStyle name="20% - Акцент4 2 13" xfId="756"/>
    <cellStyle name="20% - Акцент4 2 14" xfId="757"/>
    <cellStyle name="20% - Акцент4 2 15" xfId="758"/>
    <cellStyle name="20% - Акцент4 2 16" xfId="759"/>
    <cellStyle name="20% - Акцент4 2 17" xfId="760"/>
    <cellStyle name="20% - Акцент4 2 18" xfId="761"/>
    <cellStyle name="20% - Акцент4 2 19" xfId="762"/>
    <cellStyle name="20% - Акцент4 2 2" xfId="763"/>
    <cellStyle name="20% - Акцент4 2 20" xfId="764"/>
    <cellStyle name="20% - Акцент4 2 3" xfId="765"/>
    <cellStyle name="20% - Акцент4 2 4" xfId="766"/>
    <cellStyle name="20% - Акцент4 2 5" xfId="767"/>
    <cellStyle name="20% - Акцент4 2 6" xfId="768"/>
    <cellStyle name="20% - Акцент4 2 7" xfId="769"/>
    <cellStyle name="20% - Акцент4 2 8" xfId="770"/>
    <cellStyle name="20% - Акцент4 2 9" xfId="771"/>
    <cellStyle name="20% - Акцент4 20" xfId="772"/>
    <cellStyle name="20% - Акцент4 21" xfId="773"/>
    <cellStyle name="20% - Акцент4 22" xfId="774"/>
    <cellStyle name="20% - Акцент4 23" xfId="775"/>
    <cellStyle name="20% - Акцент4 24" xfId="776"/>
    <cellStyle name="20% - Акцент4 25" xfId="777"/>
    <cellStyle name="20% - Акцент4 26" xfId="778"/>
    <cellStyle name="20% - Акцент4 27" xfId="779"/>
    <cellStyle name="20% - Акцент4 28" xfId="780"/>
    <cellStyle name="20% - Акцент4 29" xfId="781"/>
    <cellStyle name="20% - Акцент4 3" xfId="782"/>
    <cellStyle name="20% - Акцент4 3 2" xfId="783"/>
    <cellStyle name="20% - Акцент4 3 3" xfId="784"/>
    <cellStyle name="20% - Акцент4 3 4" xfId="785"/>
    <cellStyle name="20% - Акцент4 30" xfId="786"/>
    <cellStyle name="20% - Акцент4 31" xfId="787"/>
    <cellStyle name="20% - Акцент4 32" xfId="788"/>
    <cellStyle name="20% - Акцент4 33" xfId="789"/>
    <cellStyle name="20% - Акцент4 34" xfId="790"/>
    <cellStyle name="20% - Акцент4 35" xfId="791"/>
    <cellStyle name="20% - Акцент4 36" xfId="792"/>
    <cellStyle name="20% - Акцент4 37" xfId="793"/>
    <cellStyle name="20% - Акцент4 38" xfId="794"/>
    <cellStyle name="20% - Акцент4 39" xfId="795"/>
    <cellStyle name="20% - Акцент4 4" xfId="796"/>
    <cellStyle name="20% - Акцент4 4 2" xfId="797"/>
    <cellStyle name="20% - Акцент4 4 3" xfId="798"/>
    <cellStyle name="20% - Акцент4 4 4" xfId="799"/>
    <cellStyle name="20% - Акцент4 40" xfId="800"/>
    <cellStyle name="20% - Акцент4 41" xfId="801"/>
    <cellStyle name="20% - Акцент4 42" xfId="802"/>
    <cellStyle name="20% - Акцент4 43" xfId="803"/>
    <cellStyle name="20% - Акцент4 44" xfId="804"/>
    <cellStyle name="20% - Акцент4 45" xfId="805"/>
    <cellStyle name="20% - Акцент4 46" xfId="806"/>
    <cellStyle name="20% - Акцент4 47" xfId="807"/>
    <cellStyle name="20% - Акцент4 48" xfId="808"/>
    <cellStyle name="20% - Акцент4 49" xfId="809"/>
    <cellStyle name="20% - Акцент4 5" xfId="810"/>
    <cellStyle name="20% - Акцент4 5 2" xfId="811"/>
    <cellStyle name="20% - Акцент4 5 3" xfId="812"/>
    <cellStyle name="20% - Акцент4 5 4" xfId="813"/>
    <cellStyle name="20% - Акцент4 50" xfId="814"/>
    <cellStyle name="20% - Акцент4 51" xfId="815"/>
    <cellStyle name="20% - Акцент4 52" xfId="816"/>
    <cellStyle name="20% - Акцент4 53" xfId="817"/>
    <cellStyle name="20% - Акцент4 54" xfId="818"/>
    <cellStyle name="20% - Акцент4 55" xfId="819"/>
    <cellStyle name="20% - Акцент4 56" xfId="820"/>
    <cellStyle name="20% - Акцент4 57" xfId="821"/>
    <cellStyle name="20% - Акцент4 58" xfId="822"/>
    <cellStyle name="20% - Акцент4 59" xfId="823"/>
    <cellStyle name="20% - Акцент4 6" xfId="824"/>
    <cellStyle name="20% - Акцент4 6 2" xfId="825"/>
    <cellStyle name="20% - Акцент4 6 3" xfId="826"/>
    <cellStyle name="20% - Акцент4 6 4" xfId="827"/>
    <cellStyle name="20% - Акцент4 60" xfId="828"/>
    <cellStyle name="20% - Акцент4 61" xfId="829"/>
    <cellStyle name="20% - Акцент4 62" xfId="830"/>
    <cellStyle name="20% - Акцент4 63" xfId="831"/>
    <cellStyle name="20% - Акцент4 64" xfId="832"/>
    <cellStyle name="20% - Акцент4 65" xfId="833"/>
    <cellStyle name="20% - Акцент4 66" xfId="834"/>
    <cellStyle name="20% - Акцент4 67" xfId="835"/>
    <cellStyle name="20% - Акцент4 68" xfId="836"/>
    <cellStyle name="20% - Акцент4 69" xfId="837"/>
    <cellStyle name="20% - Акцент4 7" xfId="838"/>
    <cellStyle name="20% - Акцент4 7 2" xfId="839"/>
    <cellStyle name="20% - Акцент4 7 3" xfId="840"/>
    <cellStyle name="20% - Акцент4 7 4" xfId="841"/>
    <cellStyle name="20% - Акцент4 70" xfId="842"/>
    <cellStyle name="20% - Акцент4 71" xfId="843"/>
    <cellStyle name="20% - Акцент4 72" xfId="844"/>
    <cellStyle name="20% - Акцент4 73" xfId="845"/>
    <cellStyle name="20% - Акцент4 74" xfId="846"/>
    <cellStyle name="20% - Акцент4 75" xfId="847"/>
    <cellStyle name="20% - Акцент4 76" xfId="848"/>
    <cellStyle name="20% - Акцент4 77" xfId="849"/>
    <cellStyle name="20% - Акцент4 78" xfId="850"/>
    <cellStyle name="20% - Акцент4 79" xfId="851"/>
    <cellStyle name="20% - Акцент4 8" xfId="852"/>
    <cellStyle name="20% - Акцент4 8 2" xfId="853"/>
    <cellStyle name="20% - Акцент4 8 3" xfId="854"/>
    <cellStyle name="20% - Акцент4 8 4" xfId="855"/>
    <cellStyle name="20% - Акцент4 80" xfId="856"/>
    <cellStyle name="20% - Акцент4 81" xfId="857"/>
    <cellStyle name="20% - Акцент4 82" xfId="858"/>
    <cellStyle name="20% - Акцент4 83" xfId="859"/>
    <cellStyle name="20% - Акцент4 84" xfId="860"/>
    <cellStyle name="20% - Акцент4 85" xfId="861"/>
    <cellStyle name="20% - Акцент4 86" xfId="862"/>
    <cellStyle name="20% - Акцент4 87" xfId="863"/>
    <cellStyle name="20% - Акцент4 88" xfId="864"/>
    <cellStyle name="20% - Акцент4 89" xfId="865"/>
    <cellStyle name="20% - Акцент4 9" xfId="866"/>
    <cellStyle name="20% - Акцент4 9 2" xfId="867"/>
    <cellStyle name="20% - Акцент4 9 3" xfId="868"/>
    <cellStyle name="20% - Акцент4 9 4" xfId="869"/>
    <cellStyle name="20% - Акцент4 90" xfId="870"/>
    <cellStyle name="20% - Акцент4 91" xfId="871"/>
    <cellStyle name="20% - Акцент4 92" xfId="872"/>
    <cellStyle name="20% - Акцент4 93" xfId="873"/>
    <cellStyle name="20% - Акцент4 94" xfId="874"/>
    <cellStyle name="20% - Акцент4 95" xfId="875"/>
    <cellStyle name="20% - Акцент4 96" xfId="876"/>
    <cellStyle name="20% - Акцент4 97" xfId="877"/>
    <cellStyle name="20% - Акцент4 98" xfId="878"/>
    <cellStyle name="20% - Акцент4 99" xfId="879"/>
    <cellStyle name="20% - Акцент5 10" xfId="880"/>
    <cellStyle name="20% - Акцент5 10 2" xfId="881"/>
    <cellStyle name="20% - Акцент5 10 3" xfId="882"/>
    <cellStyle name="20% - Акцент5 10 4" xfId="883"/>
    <cellStyle name="20% - Акцент5 100" xfId="884"/>
    <cellStyle name="20% - Акцент5 101" xfId="885"/>
    <cellStyle name="20% - Акцент5 102" xfId="886"/>
    <cellStyle name="20% - Акцент5 103" xfId="887"/>
    <cellStyle name="20% - Акцент5 104" xfId="888"/>
    <cellStyle name="20% - Акцент5 105" xfId="889"/>
    <cellStyle name="20% - Акцент5 106" xfId="890"/>
    <cellStyle name="20% - Акцент5 107" xfId="891"/>
    <cellStyle name="20% - Акцент5 108" xfId="892"/>
    <cellStyle name="20% - Акцент5 109" xfId="893"/>
    <cellStyle name="20% - Акцент5 11" xfId="894"/>
    <cellStyle name="20% - Акцент5 11 2" xfId="895"/>
    <cellStyle name="20% - Акцент5 11 3" xfId="896"/>
    <cellStyle name="20% - Акцент5 11 4" xfId="897"/>
    <cellStyle name="20% - Акцент5 110" xfId="898"/>
    <cellStyle name="20% - Акцент5 111" xfId="899"/>
    <cellStyle name="20% - Акцент5 112" xfId="900"/>
    <cellStyle name="20% - Акцент5 113" xfId="901"/>
    <cellStyle name="20% - Акцент5 114" xfId="902"/>
    <cellStyle name="20% - Акцент5 115" xfId="903"/>
    <cellStyle name="20% - Акцент5 116" xfId="904"/>
    <cellStyle name="20% - Акцент5 117" xfId="905"/>
    <cellStyle name="20% - Акцент5 118" xfId="906"/>
    <cellStyle name="20% - Акцент5 119" xfId="907"/>
    <cellStyle name="20% - Акцент5 12" xfId="908"/>
    <cellStyle name="20% - Акцент5 120" xfId="909"/>
    <cellStyle name="20% - Акцент5 121" xfId="910"/>
    <cellStyle name="20% - Акцент5 122" xfId="911"/>
    <cellStyle name="20% - Акцент5 123" xfId="912"/>
    <cellStyle name="20% - Акцент5 124" xfId="913"/>
    <cellStyle name="20% - Акцент5 125" xfId="914"/>
    <cellStyle name="20% - Акцент5 126" xfId="915"/>
    <cellStyle name="20% - Акцент5 127" xfId="916"/>
    <cellStyle name="20% - Акцент5 128" xfId="917"/>
    <cellStyle name="20% - Акцент5 129" xfId="918"/>
    <cellStyle name="20% - Акцент5 13" xfId="919"/>
    <cellStyle name="20% - Акцент5 130" xfId="920"/>
    <cellStyle name="20% - Акцент5 131" xfId="921"/>
    <cellStyle name="20% - Акцент5 132" xfId="922"/>
    <cellStyle name="20% - Акцент5 133" xfId="923"/>
    <cellStyle name="20% - Акцент5 134" xfId="924"/>
    <cellStyle name="20% - Акцент5 135" xfId="925"/>
    <cellStyle name="20% - Акцент5 136" xfId="926"/>
    <cellStyle name="20% - Акцент5 137" xfId="927"/>
    <cellStyle name="20% - Акцент5 138" xfId="928"/>
    <cellStyle name="20% - Акцент5 139" xfId="929"/>
    <cellStyle name="20% - Акцент5 14" xfId="930"/>
    <cellStyle name="20% - Акцент5 140" xfId="931"/>
    <cellStyle name="20% - Акцент5 141" xfId="932"/>
    <cellStyle name="20% - Акцент5 142" xfId="933"/>
    <cellStyle name="20% - Акцент5 143" xfId="934"/>
    <cellStyle name="20% - Акцент5 144" xfId="935"/>
    <cellStyle name="20% - Акцент5 145" xfId="936"/>
    <cellStyle name="20% - Акцент5 146" xfId="937"/>
    <cellStyle name="20% - Акцент5 147" xfId="938"/>
    <cellStyle name="20% - Акцент5 148" xfId="939"/>
    <cellStyle name="20% - Акцент5 149" xfId="940"/>
    <cellStyle name="20% - Акцент5 15" xfId="941"/>
    <cellStyle name="20% - Акцент5 150" xfId="942"/>
    <cellStyle name="20% - Акцент5 151" xfId="943"/>
    <cellStyle name="20% - Акцент5 152" xfId="944"/>
    <cellStyle name="20% - Акцент5 153" xfId="945"/>
    <cellStyle name="20% - Акцент5 154" xfId="946"/>
    <cellStyle name="20% - Акцент5 155" xfId="947"/>
    <cellStyle name="20% - Акцент5 156" xfId="948"/>
    <cellStyle name="20% - Акцент5 157" xfId="949"/>
    <cellStyle name="20% - Акцент5 158" xfId="950"/>
    <cellStyle name="20% - Акцент5 159" xfId="951"/>
    <cellStyle name="20% - Акцент5 16" xfId="952"/>
    <cellStyle name="20% - Акцент5 160" xfId="953"/>
    <cellStyle name="20% - Акцент5 161" xfId="954"/>
    <cellStyle name="20% - Акцент5 162" xfId="955"/>
    <cellStyle name="20% - Акцент5 163" xfId="956"/>
    <cellStyle name="20% - Акцент5 164" xfId="957"/>
    <cellStyle name="20% - Акцент5 165" xfId="958"/>
    <cellStyle name="20% - Акцент5 166" xfId="959"/>
    <cellStyle name="20% - Акцент5 167" xfId="960"/>
    <cellStyle name="20% - Акцент5 168" xfId="961"/>
    <cellStyle name="20% - Акцент5 169" xfId="962"/>
    <cellStyle name="20% - Акцент5 17" xfId="963"/>
    <cellStyle name="20% - Акцент5 170" xfId="964"/>
    <cellStyle name="20% - Акцент5 171" xfId="965"/>
    <cellStyle name="20% - Акцент5 172" xfId="966"/>
    <cellStyle name="20% - Акцент5 173" xfId="967"/>
    <cellStyle name="20% - Акцент5 18" xfId="968"/>
    <cellStyle name="20% - Акцент5 19" xfId="969"/>
    <cellStyle name="20% - Акцент5 2" xfId="970"/>
    <cellStyle name="20% - Акцент5 2 10" xfId="971"/>
    <cellStyle name="20% - Акцент5 2 11" xfId="972"/>
    <cellStyle name="20% - Акцент5 2 12" xfId="973"/>
    <cellStyle name="20% - Акцент5 2 13" xfId="974"/>
    <cellStyle name="20% - Акцент5 2 14" xfId="975"/>
    <cellStyle name="20% - Акцент5 2 15" xfId="976"/>
    <cellStyle name="20% - Акцент5 2 16" xfId="977"/>
    <cellStyle name="20% - Акцент5 2 17" xfId="978"/>
    <cellStyle name="20% - Акцент5 2 18" xfId="979"/>
    <cellStyle name="20% - Акцент5 2 19" xfId="980"/>
    <cellStyle name="20% - Акцент5 2 2" xfId="981"/>
    <cellStyle name="20% - Акцент5 2 20" xfId="982"/>
    <cellStyle name="20% - Акцент5 2 3" xfId="983"/>
    <cellStyle name="20% - Акцент5 2 4" xfId="984"/>
    <cellStyle name="20% - Акцент5 2 5" xfId="985"/>
    <cellStyle name="20% - Акцент5 2 6" xfId="986"/>
    <cellStyle name="20% - Акцент5 2 7" xfId="987"/>
    <cellStyle name="20% - Акцент5 2 8" xfId="988"/>
    <cellStyle name="20% - Акцент5 2 9" xfId="989"/>
    <cellStyle name="20% - Акцент5 20" xfId="990"/>
    <cellStyle name="20% - Акцент5 21" xfId="991"/>
    <cellStyle name="20% - Акцент5 22" xfId="992"/>
    <cellStyle name="20% - Акцент5 23" xfId="993"/>
    <cellStyle name="20% - Акцент5 24" xfId="994"/>
    <cellStyle name="20% - Акцент5 25" xfId="995"/>
    <cellStyle name="20% - Акцент5 26" xfId="996"/>
    <cellStyle name="20% - Акцент5 27" xfId="997"/>
    <cellStyle name="20% - Акцент5 28" xfId="998"/>
    <cellStyle name="20% - Акцент5 29" xfId="999"/>
    <cellStyle name="20% - Акцент5 3" xfId="1000"/>
    <cellStyle name="20% - Акцент5 3 2" xfId="1001"/>
    <cellStyle name="20% - Акцент5 3 3" xfId="1002"/>
    <cellStyle name="20% - Акцент5 3 4" xfId="1003"/>
    <cellStyle name="20% - Акцент5 30" xfId="1004"/>
    <cellStyle name="20% - Акцент5 31" xfId="1005"/>
    <cellStyle name="20% - Акцент5 32" xfId="1006"/>
    <cellStyle name="20% - Акцент5 33" xfId="1007"/>
    <cellStyle name="20% - Акцент5 34" xfId="1008"/>
    <cellStyle name="20% - Акцент5 35" xfId="1009"/>
    <cellStyle name="20% - Акцент5 36" xfId="1010"/>
    <cellStyle name="20% - Акцент5 37" xfId="1011"/>
    <cellStyle name="20% - Акцент5 38" xfId="1012"/>
    <cellStyle name="20% - Акцент5 39" xfId="1013"/>
    <cellStyle name="20% - Акцент5 4" xfId="1014"/>
    <cellStyle name="20% - Акцент5 4 2" xfId="1015"/>
    <cellStyle name="20% - Акцент5 4 3" xfId="1016"/>
    <cellStyle name="20% - Акцент5 4 4" xfId="1017"/>
    <cellStyle name="20% - Акцент5 40" xfId="1018"/>
    <cellStyle name="20% - Акцент5 41" xfId="1019"/>
    <cellStyle name="20% - Акцент5 42" xfId="1020"/>
    <cellStyle name="20% - Акцент5 43" xfId="1021"/>
    <cellStyle name="20% - Акцент5 44" xfId="1022"/>
    <cellStyle name="20% - Акцент5 45" xfId="1023"/>
    <cellStyle name="20% - Акцент5 46" xfId="1024"/>
    <cellStyle name="20% - Акцент5 47" xfId="1025"/>
    <cellStyle name="20% - Акцент5 48" xfId="1026"/>
    <cellStyle name="20% - Акцент5 49" xfId="1027"/>
    <cellStyle name="20% - Акцент5 5" xfId="1028"/>
    <cellStyle name="20% - Акцент5 5 2" xfId="1029"/>
    <cellStyle name="20% - Акцент5 5 3" xfId="1030"/>
    <cellStyle name="20% - Акцент5 5 4" xfId="1031"/>
    <cellStyle name="20% - Акцент5 50" xfId="1032"/>
    <cellStyle name="20% - Акцент5 51" xfId="1033"/>
    <cellStyle name="20% - Акцент5 52" xfId="1034"/>
    <cellStyle name="20% - Акцент5 53" xfId="1035"/>
    <cellStyle name="20% - Акцент5 54" xfId="1036"/>
    <cellStyle name="20% - Акцент5 55" xfId="1037"/>
    <cellStyle name="20% - Акцент5 56" xfId="1038"/>
    <cellStyle name="20% - Акцент5 57" xfId="1039"/>
    <cellStyle name="20% - Акцент5 58" xfId="1040"/>
    <cellStyle name="20% - Акцент5 59" xfId="1041"/>
    <cellStyle name="20% - Акцент5 6" xfId="1042"/>
    <cellStyle name="20% - Акцент5 6 2" xfId="1043"/>
    <cellStyle name="20% - Акцент5 6 3" xfId="1044"/>
    <cellStyle name="20% - Акцент5 6 4" xfId="1045"/>
    <cellStyle name="20% - Акцент5 60" xfId="1046"/>
    <cellStyle name="20% - Акцент5 61" xfId="1047"/>
    <cellStyle name="20% - Акцент5 62" xfId="1048"/>
    <cellStyle name="20% - Акцент5 63" xfId="1049"/>
    <cellStyle name="20% - Акцент5 64" xfId="1050"/>
    <cellStyle name="20% - Акцент5 65" xfId="1051"/>
    <cellStyle name="20% - Акцент5 66" xfId="1052"/>
    <cellStyle name="20% - Акцент5 67" xfId="1053"/>
    <cellStyle name="20% - Акцент5 68" xfId="1054"/>
    <cellStyle name="20% - Акцент5 69" xfId="1055"/>
    <cellStyle name="20% - Акцент5 7" xfId="1056"/>
    <cellStyle name="20% - Акцент5 7 2" xfId="1057"/>
    <cellStyle name="20% - Акцент5 7 3" xfId="1058"/>
    <cellStyle name="20% - Акцент5 7 4" xfId="1059"/>
    <cellStyle name="20% - Акцент5 70" xfId="1060"/>
    <cellStyle name="20% - Акцент5 71" xfId="1061"/>
    <cellStyle name="20% - Акцент5 72" xfId="1062"/>
    <cellStyle name="20% - Акцент5 73" xfId="1063"/>
    <cellStyle name="20% - Акцент5 74" xfId="1064"/>
    <cellStyle name="20% - Акцент5 75" xfId="1065"/>
    <cellStyle name="20% - Акцент5 76" xfId="1066"/>
    <cellStyle name="20% - Акцент5 77" xfId="1067"/>
    <cellStyle name="20% - Акцент5 78" xfId="1068"/>
    <cellStyle name="20% - Акцент5 79" xfId="1069"/>
    <cellStyle name="20% - Акцент5 8" xfId="1070"/>
    <cellStyle name="20% - Акцент5 8 2" xfId="1071"/>
    <cellStyle name="20% - Акцент5 8 3" xfId="1072"/>
    <cellStyle name="20% - Акцент5 8 4" xfId="1073"/>
    <cellStyle name="20% - Акцент5 80" xfId="1074"/>
    <cellStyle name="20% - Акцент5 81" xfId="1075"/>
    <cellStyle name="20% - Акцент5 82" xfId="1076"/>
    <cellStyle name="20% - Акцент5 83" xfId="1077"/>
    <cellStyle name="20% - Акцент5 84" xfId="1078"/>
    <cellStyle name="20% - Акцент5 85" xfId="1079"/>
    <cellStyle name="20% - Акцент5 86" xfId="1080"/>
    <cellStyle name="20% - Акцент5 87" xfId="1081"/>
    <cellStyle name="20% - Акцент5 88" xfId="1082"/>
    <cellStyle name="20% - Акцент5 89" xfId="1083"/>
    <cellStyle name="20% - Акцент5 9" xfId="1084"/>
    <cellStyle name="20% - Акцент5 9 2" xfId="1085"/>
    <cellStyle name="20% - Акцент5 9 3" xfId="1086"/>
    <cellStyle name="20% - Акцент5 9 4" xfId="1087"/>
    <cellStyle name="20% - Акцент5 90" xfId="1088"/>
    <cellStyle name="20% - Акцент5 91" xfId="1089"/>
    <cellStyle name="20% - Акцент5 92" xfId="1090"/>
    <cellStyle name="20% - Акцент5 93" xfId="1091"/>
    <cellStyle name="20% - Акцент5 94" xfId="1092"/>
    <cellStyle name="20% - Акцент5 95" xfId="1093"/>
    <cellStyle name="20% - Акцент5 96" xfId="1094"/>
    <cellStyle name="20% - Акцент5 97" xfId="1095"/>
    <cellStyle name="20% - Акцент5 98" xfId="1096"/>
    <cellStyle name="20% - Акцент5 99" xfId="1097"/>
    <cellStyle name="20% - Акцент6 10" xfId="1098"/>
    <cellStyle name="20% - Акцент6 10 2" xfId="1099"/>
    <cellStyle name="20% - Акцент6 10 3" xfId="1100"/>
    <cellStyle name="20% - Акцент6 10 4" xfId="1101"/>
    <cellStyle name="20% - Акцент6 100" xfId="1102"/>
    <cellStyle name="20% - Акцент6 101" xfId="1103"/>
    <cellStyle name="20% - Акцент6 102" xfId="1104"/>
    <cellStyle name="20% - Акцент6 103" xfId="1105"/>
    <cellStyle name="20% - Акцент6 104" xfId="1106"/>
    <cellStyle name="20% - Акцент6 105" xfId="1107"/>
    <cellStyle name="20% - Акцент6 106" xfId="1108"/>
    <cellStyle name="20% - Акцент6 107" xfId="1109"/>
    <cellStyle name="20% - Акцент6 108" xfId="1110"/>
    <cellStyle name="20% - Акцент6 109" xfId="1111"/>
    <cellStyle name="20% - Акцент6 11" xfId="1112"/>
    <cellStyle name="20% - Акцент6 11 2" xfId="1113"/>
    <cellStyle name="20% - Акцент6 11 3" xfId="1114"/>
    <cellStyle name="20% - Акцент6 11 4" xfId="1115"/>
    <cellStyle name="20% - Акцент6 110" xfId="1116"/>
    <cellStyle name="20% - Акцент6 111" xfId="1117"/>
    <cellStyle name="20% - Акцент6 112" xfId="1118"/>
    <cellStyle name="20% - Акцент6 113" xfId="1119"/>
    <cellStyle name="20% - Акцент6 114" xfId="1120"/>
    <cellStyle name="20% - Акцент6 115" xfId="1121"/>
    <cellStyle name="20% - Акцент6 116" xfId="1122"/>
    <cellStyle name="20% - Акцент6 117" xfId="1123"/>
    <cellStyle name="20% - Акцент6 118" xfId="1124"/>
    <cellStyle name="20% - Акцент6 119" xfId="1125"/>
    <cellStyle name="20% - Акцент6 12" xfId="1126"/>
    <cellStyle name="20% - Акцент6 120" xfId="1127"/>
    <cellStyle name="20% - Акцент6 121" xfId="1128"/>
    <cellStyle name="20% - Акцент6 122" xfId="1129"/>
    <cellStyle name="20% - Акцент6 123" xfId="1130"/>
    <cellStyle name="20% - Акцент6 124" xfId="1131"/>
    <cellStyle name="20% - Акцент6 125" xfId="1132"/>
    <cellStyle name="20% - Акцент6 126" xfId="1133"/>
    <cellStyle name="20% - Акцент6 127" xfId="1134"/>
    <cellStyle name="20% - Акцент6 128" xfId="1135"/>
    <cellStyle name="20% - Акцент6 129" xfId="1136"/>
    <cellStyle name="20% - Акцент6 13" xfId="1137"/>
    <cellStyle name="20% - Акцент6 130" xfId="1138"/>
    <cellStyle name="20% - Акцент6 131" xfId="1139"/>
    <cellStyle name="20% - Акцент6 132" xfId="1140"/>
    <cellStyle name="20% - Акцент6 133" xfId="1141"/>
    <cellStyle name="20% - Акцент6 134" xfId="1142"/>
    <cellStyle name="20% - Акцент6 135" xfId="1143"/>
    <cellStyle name="20% - Акцент6 136" xfId="1144"/>
    <cellStyle name="20% - Акцент6 137" xfId="1145"/>
    <cellStyle name="20% - Акцент6 138" xfId="1146"/>
    <cellStyle name="20% - Акцент6 139" xfId="1147"/>
    <cellStyle name="20% - Акцент6 14" xfId="1148"/>
    <cellStyle name="20% - Акцент6 140" xfId="1149"/>
    <cellStyle name="20% - Акцент6 141" xfId="1150"/>
    <cellStyle name="20% - Акцент6 142" xfId="1151"/>
    <cellStyle name="20% - Акцент6 143" xfId="1152"/>
    <cellStyle name="20% - Акцент6 144" xfId="1153"/>
    <cellStyle name="20% - Акцент6 145" xfId="1154"/>
    <cellStyle name="20% - Акцент6 146" xfId="1155"/>
    <cellStyle name="20% - Акцент6 147" xfId="1156"/>
    <cellStyle name="20% - Акцент6 148" xfId="1157"/>
    <cellStyle name="20% - Акцент6 149" xfId="1158"/>
    <cellStyle name="20% - Акцент6 15" xfId="1159"/>
    <cellStyle name="20% - Акцент6 150" xfId="1160"/>
    <cellStyle name="20% - Акцент6 151" xfId="1161"/>
    <cellStyle name="20% - Акцент6 152" xfId="1162"/>
    <cellStyle name="20% - Акцент6 153" xfId="1163"/>
    <cellStyle name="20% - Акцент6 154" xfId="1164"/>
    <cellStyle name="20% - Акцент6 155" xfId="1165"/>
    <cellStyle name="20% - Акцент6 156" xfId="1166"/>
    <cellStyle name="20% - Акцент6 157" xfId="1167"/>
    <cellStyle name="20% - Акцент6 158" xfId="1168"/>
    <cellStyle name="20% - Акцент6 159" xfId="1169"/>
    <cellStyle name="20% - Акцент6 16" xfId="1170"/>
    <cellStyle name="20% - Акцент6 160" xfId="1171"/>
    <cellStyle name="20% - Акцент6 161" xfId="1172"/>
    <cellStyle name="20% - Акцент6 162" xfId="1173"/>
    <cellStyle name="20% - Акцент6 163" xfId="1174"/>
    <cellStyle name="20% - Акцент6 164" xfId="1175"/>
    <cellStyle name="20% - Акцент6 165" xfId="1176"/>
    <cellStyle name="20% - Акцент6 166" xfId="1177"/>
    <cellStyle name="20% - Акцент6 167" xfId="1178"/>
    <cellStyle name="20% - Акцент6 168" xfId="1179"/>
    <cellStyle name="20% - Акцент6 169" xfId="1180"/>
    <cellStyle name="20% - Акцент6 17" xfId="1181"/>
    <cellStyle name="20% - Акцент6 170" xfId="1182"/>
    <cellStyle name="20% - Акцент6 171" xfId="1183"/>
    <cellStyle name="20% - Акцент6 172" xfId="1184"/>
    <cellStyle name="20% - Акцент6 173" xfId="1185"/>
    <cellStyle name="20% - Акцент6 18" xfId="1186"/>
    <cellStyle name="20% - Акцент6 19" xfId="1187"/>
    <cellStyle name="20% - Акцент6 2" xfId="1188"/>
    <cellStyle name="20% - Акцент6 2 10" xfId="1189"/>
    <cellStyle name="20% - Акцент6 2 11" xfId="1190"/>
    <cellStyle name="20% - Акцент6 2 12" xfId="1191"/>
    <cellStyle name="20% - Акцент6 2 13" xfId="1192"/>
    <cellStyle name="20% - Акцент6 2 14" xfId="1193"/>
    <cellStyle name="20% - Акцент6 2 15" xfId="1194"/>
    <cellStyle name="20% - Акцент6 2 16" xfId="1195"/>
    <cellStyle name="20% - Акцент6 2 17" xfId="1196"/>
    <cellStyle name="20% - Акцент6 2 18" xfId="1197"/>
    <cellStyle name="20% - Акцент6 2 19" xfId="1198"/>
    <cellStyle name="20% - Акцент6 2 2" xfId="1199"/>
    <cellStyle name="20% - Акцент6 2 20" xfId="1200"/>
    <cellStyle name="20% - Акцент6 2 3" xfId="1201"/>
    <cellStyle name="20% - Акцент6 2 4" xfId="1202"/>
    <cellStyle name="20% - Акцент6 2 5" xfId="1203"/>
    <cellStyle name="20% - Акцент6 2 6" xfId="1204"/>
    <cellStyle name="20% - Акцент6 2 7" xfId="1205"/>
    <cellStyle name="20% - Акцент6 2 8" xfId="1206"/>
    <cellStyle name="20% - Акцент6 2 9" xfId="1207"/>
    <cellStyle name="20% - Акцент6 20" xfId="1208"/>
    <cellStyle name="20% - Акцент6 21" xfId="1209"/>
    <cellStyle name="20% - Акцент6 22" xfId="1210"/>
    <cellStyle name="20% - Акцент6 23" xfId="1211"/>
    <cellStyle name="20% - Акцент6 24" xfId="1212"/>
    <cellStyle name="20% - Акцент6 25" xfId="1213"/>
    <cellStyle name="20% - Акцент6 26" xfId="1214"/>
    <cellStyle name="20% - Акцент6 27" xfId="1215"/>
    <cellStyle name="20% - Акцент6 28" xfId="1216"/>
    <cellStyle name="20% - Акцент6 29" xfId="1217"/>
    <cellStyle name="20% - Акцент6 3" xfId="1218"/>
    <cellStyle name="20% - Акцент6 3 2" xfId="1219"/>
    <cellStyle name="20% - Акцент6 3 3" xfId="1220"/>
    <cellStyle name="20% - Акцент6 3 4" xfId="1221"/>
    <cellStyle name="20% - Акцент6 30" xfId="1222"/>
    <cellStyle name="20% - Акцент6 31" xfId="1223"/>
    <cellStyle name="20% - Акцент6 32" xfId="1224"/>
    <cellStyle name="20% - Акцент6 33" xfId="1225"/>
    <cellStyle name="20% - Акцент6 34" xfId="1226"/>
    <cellStyle name="20% - Акцент6 35" xfId="1227"/>
    <cellStyle name="20% - Акцент6 36" xfId="1228"/>
    <cellStyle name="20% - Акцент6 37" xfId="1229"/>
    <cellStyle name="20% - Акцент6 38" xfId="1230"/>
    <cellStyle name="20% - Акцент6 39" xfId="1231"/>
    <cellStyle name="20% - Акцент6 4" xfId="1232"/>
    <cellStyle name="20% - Акцент6 4 2" xfId="1233"/>
    <cellStyle name="20% - Акцент6 4 3" xfId="1234"/>
    <cellStyle name="20% - Акцент6 4 4" xfId="1235"/>
    <cellStyle name="20% - Акцент6 40" xfId="1236"/>
    <cellStyle name="20% - Акцент6 41" xfId="1237"/>
    <cellStyle name="20% - Акцент6 42" xfId="1238"/>
    <cellStyle name="20% - Акцент6 43" xfId="1239"/>
    <cellStyle name="20% - Акцент6 44" xfId="1240"/>
    <cellStyle name="20% - Акцент6 45" xfId="1241"/>
    <cellStyle name="20% - Акцент6 46" xfId="1242"/>
    <cellStyle name="20% - Акцент6 47" xfId="1243"/>
    <cellStyle name="20% - Акцент6 48" xfId="1244"/>
    <cellStyle name="20% - Акцент6 49" xfId="1245"/>
    <cellStyle name="20% - Акцент6 5" xfId="1246"/>
    <cellStyle name="20% - Акцент6 5 2" xfId="1247"/>
    <cellStyle name="20% - Акцент6 5 3" xfId="1248"/>
    <cellStyle name="20% - Акцент6 5 4" xfId="1249"/>
    <cellStyle name="20% - Акцент6 50" xfId="1250"/>
    <cellStyle name="20% - Акцент6 51" xfId="1251"/>
    <cellStyle name="20% - Акцент6 52" xfId="1252"/>
    <cellStyle name="20% - Акцент6 53" xfId="1253"/>
    <cellStyle name="20% - Акцент6 54" xfId="1254"/>
    <cellStyle name="20% - Акцент6 55" xfId="1255"/>
    <cellStyle name="20% - Акцент6 56" xfId="1256"/>
    <cellStyle name="20% - Акцент6 57" xfId="1257"/>
    <cellStyle name="20% - Акцент6 58" xfId="1258"/>
    <cellStyle name="20% - Акцент6 59" xfId="1259"/>
    <cellStyle name="20% - Акцент6 6" xfId="1260"/>
    <cellStyle name="20% - Акцент6 6 2" xfId="1261"/>
    <cellStyle name="20% - Акцент6 6 3" xfId="1262"/>
    <cellStyle name="20% - Акцент6 6 4" xfId="1263"/>
    <cellStyle name="20% - Акцент6 60" xfId="1264"/>
    <cellStyle name="20% - Акцент6 61" xfId="1265"/>
    <cellStyle name="20% - Акцент6 62" xfId="1266"/>
    <cellStyle name="20% - Акцент6 63" xfId="1267"/>
    <cellStyle name="20% - Акцент6 64" xfId="1268"/>
    <cellStyle name="20% - Акцент6 65" xfId="1269"/>
    <cellStyle name="20% - Акцент6 66" xfId="1270"/>
    <cellStyle name="20% - Акцент6 67" xfId="1271"/>
    <cellStyle name="20% - Акцент6 68" xfId="1272"/>
    <cellStyle name="20% - Акцент6 69" xfId="1273"/>
    <cellStyle name="20% - Акцент6 7" xfId="1274"/>
    <cellStyle name="20% - Акцент6 7 2" xfId="1275"/>
    <cellStyle name="20% - Акцент6 7 3" xfId="1276"/>
    <cellStyle name="20% - Акцент6 7 4" xfId="1277"/>
    <cellStyle name="20% - Акцент6 70" xfId="1278"/>
    <cellStyle name="20% - Акцент6 71" xfId="1279"/>
    <cellStyle name="20% - Акцент6 72" xfId="1280"/>
    <cellStyle name="20% - Акцент6 73" xfId="1281"/>
    <cellStyle name="20% - Акцент6 74" xfId="1282"/>
    <cellStyle name="20% - Акцент6 75" xfId="1283"/>
    <cellStyle name="20% - Акцент6 76" xfId="1284"/>
    <cellStyle name="20% - Акцент6 77" xfId="1285"/>
    <cellStyle name="20% - Акцент6 78" xfId="1286"/>
    <cellStyle name="20% - Акцент6 79" xfId="1287"/>
    <cellStyle name="20% - Акцент6 8" xfId="1288"/>
    <cellStyle name="20% - Акцент6 8 2" xfId="1289"/>
    <cellStyle name="20% - Акцент6 8 3" xfId="1290"/>
    <cellStyle name="20% - Акцент6 8 4" xfId="1291"/>
    <cellStyle name="20% - Акцент6 80" xfId="1292"/>
    <cellStyle name="20% - Акцент6 81" xfId="1293"/>
    <cellStyle name="20% - Акцент6 82" xfId="1294"/>
    <cellStyle name="20% - Акцент6 83" xfId="1295"/>
    <cellStyle name="20% - Акцент6 84" xfId="1296"/>
    <cellStyle name="20% - Акцент6 85" xfId="1297"/>
    <cellStyle name="20% - Акцент6 86" xfId="1298"/>
    <cellStyle name="20% - Акцент6 87" xfId="1299"/>
    <cellStyle name="20% - Акцент6 88" xfId="1300"/>
    <cellStyle name="20% - Акцент6 89" xfId="1301"/>
    <cellStyle name="20% - Акцент6 9" xfId="1302"/>
    <cellStyle name="20% - Акцент6 9 2" xfId="1303"/>
    <cellStyle name="20% - Акцент6 9 3" xfId="1304"/>
    <cellStyle name="20% - Акцент6 9 4" xfId="1305"/>
    <cellStyle name="20% - Акцент6 90" xfId="1306"/>
    <cellStyle name="20% - Акцент6 91" xfId="1307"/>
    <cellStyle name="20% - Акцент6 92" xfId="1308"/>
    <cellStyle name="20% - Акцент6 93" xfId="1309"/>
    <cellStyle name="20% - Акцент6 94" xfId="1310"/>
    <cellStyle name="20% - Акцент6 95" xfId="1311"/>
    <cellStyle name="20% - Акцент6 96" xfId="1312"/>
    <cellStyle name="20% - Акцент6 97" xfId="1313"/>
    <cellStyle name="20% - Акцент6 98" xfId="1314"/>
    <cellStyle name="20% - Акцент6 99" xfId="1315"/>
    <cellStyle name="40% - Акцент1 10" xfId="1316"/>
    <cellStyle name="40% - Акцент1 10 2" xfId="1317"/>
    <cellStyle name="40% - Акцент1 10 3" xfId="1318"/>
    <cellStyle name="40% - Акцент1 10 4" xfId="1319"/>
    <cellStyle name="40% - Акцент1 100" xfId="1320"/>
    <cellStyle name="40% - Акцент1 101" xfId="1321"/>
    <cellStyle name="40% - Акцент1 102" xfId="1322"/>
    <cellStyle name="40% - Акцент1 103" xfId="1323"/>
    <cellStyle name="40% - Акцент1 104" xfId="1324"/>
    <cellStyle name="40% - Акцент1 105" xfId="1325"/>
    <cellStyle name="40% - Акцент1 106" xfId="1326"/>
    <cellStyle name="40% - Акцент1 107" xfId="1327"/>
    <cellStyle name="40% - Акцент1 108" xfId="1328"/>
    <cellStyle name="40% - Акцент1 109" xfId="1329"/>
    <cellStyle name="40% - Акцент1 11" xfId="1330"/>
    <cellStyle name="40% - Акцент1 11 2" xfId="1331"/>
    <cellStyle name="40% - Акцент1 11 3" xfId="1332"/>
    <cellStyle name="40% - Акцент1 11 4" xfId="1333"/>
    <cellStyle name="40% - Акцент1 110" xfId="1334"/>
    <cellStyle name="40% - Акцент1 111" xfId="1335"/>
    <cellStyle name="40% - Акцент1 112" xfId="1336"/>
    <cellStyle name="40% - Акцент1 113" xfId="1337"/>
    <cellStyle name="40% - Акцент1 114" xfId="1338"/>
    <cellStyle name="40% - Акцент1 115" xfId="1339"/>
    <cellStyle name="40% - Акцент1 116" xfId="1340"/>
    <cellStyle name="40% - Акцент1 117" xfId="1341"/>
    <cellStyle name="40% - Акцент1 118" xfId="1342"/>
    <cellStyle name="40% - Акцент1 119" xfId="1343"/>
    <cellStyle name="40% - Акцент1 12" xfId="1344"/>
    <cellStyle name="40% - Акцент1 120" xfId="1345"/>
    <cellStyle name="40% - Акцент1 121" xfId="1346"/>
    <cellStyle name="40% - Акцент1 122" xfId="1347"/>
    <cellStyle name="40% - Акцент1 123" xfId="1348"/>
    <cellStyle name="40% - Акцент1 124" xfId="1349"/>
    <cellStyle name="40% - Акцент1 125" xfId="1350"/>
    <cellStyle name="40% - Акцент1 126" xfId="1351"/>
    <cellStyle name="40% - Акцент1 127" xfId="1352"/>
    <cellStyle name="40% - Акцент1 128" xfId="1353"/>
    <cellStyle name="40% - Акцент1 129" xfId="1354"/>
    <cellStyle name="40% - Акцент1 13" xfId="1355"/>
    <cellStyle name="40% - Акцент1 130" xfId="1356"/>
    <cellStyle name="40% - Акцент1 131" xfId="1357"/>
    <cellStyle name="40% - Акцент1 132" xfId="1358"/>
    <cellStyle name="40% - Акцент1 133" xfId="1359"/>
    <cellStyle name="40% - Акцент1 134" xfId="1360"/>
    <cellStyle name="40% - Акцент1 135" xfId="1361"/>
    <cellStyle name="40% - Акцент1 136" xfId="1362"/>
    <cellStyle name="40% - Акцент1 137" xfId="1363"/>
    <cellStyle name="40% - Акцент1 138" xfId="1364"/>
    <cellStyle name="40% - Акцент1 139" xfId="1365"/>
    <cellStyle name="40% - Акцент1 14" xfId="1366"/>
    <cellStyle name="40% - Акцент1 140" xfId="1367"/>
    <cellStyle name="40% - Акцент1 141" xfId="1368"/>
    <cellStyle name="40% - Акцент1 142" xfId="1369"/>
    <cellStyle name="40% - Акцент1 143" xfId="1370"/>
    <cellStyle name="40% - Акцент1 144" xfId="1371"/>
    <cellStyle name="40% - Акцент1 145" xfId="1372"/>
    <cellStyle name="40% - Акцент1 146" xfId="1373"/>
    <cellStyle name="40% - Акцент1 147" xfId="1374"/>
    <cellStyle name="40% - Акцент1 148" xfId="1375"/>
    <cellStyle name="40% - Акцент1 149" xfId="1376"/>
    <cellStyle name="40% - Акцент1 15" xfId="1377"/>
    <cellStyle name="40% - Акцент1 150" xfId="1378"/>
    <cellStyle name="40% - Акцент1 151" xfId="1379"/>
    <cellStyle name="40% - Акцент1 152" xfId="1380"/>
    <cellStyle name="40% - Акцент1 153" xfId="1381"/>
    <cellStyle name="40% - Акцент1 154" xfId="1382"/>
    <cellStyle name="40% - Акцент1 155" xfId="1383"/>
    <cellStyle name="40% - Акцент1 156" xfId="1384"/>
    <cellStyle name="40% - Акцент1 157" xfId="1385"/>
    <cellStyle name="40% - Акцент1 158" xfId="1386"/>
    <cellStyle name="40% - Акцент1 159" xfId="1387"/>
    <cellStyle name="40% - Акцент1 16" xfId="1388"/>
    <cellStyle name="40% - Акцент1 160" xfId="1389"/>
    <cellStyle name="40% - Акцент1 161" xfId="1390"/>
    <cellStyle name="40% - Акцент1 162" xfId="1391"/>
    <cellStyle name="40% - Акцент1 163" xfId="1392"/>
    <cellStyle name="40% - Акцент1 164" xfId="1393"/>
    <cellStyle name="40% - Акцент1 165" xfId="1394"/>
    <cellStyle name="40% - Акцент1 166" xfId="1395"/>
    <cellStyle name="40% - Акцент1 167" xfId="1396"/>
    <cellStyle name="40% - Акцент1 168" xfId="1397"/>
    <cellStyle name="40% - Акцент1 169" xfId="1398"/>
    <cellStyle name="40% - Акцент1 17" xfId="1399"/>
    <cellStyle name="40% - Акцент1 170" xfId="1400"/>
    <cellStyle name="40% - Акцент1 171" xfId="1401"/>
    <cellStyle name="40% - Акцент1 172" xfId="1402"/>
    <cellStyle name="40% - Акцент1 173" xfId="1403"/>
    <cellStyle name="40% - Акцент1 18" xfId="1404"/>
    <cellStyle name="40% - Акцент1 19" xfId="1405"/>
    <cellStyle name="40% - Акцент1 2" xfId="1406"/>
    <cellStyle name="40% - Акцент1 2 10" xfId="1407"/>
    <cellStyle name="40% - Акцент1 2 11" xfId="1408"/>
    <cellStyle name="40% - Акцент1 2 12" xfId="1409"/>
    <cellStyle name="40% - Акцент1 2 13" xfId="1410"/>
    <cellStyle name="40% - Акцент1 2 14" xfId="1411"/>
    <cellStyle name="40% - Акцент1 2 15" xfId="1412"/>
    <cellStyle name="40% - Акцент1 2 16" xfId="1413"/>
    <cellStyle name="40% - Акцент1 2 17" xfId="1414"/>
    <cellStyle name="40% - Акцент1 2 18" xfId="1415"/>
    <cellStyle name="40% - Акцент1 2 19" xfId="1416"/>
    <cellStyle name="40% - Акцент1 2 2" xfId="1417"/>
    <cellStyle name="40% - Акцент1 2 20" xfId="1418"/>
    <cellStyle name="40% - Акцент1 2 3" xfId="1419"/>
    <cellStyle name="40% - Акцент1 2 4" xfId="1420"/>
    <cellStyle name="40% - Акцент1 2 5" xfId="1421"/>
    <cellStyle name="40% - Акцент1 2 6" xfId="1422"/>
    <cellStyle name="40% - Акцент1 2 7" xfId="1423"/>
    <cellStyle name="40% - Акцент1 2 8" xfId="1424"/>
    <cellStyle name="40% - Акцент1 2 9" xfId="1425"/>
    <cellStyle name="40% - Акцент1 20" xfId="1426"/>
    <cellStyle name="40% - Акцент1 21" xfId="1427"/>
    <cellStyle name="40% - Акцент1 22" xfId="1428"/>
    <cellStyle name="40% - Акцент1 23" xfId="1429"/>
    <cellStyle name="40% - Акцент1 24" xfId="1430"/>
    <cellStyle name="40% - Акцент1 25" xfId="1431"/>
    <cellStyle name="40% - Акцент1 26" xfId="1432"/>
    <cellStyle name="40% - Акцент1 27" xfId="1433"/>
    <cellStyle name="40% - Акцент1 28" xfId="1434"/>
    <cellStyle name="40% - Акцент1 29" xfId="1435"/>
    <cellStyle name="40% - Акцент1 3" xfId="1436"/>
    <cellStyle name="40% - Акцент1 3 2" xfId="1437"/>
    <cellStyle name="40% - Акцент1 3 3" xfId="1438"/>
    <cellStyle name="40% - Акцент1 3 4" xfId="1439"/>
    <cellStyle name="40% - Акцент1 30" xfId="1440"/>
    <cellStyle name="40% - Акцент1 31" xfId="1441"/>
    <cellStyle name="40% - Акцент1 32" xfId="1442"/>
    <cellStyle name="40% - Акцент1 33" xfId="1443"/>
    <cellStyle name="40% - Акцент1 34" xfId="1444"/>
    <cellStyle name="40% - Акцент1 35" xfId="1445"/>
    <cellStyle name="40% - Акцент1 36" xfId="1446"/>
    <cellStyle name="40% - Акцент1 37" xfId="1447"/>
    <cellStyle name="40% - Акцент1 38" xfId="1448"/>
    <cellStyle name="40% - Акцент1 39" xfId="1449"/>
    <cellStyle name="40% - Акцент1 4" xfId="1450"/>
    <cellStyle name="40% - Акцент1 4 2" xfId="1451"/>
    <cellStyle name="40% - Акцент1 4 3" xfId="1452"/>
    <cellStyle name="40% - Акцент1 4 4" xfId="1453"/>
    <cellStyle name="40% - Акцент1 40" xfId="1454"/>
    <cellStyle name="40% - Акцент1 41" xfId="1455"/>
    <cellStyle name="40% - Акцент1 42" xfId="1456"/>
    <cellStyle name="40% - Акцент1 43" xfId="1457"/>
    <cellStyle name="40% - Акцент1 44" xfId="1458"/>
    <cellStyle name="40% - Акцент1 45" xfId="1459"/>
    <cellStyle name="40% - Акцент1 46" xfId="1460"/>
    <cellStyle name="40% - Акцент1 47" xfId="1461"/>
    <cellStyle name="40% - Акцент1 48" xfId="1462"/>
    <cellStyle name="40% - Акцент1 49" xfId="1463"/>
    <cellStyle name="40% - Акцент1 5" xfId="1464"/>
    <cellStyle name="40% - Акцент1 5 2" xfId="1465"/>
    <cellStyle name="40% - Акцент1 5 3" xfId="1466"/>
    <cellStyle name="40% - Акцент1 5 4" xfId="1467"/>
    <cellStyle name="40% - Акцент1 50" xfId="1468"/>
    <cellStyle name="40% - Акцент1 51" xfId="1469"/>
    <cellStyle name="40% - Акцент1 52" xfId="1470"/>
    <cellStyle name="40% - Акцент1 53" xfId="1471"/>
    <cellStyle name="40% - Акцент1 54" xfId="1472"/>
    <cellStyle name="40% - Акцент1 55" xfId="1473"/>
    <cellStyle name="40% - Акцент1 56" xfId="1474"/>
    <cellStyle name="40% - Акцент1 57" xfId="1475"/>
    <cellStyle name="40% - Акцент1 58" xfId="1476"/>
    <cellStyle name="40% - Акцент1 59" xfId="1477"/>
    <cellStyle name="40% - Акцент1 6" xfId="1478"/>
    <cellStyle name="40% - Акцент1 6 2" xfId="1479"/>
    <cellStyle name="40% - Акцент1 6 3" xfId="1480"/>
    <cellStyle name="40% - Акцент1 6 4" xfId="1481"/>
    <cellStyle name="40% - Акцент1 60" xfId="1482"/>
    <cellStyle name="40% - Акцент1 61" xfId="1483"/>
    <cellStyle name="40% - Акцент1 62" xfId="1484"/>
    <cellStyle name="40% - Акцент1 63" xfId="1485"/>
    <cellStyle name="40% - Акцент1 64" xfId="1486"/>
    <cellStyle name="40% - Акцент1 65" xfId="1487"/>
    <cellStyle name="40% - Акцент1 66" xfId="1488"/>
    <cellStyle name="40% - Акцент1 67" xfId="1489"/>
    <cellStyle name="40% - Акцент1 68" xfId="1490"/>
    <cellStyle name="40% - Акцент1 69" xfId="1491"/>
    <cellStyle name="40% - Акцент1 7" xfId="1492"/>
    <cellStyle name="40% - Акцент1 7 2" xfId="1493"/>
    <cellStyle name="40% - Акцент1 7 3" xfId="1494"/>
    <cellStyle name="40% - Акцент1 7 4" xfId="1495"/>
    <cellStyle name="40% - Акцент1 70" xfId="1496"/>
    <cellStyle name="40% - Акцент1 71" xfId="1497"/>
    <cellStyle name="40% - Акцент1 72" xfId="1498"/>
    <cellStyle name="40% - Акцент1 73" xfId="1499"/>
    <cellStyle name="40% - Акцент1 74" xfId="1500"/>
    <cellStyle name="40% - Акцент1 75" xfId="1501"/>
    <cellStyle name="40% - Акцент1 76" xfId="1502"/>
    <cellStyle name="40% - Акцент1 77" xfId="1503"/>
    <cellStyle name="40% - Акцент1 78" xfId="1504"/>
    <cellStyle name="40% - Акцент1 79" xfId="1505"/>
    <cellStyle name="40% - Акцент1 8" xfId="1506"/>
    <cellStyle name="40% - Акцент1 8 2" xfId="1507"/>
    <cellStyle name="40% - Акцент1 8 3" xfId="1508"/>
    <cellStyle name="40% - Акцент1 8 4" xfId="1509"/>
    <cellStyle name="40% - Акцент1 80" xfId="1510"/>
    <cellStyle name="40% - Акцент1 81" xfId="1511"/>
    <cellStyle name="40% - Акцент1 82" xfId="1512"/>
    <cellStyle name="40% - Акцент1 83" xfId="1513"/>
    <cellStyle name="40% - Акцент1 84" xfId="1514"/>
    <cellStyle name="40% - Акцент1 85" xfId="1515"/>
    <cellStyle name="40% - Акцент1 86" xfId="1516"/>
    <cellStyle name="40% - Акцент1 87" xfId="1517"/>
    <cellStyle name="40% - Акцент1 88" xfId="1518"/>
    <cellStyle name="40% - Акцент1 89" xfId="1519"/>
    <cellStyle name="40% - Акцент1 9" xfId="1520"/>
    <cellStyle name="40% - Акцент1 9 2" xfId="1521"/>
    <cellStyle name="40% - Акцент1 9 3" xfId="1522"/>
    <cellStyle name="40% - Акцент1 9 4" xfId="1523"/>
    <cellStyle name="40% - Акцент1 90" xfId="1524"/>
    <cellStyle name="40% - Акцент1 91" xfId="1525"/>
    <cellStyle name="40% - Акцент1 92" xfId="1526"/>
    <cellStyle name="40% - Акцент1 93" xfId="1527"/>
    <cellStyle name="40% - Акцент1 94" xfId="1528"/>
    <cellStyle name="40% - Акцент1 95" xfId="1529"/>
    <cellStyle name="40% - Акцент1 96" xfId="1530"/>
    <cellStyle name="40% - Акцент1 97" xfId="1531"/>
    <cellStyle name="40% - Акцент1 98" xfId="1532"/>
    <cellStyle name="40% - Акцент1 99" xfId="1533"/>
    <cellStyle name="40% - Акцент2 10" xfId="1534"/>
    <cellStyle name="40% - Акцент2 10 2" xfId="1535"/>
    <cellStyle name="40% - Акцент2 10 3" xfId="1536"/>
    <cellStyle name="40% - Акцент2 10 4" xfId="1537"/>
    <cellStyle name="40% - Акцент2 100" xfId="1538"/>
    <cellStyle name="40% - Акцент2 101" xfId="1539"/>
    <cellStyle name="40% - Акцент2 102" xfId="1540"/>
    <cellStyle name="40% - Акцент2 103" xfId="1541"/>
    <cellStyle name="40% - Акцент2 104" xfId="1542"/>
    <cellStyle name="40% - Акцент2 105" xfId="1543"/>
    <cellStyle name="40% - Акцент2 106" xfId="1544"/>
    <cellStyle name="40% - Акцент2 107" xfId="1545"/>
    <cellStyle name="40% - Акцент2 108" xfId="1546"/>
    <cellStyle name="40% - Акцент2 109" xfId="1547"/>
    <cellStyle name="40% - Акцент2 11" xfId="1548"/>
    <cellStyle name="40% - Акцент2 11 2" xfId="1549"/>
    <cellStyle name="40% - Акцент2 11 3" xfId="1550"/>
    <cellStyle name="40% - Акцент2 11 4" xfId="1551"/>
    <cellStyle name="40% - Акцент2 110" xfId="1552"/>
    <cellStyle name="40% - Акцент2 111" xfId="1553"/>
    <cellStyle name="40% - Акцент2 112" xfId="1554"/>
    <cellStyle name="40% - Акцент2 113" xfId="1555"/>
    <cellStyle name="40% - Акцент2 114" xfId="1556"/>
    <cellStyle name="40% - Акцент2 115" xfId="1557"/>
    <cellStyle name="40% - Акцент2 116" xfId="1558"/>
    <cellStyle name="40% - Акцент2 117" xfId="1559"/>
    <cellStyle name="40% - Акцент2 118" xfId="1560"/>
    <cellStyle name="40% - Акцент2 119" xfId="1561"/>
    <cellStyle name="40% - Акцент2 12" xfId="1562"/>
    <cellStyle name="40% - Акцент2 120" xfId="1563"/>
    <cellStyle name="40% - Акцент2 121" xfId="1564"/>
    <cellStyle name="40% - Акцент2 122" xfId="1565"/>
    <cellStyle name="40% - Акцент2 123" xfId="1566"/>
    <cellStyle name="40% - Акцент2 124" xfId="1567"/>
    <cellStyle name="40% - Акцент2 125" xfId="1568"/>
    <cellStyle name="40% - Акцент2 126" xfId="1569"/>
    <cellStyle name="40% - Акцент2 127" xfId="1570"/>
    <cellStyle name="40% - Акцент2 128" xfId="1571"/>
    <cellStyle name="40% - Акцент2 129" xfId="1572"/>
    <cellStyle name="40% - Акцент2 13" xfId="1573"/>
    <cellStyle name="40% - Акцент2 130" xfId="1574"/>
    <cellStyle name="40% - Акцент2 131" xfId="1575"/>
    <cellStyle name="40% - Акцент2 132" xfId="1576"/>
    <cellStyle name="40% - Акцент2 133" xfId="1577"/>
    <cellStyle name="40% - Акцент2 134" xfId="1578"/>
    <cellStyle name="40% - Акцент2 135" xfId="1579"/>
    <cellStyle name="40% - Акцент2 136" xfId="1580"/>
    <cellStyle name="40% - Акцент2 137" xfId="1581"/>
    <cellStyle name="40% - Акцент2 138" xfId="1582"/>
    <cellStyle name="40% - Акцент2 139" xfId="1583"/>
    <cellStyle name="40% - Акцент2 14" xfId="1584"/>
    <cellStyle name="40% - Акцент2 140" xfId="1585"/>
    <cellStyle name="40% - Акцент2 141" xfId="1586"/>
    <cellStyle name="40% - Акцент2 142" xfId="1587"/>
    <cellStyle name="40% - Акцент2 143" xfId="1588"/>
    <cellStyle name="40% - Акцент2 144" xfId="1589"/>
    <cellStyle name="40% - Акцент2 145" xfId="1590"/>
    <cellStyle name="40% - Акцент2 146" xfId="1591"/>
    <cellStyle name="40% - Акцент2 147" xfId="1592"/>
    <cellStyle name="40% - Акцент2 148" xfId="1593"/>
    <cellStyle name="40% - Акцент2 149" xfId="1594"/>
    <cellStyle name="40% - Акцент2 15" xfId="1595"/>
    <cellStyle name="40% - Акцент2 150" xfId="1596"/>
    <cellStyle name="40% - Акцент2 151" xfId="1597"/>
    <cellStyle name="40% - Акцент2 152" xfId="1598"/>
    <cellStyle name="40% - Акцент2 153" xfId="1599"/>
    <cellStyle name="40% - Акцент2 154" xfId="1600"/>
    <cellStyle name="40% - Акцент2 155" xfId="1601"/>
    <cellStyle name="40% - Акцент2 156" xfId="1602"/>
    <cellStyle name="40% - Акцент2 157" xfId="1603"/>
    <cellStyle name="40% - Акцент2 158" xfId="1604"/>
    <cellStyle name="40% - Акцент2 159" xfId="1605"/>
    <cellStyle name="40% - Акцент2 16" xfId="1606"/>
    <cellStyle name="40% - Акцент2 160" xfId="1607"/>
    <cellStyle name="40% - Акцент2 161" xfId="1608"/>
    <cellStyle name="40% - Акцент2 162" xfId="1609"/>
    <cellStyle name="40% - Акцент2 163" xfId="1610"/>
    <cellStyle name="40% - Акцент2 164" xfId="1611"/>
    <cellStyle name="40% - Акцент2 165" xfId="1612"/>
    <cellStyle name="40% - Акцент2 166" xfId="1613"/>
    <cellStyle name="40% - Акцент2 167" xfId="1614"/>
    <cellStyle name="40% - Акцент2 168" xfId="1615"/>
    <cellStyle name="40% - Акцент2 169" xfId="1616"/>
    <cellStyle name="40% - Акцент2 17" xfId="1617"/>
    <cellStyle name="40% - Акцент2 170" xfId="1618"/>
    <cellStyle name="40% - Акцент2 171" xfId="1619"/>
    <cellStyle name="40% - Акцент2 172" xfId="1620"/>
    <cellStyle name="40% - Акцент2 173" xfId="1621"/>
    <cellStyle name="40% - Акцент2 18" xfId="1622"/>
    <cellStyle name="40% - Акцент2 19" xfId="1623"/>
    <cellStyle name="40% - Акцент2 2" xfId="1624"/>
    <cellStyle name="40% - Акцент2 2 10" xfId="1625"/>
    <cellStyle name="40% - Акцент2 2 11" xfId="1626"/>
    <cellStyle name="40% - Акцент2 2 12" xfId="1627"/>
    <cellStyle name="40% - Акцент2 2 13" xfId="1628"/>
    <cellStyle name="40% - Акцент2 2 14" xfId="1629"/>
    <cellStyle name="40% - Акцент2 2 15" xfId="1630"/>
    <cellStyle name="40% - Акцент2 2 16" xfId="1631"/>
    <cellStyle name="40% - Акцент2 2 17" xfId="1632"/>
    <cellStyle name="40% - Акцент2 2 18" xfId="1633"/>
    <cellStyle name="40% - Акцент2 2 19" xfId="1634"/>
    <cellStyle name="40% - Акцент2 2 2" xfId="1635"/>
    <cellStyle name="40% - Акцент2 2 20" xfId="1636"/>
    <cellStyle name="40% - Акцент2 2 3" xfId="1637"/>
    <cellStyle name="40% - Акцент2 2 4" xfId="1638"/>
    <cellStyle name="40% - Акцент2 2 5" xfId="1639"/>
    <cellStyle name="40% - Акцент2 2 6" xfId="1640"/>
    <cellStyle name="40% - Акцент2 2 7" xfId="1641"/>
    <cellStyle name="40% - Акцент2 2 8" xfId="1642"/>
    <cellStyle name="40% - Акцент2 2 9" xfId="1643"/>
    <cellStyle name="40% - Акцент2 20" xfId="1644"/>
    <cellStyle name="40% - Акцент2 21" xfId="1645"/>
    <cellStyle name="40% - Акцент2 22" xfId="1646"/>
    <cellStyle name="40% - Акцент2 23" xfId="1647"/>
    <cellStyle name="40% - Акцент2 24" xfId="1648"/>
    <cellStyle name="40% - Акцент2 25" xfId="1649"/>
    <cellStyle name="40% - Акцент2 26" xfId="1650"/>
    <cellStyle name="40% - Акцент2 27" xfId="1651"/>
    <cellStyle name="40% - Акцент2 28" xfId="1652"/>
    <cellStyle name="40% - Акцент2 29" xfId="1653"/>
    <cellStyle name="40% - Акцент2 3" xfId="1654"/>
    <cellStyle name="40% - Акцент2 3 2" xfId="1655"/>
    <cellStyle name="40% - Акцент2 3 3" xfId="1656"/>
    <cellStyle name="40% - Акцент2 3 4" xfId="1657"/>
    <cellStyle name="40% - Акцент2 30" xfId="1658"/>
    <cellStyle name="40% - Акцент2 31" xfId="1659"/>
    <cellStyle name="40% - Акцент2 32" xfId="1660"/>
    <cellStyle name="40% - Акцент2 33" xfId="1661"/>
    <cellStyle name="40% - Акцент2 34" xfId="1662"/>
    <cellStyle name="40% - Акцент2 35" xfId="1663"/>
    <cellStyle name="40% - Акцент2 36" xfId="1664"/>
    <cellStyle name="40% - Акцент2 37" xfId="1665"/>
    <cellStyle name="40% - Акцент2 38" xfId="1666"/>
    <cellStyle name="40% - Акцент2 39" xfId="1667"/>
    <cellStyle name="40% - Акцент2 4" xfId="1668"/>
    <cellStyle name="40% - Акцент2 4 2" xfId="1669"/>
    <cellStyle name="40% - Акцент2 4 3" xfId="1670"/>
    <cellStyle name="40% - Акцент2 4 4" xfId="1671"/>
    <cellStyle name="40% - Акцент2 40" xfId="1672"/>
    <cellStyle name="40% - Акцент2 41" xfId="1673"/>
    <cellStyle name="40% - Акцент2 42" xfId="1674"/>
    <cellStyle name="40% - Акцент2 43" xfId="1675"/>
    <cellStyle name="40% - Акцент2 44" xfId="1676"/>
    <cellStyle name="40% - Акцент2 45" xfId="1677"/>
    <cellStyle name="40% - Акцент2 46" xfId="1678"/>
    <cellStyle name="40% - Акцент2 47" xfId="1679"/>
    <cellStyle name="40% - Акцент2 48" xfId="1680"/>
    <cellStyle name="40% - Акцент2 49" xfId="1681"/>
    <cellStyle name="40% - Акцент2 5" xfId="1682"/>
    <cellStyle name="40% - Акцент2 5 2" xfId="1683"/>
    <cellStyle name="40% - Акцент2 5 3" xfId="1684"/>
    <cellStyle name="40% - Акцент2 5 4" xfId="1685"/>
    <cellStyle name="40% - Акцент2 50" xfId="1686"/>
    <cellStyle name="40% - Акцент2 51" xfId="1687"/>
    <cellStyle name="40% - Акцент2 52" xfId="1688"/>
    <cellStyle name="40% - Акцент2 53" xfId="1689"/>
    <cellStyle name="40% - Акцент2 54" xfId="1690"/>
    <cellStyle name="40% - Акцент2 55" xfId="1691"/>
    <cellStyle name="40% - Акцент2 56" xfId="1692"/>
    <cellStyle name="40% - Акцент2 57" xfId="1693"/>
    <cellStyle name="40% - Акцент2 58" xfId="1694"/>
    <cellStyle name="40% - Акцент2 59" xfId="1695"/>
    <cellStyle name="40% - Акцент2 6" xfId="1696"/>
    <cellStyle name="40% - Акцент2 6 2" xfId="1697"/>
    <cellStyle name="40% - Акцент2 6 3" xfId="1698"/>
    <cellStyle name="40% - Акцент2 6 4" xfId="1699"/>
    <cellStyle name="40% - Акцент2 60" xfId="1700"/>
    <cellStyle name="40% - Акцент2 61" xfId="1701"/>
    <cellStyle name="40% - Акцент2 62" xfId="1702"/>
    <cellStyle name="40% - Акцент2 63" xfId="1703"/>
    <cellStyle name="40% - Акцент2 64" xfId="1704"/>
    <cellStyle name="40% - Акцент2 65" xfId="1705"/>
    <cellStyle name="40% - Акцент2 66" xfId="1706"/>
    <cellStyle name="40% - Акцент2 67" xfId="1707"/>
    <cellStyle name="40% - Акцент2 68" xfId="1708"/>
    <cellStyle name="40% - Акцент2 69" xfId="1709"/>
    <cellStyle name="40% - Акцент2 7" xfId="1710"/>
    <cellStyle name="40% - Акцент2 7 2" xfId="1711"/>
    <cellStyle name="40% - Акцент2 7 3" xfId="1712"/>
    <cellStyle name="40% - Акцент2 7 4" xfId="1713"/>
    <cellStyle name="40% - Акцент2 70" xfId="1714"/>
    <cellStyle name="40% - Акцент2 71" xfId="1715"/>
    <cellStyle name="40% - Акцент2 72" xfId="1716"/>
    <cellStyle name="40% - Акцент2 73" xfId="1717"/>
    <cellStyle name="40% - Акцент2 74" xfId="1718"/>
    <cellStyle name="40% - Акцент2 75" xfId="1719"/>
    <cellStyle name="40% - Акцент2 76" xfId="1720"/>
    <cellStyle name="40% - Акцент2 77" xfId="1721"/>
    <cellStyle name="40% - Акцент2 78" xfId="1722"/>
    <cellStyle name="40% - Акцент2 79" xfId="1723"/>
    <cellStyle name="40% - Акцент2 8" xfId="1724"/>
    <cellStyle name="40% - Акцент2 8 2" xfId="1725"/>
    <cellStyle name="40% - Акцент2 8 3" xfId="1726"/>
    <cellStyle name="40% - Акцент2 8 4" xfId="1727"/>
    <cellStyle name="40% - Акцент2 80" xfId="1728"/>
    <cellStyle name="40% - Акцент2 81" xfId="1729"/>
    <cellStyle name="40% - Акцент2 82" xfId="1730"/>
    <cellStyle name="40% - Акцент2 83" xfId="1731"/>
    <cellStyle name="40% - Акцент2 84" xfId="1732"/>
    <cellStyle name="40% - Акцент2 85" xfId="1733"/>
    <cellStyle name="40% - Акцент2 86" xfId="1734"/>
    <cellStyle name="40% - Акцент2 87" xfId="1735"/>
    <cellStyle name="40% - Акцент2 88" xfId="1736"/>
    <cellStyle name="40% - Акцент2 89" xfId="1737"/>
    <cellStyle name="40% - Акцент2 9" xfId="1738"/>
    <cellStyle name="40% - Акцент2 9 2" xfId="1739"/>
    <cellStyle name="40% - Акцент2 9 3" xfId="1740"/>
    <cellStyle name="40% - Акцент2 9 4" xfId="1741"/>
    <cellStyle name="40% - Акцент2 90" xfId="1742"/>
    <cellStyle name="40% - Акцент2 91" xfId="1743"/>
    <cellStyle name="40% - Акцент2 92" xfId="1744"/>
    <cellStyle name="40% - Акцент2 93" xfId="1745"/>
    <cellStyle name="40% - Акцент2 94" xfId="1746"/>
    <cellStyle name="40% - Акцент2 95" xfId="1747"/>
    <cellStyle name="40% - Акцент2 96" xfId="1748"/>
    <cellStyle name="40% - Акцент2 97" xfId="1749"/>
    <cellStyle name="40% - Акцент2 98" xfId="1750"/>
    <cellStyle name="40% - Акцент2 99" xfId="1751"/>
    <cellStyle name="40% - Акцент3 10" xfId="1752"/>
    <cellStyle name="40% - Акцент3 10 2" xfId="1753"/>
    <cellStyle name="40% - Акцент3 10 3" xfId="1754"/>
    <cellStyle name="40% - Акцент3 10 4" xfId="1755"/>
    <cellStyle name="40% - Акцент3 100" xfId="1756"/>
    <cellStyle name="40% - Акцент3 101" xfId="1757"/>
    <cellStyle name="40% - Акцент3 102" xfId="1758"/>
    <cellStyle name="40% - Акцент3 103" xfId="1759"/>
    <cellStyle name="40% - Акцент3 104" xfId="1760"/>
    <cellStyle name="40% - Акцент3 105" xfId="1761"/>
    <cellStyle name="40% - Акцент3 106" xfId="1762"/>
    <cellStyle name="40% - Акцент3 107" xfId="1763"/>
    <cellStyle name="40% - Акцент3 108" xfId="1764"/>
    <cellStyle name="40% - Акцент3 109" xfId="1765"/>
    <cellStyle name="40% - Акцент3 11" xfId="1766"/>
    <cellStyle name="40% - Акцент3 11 2" xfId="1767"/>
    <cellStyle name="40% - Акцент3 11 3" xfId="1768"/>
    <cellStyle name="40% - Акцент3 11 4" xfId="1769"/>
    <cellStyle name="40% - Акцент3 110" xfId="1770"/>
    <cellStyle name="40% - Акцент3 111" xfId="1771"/>
    <cellStyle name="40% - Акцент3 112" xfId="1772"/>
    <cellStyle name="40% - Акцент3 113" xfId="1773"/>
    <cellStyle name="40% - Акцент3 114" xfId="1774"/>
    <cellStyle name="40% - Акцент3 115" xfId="1775"/>
    <cellStyle name="40% - Акцент3 116" xfId="1776"/>
    <cellStyle name="40% - Акцент3 117" xfId="1777"/>
    <cellStyle name="40% - Акцент3 118" xfId="1778"/>
    <cellStyle name="40% - Акцент3 119" xfId="1779"/>
    <cellStyle name="40% - Акцент3 12" xfId="1780"/>
    <cellStyle name="40% - Акцент3 120" xfId="1781"/>
    <cellStyle name="40% - Акцент3 121" xfId="1782"/>
    <cellStyle name="40% - Акцент3 122" xfId="1783"/>
    <cellStyle name="40% - Акцент3 123" xfId="1784"/>
    <cellStyle name="40% - Акцент3 124" xfId="1785"/>
    <cellStyle name="40% - Акцент3 125" xfId="1786"/>
    <cellStyle name="40% - Акцент3 126" xfId="1787"/>
    <cellStyle name="40% - Акцент3 127" xfId="1788"/>
    <cellStyle name="40% - Акцент3 128" xfId="1789"/>
    <cellStyle name="40% - Акцент3 129" xfId="1790"/>
    <cellStyle name="40% - Акцент3 13" xfId="1791"/>
    <cellStyle name="40% - Акцент3 130" xfId="1792"/>
    <cellStyle name="40% - Акцент3 131" xfId="1793"/>
    <cellStyle name="40% - Акцент3 132" xfId="1794"/>
    <cellStyle name="40% - Акцент3 133" xfId="1795"/>
    <cellStyle name="40% - Акцент3 134" xfId="1796"/>
    <cellStyle name="40% - Акцент3 135" xfId="1797"/>
    <cellStyle name="40% - Акцент3 136" xfId="1798"/>
    <cellStyle name="40% - Акцент3 137" xfId="1799"/>
    <cellStyle name="40% - Акцент3 138" xfId="1800"/>
    <cellStyle name="40% - Акцент3 139" xfId="1801"/>
    <cellStyle name="40% - Акцент3 14" xfId="1802"/>
    <cellStyle name="40% - Акцент3 140" xfId="1803"/>
    <cellStyle name="40% - Акцент3 141" xfId="1804"/>
    <cellStyle name="40% - Акцент3 142" xfId="1805"/>
    <cellStyle name="40% - Акцент3 143" xfId="1806"/>
    <cellStyle name="40% - Акцент3 144" xfId="1807"/>
    <cellStyle name="40% - Акцент3 145" xfId="1808"/>
    <cellStyle name="40% - Акцент3 146" xfId="1809"/>
    <cellStyle name="40% - Акцент3 147" xfId="1810"/>
    <cellStyle name="40% - Акцент3 148" xfId="1811"/>
    <cellStyle name="40% - Акцент3 149" xfId="1812"/>
    <cellStyle name="40% - Акцент3 15" xfId="1813"/>
    <cellStyle name="40% - Акцент3 150" xfId="1814"/>
    <cellStyle name="40% - Акцент3 151" xfId="1815"/>
    <cellStyle name="40% - Акцент3 152" xfId="1816"/>
    <cellStyle name="40% - Акцент3 153" xfId="1817"/>
    <cellStyle name="40% - Акцент3 154" xfId="1818"/>
    <cellStyle name="40% - Акцент3 155" xfId="1819"/>
    <cellStyle name="40% - Акцент3 156" xfId="1820"/>
    <cellStyle name="40% - Акцент3 157" xfId="1821"/>
    <cellStyle name="40% - Акцент3 158" xfId="1822"/>
    <cellStyle name="40% - Акцент3 159" xfId="1823"/>
    <cellStyle name="40% - Акцент3 16" xfId="1824"/>
    <cellStyle name="40% - Акцент3 160" xfId="1825"/>
    <cellStyle name="40% - Акцент3 161" xfId="1826"/>
    <cellStyle name="40% - Акцент3 162" xfId="1827"/>
    <cellStyle name="40% - Акцент3 163" xfId="1828"/>
    <cellStyle name="40% - Акцент3 164" xfId="1829"/>
    <cellStyle name="40% - Акцент3 165" xfId="1830"/>
    <cellStyle name="40% - Акцент3 166" xfId="1831"/>
    <cellStyle name="40% - Акцент3 167" xfId="1832"/>
    <cellStyle name="40% - Акцент3 168" xfId="1833"/>
    <cellStyle name="40% - Акцент3 169" xfId="1834"/>
    <cellStyle name="40% - Акцент3 17" xfId="1835"/>
    <cellStyle name="40% - Акцент3 170" xfId="1836"/>
    <cellStyle name="40% - Акцент3 171" xfId="1837"/>
    <cellStyle name="40% - Акцент3 172" xfId="1838"/>
    <cellStyle name="40% - Акцент3 173" xfId="1839"/>
    <cellStyle name="40% - Акцент3 18" xfId="1840"/>
    <cellStyle name="40% - Акцент3 19" xfId="1841"/>
    <cellStyle name="40% - Акцент3 2" xfId="1842"/>
    <cellStyle name="40% - Акцент3 2 10" xfId="1843"/>
    <cellStyle name="40% - Акцент3 2 11" xfId="1844"/>
    <cellStyle name="40% - Акцент3 2 12" xfId="1845"/>
    <cellStyle name="40% - Акцент3 2 13" xfId="1846"/>
    <cellStyle name="40% - Акцент3 2 14" xfId="1847"/>
    <cellStyle name="40% - Акцент3 2 15" xfId="1848"/>
    <cellStyle name="40% - Акцент3 2 16" xfId="1849"/>
    <cellStyle name="40% - Акцент3 2 17" xfId="1850"/>
    <cellStyle name="40% - Акцент3 2 18" xfId="1851"/>
    <cellStyle name="40% - Акцент3 2 19" xfId="1852"/>
    <cellStyle name="40% - Акцент3 2 2" xfId="1853"/>
    <cellStyle name="40% - Акцент3 2 20" xfId="1854"/>
    <cellStyle name="40% - Акцент3 2 3" xfId="1855"/>
    <cellStyle name="40% - Акцент3 2 4" xfId="1856"/>
    <cellStyle name="40% - Акцент3 2 5" xfId="1857"/>
    <cellStyle name="40% - Акцент3 2 6" xfId="1858"/>
    <cellStyle name="40% - Акцент3 2 7" xfId="1859"/>
    <cellStyle name="40% - Акцент3 2 8" xfId="1860"/>
    <cellStyle name="40% - Акцент3 2 9" xfId="1861"/>
    <cellStyle name="40% - Акцент3 20" xfId="1862"/>
    <cellStyle name="40% - Акцент3 21" xfId="1863"/>
    <cellStyle name="40% - Акцент3 22" xfId="1864"/>
    <cellStyle name="40% - Акцент3 23" xfId="1865"/>
    <cellStyle name="40% - Акцент3 24" xfId="1866"/>
    <cellStyle name="40% - Акцент3 25" xfId="1867"/>
    <cellStyle name="40% - Акцент3 26" xfId="1868"/>
    <cellStyle name="40% - Акцент3 27" xfId="1869"/>
    <cellStyle name="40% - Акцент3 28" xfId="1870"/>
    <cellStyle name="40% - Акцент3 29" xfId="1871"/>
    <cellStyle name="40% - Акцент3 3" xfId="1872"/>
    <cellStyle name="40% - Акцент3 3 2" xfId="1873"/>
    <cellStyle name="40% - Акцент3 3 3" xfId="1874"/>
    <cellStyle name="40% - Акцент3 3 4" xfId="1875"/>
    <cellStyle name="40% - Акцент3 30" xfId="1876"/>
    <cellStyle name="40% - Акцент3 31" xfId="1877"/>
    <cellStyle name="40% - Акцент3 32" xfId="1878"/>
    <cellStyle name="40% - Акцент3 33" xfId="1879"/>
    <cellStyle name="40% - Акцент3 34" xfId="1880"/>
    <cellStyle name="40% - Акцент3 35" xfId="1881"/>
    <cellStyle name="40% - Акцент3 36" xfId="1882"/>
    <cellStyle name="40% - Акцент3 37" xfId="1883"/>
    <cellStyle name="40% - Акцент3 38" xfId="1884"/>
    <cellStyle name="40% - Акцент3 39" xfId="1885"/>
    <cellStyle name="40% - Акцент3 4" xfId="1886"/>
    <cellStyle name="40% - Акцент3 4 2" xfId="1887"/>
    <cellStyle name="40% - Акцент3 4 3" xfId="1888"/>
    <cellStyle name="40% - Акцент3 4 4" xfId="1889"/>
    <cellStyle name="40% - Акцент3 40" xfId="1890"/>
    <cellStyle name="40% - Акцент3 41" xfId="1891"/>
    <cellStyle name="40% - Акцент3 42" xfId="1892"/>
    <cellStyle name="40% - Акцент3 43" xfId="1893"/>
    <cellStyle name="40% - Акцент3 44" xfId="1894"/>
    <cellStyle name="40% - Акцент3 45" xfId="1895"/>
    <cellStyle name="40% - Акцент3 46" xfId="1896"/>
    <cellStyle name="40% - Акцент3 47" xfId="1897"/>
    <cellStyle name="40% - Акцент3 48" xfId="1898"/>
    <cellStyle name="40% - Акцент3 49" xfId="1899"/>
    <cellStyle name="40% - Акцент3 5" xfId="1900"/>
    <cellStyle name="40% - Акцент3 5 2" xfId="1901"/>
    <cellStyle name="40% - Акцент3 5 3" xfId="1902"/>
    <cellStyle name="40% - Акцент3 5 4" xfId="1903"/>
    <cellStyle name="40% - Акцент3 50" xfId="1904"/>
    <cellStyle name="40% - Акцент3 51" xfId="1905"/>
    <cellStyle name="40% - Акцент3 52" xfId="1906"/>
    <cellStyle name="40% - Акцент3 53" xfId="1907"/>
    <cellStyle name="40% - Акцент3 54" xfId="1908"/>
    <cellStyle name="40% - Акцент3 55" xfId="1909"/>
    <cellStyle name="40% - Акцент3 56" xfId="1910"/>
    <cellStyle name="40% - Акцент3 57" xfId="1911"/>
    <cellStyle name="40% - Акцент3 58" xfId="1912"/>
    <cellStyle name="40% - Акцент3 59" xfId="1913"/>
    <cellStyle name="40% - Акцент3 6" xfId="1914"/>
    <cellStyle name="40% - Акцент3 6 2" xfId="1915"/>
    <cellStyle name="40% - Акцент3 6 3" xfId="1916"/>
    <cellStyle name="40% - Акцент3 6 4" xfId="1917"/>
    <cellStyle name="40% - Акцент3 60" xfId="1918"/>
    <cellStyle name="40% - Акцент3 61" xfId="1919"/>
    <cellStyle name="40% - Акцент3 62" xfId="1920"/>
    <cellStyle name="40% - Акцент3 63" xfId="1921"/>
    <cellStyle name="40% - Акцент3 64" xfId="1922"/>
    <cellStyle name="40% - Акцент3 65" xfId="1923"/>
    <cellStyle name="40% - Акцент3 66" xfId="1924"/>
    <cellStyle name="40% - Акцент3 67" xfId="1925"/>
    <cellStyle name="40% - Акцент3 68" xfId="1926"/>
    <cellStyle name="40% - Акцент3 69" xfId="1927"/>
    <cellStyle name="40% - Акцент3 7" xfId="1928"/>
    <cellStyle name="40% - Акцент3 7 2" xfId="1929"/>
    <cellStyle name="40% - Акцент3 7 3" xfId="1930"/>
    <cellStyle name="40% - Акцент3 7 4" xfId="1931"/>
    <cellStyle name="40% - Акцент3 70" xfId="1932"/>
    <cellStyle name="40% - Акцент3 71" xfId="1933"/>
    <cellStyle name="40% - Акцент3 72" xfId="1934"/>
    <cellStyle name="40% - Акцент3 73" xfId="1935"/>
    <cellStyle name="40% - Акцент3 74" xfId="1936"/>
    <cellStyle name="40% - Акцент3 75" xfId="1937"/>
    <cellStyle name="40% - Акцент3 76" xfId="1938"/>
    <cellStyle name="40% - Акцент3 77" xfId="1939"/>
    <cellStyle name="40% - Акцент3 78" xfId="1940"/>
    <cellStyle name="40% - Акцент3 79" xfId="1941"/>
    <cellStyle name="40% - Акцент3 8" xfId="1942"/>
    <cellStyle name="40% - Акцент3 8 2" xfId="1943"/>
    <cellStyle name="40% - Акцент3 8 3" xfId="1944"/>
    <cellStyle name="40% - Акцент3 8 4" xfId="1945"/>
    <cellStyle name="40% - Акцент3 80" xfId="1946"/>
    <cellStyle name="40% - Акцент3 81" xfId="1947"/>
    <cellStyle name="40% - Акцент3 82" xfId="1948"/>
    <cellStyle name="40% - Акцент3 83" xfId="1949"/>
    <cellStyle name="40% - Акцент3 84" xfId="1950"/>
    <cellStyle name="40% - Акцент3 85" xfId="1951"/>
    <cellStyle name="40% - Акцент3 86" xfId="1952"/>
    <cellStyle name="40% - Акцент3 87" xfId="1953"/>
    <cellStyle name="40% - Акцент3 88" xfId="1954"/>
    <cellStyle name="40% - Акцент3 89" xfId="1955"/>
    <cellStyle name="40% - Акцент3 9" xfId="1956"/>
    <cellStyle name="40% - Акцент3 9 2" xfId="1957"/>
    <cellStyle name="40% - Акцент3 9 3" xfId="1958"/>
    <cellStyle name="40% - Акцент3 9 4" xfId="1959"/>
    <cellStyle name="40% - Акцент3 90" xfId="1960"/>
    <cellStyle name="40% - Акцент3 91" xfId="1961"/>
    <cellStyle name="40% - Акцент3 92" xfId="1962"/>
    <cellStyle name="40% - Акцент3 93" xfId="1963"/>
    <cellStyle name="40% - Акцент3 94" xfId="1964"/>
    <cellStyle name="40% - Акцент3 95" xfId="1965"/>
    <cellStyle name="40% - Акцент3 96" xfId="1966"/>
    <cellStyle name="40% - Акцент3 97" xfId="1967"/>
    <cellStyle name="40% - Акцент3 98" xfId="1968"/>
    <cellStyle name="40% - Акцент3 99" xfId="1969"/>
    <cellStyle name="40% - Акцент4 10" xfId="1970"/>
    <cellStyle name="40% - Акцент4 10 2" xfId="1971"/>
    <cellStyle name="40% - Акцент4 10 3" xfId="1972"/>
    <cellStyle name="40% - Акцент4 10 4" xfId="1973"/>
    <cellStyle name="40% - Акцент4 100" xfId="1974"/>
    <cellStyle name="40% - Акцент4 101" xfId="1975"/>
    <cellStyle name="40% - Акцент4 102" xfId="1976"/>
    <cellStyle name="40% - Акцент4 103" xfId="1977"/>
    <cellStyle name="40% - Акцент4 104" xfId="1978"/>
    <cellStyle name="40% - Акцент4 105" xfId="1979"/>
    <cellStyle name="40% - Акцент4 106" xfId="1980"/>
    <cellStyle name="40% - Акцент4 107" xfId="1981"/>
    <cellStyle name="40% - Акцент4 108" xfId="1982"/>
    <cellStyle name="40% - Акцент4 109" xfId="1983"/>
    <cellStyle name="40% - Акцент4 11" xfId="1984"/>
    <cellStyle name="40% - Акцент4 11 2" xfId="1985"/>
    <cellStyle name="40% - Акцент4 11 3" xfId="1986"/>
    <cellStyle name="40% - Акцент4 11 4" xfId="1987"/>
    <cellStyle name="40% - Акцент4 110" xfId="1988"/>
    <cellStyle name="40% - Акцент4 111" xfId="1989"/>
    <cellStyle name="40% - Акцент4 112" xfId="1990"/>
    <cellStyle name="40% - Акцент4 113" xfId="1991"/>
    <cellStyle name="40% - Акцент4 114" xfId="1992"/>
    <cellStyle name="40% - Акцент4 115" xfId="1993"/>
    <cellStyle name="40% - Акцент4 116" xfId="1994"/>
    <cellStyle name="40% - Акцент4 117" xfId="1995"/>
    <cellStyle name="40% - Акцент4 118" xfId="1996"/>
    <cellStyle name="40% - Акцент4 119" xfId="1997"/>
    <cellStyle name="40% - Акцент4 12" xfId="1998"/>
    <cellStyle name="40% - Акцент4 120" xfId="1999"/>
    <cellStyle name="40% - Акцент4 121" xfId="2000"/>
    <cellStyle name="40% - Акцент4 122" xfId="2001"/>
    <cellStyle name="40% - Акцент4 123" xfId="2002"/>
    <cellStyle name="40% - Акцент4 124" xfId="2003"/>
    <cellStyle name="40% - Акцент4 125" xfId="2004"/>
    <cellStyle name="40% - Акцент4 126" xfId="2005"/>
    <cellStyle name="40% - Акцент4 127" xfId="2006"/>
    <cellStyle name="40% - Акцент4 128" xfId="2007"/>
    <cellStyle name="40% - Акцент4 129" xfId="2008"/>
    <cellStyle name="40% - Акцент4 13" xfId="2009"/>
    <cellStyle name="40% - Акцент4 130" xfId="2010"/>
    <cellStyle name="40% - Акцент4 131" xfId="2011"/>
    <cellStyle name="40% - Акцент4 132" xfId="2012"/>
    <cellStyle name="40% - Акцент4 133" xfId="2013"/>
    <cellStyle name="40% - Акцент4 134" xfId="2014"/>
    <cellStyle name="40% - Акцент4 135" xfId="2015"/>
    <cellStyle name="40% - Акцент4 136" xfId="2016"/>
    <cellStyle name="40% - Акцент4 137" xfId="2017"/>
    <cellStyle name="40% - Акцент4 138" xfId="2018"/>
    <cellStyle name="40% - Акцент4 139" xfId="2019"/>
    <cellStyle name="40% - Акцент4 14" xfId="2020"/>
    <cellStyle name="40% - Акцент4 140" xfId="2021"/>
    <cellStyle name="40% - Акцент4 141" xfId="2022"/>
    <cellStyle name="40% - Акцент4 142" xfId="2023"/>
    <cellStyle name="40% - Акцент4 143" xfId="2024"/>
    <cellStyle name="40% - Акцент4 144" xfId="2025"/>
    <cellStyle name="40% - Акцент4 145" xfId="2026"/>
    <cellStyle name="40% - Акцент4 146" xfId="2027"/>
    <cellStyle name="40% - Акцент4 147" xfId="2028"/>
    <cellStyle name="40% - Акцент4 148" xfId="2029"/>
    <cellStyle name="40% - Акцент4 149" xfId="2030"/>
    <cellStyle name="40% - Акцент4 15" xfId="2031"/>
    <cellStyle name="40% - Акцент4 150" xfId="2032"/>
    <cellStyle name="40% - Акцент4 151" xfId="2033"/>
    <cellStyle name="40% - Акцент4 152" xfId="2034"/>
    <cellStyle name="40% - Акцент4 153" xfId="2035"/>
    <cellStyle name="40% - Акцент4 154" xfId="2036"/>
    <cellStyle name="40% - Акцент4 155" xfId="2037"/>
    <cellStyle name="40% - Акцент4 156" xfId="2038"/>
    <cellStyle name="40% - Акцент4 157" xfId="2039"/>
    <cellStyle name="40% - Акцент4 158" xfId="2040"/>
    <cellStyle name="40% - Акцент4 159" xfId="2041"/>
    <cellStyle name="40% - Акцент4 16" xfId="2042"/>
    <cellStyle name="40% - Акцент4 160" xfId="2043"/>
    <cellStyle name="40% - Акцент4 161" xfId="2044"/>
    <cellStyle name="40% - Акцент4 162" xfId="2045"/>
    <cellStyle name="40% - Акцент4 163" xfId="2046"/>
    <cellStyle name="40% - Акцент4 164" xfId="2047"/>
    <cellStyle name="40% - Акцент4 165" xfId="2048"/>
    <cellStyle name="40% - Акцент4 166" xfId="2049"/>
    <cellStyle name="40% - Акцент4 167" xfId="2050"/>
    <cellStyle name="40% - Акцент4 168" xfId="2051"/>
    <cellStyle name="40% - Акцент4 169" xfId="2052"/>
    <cellStyle name="40% - Акцент4 17" xfId="2053"/>
    <cellStyle name="40% - Акцент4 170" xfId="2054"/>
    <cellStyle name="40% - Акцент4 171" xfId="2055"/>
    <cellStyle name="40% - Акцент4 172" xfId="2056"/>
    <cellStyle name="40% - Акцент4 173" xfId="2057"/>
    <cellStyle name="40% - Акцент4 18" xfId="2058"/>
    <cellStyle name="40% - Акцент4 19" xfId="2059"/>
    <cellStyle name="40% - Акцент4 2" xfId="2060"/>
    <cellStyle name="40% - Акцент4 2 10" xfId="2061"/>
    <cellStyle name="40% - Акцент4 2 11" xfId="2062"/>
    <cellStyle name="40% - Акцент4 2 12" xfId="2063"/>
    <cellStyle name="40% - Акцент4 2 13" xfId="2064"/>
    <cellStyle name="40% - Акцент4 2 14" xfId="2065"/>
    <cellStyle name="40% - Акцент4 2 15" xfId="2066"/>
    <cellStyle name="40% - Акцент4 2 16" xfId="2067"/>
    <cellStyle name="40% - Акцент4 2 17" xfId="2068"/>
    <cellStyle name="40% - Акцент4 2 18" xfId="2069"/>
    <cellStyle name="40% - Акцент4 2 19" xfId="2070"/>
    <cellStyle name="40% - Акцент4 2 2" xfId="2071"/>
    <cellStyle name="40% - Акцент4 2 20" xfId="2072"/>
    <cellStyle name="40% - Акцент4 2 3" xfId="2073"/>
    <cellStyle name="40% - Акцент4 2 4" xfId="2074"/>
    <cellStyle name="40% - Акцент4 2 5" xfId="2075"/>
    <cellStyle name="40% - Акцент4 2 6" xfId="2076"/>
    <cellStyle name="40% - Акцент4 2 7" xfId="2077"/>
    <cellStyle name="40% - Акцент4 2 8" xfId="2078"/>
    <cellStyle name="40% - Акцент4 2 9" xfId="2079"/>
    <cellStyle name="40% - Акцент4 20" xfId="2080"/>
    <cellStyle name="40% - Акцент4 21" xfId="2081"/>
    <cellStyle name="40% - Акцент4 22" xfId="2082"/>
    <cellStyle name="40% - Акцент4 23" xfId="2083"/>
    <cellStyle name="40% - Акцент4 24" xfId="2084"/>
    <cellStyle name="40% - Акцент4 25" xfId="2085"/>
    <cellStyle name="40% - Акцент4 26" xfId="2086"/>
    <cellStyle name="40% - Акцент4 27" xfId="2087"/>
    <cellStyle name="40% - Акцент4 28" xfId="2088"/>
    <cellStyle name="40% - Акцент4 29" xfId="2089"/>
    <cellStyle name="40% - Акцент4 3" xfId="2090"/>
    <cellStyle name="40% - Акцент4 3 2" xfId="2091"/>
    <cellStyle name="40% - Акцент4 3 3" xfId="2092"/>
    <cellStyle name="40% - Акцент4 3 4" xfId="2093"/>
    <cellStyle name="40% - Акцент4 30" xfId="2094"/>
    <cellStyle name="40% - Акцент4 31" xfId="2095"/>
    <cellStyle name="40% - Акцент4 32" xfId="2096"/>
    <cellStyle name="40% - Акцент4 33" xfId="2097"/>
    <cellStyle name="40% - Акцент4 34" xfId="2098"/>
    <cellStyle name="40% - Акцент4 35" xfId="2099"/>
    <cellStyle name="40% - Акцент4 36" xfId="2100"/>
    <cellStyle name="40% - Акцент4 37" xfId="2101"/>
    <cellStyle name="40% - Акцент4 38" xfId="2102"/>
    <cellStyle name="40% - Акцент4 39" xfId="2103"/>
    <cellStyle name="40% - Акцент4 4" xfId="2104"/>
    <cellStyle name="40% - Акцент4 4 2" xfId="2105"/>
    <cellStyle name="40% - Акцент4 4 3" xfId="2106"/>
    <cellStyle name="40% - Акцент4 4 4" xfId="2107"/>
    <cellStyle name="40% - Акцент4 40" xfId="2108"/>
    <cellStyle name="40% - Акцент4 41" xfId="2109"/>
    <cellStyle name="40% - Акцент4 42" xfId="2110"/>
    <cellStyle name="40% - Акцент4 43" xfId="2111"/>
    <cellStyle name="40% - Акцент4 44" xfId="2112"/>
    <cellStyle name="40% - Акцент4 45" xfId="2113"/>
    <cellStyle name="40% - Акцент4 46" xfId="2114"/>
    <cellStyle name="40% - Акцент4 47" xfId="2115"/>
    <cellStyle name="40% - Акцент4 48" xfId="2116"/>
    <cellStyle name="40% - Акцент4 49" xfId="2117"/>
    <cellStyle name="40% - Акцент4 5" xfId="2118"/>
    <cellStyle name="40% - Акцент4 5 2" xfId="2119"/>
    <cellStyle name="40% - Акцент4 5 3" xfId="2120"/>
    <cellStyle name="40% - Акцент4 5 4" xfId="2121"/>
    <cellStyle name="40% - Акцент4 50" xfId="2122"/>
    <cellStyle name="40% - Акцент4 51" xfId="2123"/>
    <cellStyle name="40% - Акцент4 52" xfId="2124"/>
    <cellStyle name="40% - Акцент4 53" xfId="2125"/>
    <cellStyle name="40% - Акцент4 54" xfId="2126"/>
    <cellStyle name="40% - Акцент4 55" xfId="2127"/>
    <cellStyle name="40% - Акцент4 56" xfId="2128"/>
    <cellStyle name="40% - Акцент4 57" xfId="2129"/>
    <cellStyle name="40% - Акцент4 58" xfId="2130"/>
    <cellStyle name="40% - Акцент4 59" xfId="2131"/>
    <cellStyle name="40% - Акцент4 6" xfId="2132"/>
    <cellStyle name="40% - Акцент4 6 2" xfId="2133"/>
    <cellStyle name="40% - Акцент4 6 3" xfId="2134"/>
    <cellStyle name="40% - Акцент4 6 4" xfId="2135"/>
    <cellStyle name="40% - Акцент4 60" xfId="2136"/>
    <cellStyle name="40% - Акцент4 61" xfId="2137"/>
    <cellStyle name="40% - Акцент4 62" xfId="2138"/>
    <cellStyle name="40% - Акцент4 63" xfId="2139"/>
    <cellStyle name="40% - Акцент4 64" xfId="2140"/>
    <cellStyle name="40% - Акцент4 65" xfId="2141"/>
    <cellStyle name="40% - Акцент4 66" xfId="2142"/>
    <cellStyle name="40% - Акцент4 67" xfId="2143"/>
    <cellStyle name="40% - Акцент4 68" xfId="2144"/>
    <cellStyle name="40% - Акцент4 69" xfId="2145"/>
    <cellStyle name="40% - Акцент4 7" xfId="2146"/>
    <cellStyle name="40% - Акцент4 7 2" xfId="2147"/>
    <cellStyle name="40% - Акцент4 7 3" xfId="2148"/>
    <cellStyle name="40% - Акцент4 7 4" xfId="2149"/>
    <cellStyle name="40% - Акцент4 70" xfId="2150"/>
    <cellStyle name="40% - Акцент4 71" xfId="2151"/>
    <cellStyle name="40% - Акцент4 72" xfId="2152"/>
    <cellStyle name="40% - Акцент4 73" xfId="2153"/>
    <cellStyle name="40% - Акцент4 74" xfId="2154"/>
    <cellStyle name="40% - Акцент4 75" xfId="2155"/>
    <cellStyle name="40% - Акцент4 76" xfId="2156"/>
    <cellStyle name="40% - Акцент4 77" xfId="2157"/>
    <cellStyle name="40% - Акцент4 78" xfId="2158"/>
    <cellStyle name="40% - Акцент4 79" xfId="2159"/>
    <cellStyle name="40% - Акцент4 8" xfId="2160"/>
    <cellStyle name="40% - Акцент4 8 2" xfId="2161"/>
    <cellStyle name="40% - Акцент4 8 3" xfId="2162"/>
    <cellStyle name="40% - Акцент4 8 4" xfId="2163"/>
    <cellStyle name="40% - Акцент4 80" xfId="2164"/>
    <cellStyle name="40% - Акцент4 81" xfId="2165"/>
    <cellStyle name="40% - Акцент4 82" xfId="2166"/>
    <cellStyle name="40% - Акцент4 83" xfId="2167"/>
    <cellStyle name="40% - Акцент4 84" xfId="2168"/>
    <cellStyle name="40% - Акцент4 85" xfId="2169"/>
    <cellStyle name="40% - Акцент4 86" xfId="2170"/>
    <cellStyle name="40% - Акцент4 87" xfId="2171"/>
    <cellStyle name="40% - Акцент4 88" xfId="2172"/>
    <cellStyle name="40% - Акцент4 89" xfId="2173"/>
    <cellStyle name="40% - Акцент4 9" xfId="2174"/>
    <cellStyle name="40% - Акцент4 9 2" xfId="2175"/>
    <cellStyle name="40% - Акцент4 9 3" xfId="2176"/>
    <cellStyle name="40% - Акцент4 9 4" xfId="2177"/>
    <cellStyle name="40% - Акцент4 90" xfId="2178"/>
    <cellStyle name="40% - Акцент4 91" xfId="2179"/>
    <cellStyle name="40% - Акцент4 92" xfId="2180"/>
    <cellStyle name="40% - Акцент4 93" xfId="2181"/>
    <cellStyle name="40% - Акцент4 94" xfId="2182"/>
    <cellStyle name="40% - Акцент4 95" xfId="2183"/>
    <cellStyle name="40% - Акцент4 96" xfId="2184"/>
    <cellStyle name="40% - Акцент4 97" xfId="2185"/>
    <cellStyle name="40% - Акцент4 98" xfId="2186"/>
    <cellStyle name="40% - Акцент4 99" xfId="2187"/>
    <cellStyle name="40% - Акцент5 10" xfId="2188"/>
    <cellStyle name="40% - Акцент5 10 2" xfId="2189"/>
    <cellStyle name="40% - Акцент5 10 3" xfId="2190"/>
    <cellStyle name="40% - Акцент5 10 4" xfId="2191"/>
    <cellStyle name="40% - Акцент5 100" xfId="2192"/>
    <cellStyle name="40% - Акцент5 101" xfId="2193"/>
    <cellStyle name="40% - Акцент5 102" xfId="2194"/>
    <cellStyle name="40% - Акцент5 103" xfId="2195"/>
    <cellStyle name="40% - Акцент5 104" xfId="2196"/>
    <cellStyle name="40% - Акцент5 105" xfId="2197"/>
    <cellStyle name="40% - Акцент5 106" xfId="2198"/>
    <cellStyle name="40% - Акцент5 107" xfId="2199"/>
    <cellStyle name="40% - Акцент5 108" xfId="2200"/>
    <cellStyle name="40% - Акцент5 109" xfId="2201"/>
    <cellStyle name="40% - Акцент5 11" xfId="2202"/>
    <cellStyle name="40% - Акцент5 11 2" xfId="2203"/>
    <cellStyle name="40% - Акцент5 11 3" xfId="2204"/>
    <cellStyle name="40% - Акцент5 11 4" xfId="2205"/>
    <cellStyle name="40% - Акцент5 110" xfId="2206"/>
    <cellStyle name="40% - Акцент5 111" xfId="2207"/>
    <cellStyle name="40% - Акцент5 112" xfId="2208"/>
    <cellStyle name="40% - Акцент5 113" xfId="2209"/>
    <cellStyle name="40% - Акцент5 114" xfId="2210"/>
    <cellStyle name="40% - Акцент5 115" xfId="2211"/>
    <cellStyle name="40% - Акцент5 116" xfId="2212"/>
    <cellStyle name="40% - Акцент5 117" xfId="2213"/>
    <cellStyle name="40% - Акцент5 118" xfId="2214"/>
    <cellStyle name="40% - Акцент5 119" xfId="2215"/>
    <cellStyle name="40% - Акцент5 12" xfId="2216"/>
    <cellStyle name="40% - Акцент5 120" xfId="2217"/>
    <cellStyle name="40% - Акцент5 121" xfId="2218"/>
    <cellStyle name="40% - Акцент5 122" xfId="2219"/>
    <cellStyle name="40% - Акцент5 123" xfId="2220"/>
    <cellStyle name="40% - Акцент5 124" xfId="2221"/>
    <cellStyle name="40% - Акцент5 125" xfId="2222"/>
    <cellStyle name="40% - Акцент5 126" xfId="2223"/>
    <cellStyle name="40% - Акцент5 127" xfId="2224"/>
    <cellStyle name="40% - Акцент5 128" xfId="2225"/>
    <cellStyle name="40% - Акцент5 129" xfId="2226"/>
    <cellStyle name="40% - Акцент5 13" xfId="2227"/>
    <cellStyle name="40% - Акцент5 130" xfId="2228"/>
    <cellStyle name="40% - Акцент5 131" xfId="2229"/>
    <cellStyle name="40% - Акцент5 132" xfId="2230"/>
    <cellStyle name="40% - Акцент5 133" xfId="2231"/>
    <cellStyle name="40% - Акцент5 134" xfId="2232"/>
    <cellStyle name="40% - Акцент5 135" xfId="2233"/>
    <cellStyle name="40% - Акцент5 136" xfId="2234"/>
    <cellStyle name="40% - Акцент5 137" xfId="2235"/>
    <cellStyle name="40% - Акцент5 138" xfId="2236"/>
    <cellStyle name="40% - Акцент5 139" xfId="2237"/>
    <cellStyle name="40% - Акцент5 14" xfId="2238"/>
    <cellStyle name="40% - Акцент5 140" xfId="2239"/>
    <cellStyle name="40% - Акцент5 141" xfId="2240"/>
    <cellStyle name="40% - Акцент5 142" xfId="2241"/>
    <cellStyle name="40% - Акцент5 143" xfId="2242"/>
    <cellStyle name="40% - Акцент5 144" xfId="2243"/>
    <cellStyle name="40% - Акцент5 145" xfId="2244"/>
    <cellStyle name="40% - Акцент5 146" xfId="2245"/>
    <cellStyle name="40% - Акцент5 147" xfId="2246"/>
    <cellStyle name="40% - Акцент5 148" xfId="2247"/>
    <cellStyle name="40% - Акцент5 149" xfId="2248"/>
    <cellStyle name="40% - Акцент5 15" xfId="2249"/>
    <cellStyle name="40% - Акцент5 150" xfId="2250"/>
    <cellStyle name="40% - Акцент5 151" xfId="2251"/>
    <cellStyle name="40% - Акцент5 152" xfId="2252"/>
    <cellStyle name="40% - Акцент5 153" xfId="2253"/>
    <cellStyle name="40% - Акцент5 154" xfId="2254"/>
    <cellStyle name="40% - Акцент5 155" xfId="2255"/>
    <cellStyle name="40% - Акцент5 156" xfId="2256"/>
    <cellStyle name="40% - Акцент5 157" xfId="2257"/>
    <cellStyle name="40% - Акцент5 158" xfId="2258"/>
    <cellStyle name="40% - Акцент5 159" xfId="2259"/>
    <cellStyle name="40% - Акцент5 16" xfId="2260"/>
    <cellStyle name="40% - Акцент5 160" xfId="2261"/>
    <cellStyle name="40% - Акцент5 161" xfId="2262"/>
    <cellStyle name="40% - Акцент5 162" xfId="2263"/>
    <cellStyle name="40% - Акцент5 163" xfId="2264"/>
    <cellStyle name="40% - Акцент5 164" xfId="2265"/>
    <cellStyle name="40% - Акцент5 165" xfId="2266"/>
    <cellStyle name="40% - Акцент5 166" xfId="2267"/>
    <cellStyle name="40% - Акцент5 167" xfId="2268"/>
    <cellStyle name="40% - Акцент5 168" xfId="2269"/>
    <cellStyle name="40% - Акцент5 169" xfId="2270"/>
    <cellStyle name="40% - Акцент5 17" xfId="2271"/>
    <cellStyle name="40% - Акцент5 170" xfId="2272"/>
    <cellStyle name="40% - Акцент5 171" xfId="2273"/>
    <cellStyle name="40% - Акцент5 172" xfId="2274"/>
    <cellStyle name="40% - Акцент5 173" xfId="2275"/>
    <cellStyle name="40% - Акцент5 18" xfId="2276"/>
    <cellStyle name="40% - Акцент5 19" xfId="2277"/>
    <cellStyle name="40% - Акцент5 2" xfId="2278"/>
    <cellStyle name="40% - Акцент5 2 10" xfId="2279"/>
    <cellStyle name="40% - Акцент5 2 11" xfId="2280"/>
    <cellStyle name="40% - Акцент5 2 12" xfId="2281"/>
    <cellStyle name="40% - Акцент5 2 13" xfId="2282"/>
    <cellStyle name="40% - Акцент5 2 14" xfId="2283"/>
    <cellStyle name="40% - Акцент5 2 15" xfId="2284"/>
    <cellStyle name="40% - Акцент5 2 16" xfId="2285"/>
    <cellStyle name="40% - Акцент5 2 17" xfId="2286"/>
    <cellStyle name="40% - Акцент5 2 18" xfId="2287"/>
    <cellStyle name="40% - Акцент5 2 19" xfId="2288"/>
    <cellStyle name="40% - Акцент5 2 2" xfId="2289"/>
    <cellStyle name="40% - Акцент5 2 20" xfId="2290"/>
    <cellStyle name="40% - Акцент5 2 3" xfId="2291"/>
    <cellStyle name="40% - Акцент5 2 4" xfId="2292"/>
    <cellStyle name="40% - Акцент5 2 5" xfId="2293"/>
    <cellStyle name="40% - Акцент5 2 6" xfId="2294"/>
    <cellStyle name="40% - Акцент5 2 7" xfId="2295"/>
    <cellStyle name="40% - Акцент5 2 8" xfId="2296"/>
    <cellStyle name="40% - Акцент5 2 9" xfId="2297"/>
    <cellStyle name="40% - Акцент5 20" xfId="2298"/>
    <cellStyle name="40% - Акцент5 21" xfId="2299"/>
    <cellStyle name="40% - Акцент5 22" xfId="2300"/>
    <cellStyle name="40% - Акцент5 23" xfId="2301"/>
    <cellStyle name="40% - Акцент5 24" xfId="2302"/>
    <cellStyle name="40% - Акцент5 25" xfId="2303"/>
    <cellStyle name="40% - Акцент5 26" xfId="2304"/>
    <cellStyle name="40% - Акцент5 27" xfId="2305"/>
    <cellStyle name="40% - Акцент5 28" xfId="2306"/>
    <cellStyle name="40% - Акцент5 29" xfId="2307"/>
    <cellStyle name="40% - Акцент5 3" xfId="2308"/>
    <cellStyle name="40% - Акцент5 3 2" xfId="2309"/>
    <cellStyle name="40% - Акцент5 3 3" xfId="2310"/>
    <cellStyle name="40% - Акцент5 3 4" xfId="2311"/>
    <cellStyle name="40% - Акцент5 30" xfId="2312"/>
    <cellStyle name="40% - Акцент5 31" xfId="2313"/>
    <cellStyle name="40% - Акцент5 32" xfId="2314"/>
    <cellStyle name="40% - Акцент5 33" xfId="2315"/>
    <cellStyle name="40% - Акцент5 34" xfId="2316"/>
    <cellStyle name="40% - Акцент5 35" xfId="2317"/>
    <cellStyle name="40% - Акцент5 36" xfId="2318"/>
    <cellStyle name="40% - Акцент5 37" xfId="2319"/>
    <cellStyle name="40% - Акцент5 38" xfId="2320"/>
    <cellStyle name="40% - Акцент5 39" xfId="2321"/>
    <cellStyle name="40% - Акцент5 4" xfId="2322"/>
    <cellStyle name="40% - Акцент5 4 2" xfId="2323"/>
    <cellStyle name="40% - Акцент5 4 3" xfId="2324"/>
    <cellStyle name="40% - Акцент5 4 4" xfId="2325"/>
    <cellStyle name="40% - Акцент5 40" xfId="2326"/>
    <cellStyle name="40% - Акцент5 41" xfId="2327"/>
    <cellStyle name="40% - Акцент5 42" xfId="2328"/>
    <cellStyle name="40% - Акцент5 43" xfId="2329"/>
    <cellStyle name="40% - Акцент5 44" xfId="2330"/>
    <cellStyle name="40% - Акцент5 45" xfId="2331"/>
    <cellStyle name="40% - Акцент5 46" xfId="2332"/>
    <cellStyle name="40% - Акцент5 47" xfId="2333"/>
    <cellStyle name="40% - Акцент5 48" xfId="2334"/>
    <cellStyle name="40% - Акцент5 49" xfId="2335"/>
    <cellStyle name="40% - Акцент5 5" xfId="2336"/>
    <cellStyle name="40% - Акцент5 5 2" xfId="2337"/>
    <cellStyle name="40% - Акцент5 5 3" xfId="2338"/>
    <cellStyle name="40% - Акцент5 5 4" xfId="2339"/>
    <cellStyle name="40% - Акцент5 50" xfId="2340"/>
    <cellStyle name="40% - Акцент5 51" xfId="2341"/>
    <cellStyle name="40% - Акцент5 52" xfId="2342"/>
    <cellStyle name="40% - Акцент5 53" xfId="2343"/>
    <cellStyle name="40% - Акцент5 54" xfId="2344"/>
    <cellStyle name="40% - Акцент5 55" xfId="2345"/>
    <cellStyle name="40% - Акцент5 56" xfId="2346"/>
    <cellStyle name="40% - Акцент5 57" xfId="2347"/>
    <cellStyle name="40% - Акцент5 58" xfId="2348"/>
    <cellStyle name="40% - Акцент5 59" xfId="2349"/>
    <cellStyle name="40% - Акцент5 6" xfId="2350"/>
    <cellStyle name="40% - Акцент5 6 2" xfId="2351"/>
    <cellStyle name="40% - Акцент5 6 3" xfId="2352"/>
    <cellStyle name="40% - Акцент5 6 4" xfId="2353"/>
    <cellStyle name="40% - Акцент5 60" xfId="2354"/>
    <cellStyle name="40% - Акцент5 61" xfId="2355"/>
    <cellStyle name="40% - Акцент5 62" xfId="2356"/>
    <cellStyle name="40% - Акцент5 63" xfId="2357"/>
    <cellStyle name="40% - Акцент5 64" xfId="2358"/>
    <cellStyle name="40% - Акцент5 65" xfId="2359"/>
    <cellStyle name="40% - Акцент5 66" xfId="2360"/>
    <cellStyle name="40% - Акцент5 67" xfId="2361"/>
    <cellStyle name="40% - Акцент5 68" xfId="2362"/>
    <cellStyle name="40% - Акцент5 69" xfId="2363"/>
    <cellStyle name="40% - Акцент5 7" xfId="2364"/>
    <cellStyle name="40% - Акцент5 7 2" xfId="2365"/>
    <cellStyle name="40% - Акцент5 7 3" xfId="2366"/>
    <cellStyle name="40% - Акцент5 7 4" xfId="2367"/>
    <cellStyle name="40% - Акцент5 70" xfId="2368"/>
    <cellStyle name="40% - Акцент5 71" xfId="2369"/>
    <cellStyle name="40% - Акцент5 72" xfId="2370"/>
    <cellStyle name="40% - Акцент5 73" xfId="2371"/>
    <cellStyle name="40% - Акцент5 74" xfId="2372"/>
    <cellStyle name="40% - Акцент5 75" xfId="2373"/>
    <cellStyle name="40% - Акцент5 76" xfId="2374"/>
    <cellStyle name="40% - Акцент5 77" xfId="2375"/>
    <cellStyle name="40% - Акцент5 78" xfId="2376"/>
    <cellStyle name="40% - Акцент5 79" xfId="2377"/>
    <cellStyle name="40% - Акцент5 8" xfId="2378"/>
    <cellStyle name="40% - Акцент5 8 2" xfId="2379"/>
    <cellStyle name="40% - Акцент5 8 3" xfId="2380"/>
    <cellStyle name="40% - Акцент5 8 4" xfId="2381"/>
    <cellStyle name="40% - Акцент5 80" xfId="2382"/>
    <cellStyle name="40% - Акцент5 81" xfId="2383"/>
    <cellStyle name="40% - Акцент5 82" xfId="2384"/>
    <cellStyle name="40% - Акцент5 83" xfId="2385"/>
    <cellStyle name="40% - Акцент5 84" xfId="2386"/>
    <cellStyle name="40% - Акцент5 85" xfId="2387"/>
    <cellStyle name="40% - Акцент5 86" xfId="2388"/>
    <cellStyle name="40% - Акцент5 87" xfId="2389"/>
    <cellStyle name="40% - Акцент5 88" xfId="2390"/>
    <cellStyle name="40% - Акцент5 89" xfId="2391"/>
    <cellStyle name="40% - Акцент5 9" xfId="2392"/>
    <cellStyle name="40% - Акцент5 9 2" xfId="2393"/>
    <cellStyle name="40% - Акцент5 9 3" xfId="2394"/>
    <cellStyle name="40% - Акцент5 9 4" xfId="2395"/>
    <cellStyle name="40% - Акцент5 90" xfId="2396"/>
    <cellStyle name="40% - Акцент5 91" xfId="2397"/>
    <cellStyle name="40% - Акцент5 92" xfId="2398"/>
    <cellStyle name="40% - Акцент5 93" xfId="2399"/>
    <cellStyle name="40% - Акцент5 94" xfId="2400"/>
    <cellStyle name="40% - Акцент5 95" xfId="2401"/>
    <cellStyle name="40% - Акцент5 96" xfId="2402"/>
    <cellStyle name="40% - Акцент5 97" xfId="2403"/>
    <cellStyle name="40% - Акцент5 98" xfId="2404"/>
    <cellStyle name="40% - Акцент5 99" xfId="2405"/>
    <cellStyle name="40% - Акцент6 10" xfId="2406"/>
    <cellStyle name="40% - Акцент6 10 2" xfId="2407"/>
    <cellStyle name="40% - Акцент6 10 3" xfId="2408"/>
    <cellStyle name="40% - Акцент6 10 4" xfId="2409"/>
    <cellStyle name="40% - Акцент6 100" xfId="2410"/>
    <cellStyle name="40% - Акцент6 101" xfId="2411"/>
    <cellStyle name="40% - Акцент6 102" xfId="2412"/>
    <cellStyle name="40% - Акцент6 103" xfId="2413"/>
    <cellStyle name="40% - Акцент6 104" xfId="2414"/>
    <cellStyle name="40% - Акцент6 105" xfId="2415"/>
    <cellStyle name="40% - Акцент6 106" xfId="2416"/>
    <cellStyle name="40% - Акцент6 107" xfId="2417"/>
    <cellStyle name="40% - Акцент6 108" xfId="2418"/>
    <cellStyle name="40% - Акцент6 109" xfId="2419"/>
    <cellStyle name="40% - Акцент6 11" xfId="2420"/>
    <cellStyle name="40% - Акцент6 11 2" xfId="2421"/>
    <cellStyle name="40% - Акцент6 11 3" xfId="2422"/>
    <cellStyle name="40% - Акцент6 11 4" xfId="2423"/>
    <cellStyle name="40% - Акцент6 110" xfId="2424"/>
    <cellStyle name="40% - Акцент6 111" xfId="2425"/>
    <cellStyle name="40% - Акцент6 112" xfId="2426"/>
    <cellStyle name="40% - Акцент6 113" xfId="2427"/>
    <cellStyle name="40% - Акцент6 114" xfId="2428"/>
    <cellStyle name="40% - Акцент6 115" xfId="2429"/>
    <cellStyle name="40% - Акцент6 116" xfId="2430"/>
    <cellStyle name="40% - Акцент6 117" xfId="2431"/>
    <cellStyle name="40% - Акцент6 118" xfId="2432"/>
    <cellStyle name="40% - Акцент6 119" xfId="2433"/>
    <cellStyle name="40% - Акцент6 12" xfId="2434"/>
    <cellStyle name="40% - Акцент6 120" xfId="2435"/>
    <cellStyle name="40% - Акцент6 121" xfId="2436"/>
    <cellStyle name="40% - Акцент6 122" xfId="2437"/>
    <cellStyle name="40% - Акцент6 123" xfId="2438"/>
    <cellStyle name="40% - Акцент6 124" xfId="2439"/>
    <cellStyle name="40% - Акцент6 125" xfId="2440"/>
    <cellStyle name="40% - Акцент6 126" xfId="2441"/>
    <cellStyle name="40% - Акцент6 127" xfId="2442"/>
    <cellStyle name="40% - Акцент6 128" xfId="2443"/>
    <cellStyle name="40% - Акцент6 129" xfId="2444"/>
    <cellStyle name="40% - Акцент6 13" xfId="2445"/>
    <cellStyle name="40% - Акцент6 130" xfId="2446"/>
    <cellStyle name="40% - Акцент6 131" xfId="2447"/>
    <cellStyle name="40% - Акцент6 132" xfId="2448"/>
    <cellStyle name="40% - Акцент6 133" xfId="2449"/>
    <cellStyle name="40% - Акцент6 134" xfId="2450"/>
    <cellStyle name="40% - Акцент6 135" xfId="2451"/>
    <cellStyle name="40% - Акцент6 136" xfId="2452"/>
    <cellStyle name="40% - Акцент6 137" xfId="2453"/>
    <cellStyle name="40% - Акцент6 138" xfId="2454"/>
    <cellStyle name="40% - Акцент6 139" xfId="2455"/>
    <cellStyle name="40% - Акцент6 14" xfId="2456"/>
    <cellStyle name="40% - Акцент6 140" xfId="2457"/>
    <cellStyle name="40% - Акцент6 141" xfId="2458"/>
    <cellStyle name="40% - Акцент6 142" xfId="2459"/>
    <cellStyle name="40% - Акцент6 143" xfId="2460"/>
    <cellStyle name="40% - Акцент6 144" xfId="2461"/>
    <cellStyle name="40% - Акцент6 145" xfId="2462"/>
    <cellStyle name="40% - Акцент6 146" xfId="2463"/>
    <cellStyle name="40% - Акцент6 147" xfId="2464"/>
    <cellStyle name="40% - Акцент6 148" xfId="2465"/>
    <cellStyle name="40% - Акцент6 149" xfId="2466"/>
    <cellStyle name="40% - Акцент6 15" xfId="2467"/>
    <cellStyle name="40% - Акцент6 150" xfId="2468"/>
    <cellStyle name="40% - Акцент6 151" xfId="2469"/>
    <cellStyle name="40% - Акцент6 152" xfId="2470"/>
    <cellStyle name="40% - Акцент6 153" xfId="2471"/>
    <cellStyle name="40% - Акцент6 154" xfId="2472"/>
    <cellStyle name="40% - Акцент6 155" xfId="2473"/>
    <cellStyle name="40% - Акцент6 156" xfId="2474"/>
    <cellStyle name="40% - Акцент6 157" xfId="2475"/>
    <cellStyle name="40% - Акцент6 158" xfId="2476"/>
    <cellStyle name="40% - Акцент6 159" xfId="2477"/>
    <cellStyle name="40% - Акцент6 16" xfId="2478"/>
    <cellStyle name="40% - Акцент6 160" xfId="2479"/>
    <cellStyle name="40% - Акцент6 161" xfId="2480"/>
    <cellStyle name="40% - Акцент6 162" xfId="2481"/>
    <cellStyle name="40% - Акцент6 163" xfId="2482"/>
    <cellStyle name="40% - Акцент6 164" xfId="2483"/>
    <cellStyle name="40% - Акцент6 165" xfId="2484"/>
    <cellStyle name="40% - Акцент6 166" xfId="2485"/>
    <cellStyle name="40% - Акцент6 167" xfId="2486"/>
    <cellStyle name="40% - Акцент6 168" xfId="2487"/>
    <cellStyle name="40% - Акцент6 169" xfId="2488"/>
    <cellStyle name="40% - Акцент6 17" xfId="2489"/>
    <cellStyle name="40% - Акцент6 170" xfId="2490"/>
    <cellStyle name="40% - Акцент6 171" xfId="2491"/>
    <cellStyle name="40% - Акцент6 172" xfId="2492"/>
    <cellStyle name="40% - Акцент6 173" xfId="2493"/>
    <cellStyle name="40% - Акцент6 18" xfId="2494"/>
    <cellStyle name="40% - Акцент6 19" xfId="2495"/>
    <cellStyle name="40% - Акцент6 2" xfId="2496"/>
    <cellStyle name="40% - Акцент6 2 10" xfId="2497"/>
    <cellStyle name="40% - Акцент6 2 11" xfId="2498"/>
    <cellStyle name="40% - Акцент6 2 12" xfId="2499"/>
    <cellStyle name="40% - Акцент6 2 13" xfId="2500"/>
    <cellStyle name="40% - Акцент6 2 14" xfId="2501"/>
    <cellStyle name="40% - Акцент6 2 15" xfId="2502"/>
    <cellStyle name="40% - Акцент6 2 16" xfId="2503"/>
    <cellStyle name="40% - Акцент6 2 17" xfId="2504"/>
    <cellStyle name="40% - Акцент6 2 18" xfId="2505"/>
    <cellStyle name="40% - Акцент6 2 19" xfId="2506"/>
    <cellStyle name="40% - Акцент6 2 2" xfId="2507"/>
    <cellStyle name="40% - Акцент6 2 20" xfId="2508"/>
    <cellStyle name="40% - Акцент6 2 3" xfId="2509"/>
    <cellStyle name="40% - Акцент6 2 4" xfId="2510"/>
    <cellStyle name="40% - Акцент6 2 5" xfId="2511"/>
    <cellStyle name="40% - Акцент6 2 6" xfId="2512"/>
    <cellStyle name="40% - Акцент6 2 7" xfId="2513"/>
    <cellStyle name="40% - Акцент6 2 8" xfId="2514"/>
    <cellStyle name="40% - Акцент6 2 9" xfId="2515"/>
    <cellStyle name="40% - Акцент6 20" xfId="2516"/>
    <cellStyle name="40% - Акцент6 21" xfId="2517"/>
    <cellStyle name="40% - Акцент6 22" xfId="2518"/>
    <cellStyle name="40% - Акцент6 23" xfId="2519"/>
    <cellStyle name="40% - Акцент6 24" xfId="2520"/>
    <cellStyle name="40% - Акцент6 25" xfId="2521"/>
    <cellStyle name="40% - Акцент6 26" xfId="2522"/>
    <cellStyle name="40% - Акцент6 27" xfId="2523"/>
    <cellStyle name="40% - Акцент6 28" xfId="2524"/>
    <cellStyle name="40% - Акцент6 29" xfId="2525"/>
    <cellStyle name="40% - Акцент6 3" xfId="2526"/>
    <cellStyle name="40% - Акцент6 3 2" xfId="2527"/>
    <cellStyle name="40% - Акцент6 3 3" xfId="2528"/>
    <cellStyle name="40% - Акцент6 3 4" xfId="2529"/>
    <cellStyle name="40% - Акцент6 30" xfId="2530"/>
    <cellStyle name="40% - Акцент6 31" xfId="2531"/>
    <cellStyle name="40% - Акцент6 32" xfId="2532"/>
    <cellStyle name="40% - Акцент6 33" xfId="2533"/>
    <cellStyle name="40% - Акцент6 34" xfId="2534"/>
    <cellStyle name="40% - Акцент6 35" xfId="2535"/>
    <cellStyle name="40% - Акцент6 36" xfId="2536"/>
    <cellStyle name="40% - Акцент6 37" xfId="2537"/>
    <cellStyle name="40% - Акцент6 38" xfId="2538"/>
    <cellStyle name="40% - Акцент6 39" xfId="2539"/>
    <cellStyle name="40% - Акцент6 4" xfId="2540"/>
    <cellStyle name="40% - Акцент6 4 2" xfId="2541"/>
    <cellStyle name="40% - Акцент6 4 3" xfId="2542"/>
    <cellStyle name="40% - Акцент6 4 4" xfId="2543"/>
    <cellStyle name="40% - Акцент6 40" xfId="2544"/>
    <cellStyle name="40% - Акцент6 41" xfId="2545"/>
    <cellStyle name="40% - Акцент6 42" xfId="2546"/>
    <cellStyle name="40% - Акцент6 43" xfId="2547"/>
    <cellStyle name="40% - Акцент6 44" xfId="2548"/>
    <cellStyle name="40% - Акцент6 45" xfId="2549"/>
    <cellStyle name="40% - Акцент6 46" xfId="2550"/>
    <cellStyle name="40% - Акцент6 47" xfId="2551"/>
    <cellStyle name="40% - Акцент6 48" xfId="2552"/>
    <cellStyle name="40% - Акцент6 49" xfId="2553"/>
    <cellStyle name="40% - Акцент6 5" xfId="2554"/>
    <cellStyle name="40% - Акцент6 5 2" xfId="2555"/>
    <cellStyle name="40% - Акцент6 5 3" xfId="2556"/>
    <cellStyle name="40% - Акцент6 5 4" xfId="2557"/>
    <cellStyle name="40% - Акцент6 50" xfId="2558"/>
    <cellStyle name="40% - Акцент6 51" xfId="2559"/>
    <cellStyle name="40% - Акцент6 52" xfId="2560"/>
    <cellStyle name="40% - Акцент6 53" xfId="2561"/>
    <cellStyle name="40% - Акцент6 54" xfId="2562"/>
    <cellStyle name="40% - Акцент6 55" xfId="2563"/>
    <cellStyle name="40% - Акцент6 56" xfId="2564"/>
    <cellStyle name="40% - Акцент6 57" xfId="2565"/>
    <cellStyle name="40% - Акцент6 58" xfId="2566"/>
    <cellStyle name="40% - Акцент6 59" xfId="2567"/>
    <cellStyle name="40% - Акцент6 6" xfId="2568"/>
    <cellStyle name="40% - Акцент6 6 2" xfId="2569"/>
    <cellStyle name="40% - Акцент6 6 3" xfId="2570"/>
    <cellStyle name="40% - Акцент6 6 4" xfId="2571"/>
    <cellStyle name="40% - Акцент6 60" xfId="2572"/>
    <cellStyle name="40% - Акцент6 61" xfId="2573"/>
    <cellStyle name="40% - Акцент6 62" xfId="2574"/>
    <cellStyle name="40% - Акцент6 63" xfId="2575"/>
    <cellStyle name="40% - Акцент6 64" xfId="2576"/>
    <cellStyle name="40% - Акцент6 65" xfId="2577"/>
    <cellStyle name="40% - Акцент6 66" xfId="2578"/>
    <cellStyle name="40% - Акцент6 67" xfId="2579"/>
    <cellStyle name="40% - Акцент6 68" xfId="2580"/>
    <cellStyle name="40% - Акцент6 69" xfId="2581"/>
    <cellStyle name="40% - Акцент6 7" xfId="2582"/>
    <cellStyle name="40% - Акцент6 7 2" xfId="2583"/>
    <cellStyle name="40% - Акцент6 7 3" xfId="2584"/>
    <cellStyle name="40% - Акцент6 7 4" xfId="2585"/>
    <cellStyle name="40% - Акцент6 70" xfId="2586"/>
    <cellStyle name="40% - Акцент6 71" xfId="2587"/>
    <cellStyle name="40% - Акцент6 72" xfId="2588"/>
    <cellStyle name="40% - Акцент6 73" xfId="2589"/>
    <cellStyle name="40% - Акцент6 74" xfId="2590"/>
    <cellStyle name="40% - Акцент6 75" xfId="2591"/>
    <cellStyle name="40% - Акцент6 76" xfId="2592"/>
    <cellStyle name="40% - Акцент6 77" xfId="2593"/>
    <cellStyle name="40% - Акцент6 78" xfId="2594"/>
    <cellStyle name="40% - Акцент6 79" xfId="2595"/>
    <cellStyle name="40% - Акцент6 8" xfId="2596"/>
    <cellStyle name="40% - Акцент6 8 2" xfId="2597"/>
    <cellStyle name="40% - Акцент6 8 3" xfId="2598"/>
    <cellStyle name="40% - Акцент6 8 4" xfId="2599"/>
    <cellStyle name="40% - Акцент6 80" xfId="2600"/>
    <cellStyle name="40% - Акцент6 81" xfId="2601"/>
    <cellStyle name="40% - Акцент6 82" xfId="2602"/>
    <cellStyle name="40% - Акцент6 83" xfId="2603"/>
    <cellStyle name="40% - Акцент6 84" xfId="2604"/>
    <cellStyle name="40% - Акцент6 85" xfId="2605"/>
    <cellStyle name="40% - Акцент6 86" xfId="2606"/>
    <cellStyle name="40% - Акцент6 87" xfId="2607"/>
    <cellStyle name="40% - Акцент6 88" xfId="2608"/>
    <cellStyle name="40% - Акцент6 89" xfId="2609"/>
    <cellStyle name="40% - Акцент6 9" xfId="2610"/>
    <cellStyle name="40% - Акцент6 9 2" xfId="2611"/>
    <cellStyle name="40% - Акцент6 9 3" xfId="2612"/>
    <cellStyle name="40% - Акцент6 9 4" xfId="2613"/>
    <cellStyle name="40% - Акцент6 90" xfId="2614"/>
    <cellStyle name="40% - Акцент6 91" xfId="2615"/>
    <cellStyle name="40% - Акцент6 92" xfId="2616"/>
    <cellStyle name="40% - Акцент6 93" xfId="2617"/>
    <cellStyle name="40% - Акцент6 94" xfId="2618"/>
    <cellStyle name="40% - Акцент6 95" xfId="2619"/>
    <cellStyle name="40% - Акцент6 96" xfId="2620"/>
    <cellStyle name="40% - Акцент6 97" xfId="2621"/>
    <cellStyle name="40% - Акцент6 98" xfId="2622"/>
    <cellStyle name="40% - Акцент6 99" xfId="2623"/>
    <cellStyle name="Гиперссылка" xfId="3248" builtinId="8"/>
    <cellStyle name="Нейтральный 2" xfId="3"/>
    <cellStyle name="Обычный" xfId="0" builtinId="0"/>
    <cellStyle name="Обычный 10" xfId="2624"/>
    <cellStyle name="Обычный 10 2" xfId="3028"/>
    <cellStyle name="Обычный 100" xfId="2625"/>
    <cellStyle name="Обычный 101" xfId="2626"/>
    <cellStyle name="Обычный 101 2" xfId="2627"/>
    <cellStyle name="Обычный 102" xfId="2628"/>
    <cellStyle name="Обычный 103" xfId="2629"/>
    <cellStyle name="Обычный 104" xfId="2630"/>
    <cellStyle name="Обычный 105" xfId="2631"/>
    <cellStyle name="Обычный 106" xfId="2632"/>
    <cellStyle name="Обычный 107" xfId="2633"/>
    <cellStyle name="Обычный 108" xfId="6"/>
    <cellStyle name="Обычный 108 2" xfId="3029"/>
    <cellStyle name="Обычный 109" xfId="2634"/>
    <cellStyle name="Обычный 11" xfId="2635"/>
    <cellStyle name="Обычный 11 2" xfId="3030"/>
    <cellStyle name="Обычный 110" xfId="3031"/>
    <cellStyle name="Обычный 110 2" xfId="3032"/>
    <cellStyle name="Обычный 110 3" xfId="3033"/>
    <cellStyle name="Обычный 111" xfId="3034"/>
    <cellStyle name="Обычный 111 2" xfId="3035"/>
    <cellStyle name="Обычный 112" xfId="3036"/>
    <cellStyle name="Обычный 112 2" xfId="3037"/>
    <cellStyle name="Обычный 112 3" xfId="3038"/>
    <cellStyle name="Обычный 113" xfId="2636"/>
    <cellStyle name="Обычный 114" xfId="3039"/>
    <cellStyle name="Обычный 114 2" xfId="3040"/>
    <cellStyle name="Обычный 114 3" xfId="3041"/>
    <cellStyle name="Обычный 115" xfId="2637"/>
    <cellStyle name="Обычный 116" xfId="2638"/>
    <cellStyle name="Обычный 117" xfId="2639"/>
    <cellStyle name="Обычный 118" xfId="2640"/>
    <cellStyle name="Обычный 119" xfId="2641"/>
    <cellStyle name="Обычный 119 2" xfId="2642"/>
    <cellStyle name="Обычный 12" xfId="2643"/>
    <cellStyle name="Обычный 12 2" xfId="3042"/>
    <cellStyle name="Обычный 120" xfId="2644"/>
    <cellStyle name="Обычный 121" xfId="2645"/>
    <cellStyle name="Обычный 122" xfId="2646"/>
    <cellStyle name="Обычный 123" xfId="2647"/>
    <cellStyle name="Обычный 124" xfId="2648"/>
    <cellStyle name="Обычный 125" xfId="2649"/>
    <cellStyle name="Обычный 125 2" xfId="2650"/>
    <cellStyle name="Обычный 126" xfId="2651"/>
    <cellStyle name="Обычный 126 2" xfId="2652"/>
    <cellStyle name="Обычный 127" xfId="2653"/>
    <cellStyle name="Обычный 128" xfId="2654"/>
    <cellStyle name="Обычный 129" xfId="2655"/>
    <cellStyle name="Обычный 13" xfId="2656"/>
    <cellStyle name="Обычный 13 2" xfId="3043"/>
    <cellStyle name="Обычный 130" xfId="2657"/>
    <cellStyle name="Обычный 131" xfId="2658"/>
    <cellStyle name="Обычный 132" xfId="2659"/>
    <cellStyle name="Обычный 133" xfId="2660"/>
    <cellStyle name="Обычный 134" xfId="2661"/>
    <cellStyle name="Обычный 135" xfId="2662"/>
    <cellStyle name="Обычный 136" xfId="2663"/>
    <cellStyle name="Обычный 137" xfId="2664"/>
    <cellStyle name="Обычный 138" xfId="2665"/>
    <cellStyle name="Обычный 139" xfId="3044"/>
    <cellStyle name="Обычный 139 2" xfId="3045"/>
    <cellStyle name="Обычный 139 3" xfId="3046"/>
    <cellStyle name="Обычный 14" xfId="2666"/>
    <cellStyle name="Обычный 14 2" xfId="3047"/>
    <cellStyle name="Обычный 140" xfId="3048"/>
    <cellStyle name="Обычный 140 2" xfId="3049"/>
    <cellStyle name="Обычный 140 3" xfId="3050"/>
    <cellStyle name="Обычный 141" xfId="3051"/>
    <cellStyle name="Обычный 141 2" xfId="3052"/>
    <cellStyle name="Обычный 141 3" xfId="3053"/>
    <cellStyle name="Обычный 142" xfId="3054"/>
    <cellStyle name="Обычный 142 2" xfId="3055"/>
    <cellStyle name="Обычный 142 3" xfId="3056"/>
    <cellStyle name="Обычный 143" xfId="3057"/>
    <cellStyle name="Обычный 143 2" xfId="3058"/>
    <cellStyle name="Обычный 143 3" xfId="3059"/>
    <cellStyle name="Обычный 144" xfId="3060"/>
    <cellStyle name="Обычный 144 2" xfId="3061"/>
    <cellStyle name="Обычный 144 3" xfId="3062"/>
    <cellStyle name="Обычный 145" xfId="3063"/>
    <cellStyle name="Обычный 145 2" xfId="3064"/>
    <cellStyle name="Обычный 145 3" xfId="3065"/>
    <cellStyle name="Обычный 146" xfId="3066"/>
    <cellStyle name="Обычный 146 2" xfId="3067"/>
    <cellStyle name="Обычный 146 3" xfId="3068"/>
    <cellStyle name="Обычный 147" xfId="3069"/>
    <cellStyle name="Обычный 147 2" xfId="3070"/>
    <cellStyle name="Обычный 148" xfId="3071"/>
    <cellStyle name="Обычный 148 2" xfId="3072"/>
    <cellStyle name="Обычный 148 3" xfId="3073"/>
    <cellStyle name="Обычный 149" xfId="3074"/>
    <cellStyle name="Обычный 149 2" xfId="3075"/>
    <cellStyle name="Обычный 149 3" xfId="3076"/>
    <cellStyle name="Обычный 15" xfId="2667"/>
    <cellStyle name="Обычный 15 2" xfId="3077"/>
    <cellStyle name="Обычный 150" xfId="3078"/>
    <cellStyle name="Обычный 150 2" xfId="3079"/>
    <cellStyle name="Обычный 150 3" xfId="3080"/>
    <cellStyle name="Обычный 151" xfId="3081"/>
    <cellStyle name="Обычный 151 2" xfId="3082"/>
    <cellStyle name="Обычный 151 3" xfId="3083"/>
    <cellStyle name="Обычный 152" xfId="3084"/>
    <cellStyle name="Обычный 152 2" xfId="3085"/>
    <cellStyle name="Обычный 152 3" xfId="3086"/>
    <cellStyle name="Обычный 153" xfId="3087"/>
    <cellStyle name="Обычный 153 2" xfId="3088"/>
    <cellStyle name="Обычный 153 3" xfId="3089"/>
    <cellStyle name="Обычный 154" xfId="3090"/>
    <cellStyle name="Обычный 154 2" xfId="3091"/>
    <cellStyle name="Обычный 154 3" xfId="3092"/>
    <cellStyle name="Обычный 155" xfId="3093"/>
    <cellStyle name="Обычный 155 2" xfId="3094"/>
    <cellStyle name="Обычный 155 3" xfId="3095"/>
    <cellStyle name="Обычный 156" xfId="3096"/>
    <cellStyle name="Обычный 156 2" xfId="3097"/>
    <cellStyle name="Обычный 156 3" xfId="3098"/>
    <cellStyle name="Обычный 157" xfId="3099"/>
    <cellStyle name="Обычный 157 2" xfId="3100"/>
    <cellStyle name="Обычный 157 3" xfId="3101"/>
    <cellStyle name="Обычный 158" xfId="3102"/>
    <cellStyle name="Обычный 158 2" xfId="3103"/>
    <cellStyle name="Обычный 158 3" xfId="3104"/>
    <cellStyle name="Обычный 159" xfId="3105"/>
    <cellStyle name="Обычный 159 2" xfId="3106"/>
    <cellStyle name="Обычный 159 3" xfId="3107"/>
    <cellStyle name="Обычный 16" xfId="2668"/>
    <cellStyle name="Обычный 16 2" xfId="3108"/>
    <cellStyle name="Обычный 160" xfId="3109"/>
    <cellStyle name="Обычный 160 2" xfId="3110"/>
    <cellStyle name="Обычный 160 3" xfId="3111"/>
    <cellStyle name="Обычный 161" xfId="3112"/>
    <cellStyle name="Обычный 161 2" xfId="3113"/>
    <cellStyle name="Обычный 161 3" xfId="3114"/>
    <cellStyle name="Обычный 162" xfId="3115"/>
    <cellStyle name="Обычный 162 2" xfId="3116"/>
    <cellStyle name="Обычный 162 3" xfId="3117"/>
    <cellStyle name="Обычный 163" xfId="3118"/>
    <cellStyle name="Обычный 163 2" xfId="3119"/>
    <cellStyle name="Обычный 163 3" xfId="3120"/>
    <cellStyle name="Обычный 164" xfId="3121"/>
    <cellStyle name="Обычный 164 2" xfId="3122"/>
    <cellStyle name="Обычный 164 3" xfId="3123"/>
    <cellStyle name="Обычный 165" xfId="3124"/>
    <cellStyle name="Обычный 165 2" xfId="3125"/>
    <cellStyle name="Обычный 165 3" xfId="3126"/>
    <cellStyle name="Обычный 166" xfId="3127"/>
    <cellStyle name="Обычный 166 2" xfId="3128"/>
    <cellStyle name="Обычный 166 3" xfId="3129"/>
    <cellStyle name="Обычный 167" xfId="3130"/>
    <cellStyle name="Обычный 167 2" xfId="3131"/>
    <cellStyle name="Обычный 167 3" xfId="3132"/>
    <cellStyle name="Обычный 168" xfId="3133"/>
    <cellStyle name="Обычный 168 2" xfId="3134"/>
    <cellStyle name="Обычный 168 3" xfId="3135"/>
    <cellStyle name="Обычный 169" xfId="3136"/>
    <cellStyle name="Обычный 169 2" xfId="3137"/>
    <cellStyle name="Обычный 169 3" xfId="3138"/>
    <cellStyle name="Обычный 17" xfId="2669"/>
    <cellStyle name="Обычный 17 2" xfId="3139"/>
    <cellStyle name="Обычный 170" xfId="3140"/>
    <cellStyle name="Обычный 170 2" xfId="3141"/>
    <cellStyle name="Обычный 170 3" xfId="3142"/>
    <cellStyle name="Обычный 171" xfId="3143"/>
    <cellStyle name="Обычный 171 2" xfId="3144"/>
    <cellStyle name="Обычный 171 3" xfId="3145"/>
    <cellStyle name="Обычный 172" xfId="3146"/>
    <cellStyle name="Обычный 172 2" xfId="3147"/>
    <cellStyle name="Обычный 172 3" xfId="3148"/>
    <cellStyle name="Обычный 173" xfId="3149"/>
    <cellStyle name="Обычный 173 2" xfId="3150"/>
    <cellStyle name="Обычный 173 3" xfId="3151"/>
    <cellStyle name="Обычный 174" xfId="3152"/>
    <cellStyle name="Обычный 174 2" xfId="3153"/>
    <cellStyle name="Обычный 174 3" xfId="3154"/>
    <cellStyle name="Обычный 175" xfId="3155"/>
    <cellStyle name="Обычный 175 2" xfId="3156"/>
    <cellStyle name="Обычный 175 3" xfId="3157"/>
    <cellStyle name="Обычный 176" xfId="3249"/>
    <cellStyle name="Обычный 176 2" xfId="3158"/>
    <cellStyle name="Обычный 176 3" xfId="3159"/>
    <cellStyle name="Обычный 177" xfId="3250"/>
    <cellStyle name="Обычный 177 2" xfId="3160"/>
    <cellStyle name="Обычный 177 3" xfId="3161"/>
    <cellStyle name="Обычный 178 2" xfId="3162"/>
    <cellStyle name="Обычный 178 3" xfId="3163"/>
    <cellStyle name="Обычный 179" xfId="3164"/>
    <cellStyle name="Обычный 179 2" xfId="3165"/>
    <cellStyle name="Обычный 179 3" xfId="3166"/>
    <cellStyle name="Обычный 18" xfId="2670"/>
    <cellStyle name="Обычный 18 2" xfId="3167"/>
    <cellStyle name="Обычный 180" xfId="3168"/>
    <cellStyle name="Обычный 181" xfId="3169"/>
    <cellStyle name="Обычный 182" xfId="3170"/>
    <cellStyle name="Обычный 183" xfId="3171"/>
    <cellStyle name="Обычный 184" xfId="3251"/>
    <cellStyle name="Обычный 185" xfId="3252"/>
    <cellStyle name="Обычный 19" xfId="2671"/>
    <cellStyle name="Обычный 19 2" xfId="3172"/>
    <cellStyle name="Обычный 2" xfId="2672"/>
    <cellStyle name="Обычный 2 2" xfId="2673"/>
    <cellStyle name="Обычный 2 2 2" xfId="2674"/>
    <cellStyle name="Обычный 2 2 2 2" xfId="2675"/>
    <cellStyle name="Обычный 2 3" xfId="2676"/>
    <cellStyle name="Обычный 2 4" xfId="2677"/>
    <cellStyle name="Обычный 2 5" xfId="2678"/>
    <cellStyle name="Обычный 2 5 2" xfId="2679"/>
    <cellStyle name="Обычный 2 6" xfId="1"/>
    <cellStyle name="Обычный 2 7" xfId="3253"/>
    <cellStyle name="Обычный 20" xfId="2680"/>
    <cellStyle name="Обычный 20 2" xfId="3173"/>
    <cellStyle name="Обычный 21" xfId="2681"/>
    <cellStyle name="Обычный 21 2" xfId="3174"/>
    <cellStyle name="Обычный 22" xfId="2682"/>
    <cellStyle name="Обычный 22 2" xfId="3175"/>
    <cellStyle name="Обычный 23" xfId="2683"/>
    <cellStyle name="Обычный 23 2" xfId="2684"/>
    <cellStyle name="Обычный 23 3" xfId="2685"/>
    <cellStyle name="Обычный 23 4" xfId="3176"/>
    <cellStyle name="Обычный 24" xfId="2686"/>
    <cellStyle name="Обычный 24 2" xfId="2687"/>
    <cellStyle name="Обычный 24 3" xfId="2688"/>
    <cellStyle name="Обычный 24 4" xfId="3177"/>
    <cellStyle name="Обычный 25" xfId="2689"/>
    <cellStyle name="Обычный 25 2" xfId="3178"/>
    <cellStyle name="Обычный 26" xfId="2690"/>
    <cellStyle name="Обычный 26 2" xfId="3179"/>
    <cellStyle name="Обычный 27" xfId="2691"/>
    <cellStyle name="Обычный 27 2" xfId="3180"/>
    <cellStyle name="Обычный 28" xfId="2692"/>
    <cellStyle name="Обычный 28 2" xfId="3181"/>
    <cellStyle name="Обычный 29" xfId="2693"/>
    <cellStyle name="Обычный 29 2" xfId="3182"/>
    <cellStyle name="Обычный 3" xfId="2694"/>
    <cellStyle name="Обычный 3 2" xfId="3183"/>
    <cellStyle name="Обычный 30" xfId="2695"/>
    <cellStyle name="Обычный 30 2" xfId="3184"/>
    <cellStyle name="Обычный 31" xfId="2696"/>
    <cellStyle name="Обычный 32" xfId="2697"/>
    <cellStyle name="Обычный 32 2" xfId="3185"/>
    <cellStyle name="Обычный 33" xfId="2698"/>
    <cellStyle name="Обычный 33 2" xfId="3186"/>
    <cellStyle name="Обычный 34" xfId="2699"/>
    <cellStyle name="Обычный 34 2" xfId="3187"/>
    <cellStyle name="Обычный 35" xfId="2700"/>
    <cellStyle name="Обычный 35 2" xfId="3188"/>
    <cellStyle name="Обычный 36" xfId="2701"/>
    <cellStyle name="Обычный 36 2" xfId="3189"/>
    <cellStyle name="Обычный 37" xfId="2702"/>
    <cellStyle name="Обычный 37 2" xfId="3190"/>
    <cellStyle name="Обычный 38" xfId="2703"/>
    <cellStyle name="Обычный 38 2" xfId="3191"/>
    <cellStyle name="Обычный 39" xfId="2704"/>
    <cellStyle name="Обычный 39 2" xfId="3192"/>
    <cellStyle name="Обычный 4" xfId="2705"/>
    <cellStyle name="Обычный 4 2" xfId="2706"/>
    <cellStyle name="Обычный 4 3" xfId="2707"/>
    <cellStyle name="Обычный 4 4" xfId="2708"/>
    <cellStyle name="Обычный 40" xfId="2709"/>
    <cellStyle name="Обычный 40 2" xfId="3193"/>
    <cellStyle name="Обычный 41" xfId="2710"/>
    <cellStyle name="Обычный 41 2" xfId="3194"/>
    <cellStyle name="Обычный 42" xfId="2711"/>
    <cellStyle name="Обычный 42 2" xfId="3195"/>
    <cellStyle name="Обычный 43" xfId="2712"/>
    <cellStyle name="Обычный 43 2" xfId="3196"/>
    <cellStyle name="Обычный 44" xfId="2713"/>
    <cellStyle name="Обычный 44 2" xfId="3197"/>
    <cellStyle name="Обычный 45" xfId="2714"/>
    <cellStyle name="Обычный 45 2" xfId="3198"/>
    <cellStyle name="Обычный 46" xfId="2715"/>
    <cellStyle name="Обычный 46 2" xfId="3199"/>
    <cellStyle name="Обычный 47" xfId="2716"/>
    <cellStyle name="Обычный 47 2" xfId="3200"/>
    <cellStyle name="Обычный 48" xfId="2717"/>
    <cellStyle name="Обычный 48 2" xfId="3201"/>
    <cellStyle name="Обычный 49" xfId="2718"/>
    <cellStyle name="Обычный 49 2" xfId="3202"/>
    <cellStyle name="Обычный 5" xfId="2719"/>
    <cellStyle name="Обычный 5 2" xfId="2720"/>
    <cellStyle name="Обычный 5 3" xfId="2721"/>
    <cellStyle name="Обычный 5 4" xfId="2722"/>
    <cellStyle name="Обычный 5 5" xfId="3203"/>
    <cellStyle name="Обычный 50" xfId="2723"/>
    <cellStyle name="Обычный 50 2" xfId="3204"/>
    <cellStyle name="Обычный 51" xfId="2724"/>
    <cellStyle name="Обычный 51 2" xfId="3205"/>
    <cellStyle name="Обычный 52" xfId="2725"/>
    <cellStyle name="Обычный 53" xfId="2726"/>
    <cellStyle name="Обычный 53 2" xfId="3206"/>
    <cellStyle name="Обычный 54" xfId="2727"/>
    <cellStyle name="Обычный 54 2" xfId="3207"/>
    <cellStyle name="Обычный 55" xfId="2728"/>
    <cellStyle name="Обычный 55 2" xfId="3208"/>
    <cellStyle name="Обычный 56" xfId="2729"/>
    <cellStyle name="Обычный 56 2" xfId="3209"/>
    <cellStyle name="Обычный 57" xfId="2730"/>
    <cellStyle name="Обычный 57 2" xfId="3210"/>
    <cellStyle name="Обычный 58" xfId="2731"/>
    <cellStyle name="Обычный 59" xfId="2732"/>
    <cellStyle name="Обычный 59 2" xfId="3211"/>
    <cellStyle name="Обычный 6" xfId="2733"/>
    <cellStyle name="Обычный 6 2" xfId="2734"/>
    <cellStyle name="Обычный 6 3" xfId="2735"/>
    <cellStyle name="Обычный 6 4" xfId="2736"/>
    <cellStyle name="Обычный 6 5" xfId="3212"/>
    <cellStyle name="Обычный 60" xfId="2737"/>
    <cellStyle name="Обычный 61" xfId="2738"/>
    <cellStyle name="Обычный 61 2" xfId="3213"/>
    <cellStyle name="Обычный 62" xfId="2739"/>
    <cellStyle name="Обычный 62 2" xfId="3214"/>
    <cellStyle name="Обычный 63" xfId="2740"/>
    <cellStyle name="Обычный 63 2" xfId="3215"/>
    <cellStyle name="Обычный 64" xfId="2741"/>
    <cellStyle name="Обычный 65" xfId="2742"/>
    <cellStyle name="Обычный 66" xfId="2743"/>
    <cellStyle name="Обычный 67" xfId="2744"/>
    <cellStyle name="Обычный 68" xfId="2745"/>
    <cellStyle name="Обычный 69" xfId="2746"/>
    <cellStyle name="Обычный 7" xfId="2747"/>
    <cellStyle name="Обычный 7 2" xfId="3216"/>
    <cellStyle name="Обычный 70" xfId="2748"/>
    <cellStyle name="Обычный 70 2" xfId="3217"/>
    <cellStyle name="Обычный 71" xfId="2749"/>
    <cellStyle name="Обычный 71 2" xfId="3218"/>
    <cellStyle name="Обычный 72" xfId="2750"/>
    <cellStyle name="Обычный 72 2" xfId="3219"/>
    <cellStyle name="Обычный 73" xfId="2751"/>
    <cellStyle name="Обычный 73 2" xfId="3220"/>
    <cellStyle name="Обычный 74" xfId="2752"/>
    <cellStyle name="Обычный 74 2" xfId="3221"/>
    <cellStyle name="Обычный 75" xfId="2753"/>
    <cellStyle name="Обычный 76" xfId="2754"/>
    <cellStyle name="Обычный 77" xfId="2755"/>
    <cellStyle name="Обычный 78" xfId="2756"/>
    <cellStyle name="Обычный 79" xfId="2757"/>
    <cellStyle name="Обычный 8" xfId="2758"/>
    <cellStyle name="Обычный 8 2" xfId="3222"/>
    <cellStyle name="Обычный 80" xfId="2759"/>
    <cellStyle name="Обычный 81" xfId="2760"/>
    <cellStyle name="Обычный 82" xfId="2761"/>
    <cellStyle name="Обычный 83" xfId="2762"/>
    <cellStyle name="Обычный 84" xfId="2763"/>
    <cellStyle name="Обычный 85" xfId="2764"/>
    <cellStyle name="Обычный 86" xfId="2765"/>
    <cellStyle name="Обычный 87" xfId="2766"/>
    <cellStyle name="Обычный 88" xfId="2767"/>
    <cellStyle name="Обычный 89" xfId="2768"/>
    <cellStyle name="Обычный 9" xfId="2769"/>
    <cellStyle name="Обычный 9 2" xfId="3223"/>
    <cellStyle name="Обычный 90" xfId="2770"/>
    <cellStyle name="Обычный 90 2" xfId="2771"/>
    <cellStyle name="Обычный 91" xfId="2772"/>
    <cellStyle name="Обычный 91 2" xfId="2773"/>
    <cellStyle name="Обычный 92" xfId="2774"/>
    <cellStyle name="Обычный 93" xfId="2775"/>
    <cellStyle name="Обычный 94" xfId="2776"/>
    <cellStyle name="Обычный 95" xfId="2777"/>
    <cellStyle name="Обычный 96" xfId="2778"/>
    <cellStyle name="Обычный 97" xfId="2779"/>
    <cellStyle name="Обычный 98" xfId="2780"/>
    <cellStyle name="Обычный 99" xfId="2781"/>
    <cellStyle name="Примечание 10" xfId="2782"/>
    <cellStyle name="Примечание 10 2" xfId="2783"/>
    <cellStyle name="Примечание 10 3" xfId="2784"/>
    <cellStyle name="Примечание 10 4" xfId="2785"/>
    <cellStyle name="Примечание 100" xfId="2786"/>
    <cellStyle name="Примечание 101" xfId="2787"/>
    <cellStyle name="Примечание 102" xfId="2788"/>
    <cellStyle name="Примечание 103" xfId="2789"/>
    <cellStyle name="Примечание 104" xfId="2790"/>
    <cellStyle name="Примечание 105" xfId="2791"/>
    <cellStyle name="Примечание 106" xfId="2792"/>
    <cellStyle name="Примечание 107" xfId="2793"/>
    <cellStyle name="Примечание 108" xfId="2794"/>
    <cellStyle name="Примечание 109" xfId="2795"/>
    <cellStyle name="Примечание 11" xfId="2796"/>
    <cellStyle name="Примечание 110" xfId="2797"/>
    <cellStyle name="Примечание 111" xfId="2798"/>
    <cellStyle name="Примечание 112" xfId="2799"/>
    <cellStyle name="Примечание 113" xfId="2800"/>
    <cellStyle name="Примечание 114" xfId="2801"/>
    <cellStyle name="Примечание 115" xfId="2802"/>
    <cellStyle name="Примечание 116" xfId="2803"/>
    <cellStyle name="Примечание 117" xfId="2804"/>
    <cellStyle name="Примечание 118" xfId="2805"/>
    <cellStyle name="Примечание 119" xfId="2806"/>
    <cellStyle name="Примечание 12" xfId="2807"/>
    <cellStyle name="Примечание 120" xfId="2808"/>
    <cellStyle name="Примечание 121" xfId="2809"/>
    <cellStyle name="Примечание 122" xfId="2810"/>
    <cellStyle name="Примечание 123" xfId="2811"/>
    <cellStyle name="Примечание 124" xfId="2812"/>
    <cellStyle name="Примечание 125" xfId="2813"/>
    <cellStyle name="Примечание 126" xfId="2814"/>
    <cellStyle name="Примечание 127" xfId="2815"/>
    <cellStyle name="Примечание 128" xfId="2816"/>
    <cellStyle name="Примечание 129" xfId="2817"/>
    <cellStyle name="Примечание 13" xfId="2818"/>
    <cellStyle name="Примечание 130" xfId="2819"/>
    <cellStyle name="Примечание 131" xfId="2820"/>
    <cellStyle name="Примечание 132" xfId="2821"/>
    <cellStyle name="Примечание 133" xfId="2822"/>
    <cellStyle name="Примечание 134" xfId="2823"/>
    <cellStyle name="Примечание 135" xfId="2824"/>
    <cellStyle name="Примечание 136" xfId="2825"/>
    <cellStyle name="Примечание 137" xfId="2826"/>
    <cellStyle name="Примечание 138" xfId="2827"/>
    <cellStyle name="Примечание 139" xfId="2828"/>
    <cellStyle name="Примечание 14" xfId="2829"/>
    <cellStyle name="Примечание 140" xfId="2830"/>
    <cellStyle name="Примечание 141" xfId="2831"/>
    <cellStyle name="Примечание 142" xfId="2832"/>
    <cellStyle name="Примечание 143" xfId="2833"/>
    <cellStyle name="Примечание 144" xfId="2834"/>
    <cellStyle name="Примечание 145" xfId="2835"/>
    <cellStyle name="Примечание 146" xfId="2836"/>
    <cellStyle name="Примечание 147" xfId="2837"/>
    <cellStyle name="Примечание 148" xfId="2838"/>
    <cellStyle name="Примечание 149" xfId="2839"/>
    <cellStyle name="Примечание 15" xfId="2840"/>
    <cellStyle name="Примечание 150" xfId="2841"/>
    <cellStyle name="Примечание 151" xfId="2842"/>
    <cellStyle name="Примечание 152" xfId="2843"/>
    <cellStyle name="Примечание 153" xfId="2844"/>
    <cellStyle name="Примечание 154" xfId="2845"/>
    <cellStyle name="Примечание 155" xfId="2846"/>
    <cellStyle name="Примечание 16" xfId="2847"/>
    <cellStyle name="Примечание 17" xfId="2848"/>
    <cellStyle name="Примечание 18" xfId="2849"/>
    <cellStyle name="Примечание 19" xfId="2850"/>
    <cellStyle name="Примечание 2" xfId="2851"/>
    <cellStyle name="Примечание 2 2" xfId="2852"/>
    <cellStyle name="Примечание 2 2 2" xfId="2853"/>
    <cellStyle name="Примечание 2 2 3" xfId="2854"/>
    <cellStyle name="Примечание 2 2 4" xfId="2855"/>
    <cellStyle name="Примечание 2 3" xfId="2856"/>
    <cellStyle name="Примечание 2 4" xfId="2857"/>
    <cellStyle name="Примечание 2 5" xfId="2858"/>
    <cellStyle name="Примечание 2 6" xfId="2859"/>
    <cellStyle name="Примечание 2 7" xfId="2860"/>
    <cellStyle name="Примечание 2 8" xfId="2861"/>
    <cellStyle name="Примечание 2 9" xfId="2862"/>
    <cellStyle name="Примечание 20" xfId="2863"/>
    <cellStyle name="Примечание 21" xfId="2864"/>
    <cellStyle name="Примечание 22" xfId="2865"/>
    <cellStyle name="Примечание 23" xfId="2866"/>
    <cellStyle name="Примечание 24" xfId="2867"/>
    <cellStyle name="Примечание 25" xfId="2868"/>
    <cellStyle name="Примечание 26" xfId="2869"/>
    <cellStyle name="Примечание 27" xfId="2870"/>
    <cellStyle name="Примечание 28" xfId="2871"/>
    <cellStyle name="Примечание 29" xfId="2872"/>
    <cellStyle name="Примечание 3" xfId="2873"/>
    <cellStyle name="Примечание 3 2" xfId="2874"/>
    <cellStyle name="Примечание 3 3" xfId="2875"/>
    <cellStyle name="Примечание 3 4" xfId="2876"/>
    <cellStyle name="Примечание 30" xfId="2877"/>
    <cellStyle name="Примечание 31" xfId="2878"/>
    <cellStyle name="Примечание 32" xfId="2879"/>
    <cellStyle name="Примечание 33" xfId="2880"/>
    <cellStyle name="Примечание 34" xfId="2881"/>
    <cellStyle name="Примечание 35" xfId="2882"/>
    <cellStyle name="Примечание 36" xfId="2883"/>
    <cellStyle name="Примечание 37" xfId="2884"/>
    <cellStyle name="Примечание 38" xfId="2885"/>
    <cellStyle name="Примечание 39" xfId="2886"/>
    <cellStyle name="Примечание 4" xfId="2887"/>
    <cellStyle name="Примечание 4 2" xfId="2888"/>
    <cellStyle name="Примечание 4 3" xfId="2889"/>
    <cellStyle name="Примечание 4 4" xfId="2890"/>
    <cellStyle name="Примечание 40" xfId="2891"/>
    <cellStyle name="Примечание 41" xfId="2892"/>
    <cellStyle name="Примечание 42" xfId="2893"/>
    <cellStyle name="Примечание 43" xfId="2894"/>
    <cellStyle name="Примечание 44" xfId="2895"/>
    <cellStyle name="Примечание 45" xfId="2896"/>
    <cellStyle name="Примечание 46" xfId="2897"/>
    <cellStyle name="Примечание 47" xfId="2898"/>
    <cellStyle name="Примечание 48" xfId="2899"/>
    <cellStyle name="Примечание 49" xfId="2900"/>
    <cellStyle name="Примечание 5" xfId="2901"/>
    <cellStyle name="Примечание 5 2" xfId="2902"/>
    <cellStyle name="Примечание 5 3" xfId="2903"/>
    <cellStyle name="Примечание 5 4" xfId="2904"/>
    <cellStyle name="Примечание 50" xfId="2905"/>
    <cellStyle name="Примечание 51" xfId="2906"/>
    <cellStyle name="Примечание 52" xfId="2907"/>
    <cellStyle name="Примечание 53" xfId="2908"/>
    <cellStyle name="Примечание 54" xfId="2909"/>
    <cellStyle name="Примечание 55" xfId="2910"/>
    <cellStyle name="Примечание 56" xfId="2911"/>
    <cellStyle name="Примечание 57" xfId="2912"/>
    <cellStyle name="Примечание 58" xfId="2913"/>
    <cellStyle name="Примечание 59" xfId="2914"/>
    <cellStyle name="Примечание 6" xfId="2915"/>
    <cellStyle name="Примечание 6 2" xfId="2916"/>
    <cellStyle name="Примечание 6 3" xfId="2917"/>
    <cellStyle name="Примечание 6 4" xfId="2918"/>
    <cellStyle name="Примечание 60" xfId="2919"/>
    <cellStyle name="Примечание 61" xfId="2920"/>
    <cellStyle name="Примечание 62" xfId="2921"/>
    <cellStyle name="Примечание 63" xfId="2922"/>
    <cellStyle name="Примечание 64" xfId="2923"/>
    <cellStyle name="Примечание 65" xfId="2924"/>
    <cellStyle name="Примечание 66" xfId="2925"/>
    <cellStyle name="Примечание 67" xfId="2926"/>
    <cellStyle name="Примечание 68" xfId="2927"/>
    <cellStyle name="Примечание 69" xfId="2928"/>
    <cellStyle name="Примечание 7" xfId="2929"/>
    <cellStyle name="Примечание 7 2" xfId="2930"/>
    <cellStyle name="Примечание 7 3" xfId="2931"/>
    <cellStyle name="Примечание 7 4" xfId="2932"/>
    <cellStyle name="Примечание 70" xfId="2933"/>
    <cellStyle name="Примечание 71" xfId="2934"/>
    <cellStyle name="Примечание 72" xfId="2935"/>
    <cellStyle name="Примечание 73" xfId="2936"/>
    <cellStyle name="Примечание 74" xfId="2937"/>
    <cellStyle name="Примечание 75" xfId="2938"/>
    <cellStyle name="Примечание 76" xfId="2939"/>
    <cellStyle name="Примечание 77" xfId="2940"/>
    <cellStyle name="Примечание 78" xfId="2941"/>
    <cellStyle name="Примечание 79" xfId="2942"/>
    <cellStyle name="Примечание 8" xfId="2943"/>
    <cellStyle name="Примечание 8 2" xfId="2944"/>
    <cellStyle name="Примечание 8 3" xfId="2945"/>
    <cellStyle name="Примечание 8 4" xfId="2946"/>
    <cellStyle name="Примечание 80" xfId="2947"/>
    <cellStyle name="Примечание 81" xfId="2948"/>
    <cellStyle name="Примечание 82" xfId="2949"/>
    <cellStyle name="Примечание 83" xfId="2950"/>
    <cellStyle name="Примечание 84" xfId="2951"/>
    <cellStyle name="Примечание 85" xfId="2952"/>
    <cellStyle name="Примечание 86" xfId="2953"/>
    <cellStyle name="Примечание 87" xfId="2954"/>
    <cellStyle name="Примечание 88" xfId="2955"/>
    <cellStyle name="Примечание 89" xfId="2956"/>
    <cellStyle name="Примечание 9" xfId="2957"/>
    <cellStyle name="Примечание 9 2" xfId="2958"/>
    <cellStyle name="Примечание 9 3" xfId="2959"/>
    <cellStyle name="Примечание 9 4" xfId="2960"/>
    <cellStyle name="Примечание 90" xfId="2961"/>
    <cellStyle name="Примечание 91" xfId="2962"/>
    <cellStyle name="Примечание 92" xfId="2963"/>
    <cellStyle name="Примечание 93" xfId="2964"/>
    <cellStyle name="Примечание 94" xfId="2965"/>
    <cellStyle name="Примечание 95" xfId="2966"/>
    <cellStyle name="Примечание 96" xfId="2967"/>
    <cellStyle name="Примечание 97" xfId="2968"/>
    <cellStyle name="Примечание 98" xfId="2969"/>
    <cellStyle name="Примечание 99" xfId="2970"/>
    <cellStyle name="Процентный" xfId="3026" builtinId="5"/>
    <cellStyle name="Процентный 10" xfId="2971"/>
    <cellStyle name="Процентный 16" xfId="2972"/>
    <cellStyle name="Процентный 2" xfId="2973"/>
    <cellStyle name="Процентный 2 2" xfId="2974"/>
    <cellStyle name="Процентный 2 3" xfId="2"/>
    <cellStyle name="Процентный 3" xfId="2975"/>
    <cellStyle name="Процентный 4" xfId="2976"/>
    <cellStyle name="Процентный 5" xfId="2977"/>
    <cellStyle name="Финансовый" xfId="3027" builtinId="3"/>
    <cellStyle name="Финансовый 10" xfId="2978"/>
    <cellStyle name="Финансовый 11" xfId="3224"/>
    <cellStyle name="Финансовый 12" xfId="3225"/>
    <cellStyle name="Финансовый 13" xfId="3226"/>
    <cellStyle name="Финансовый 14" xfId="2979"/>
    <cellStyle name="Финансовый 15" xfId="3227"/>
    <cellStyle name="Финансовый 16" xfId="3228"/>
    <cellStyle name="Финансовый 17" xfId="3229"/>
    <cellStyle name="Финансовый 18" xfId="3230"/>
    <cellStyle name="Финансовый 19" xfId="3231"/>
    <cellStyle name="Финансовый 2" xfId="5"/>
    <cellStyle name="Финансовый 2 10" xfId="2980"/>
    <cellStyle name="Финансовый 2 11" xfId="2981"/>
    <cellStyle name="Финансовый 2 12" xfId="2982"/>
    <cellStyle name="Финансовый 2 13" xfId="2983"/>
    <cellStyle name="Финансовый 2 14" xfId="2984"/>
    <cellStyle name="Финансовый 2 15" xfId="2985"/>
    <cellStyle name="Финансовый 2 16" xfId="2986"/>
    <cellStyle name="Финансовый 2 17" xfId="2987"/>
    <cellStyle name="Финансовый 2 18" xfId="2988"/>
    <cellStyle name="Финансовый 2 19" xfId="2989"/>
    <cellStyle name="Финансовый 2 2" xfId="2990"/>
    <cellStyle name="Финансовый 2 2 10" xfId="2991"/>
    <cellStyle name="Финансовый 2 2 11" xfId="2992"/>
    <cellStyle name="Финансовый 2 2 12" xfId="2993"/>
    <cellStyle name="Финансовый 2 2 13" xfId="2994"/>
    <cellStyle name="Финансовый 2 2 14" xfId="2995"/>
    <cellStyle name="Финансовый 2 2 15" xfId="2996"/>
    <cellStyle name="Финансовый 2 2 16" xfId="2997"/>
    <cellStyle name="Финансовый 2 2 17" xfId="2998"/>
    <cellStyle name="Финансовый 2 2 18" xfId="2999"/>
    <cellStyle name="Финансовый 2 2 19" xfId="3000"/>
    <cellStyle name="Финансовый 2 2 2" xfId="3001"/>
    <cellStyle name="Финансовый 2 2 20" xfId="3002"/>
    <cellStyle name="Финансовый 2 2 21" xfId="3232"/>
    <cellStyle name="Финансовый 2 2 3" xfId="3003"/>
    <cellStyle name="Финансовый 2 2 4" xfId="3004"/>
    <cellStyle name="Финансовый 2 2 5" xfId="3005"/>
    <cellStyle name="Финансовый 2 2 6" xfId="3006"/>
    <cellStyle name="Финансовый 2 2 7" xfId="3007"/>
    <cellStyle name="Финансовый 2 2 8" xfId="3008"/>
    <cellStyle name="Финансовый 2 2 9" xfId="3009"/>
    <cellStyle name="Финансовый 2 20" xfId="3010"/>
    <cellStyle name="Финансовый 2 21" xfId="3011"/>
    <cellStyle name="Финансовый 2 22" xfId="3012"/>
    <cellStyle name="Финансовый 2 23" xfId="3013"/>
    <cellStyle name="Финансовый 2 24" xfId="3233"/>
    <cellStyle name="Финансовый 2 25" xfId="3234"/>
    <cellStyle name="Финансовый 2 3" xfId="3014"/>
    <cellStyle name="Финансовый 2 4" xfId="3015"/>
    <cellStyle name="Финансовый 2 5" xfId="3016"/>
    <cellStyle name="Финансовый 2 6" xfId="3017"/>
    <cellStyle name="Финансовый 2 7" xfId="3018"/>
    <cellStyle name="Финансовый 2 8" xfId="3019"/>
    <cellStyle name="Финансовый 2 9" xfId="3020"/>
    <cellStyle name="Финансовый 20" xfId="3235"/>
    <cellStyle name="Финансовый 21" xfId="3236"/>
    <cellStyle name="Финансовый 22" xfId="3237"/>
    <cellStyle name="Финансовый 23" xfId="3238"/>
    <cellStyle name="Финансовый 24" xfId="3239"/>
    <cellStyle name="Финансовый 25" xfId="3240"/>
    <cellStyle name="Финансовый 26" xfId="3241"/>
    <cellStyle name="Финансовый 27" xfId="3242"/>
    <cellStyle name="Финансовый 28" xfId="3243"/>
    <cellStyle name="Финансовый 29" xfId="3244"/>
    <cellStyle name="Финансовый 3" xfId="3021"/>
    <cellStyle name="Финансовый 3 2" xfId="3022"/>
    <cellStyle name="Финансовый 4" xfId="3023"/>
    <cellStyle name="Финансовый 5" xfId="3024"/>
    <cellStyle name="Финансовый 5 2" xfId="3025"/>
    <cellStyle name="Финансовый 6" xfId="4"/>
    <cellStyle name="Финансовый 7" xfId="3245"/>
    <cellStyle name="Финансовый 8" xfId="3246"/>
    <cellStyle name="Финансовый 9" xfId="3247"/>
  </cellStyles>
  <dxfs count="57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 patternType="solid">
          <fgColor rgb="FFFF0000"/>
          <bgColor indexed="65"/>
        </patternFill>
      </fill>
    </dxf>
    <dxf>
      <fill>
        <patternFill patternType="solid">
          <fgColor rgb="FFFFC000"/>
          <bgColor indexed="65"/>
        </patternFill>
      </fill>
    </dxf>
    <dxf>
      <fill>
        <patternFill patternType="solid">
          <fgColor rgb="FFFFFF00"/>
          <bgColor indexed="65"/>
        </patternFill>
      </fill>
    </dxf>
    <dxf>
      <fill>
        <patternFill patternType="solid">
          <fgColor rgb="FF92D050"/>
          <bgColor indexed="65"/>
        </patternFill>
      </fill>
    </dxf>
    <dxf>
      <fill>
        <patternFill patternType="solid">
          <fgColor rgb="FFFFFFFF"/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DCF6B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0" fmlaLink="$K$6" fmlaRange="Assessment!$N$5:$O$11" noThreeD="1" sel="5" val="0"/>
</file>

<file path=xl/ctrlProps/ctrlProp2.xml><?xml version="1.0" encoding="utf-8"?>
<formControlPr xmlns="http://schemas.microsoft.com/office/spreadsheetml/2009/9/main" objectType="Drop" dropLines="7" dropStyle="combo" dx="20" fmlaLink="$K$7" fmlaRange="Assessment!$N$5:$O$11" noThreeD="1" sel="0" val="0"/>
</file>

<file path=xl/ctrlProps/ctrlProp3.xml><?xml version="1.0" encoding="utf-8"?>
<formControlPr xmlns="http://schemas.microsoft.com/office/spreadsheetml/2009/9/main" objectType="Drop" dropLines="7" dropStyle="combo" dx="20" fmlaLink="$K$8" fmlaRange="Assessment!$N$5:$O$11" noThreeD="1" sel="2" val="0"/>
</file>

<file path=xl/ctrlProps/ctrlProp4.xml><?xml version="1.0" encoding="utf-8"?>
<formControlPr xmlns="http://schemas.microsoft.com/office/spreadsheetml/2009/9/main" objectType="Drop" dropLines="7" dropStyle="combo" dx="20" fmlaLink="$K$9" fmlaRange="Assessment!$N$5:$O$11" noThreeD="1" sel="0" val="0"/>
</file>

<file path=xl/ctrlProps/ctrlProp5.xml><?xml version="1.0" encoding="utf-8"?>
<formControlPr xmlns="http://schemas.microsoft.com/office/spreadsheetml/2009/9/main" objectType="Drop" dropLines="7" dropStyle="combo" dx="20" fmlaLink="$K$10" fmlaRange="Assessment!$N$5:$O$11" noThreeD="1" sel="0" val="0"/>
</file>

<file path=xl/ctrlProps/ctrlProp6.xml><?xml version="1.0" encoding="utf-8"?>
<formControlPr xmlns="http://schemas.microsoft.com/office/spreadsheetml/2009/9/main" objectType="Drop" dropLines="7" dropStyle="combo" dx="20" fmlaLink="$K$11" fmlaRange="Assessment!$N$5:$O$11" noThreeD="1" sel="3" val="0"/>
</file>

<file path=xl/ctrlProps/ctrlProp7.xml><?xml version="1.0" encoding="utf-8"?>
<formControlPr xmlns="http://schemas.microsoft.com/office/spreadsheetml/2009/9/main" objectType="Drop" dropLines="7" dropStyle="combo" dx="20" fmlaLink="$K$13" fmlaRange="Assessment!$N$5:$O$11" noThreeD="1" sel="4" val="0"/>
</file>

<file path=xl/ctrlProps/ctrlProp8.xml><?xml version="1.0" encoding="utf-8"?>
<formControlPr xmlns="http://schemas.microsoft.com/office/spreadsheetml/2009/9/main" objectType="Drop" dropLines="7" dropStyle="combo" dx="20" fmlaLink="$K$14" fmlaRange="Assessment!$N$5:$O$11" noThreeD="1" sel="5" val="0"/>
</file>

<file path=xl/ctrlProps/ctrlProp9.xml><?xml version="1.0" encoding="utf-8"?>
<formControlPr xmlns="http://schemas.microsoft.com/office/spreadsheetml/2009/9/main" objectType="Drop" dropLines="7" dropStyle="combo" dx="20" fmlaLink="$K$15" fmlaRange="Assessment!$N$5:$O$11" noThreeD="1" sel="3" val="0"/>
</file>

<file path=xl/ctrlProps/ctrlProp10.xml><?xml version="1.0" encoding="utf-8"?>
<formControlPr xmlns="http://schemas.microsoft.com/office/spreadsheetml/2009/9/main" objectType="Drop" dropLines="7" dropStyle="combo" dx="20" fmlaLink="$K$16" fmlaRange="Assessment!$N$5:$O$11" noThreeD="1" sel="3" val="0"/>
</file>

<file path=xl/ctrlProps/ctrlProp11.xml><?xml version="1.0" encoding="utf-8"?>
<formControlPr xmlns="http://schemas.microsoft.com/office/spreadsheetml/2009/9/main" objectType="Drop" dropLines="7" dropStyle="combo" dx="20" fmlaLink="$K$17" fmlaRange="Assessment!$N$5:$O$11" noThreeD="1" sel="3" val="0"/>
</file>

<file path=xl/ctrlProps/ctrlProp12.xml><?xml version="1.0" encoding="utf-8"?>
<formControlPr xmlns="http://schemas.microsoft.com/office/spreadsheetml/2009/9/main" objectType="Drop" dropLines="7" dropStyle="combo" dx="20" fmlaLink="$K$20" fmlaRange="Assessment!$N$5:$O$11" noThreeD="1" sel="3" val="0"/>
</file>

<file path=xl/ctrlProps/ctrlProp13.xml><?xml version="1.0" encoding="utf-8"?>
<formControlPr xmlns="http://schemas.microsoft.com/office/spreadsheetml/2009/9/main" objectType="Drop" dropLines="7" dropStyle="combo" dx="20" fmlaLink="$K$21" fmlaRange="Assessment!$N$5:$O$11" noThreeD="1" sel="2" val="0"/>
</file>

<file path=xl/ctrlProps/ctrlProp14.xml><?xml version="1.0" encoding="utf-8"?>
<formControlPr xmlns="http://schemas.microsoft.com/office/spreadsheetml/2009/9/main" objectType="Drop" dropLines="7" dropStyle="combo" dx="20" fmlaLink="$K$22" fmlaRange="Assessment!$N$5:$O$11" noThreeD="1" sel="0" val="0"/>
</file>

<file path=xl/ctrlProps/ctrlProp15.xml><?xml version="1.0" encoding="utf-8"?>
<formControlPr xmlns="http://schemas.microsoft.com/office/spreadsheetml/2009/9/main" objectType="Drop" dropLines="7" dropStyle="combo" dx="20" fmlaLink="#REF!" fmlaRange="#REF!" noThreeD="1" sel="0" val="0"/>
</file>

<file path=xl/ctrlProps/ctrlProp16.xml><?xml version="1.0" encoding="utf-8"?>
<formControlPr xmlns="http://schemas.microsoft.com/office/spreadsheetml/2009/9/main" objectType="Drop" dropLines="7" dropStyle="combo" dx="20" fmlaLink="$K$24" fmlaRange="Assessment!$N$5:$O$11" noThreeD="1" sel="2" val="0"/>
</file>

<file path=xl/ctrlProps/ctrlProp17.xml><?xml version="1.0" encoding="utf-8"?>
<formControlPr xmlns="http://schemas.microsoft.com/office/spreadsheetml/2009/9/main" objectType="Drop" dropLines="7" dropStyle="combo" dx="20" fmlaLink="$K$25" fmlaRange="Assessment!$N$5:$O$11" noThreeD="1" sel="4" val="0"/>
</file>

<file path=xl/ctrlProps/ctrlProp18.xml><?xml version="1.0" encoding="utf-8"?>
<formControlPr xmlns="http://schemas.microsoft.com/office/spreadsheetml/2009/9/main" objectType="Drop" dropLines="7" dropStyle="combo" dx="20" fmlaLink="$K$27" fmlaRange="Assessment!$N$5:$O$11" noThreeD="1" sel="0" val="0"/>
</file>

<file path=xl/ctrlProps/ctrlProp19.xml><?xml version="1.0" encoding="utf-8"?>
<formControlPr xmlns="http://schemas.microsoft.com/office/spreadsheetml/2009/9/main" objectType="Drop" dropLines="7" dropStyle="combo" dx="20" fmlaLink="$K$28" fmlaRange="Assessment!$N$5:$O$11" noThreeD="1" sel="2" val="0"/>
</file>

<file path=xl/ctrlProps/ctrlProp20.xml><?xml version="1.0" encoding="utf-8"?>
<formControlPr xmlns="http://schemas.microsoft.com/office/spreadsheetml/2009/9/main" objectType="Drop" dropLines="7" dropStyle="combo" dx="20" fmlaLink="$K$29" fmlaRange="Assessment!$N$5:$O$11" noThreeD="1" sel="3" val="0"/>
</file>

<file path=xl/ctrlProps/ctrlProp21.xml><?xml version="1.0" encoding="utf-8"?>
<formControlPr xmlns="http://schemas.microsoft.com/office/spreadsheetml/2009/9/main" objectType="Drop" dropLines="7" dropStyle="combo" dx="20" fmlaLink="$K$31" fmlaRange="Assessment!$N$5:$O$11" noThreeD="1" sel="6" val="0"/>
</file>

<file path=xl/ctrlProps/ctrlProp22.xml><?xml version="1.0" encoding="utf-8"?>
<formControlPr xmlns="http://schemas.microsoft.com/office/spreadsheetml/2009/9/main" objectType="Drop" dropLines="7" dropStyle="combo" dx="20" fmlaLink="$K$32" fmlaRange="Assessment!$N$5:$O$11" noThreeD="1" sel="4" val="0"/>
</file>

<file path=xl/ctrlProps/ctrlProp23.xml><?xml version="1.0" encoding="utf-8"?>
<formControlPr xmlns="http://schemas.microsoft.com/office/spreadsheetml/2009/9/main" objectType="Drop" dropLines="7" dropStyle="combo" dx="20" fmlaLink="$K$43" fmlaRange="Assessment!$N$5:$O$11" noThreeD="1" sel="4" val="0"/>
</file>

<file path=xl/ctrlProps/ctrlProp24.xml><?xml version="1.0" encoding="utf-8"?>
<formControlPr xmlns="http://schemas.microsoft.com/office/spreadsheetml/2009/9/main" objectType="Drop" dropLines="7" dropStyle="combo" dx="20" fmlaLink="$K$44" fmlaRange="Assessment!$N$5:$O$11" noThreeD="1" sel="5" val="0"/>
</file>

<file path=xl/ctrlProps/ctrlProp25.xml><?xml version="1.0" encoding="utf-8"?>
<formControlPr xmlns="http://schemas.microsoft.com/office/spreadsheetml/2009/9/main" objectType="Drop" dropLines="7" dropStyle="combo" dx="20" fmlaLink="$K$45" fmlaRange="Assessment!$N$5:$O$11" noThreeD="1" sel="0" val="0"/>
</file>

<file path=xl/ctrlProps/ctrlProp26.xml><?xml version="1.0" encoding="utf-8"?>
<formControlPr xmlns="http://schemas.microsoft.com/office/spreadsheetml/2009/9/main" objectType="Drop" dropLines="7" dropStyle="combo" dx="20" fmlaLink="$K$46" fmlaRange="Assessment!$N$5:$O$11" noThreeD="1" sel="6" val="0"/>
</file>

<file path=xl/ctrlProps/ctrlProp27.xml><?xml version="1.0" encoding="utf-8"?>
<formControlPr xmlns="http://schemas.microsoft.com/office/spreadsheetml/2009/9/main" objectType="Drop" dropLines="7" dropStyle="combo" dx="20" fmlaLink="$K$48" fmlaRange="Assessment!$N$5:$O$11" noThreeD="1" sel="0" val="0"/>
</file>

<file path=xl/ctrlProps/ctrlProp28.xml><?xml version="1.0" encoding="utf-8"?>
<formControlPr xmlns="http://schemas.microsoft.com/office/spreadsheetml/2009/9/main" objectType="Drop" dropLines="7" dropStyle="combo" dx="20" fmlaLink="$K$49" fmlaRange="Assessment!$N$5:$O$11" noThreeD="1" sel="0" val="0"/>
</file>

<file path=xl/ctrlProps/ctrlProp29.xml><?xml version="1.0" encoding="utf-8"?>
<formControlPr xmlns="http://schemas.microsoft.com/office/spreadsheetml/2009/9/main" objectType="Drop" dropLines="7" dropStyle="combo" dx="20" fmlaLink="$K$51" fmlaRange="Assessment!$N$5:$O$11" noThreeD="1" sel="4" val="0"/>
</file>

<file path=xl/ctrlProps/ctrlProp30.xml><?xml version="1.0" encoding="utf-8"?>
<formControlPr xmlns="http://schemas.microsoft.com/office/spreadsheetml/2009/9/main" objectType="Drop" dropLines="7" dropStyle="combo" dx="20" fmlaLink="$K$52" fmlaRange="Assessment!$N$5:$O$11" noThreeD="1" sel="3" val="0"/>
</file>

<file path=xl/ctrlProps/ctrlProp31.xml><?xml version="1.0" encoding="utf-8"?>
<formControlPr xmlns="http://schemas.microsoft.com/office/spreadsheetml/2009/9/main" objectType="Drop" dropLines="7" dropStyle="combo" dx="20" fmlaLink="$K$53" fmlaRange="Assessment!$N$5:$O$11" noThreeD="1" sel="2" val="0"/>
</file>

<file path=xl/ctrlProps/ctrlProp32.xml><?xml version="1.0" encoding="utf-8"?>
<formControlPr xmlns="http://schemas.microsoft.com/office/spreadsheetml/2009/9/main" objectType="Drop" dropLines="7" dropStyle="combo" dx="20" fmlaLink="$K$55" fmlaRange="Assessment!$N$5:$O$11" noThreeD="1" sel="5" val="0"/>
</file>

<file path=xl/ctrlProps/ctrlProp33.xml><?xml version="1.0" encoding="utf-8"?>
<formControlPr xmlns="http://schemas.microsoft.com/office/spreadsheetml/2009/9/main" objectType="Drop" dropLines="7" dropStyle="combo" dx="20" fmlaLink="$K$56" fmlaRange="Assessment!$N$5:$O$11" noThreeD="1" sel="0" val="0"/>
</file>

<file path=xl/ctrlProps/ctrlProp34.xml><?xml version="1.0" encoding="utf-8"?>
<formControlPr xmlns="http://schemas.microsoft.com/office/spreadsheetml/2009/9/main" objectType="Drop" dropLines="7" dropStyle="combo" dx="20" fmlaLink="$K$57" fmlaRange="Assessment!$N$5:$O$11" noThreeD="1" sel="7" val="0"/>
</file>

<file path=xl/ctrlProps/ctrlProp35.xml><?xml version="1.0" encoding="utf-8"?>
<formControlPr xmlns="http://schemas.microsoft.com/office/spreadsheetml/2009/9/main" objectType="Drop" dropLines="7" dropStyle="combo" dx="20" fmlaLink="$K$59" fmlaRange="Assessment!$N$5:$O$11" noThreeD="1" sel="3" val="0"/>
</file>

<file path=xl/ctrlProps/ctrlProp36.xml><?xml version="1.0" encoding="utf-8"?>
<formControlPr xmlns="http://schemas.microsoft.com/office/spreadsheetml/2009/9/main" objectType="Drop" dropLines="7" dropStyle="combo" dx="20" fmlaLink="$K$60" fmlaRange="Assessment!$N$5:$O$11" noThreeD="1" sel="0" val="0"/>
</file>

<file path=xl/ctrlProps/ctrlProp37.xml><?xml version="1.0" encoding="utf-8"?>
<formControlPr xmlns="http://schemas.microsoft.com/office/spreadsheetml/2009/9/main" objectType="Drop" dropLines="7" dropStyle="combo" dx="20" fmlaLink="$K$61" fmlaRange="Assessment!$N$5:$O$11" noThreeD="1" sel="0" val="0"/>
</file>

<file path=xl/ctrlProps/ctrlProp38.xml><?xml version="1.0" encoding="utf-8"?>
<formControlPr xmlns="http://schemas.microsoft.com/office/spreadsheetml/2009/9/main" objectType="Drop" dropLines="7" dropStyle="combo" dx="20" fmlaLink="$K$39" fmlaRange="Assessment!$N$5:$O$11" noThreeD="1" sel="2" val="0"/>
</file>

<file path=xl/ctrlProps/ctrlProp39.xml><?xml version="1.0" encoding="utf-8"?>
<formControlPr xmlns="http://schemas.microsoft.com/office/spreadsheetml/2009/9/main" objectType="Drop" dropLines="7" dropStyle="combo" dx="20" fmlaLink="$K$40" fmlaRange="Assessment!$N$5:$O$11" noThreeD="1" sel="0" val="0"/>
</file>

<file path=xl/ctrlProps/ctrlProp40.xml><?xml version="1.0" encoding="utf-8"?>
<formControlPr xmlns="http://schemas.microsoft.com/office/spreadsheetml/2009/9/main" objectType="Drop" dropLines="7" dropStyle="combo" dx="20" fmlaLink="$K$41" fmlaRange="Assessment!$N$5:$O$11" noThreeD="1" sel="2" val="0"/>
</file>

<file path=xl/ctrlProps/ctrlProp41.xml><?xml version="1.0" encoding="utf-8"?>
<formControlPr xmlns="http://schemas.microsoft.com/office/spreadsheetml/2009/9/main" objectType="Drop" dropLines="7" dropStyle="combo" dx="20" fmlaLink="$K$63" fmlaRange="Assessment!$N$5:$O$11" noThreeD="1" sel="2" val="0"/>
</file>

<file path=xl/ctrlProps/ctrlProp42.xml><?xml version="1.0" encoding="utf-8"?>
<formControlPr xmlns="http://schemas.microsoft.com/office/spreadsheetml/2009/9/main" objectType="Drop" dropLines="7" dropStyle="combo" dx="20" fmlaLink="$K$64" fmlaRange="Assessment!$N$5:$O$11" noThreeD="1" sel="6" val="0"/>
</file>

<file path=xl/ctrlProps/ctrlProp43.xml><?xml version="1.0" encoding="utf-8"?>
<formControlPr xmlns="http://schemas.microsoft.com/office/spreadsheetml/2009/9/main" objectType="Drop" dropLines="7" dropStyle="combo" dx="20" fmlaLink="$K$67" fmlaRange="Assessment!$N$5:$O$11" noThreeD="1" sel="0" val="0"/>
</file>

<file path=xl/ctrlProps/ctrlProp44.xml><?xml version="1.0" encoding="utf-8"?>
<formControlPr xmlns="http://schemas.microsoft.com/office/spreadsheetml/2009/9/main" objectType="Drop" dropLines="7" dropStyle="combo" dx="20" fmlaLink="$K$68" fmlaRange="Assessment!$N$5:$O$11" noThreeD="1" sel="0" val="0"/>
</file>

<file path=xl/ctrlProps/ctrlProp45.xml><?xml version="1.0" encoding="utf-8"?>
<formControlPr xmlns="http://schemas.microsoft.com/office/spreadsheetml/2009/9/main" objectType="Drop" dropLines="7" dropStyle="combo" dx="20" fmlaLink="$K$69" fmlaRange="Assessment!$N$5:$O$11" noThreeD="1" sel="4" val="0"/>
</file>

<file path=xl/ctrlProps/ctrlProp46.xml><?xml version="1.0" encoding="utf-8"?>
<formControlPr xmlns="http://schemas.microsoft.com/office/spreadsheetml/2009/9/main" objectType="Drop" dropLines="7" dropStyle="combo" dx="20" fmlaLink="$K$34" fmlaRange="Assessment!$N$5:$O$11" noThreeD="1" sel="0" val="0"/>
</file>

<file path=xl/ctrlProps/ctrlProp47.xml><?xml version="1.0" encoding="utf-8"?>
<formControlPr xmlns="http://schemas.microsoft.com/office/spreadsheetml/2009/9/main" objectType="Drop" dropLines="7" dropStyle="combo" dx="20" fmlaLink="$K$35" fmlaRange="Assessment!$N$5:$O$11" noThreeD="1" sel="0" val="0"/>
</file>

<file path=xl/ctrlProps/ctrlProp48.xml><?xml version="1.0" encoding="utf-8"?>
<formControlPr xmlns="http://schemas.microsoft.com/office/spreadsheetml/2009/9/main" objectType="Drop" dropLines="7" dropStyle="combo" dx="20" fmlaLink="$K$36" fmlaRange="Assessment!$N$5:$O$11" noThreeD="1" sel="4" val="0"/>
</file>

<file path=xl/ctrlProps/ctrlProp49.xml><?xml version="1.0" encoding="utf-8"?>
<formControlPr xmlns="http://schemas.microsoft.com/office/spreadsheetml/2009/9/main" objectType="Drop" dropLines="7" dropStyle="combo" dx="20" fmlaLink="$K$37" fmlaRange="Assessment!$N$5:$O$11" noThreeD="1" sel="0" val="0"/>
</file>

<file path=xl/ctrlProps/ctrlProp50.xml><?xml version="1.0" encoding="utf-8"?>
<formControlPr xmlns="http://schemas.microsoft.com/office/spreadsheetml/2009/9/main" objectType="Drop" dropLines="7" dropStyle="combo" dx="20" fmlaLink="$K$71" fmlaRange="Assessment!$N$5:$O$11" noThreeD="1" sel="0" val="0"/>
</file>

<file path=xl/ctrlProps/ctrlProp51.xml><?xml version="1.0" encoding="utf-8"?>
<formControlPr xmlns="http://schemas.microsoft.com/office/spreadsheetml/2009/9/main" objectType="Drop" dropLines="7" dropStyle="combo" dx="20" fmlaLink="$K$18" fmlaRange="Assessment!$N$5:$O$11" noThreeD="1" sel="4" val="0"/>
</file>

<file path=xl/ctrlProps/ctrlProp52.xml><?xml version="1.0" encoding="utf-8"?>
<formControlPr xmlns="http://schemas.microsoft.com/office/spreadsheetml/2009/9/main" objectType="Drop" dropLines="7" dropStyle="combo" dx="20" fmlaLink="$K$65" fmlaRange="Assessment!$N$5:$O$11" noThreeD="1" sel="0" val="0"/>
</file>

<file path=xl/ctrlProps/ctrlProp53.xml><?xml version="1.0" encoding="utf-8"?>
<formControlPr xmlns="http://schemas.microsoft.com/office/spreadsheetml/2009/9/main" objectType="Drop" dropLines="7" dropStyle="combo" dx="20" fmlaLink="$K$73" fmlaRange="Assessment!$N$5:$O$11" noThreeD="1" sel="3" val="0"/>
</file>

<file path=xl/ctrlProps/ctrlProp54.xml><?xml version="1.0" encoding="utf-8"?>
<formControlPr xmlns="http://schemas.microsoft.com/office/spreadsheetml/2009/9/main" objectType="Drop" dropStyle="combo" dx="16" fmlaLink="E7" noThreeD="1" val="0">
  <itemLst>
    <item val="АO &quot;СК &quot;Казкоммерц-Полис&quot; (ДО АО &quot;Казкоммерцбанк&quot;)"/>
    <item val="АО &quot;Kaspi Страхование&quot;"/>
    <item val="АО &quot; СК &quot;Trust Insurance&quot;"/>
    <item val="АО &quot;ДО АО &quot;Нурбанк&quot; СК &quot;Нурполис&quot;"/>
    <item val="АО &quot;ДО АО &quot;Цеснабанк&quot; СК &quot;Цесна-Гарант&quot;"/>
    <item val="АО &quot;ДСК Народного банка Казахстана &quot;Халык - Казахинстрах&quot;"/>
    <item val="АО &quot;Зерновая страховая компания&quot;"/>
    <item val="АО &quot;КК ЗиМС &quot;ИНТЕРТИЧ&quot;"/>
    <item val="АО &quot;Медицинская страховая компания &quot;Архимедес - Казахстан&quot;"/>
    <item val="АО &quot;Нефтяная страховая компания&quot;"/>
    <item val="АО &quot;СК &quot;Amanat&quot;"/>
    <item val="АО &quot;СК &quot;Cентрас Иншуранс&quot;"/>
    <item val="АО &quot;СК &quot;Kompetenz&quot;"/>
    <item val="АО &quot;СК &quot;Standard&quot;"/>
    <item val="АО &quot;СК &quot;АСКО&quot;"/>
    <item val="АО &quot;СК &quot;Альянс-Полис&quot;"/>
    <item val="АО &quot;СК &quot;Виктория&quot;"/>
    <item val="АО &quot;СК &quot;Евразия&quot;"/>
    <item val="АО &quot;СК &quot;Казахмыс&quot;"/>
    <item val="АО &quot;СК &quot;Коммеск - Омiр&quot;"/>
    <item val="АО &quot;СК &quot;Лондон-Алматы&quot;"/>
    <item val="АО &quot;СК &quot;НОМАД Иншуранс&quot;"/>
    <item val="АО &quot;СК &quot;Салем&quot;"/>
    <item val="АО &quot;СК &quot;ТрансОйл&quot;"/>
    <item val="АО &quot;Чартис Казахстан Страховая Компания&quot;"/>
    <item val="АО &quot;Экспортно-кредитная страховая корпорация &quot;КазЭкспортГарант&quot;"/>
    <item val="АО &quot;ДК Народн.Банка Каз-на по страхованию жизни &quot;Халык-Life&quot;"/>
    <item val="АО &quot;КСЖ &quot;НОМАД LIFE&quot;"/>
    <item val="АО &quot;КСЖ &quot;Азия-Life&quot;"/>
    <item val="АО &quot;КСЖ Государственная аннуитетная компания&quot;"/>
    <item val="АО &quot;КСЖ&quot;Standard Life&quot;"/>
    <item val="АО &quot;Компания по страхованию жизни &quot;Казкоммерц -Life&quot; (ДО АО &quot;Казкоммерцбанк&quot;)"/>
    <item val="АО Компания по Страхованию Жизни &quot;Европейская Страховая Компания&quot;"/>
  </itemLst>
</formControlPr>
</file>

<file path=xl/ctrlProps/ctrlProp55.xml><?xml version="1.0" encoding="utf-8"?>
<formControlPr xmlns="http://schemas.microsoft.com/office/spreadsheetml/2009/9/main" objectType="Drop" dropLines="2" dropStyle="combo" dx="16" fmlaLink="E9" noThreeD="1" val="0">
  <itemLst>
    <item val="Общее страхование"/>
    <item val="Страхование жизни"/>
  </itemLst>
</formControlPr>
</file>

<file path=xl/ctrlProps/ctrlProp56.xml><?xml version="1.0" encoding="utf-8"?>
<formControlPr xmlns="http://schemas.microsoft.com/office/spreadsheetml/2009/9/main" objectType="Drop" dropLines="2" dropStyle="combo" dx="16" fmlaLink="$F$12" noThreeD="1" val="0">
  <itemLst>
    <item val="да"/>
    <item val="нет"/>
  </itemLst>
</formControlPr>
</file>

<file path=xl/ctrlProps/ctrlProp57.xml><?xml version="1.0" encoding="utf-8"?>
<formControlPr xmlns="http://schemas.microsoft.com/office/spreadsheetml/2009/9/main" objectType="Drop" dropLines="2" dropStyle="combo" dx="16" fmlaLink="$F$13" noThreeD="1" val="0">
  <itemLst>
    <item val="раз в полгода или чаще"/>
    <item val="реже, чем раз в полгода"/>
  </itemLst>
</formControlPr>
</file>

<file path=xl/ctrlProps/ctrlProp58.xml><?xml version="1.0" encoding="utf-8"?>
<formControlPr xmlns="http://schemas.microsoft.com/office/spreadsheetml/2009/9/main" objectType="Drop" dropLines="2" dropStyle="combo" dx="16" fmlaLink="$F$14" noThreeD="1" val="0">
  <itemLst>
    <item val="да"/>
    <item val="нет"/>
  </itemLst>
</formControlPr>
</file>

<file path=xl/ctrlProps/ctrlProp59.xml><?xml version="1.0" encoding="utf-8"?>
<formControlPr xmlns="http://schemas.microsoft.com/office/spreadsheetml/2009/9/main" objectType="Drop" dropLines="2" dropStyle="combo" dx="16" fmlaLink="$F$15" noThreeD="1" val="0">
  <itemLst>
    <item val="да"/>
    <item val="нет"/>
  </itemLst>
</formControlPr>
</file>

<file path=xl/ctrlProps/ctrlProp60.xml><?xml version="1.0" encoding="utf-8"?>
<formControlPr xmlns="http://schemas.microsoft.com/office/spreadsheetml/2009/9/main" objectType="Drop" dropLines="2" dropStyle="combo" dx="16" fmlaLink="$F$16" noThreeD="1" val="0">
  <itemLst>
    <item val="да"/>
    <item val="нет"/>
  </itemLst>
</formControlPr>
</file>

<file path=xl/ctrlProps/ctrlProp61.xml><?xml version="1.0" encoding="utf-8"?>
<formControlPr xmlns="http://schemas.microsoft.com/office/spreadsheetml/2009/9/main" objectType="Drop" dropLines="2" dropStyle="combo" dx="16" fmlaLink="$F$17" noThreeD="1" val="0">
  <itemLst>
    <item val="да"/>
    <item val="нет"/>
  </itemLst>
</formControlPr>
</file>

<file path=xl/ctrlProps/ctrlProp62.xml><?xml version="1.0" encoding="utf-8"?>
<formControlPr xmlns="http://schemas.microsoft.com/office/spreadsheetml/2009/9/main" objectType="Drop" dropLines="2" dropStyle="combo" dx="16" fmlaLink="$F$18" noThreeD="1" val="0">
  <itemLst>
    <item val="раз в месяц или чаще"/>
    <item val="реже, чем раз в месяц"/>
  </itemLst>
</formControlPr>
</file>

<file path=xl/ctrlProps/ctrlProp63.xml><?xml version="1.0" encoding="utf-8"?>
<formControlPr xmlns="http://schemas.microsoft.com/office/spreadsheetml/2009/9/main" objectType="Drop" dropLines="2" dropStyle="combo" dx="16" fmlaLink="$F$19" noThreeD="1" val="0">
  <itemLst>
    <item val="да"/>
    <item val="нет"/>
  </itemLst>
</formControlPr>
</file>

<file path=xl/ctrlProps/ctrlProp64.xml><?xml version="1.0" encoding="utf-8"?>
<formControlPr xmlns="http://schemas.microsoft.com/office/spreadsheetml/2009/9/main" objectType="Drop" dropLines="2" dropStyle="combo" dx="16" fmlaLink="$F$20" noThreeD="1" val="0">
  <itemLst>
    <item val="100% продуктов"/>
    <item val="менее 100% продуктов"/>
  </itemLst>
</formControlPr>
</file>

<file path=xl/ctrlProps/ctrlProp65.xml><?xml version="1.0" encoding="utf-8"?>
<formControlPr xmlns="http://schemas.microsoft.com/office/spreadsheetml/2009/9/main" objectType="Drop" dropLines="2" dropStyle="combo" dx="16" fmlaLink="$F$21" noThreeD="1" sel="0" val="0">
  <itemLst>
    <item val="да"/>
    <item val="нет"/>
  </itemLst>
</formControlPr>
</file>

<file path=xl/ctrlProps/ctrlProp66.xml><?xml version="1.0" encoding="utf-8"?>
<formControlPr xmlns="http://schemas.microsoft.com/office/spreadsheetml/2009/9/main" objectType="Drop" dropLines="2" dropStyle="combo" dx="16" fmlaLink="$F$22" noThreeD="1" sel="0" val="0">
  <itemLst>
    <item val="да"/>
    <item val="нет"/>
  </itemLst>
</formControlPr>
</file>

<file path=xl/ctrlProps/ctrlProp67.xml><?xml version="1.0" encoding="utf-8"?>
<formControlPr xmlns="http://schemas.microsoft.com/office/spreadsheetml/2009/9/main" objectType="Drop" dropLines="2" dropStyle="combo" dx="16" fmlaLink="$F$23" noThreeD="1" sel="0" val="0">
  <itemLst>
    <item val="да"/>
    <item val="нет"/>
  </itemLst>
</formControlPr>
</file>

<file path=xl/ctrlProps/ctrlProp68.xml><?xml version="1.0" encoding="utf-8"?>
<formControlPr xmlns="http://schemas.microsoft.com/office/spreadsheetml/2009/9/main" objectType="Drop" dropLines="2" dropStyle="combo" dx="16" fmlaLink="$F$24" noThreeD="1" sel="0" val="0">
  <itemLst>
    <item val="да"/>
    <item val="нет"/>
  </itemLst>
</formControlPr>
</file>

<file path=xl/ctrlProps/ctrlProp69.xml><?xml version="1.0" encoding="utf-8"?>
<formControlPr xmlns="http://schemas.microsoft.com/office/spreadsheetml/2009/9/main" objectType="Drop" dropLines="2" dropStyle="combo" dx="16" fmlaLink="$F$25" noThreeD="1" sel="0" val="0">
  <itemLst>
    <item val="да"/>
    <item val="нет"/>
  </itemLst>
</formControlPr>
</file>

<file path=xl/ctrlProps/ctrlProp70.xml><?xml version="1.0" encoding="utf-8"?>
<formControlPr xmlns="http://schemas.microsoft.com/office/spreadsheetml/2009/9/main" objectType="Drop" dropLines="2" dropStyle="combo" dx="16" fmlaLink="$F$26" noThreeD="1" sel="0" val="0">
  <itemLst>
    <item val="да"/>
    <item val="нет"/>
  </itemLst>
</formControlPr>
</file>

<file path=xl/ctrlProps/ctrlProp71.xml><?xml version="1.0" encoding="utf-8"?>
<formControlPr xmlns="http://schemas.microsoft.com/office/spreadsheetml/2009/9/main" objectType="Drop" dropLines="2" dropStyle="combo" dx="16" fmlaLink="$F$27" noThreeD="1" sel="0" val="0">
  <itemLst>
    <item val="да"/>
    <item val="нет"/>
  </itemLst>
</formControlPr>
</file>

<file path=xl/ctrlProps/ctrlProp72.xml><?xml version="1.0" encoding="utf-8"?>
<formControlPr xmlns="http://schemas.microsoft.com/office/spreadsheetml/2009/9/main" objectType="Drop" dropLines="2" dropStyle="combo" dx="16" fmlaLink="$F$28" noThreeD="1" sel="0" val="0">
  <itemLst>
    <item val="да"/>
    <item val="нет"/>
  </itemLst>
</formControlPr>
</file>

<file path=xl/ctrlProps/ctrlProp73.xml><?xml version="1.0" encoding="utf-8"?>
<formControlPr xmlns="http://schemas.microsoft.com/office/spreadsheetml/2009/9/main" objectType="Drop" dropLines="2" dropStyle="combo" dx="16" fmlaLink="$F$29" noThreeD="1" sel="0" val="0">
  <itemLst>
    <item val="больше 50% "/>
    <item val="меньше 50%"/>
  </itemLst>
</formControlPr>
</file>

<file path=xl/ctrlProps/ctrlProp74.xml><?xml version="1.0" encoding="utf-8"?>
<formControlPr xmlns="http://schemas.microsoft.com/office/spreadsheetml/2009/9/main" objectType="Drop" dropLines="2" dropStyle="combo" dx="16" fmlaLink="$F$30" noThreeD="1" sel="0" val="0">
  <itemLst>
    <item val="больше 50% "/>
    <item val="меньше 50%"/>
  </itemLst>
</formControlPr>
</file>

<file path=xl/ctrlProps/ctrlProp75.xml><?xml version="1.0" encoding="utf-8"?>
<formControlPr xmlns="http://schemas.microsoft.com/office/spreadsheetml/2009/9/main" objectType="Drop" dropLines="3" dropStyle="combo" dx="16" fmlaLink="$F$31" noThreeD="1" sel="0" val="0">
  <itemLst>
    <item val="да"/>
    <item val="нет"/>
    <item val="н/п"/>
  </itemLst>
</formControlPr>
</file>

<file path=xl/ctrlProps/ctrlProp76.xml><?xml version="1.0" encoding="utf-8"?>
<formControlPr xmlns="http://schemas.microsoft.com/office/spreadsheetml/2009/9/main" objectType="Drop" dropLines="2" dropStyle="combo" dx="16" fmlaLink="$F$32" noThreeD="1" sel="0" val="0">
  <itemLst>
    <item val="больше 5"/>
    <item val="меньше 5"/>
  </itemLst>
</formControlPr>
</file>

<file path=xl/ctrlProps/ctrlProp77.xml><?xml version="1.0" encoding="utf-8"?>
<formControlPr xmlns="http://schemas.microsoft.com/office/spreadsheetml/2009/9/main" objectType="Drop" dropLines="2" dropStyle="combo" dx="16" fmlaLink="$F$33" noThreeD="1" sel="0" val="0">
  <itemLst>
    <item val="да"/>
    <item val="нет"/>
  </itemLst>
</formControlPr>
</file>

<file path=xl/ctrlProps/ctrlProp78.xml><?xml version="1.0" encoding="utf-8"?>
<formControlPr xmlns="http://schemas.microsoft.com/office/spreadsheetml/2009/9/main" objectType="Drop" dropLines="2" dropStyle="combo" dx="16" fmlaLink="$F$34" noThreeD="1" sel="0" val="0">
  <itemLst>
    <item val="да"/>
    <item val="нет"/>
  </itemLst>
</formControlPr>
</file>

<file path=xl/ctrlProps/ctrlProp79.xml><?xml version="1.0" encoding="utf-8"?>
<formControlPr xmlns="http://schemas.microsoft.com/office/spreadsheetml/2009/9/main" objectType="Drop" dropLines="2" dropStyle="combo" dx="16" fmlaLink="$F$35" noThreeD="1" sel="0" val="0">
  <itemLst>
    <item val="да"/>
    <item val="нет"/>
  </itemLst>
</formControlPr>
</file>

<file path=xl/ctrlProps/ctrlProp80.xml><?xml version="1.0" encoding="utf-8"?>
<formControlPr xmlns="http://schemas.microsoft.com/office/spreadsheetml/2009/9/main" objectType="Drop" dropLines="2" dropStyle="combo" dx="16" fmlaLink="$F$36" noThreeD="1" sel="0" val="0">
  <itemLst>
    <item val="более 90% претензий"/>
    <item val="меньше 90% претензий"/>
  </itemLst>
</formControlPr>
</file>

<file path=xl/ctrlProps/ctrlProp81.xml><?xml version="1.0" encoding="utf-8"?>
<formControlPr xmlns="http://schemas.microsoft.com/office/spreadsheetml/2009/9/main" objectType="Drop" dropLines="2" dropStyle="combo" dx="16" fmlaLink="$F$37" noThreeD="1" sel="0" val="0">
  <itemLst>
    <item val="больше 2 дней"/>
    <item val="2 дня"/>
  </itemLst>
</formControlPr>
</file>

<file path=xl/ctrlProps/ctrlProp82.xml><?xml version="1.0" encoding="utf-8"?>
<formControlPr xmlns="http://schemas.microsoft.com/office/spreadsheetml/2009/9/main" objectType="Drop" dropLines="2" dropStyle="combo" dx="16" fmlaLink="$F$38" noThreeD="1" sel="0" val="0">
  <itemLst>
    <item val="больше 1,5"/>
    <item val="меньше 1,5"/>
  </itemLst>
</formControlPr>
</file>

<file path=xl/ctrlProps/ctrlProp83.xml><?xml version="1.0" encoding="utf-8"?>
<formControlPr xmlns="http://schemas.microsoft.com/office/spreadsheetml/2009/9/main" objectType="Drop" dropLines="2" dropStyle="combo" dx="16" fmlaLink="$F$39" noThreeD="1" sel="0" val="0">
  <itemLst>
    <item val="чаще, чем раз в год"/>
    <item val="нет изменений"/>
  </itemLst>
</formControlPr>
</file>

<file path=xl/ctrlProps/ctrlProp84.xml><?xml version="1.0" encoding="utf-8"?>
<formControlPr xmlns="http://schemas.microsoft.com/office/spreadsheetml/2009/9/main" objectType="Drop" dropLines="2" dropStyle="combo" dx="16" fmlaLink="$F$40" noThreeD="1" sel="0" val="0">
  <itemLst>
    <item val="да"/>
    <item val="нет"/>
  </itemLst>
</formControlPr>
</file>

<file path=xl/ctrlProps/ctrlProp85.xml><?xml version="1.0" encoding="utf-8"?>
<formControlPr xmlns="http://schemas.microsoft.com/office/spreadsheetml/2009/9/main" objectType="Drop" dropLines="2" dropStyle="combo" dx="16" fmlaLink="$F$41" noThreeD="1" sel="0" val="0">
  <itemLst>
    <item val="да"/>
    <item val="нет"/>
  </itemLst>
</formControlPr>
</file>

<file path=xl/ctrlProps/ctrlProp86.xml><?xml version="1.0" encoding="utf-8"?>
<formControlPr xmlns="http://schemas.microsoft.com/office/spreadsheetml/2009/9/main" objectType="Drop" dropLines="2" dropStyle="combo" dx="16" fmlaLink="$F$42" noThreeD="1" sel="0" val="0">
  <itemLst>
    <item val="да"/>
    <item val="нет"/>
  </itemLst>
</formControlPr>
</file>

<file path=xl/ctrlProps/ctrlProp87.xml><?xml version="1.0" encoding="utf-8"?>
<formControlPr xmlns="http://schemas.microsoft.com/office/spreadsheetml/2009/9/main" objectType="Drop" dropLines="2" dropStyle="combo" dx="16" fmlaLink="$F$43" noThreeD="1" sel="0" val="0">
  <itemLst>
    <item val="больше 10% "/>
    <item val="меньше 10% "/>
  </itemLst>
</formControlPr>
</file>

<file path=xl/ctrlProps/ctrlProp88.xml><?xml version="1.0" encoding="utf-8"?>
<formControlPr xmlns="http://schemas.microsoft.com/office/spreadsheetml/2009/9/main" objectType="Drop" dropLines="2" dropStyle="combo" dx="16" fmlaLink="$F$44" noThreeD="1" sel="0" val="0">
  <itemLst>
    <item val="больше 50% "/>
    <item val="меньше 50% "/>
  </itemLst>
</formControlPr>
</file>

<file path=xl/ctrlProps/ctrlProp89.xml><?xml version="1.0" encoding="utf-8"?>
<formControlPr xmlns="http://schemas.microsoft.com/office/spreadsheetml/2009/9/main" objectType="Drop" dropLines="2" dropStyle="combo" dx="16" fmlaLink="$F$45" noThreeD="1" sel="0" val="0">
  <itemLst>
    <item val="больше 30% "/>
    <item val="меньше 30% "/>
  </itemLst>
</formControlPr>
</file>

<file path=xl/ctrlProps/ctrlProp90.xml><?xml version="1.0" encoding="utf-8"?>
<formControlPr xmlns="http://schemas.microsoft.com/office/spreadsheetml/2009/9/main" objectType="Drop" dropLines="2" dropStyle="combo" dx="16" fmlaLink="$F$46" noThreeD="1" sel="0" val="0">
  <itemLst>
    <item val="да"/>
    <item val="нет"/>
  </itemLst>
</formControlPr>
</file>

<file path=xl/ctrlProps/ctrlProp91.xml><?xml version="1.0" encoding="utf-8"?>
<formControlPr xmlns="http://schemas.microsoft.com/office/spreadsheetml/2009/9/main" objectType="Drop" dropLines="2" dropStyle="combo" dx="16" fmlaLink="$F$47" noThreeD="1" sel="0" val="0">
  <itemLst>
    <item val="да"/>
    <item val="нет"/>
  </itemLst>
</formControlPr>
</file>

<file path=xl/ctrlProps/ctrlProp92.xml><?xml version="1.0" encoding="utf-8"?>
<formControlPr xmlns="http://schemas.microsoft.com/office/spreadsheetml/2009/9/main" objectType="Drop" dropLines="2" dropStyle="combo" dx="16" fmlaLink="$F$48" noThreeD="1" sel="0" val="0">
  <itemLst>
    <item val="да"/>
    <item val="нет"/>
  </itemLst>
</formControlPr>
</file>

<file path=xl/ctrlProps/ctrlProp93.xml><?xml version="1.0" encoding="utf-8"?>
<formControlPr xmlns="http://schemas.microsoft.com/office/spreadsheetml/2009/9/main" objectType="Drop" dropLines="2" dropStyle="combo" dx="16" fmlaLink="$F$50" noThreeD="1" sel="0" val="0">
  <itemLst>
    <item val="да"/>
    <item val="нет"/>
  </itemLst>
</formControlPr>
</file>

<file path=xl/ctrlProps/ctrlProp94.xml><?xml version="1.0" encoding="utf-8"?>
<formControlPr xmlns="http://schemas.microsoft.com/office/spreadsheetml/2009/9/main" objectType="Drop" dropLines="3" dropStyle="combo" dx="16" fmlaLink="$F$51" noThreeD="1" sel="0" val="0">
  <itemLst>
    <item val="да"/>
    <item val="нет"/>
    <item val="н/п"/>
  </itemLst>
</formControlPr>
</file>

<file path=xl/ctrlProps/ctrlProp95.xml><?xml version="1.0" encoding="utf-8"?>
<formControlPr xmlns="http://schemas.microsoft.com/office/spreadsheetml/2009/9/main" objectType="Drop" dropLines="2" dropStyle="combo" dx="16" fmlaLink="$F$52" noThreeD="1" sel="0" val="0">
  <itemLst>
    <item val="да"/>
    <item val="нет"/>
  </itemLst>
</formControlPr>
</file>

<file path=xl/ctrlProps/ctrlProp96.xml><?xml version="1.0" encoding="utf-8"?>
<formControlPr xmlns="http://schemas.microsoft.com/office/spreadsheetml/2009/9/main" objectType="Drop" dropLines="2" dropStyle="combo" dx="16" fmlaLink="$F$53" noThreeD="1" sel="0" val="0">
  <itemLst>
    <item val="ежеквартально или чаще"/>
    <item val="реже, чем ежеквартально"/>
  </itemLst>
</formControlPr>
</file>

<file path=xl/ctrlProps/ctrlProp97.xml><?xml version="1.0" encoding="utf-8"?>
<formControlPr xmlns="http://schemas.microsoft.com/office/spreadsheetml/2009/9/main" objectType="Drop" dropLines="2" dropStyle="combo" dx="16" fmlaLink="$F$54" noThreeD="1" sel="0" val="0">
  <itemLst>
    <item val="еженедельно или чаще"/>
    <item val="реже, чем еженедельно"/>
  </itemLst>
</formControlPr>
</file>

<file path=xl/ctrlProps/ctrlProp98.xml><?xml version="1.0" encoding="utf-8"?>
<formControlPr xmlns="http://schemas.microsoft.com/office/spreadsheetml/2009/9/main" objectType="Drop" dropLines="2" dropStyle="combo" dx="16" fmlaLink="$F$55" noThreeD="1" sel="0" val="0">
  <itemLst>
    <item val="да"/>
    <item val="нет"/>
  </itemLst>
</formControlPr>
</file>

<file path=xl/ctrlProps/ctrlProp99.xml><?xml version="1.0" encoding="utf-8"?>
<formControlPr xmlns="http://schemas.microsoft.com/office/spreadsheetml/2009/9/main" objectType="Drop" dropLines="2" dropStyle="combo" dx="16" fmlaLink="$F$56" noThreeD="1" sel="0" val="0">
  <itemLst>
    <item val="Big 4"/>
    <item val="другие, чем Big 4"/>
  </itemLst>
</formControlPr>
</file>

<file path=xl/ctrlProps/ctrlProp100.xml><?xml version="1.0" encoding="utf-8"?>
<formControlPr xmlns="http://schemas.microsoft.com/office/spreadsheetml/2009/9/main" objectType="Drop" dropLines="2" dropStyle="combo" dx="16" fmlaLink="$F$57" noThreeD="1" sel="0" val="0">
  <itemLst>
    <item val="100%"/>
    <item val="меньше 100%"/>
  </itemLst>
</formControlPr>
</file>

<file path=xl/ctrlProps/ctrlProp101.xml><?xml version="1.0" encoding="utf-8"?>
<formControlPr xmlns="http://schemas.microsoft.com/office/spreadsheetml/2009/9/main" objectType="Drop" dropLines="2" dropStyle="combo" dx="16" fmlaLink="$F$58" noThreeD="1" sel="0" val="0">
  <itemLst>
    <item val="100%"/>
    <item val="меньше 100%"/>
  </itemLst>
</formControlPr>
</file>

<file path=xl/ctrlProps/ctrlProp102.xml><?xml version="1.0" encoding="utf-8"?>
<formControlPr xmlns="http://schemas.microsoft.com/office/spreadsheetml/2009/9/main" objectType="Drop" dropLines="2" dropStyle="combo" dx="16" fmlaLink="$F$59" noThreeD="1" sel="0" val="0">
  <itemLst>
    <item val="больше 10 лет"/>
    <item val="меньше 10 лет"/>
  </itemLst>
</formControlPr>
</file>

<file path=xl/ctrlProps/ctrlProp103.xml><?xml version="1.0" encoding="utf-8"?>
<formControlPr xmlns="http://schemas.microsoft.com/office/spreadsheetml/2009/9/main" objectType="Drop" dropLines="2" dropStyle="combo" dx="16" fmlaLink="$F$60" noThreeD="1" sel="0" val="0">
  <itemLst>
    <item val="100%"/>
    <item val="меньше 100%"/>
  </itemLst>
</formControlPr>
</file>

<file path=xl/ctrlProps/ctrlProp104.xml><?xml version="1.0" encoding="utf-8"?>
<formControlPr xmlns="http://schemas.microsoft.com/office/spreadsheetml/2009/9/main" objectType="Drop" dropLines="2" dropStyle="combo" dx="16" fmlaLink="$F$61" noThreeD="1" sel="0" val="0">
  <itemLst>
    <item val="больше 10 лет"/>
    <item val="меньше 10 лет"/>
  </itemLst>
</formControlPr>
</file>

<file path=xl/ctrlProps/ctrlProp105.xml><?xml version="1.0" encoding="utf-8"?>
<formControlPr xmlns="http://schemas.microsoft.com/office/spreadsheetml/2009/9/main" objectType="Drop" dropLines="2" dropStyle="combo" dx="16" fmlaLink="$F$62" noThreeD="1" sel="0" val="0">
  <itemLst>
    <item val="ежегодно или чаще"/>
    <item val="реже, чем ежегодно"/>
  </itemLst>
</formControlPr>
</file>

<file path=xl/ctrlProps/ctrlProp106.xml><?xml version="1.0" encoding="utf-8"?>
<formControlPr xmlns="http://schemas.microsoft.com/office/spreadsheetml/2009/9/main" objectType="Drop" dropLines="2" dropStyle="combo" dx="16" fmlaLink="$F$63" noThreeD="1" sel="0" val="0">
  <itemLst>
    <item val="да"/>
    <item val="нет"/>
  </itemLst>
</formControlPr>
</file>

<file path=xl/ctrlProps/ctrlProp107.xml><?xml version="1.0" encoding="utf-8"?>
<formControlPr xmlns="http://schemas.microsoft.com/office/spreadsheetml/2009/9/main" objectType="Drop" dropLines="2" dropStyle="combo" dx="16" fmlaLink="$F$64" noThreeD="1" sel="0" val="0">
  <itemLst>
    <item val="100%"/>
    <item val="меньше 100%"/>
  </itemLst>
</formControlPr>
</file>

<file path=xl/ctrlProps/ctrlProp108.xml><?xml version="1.0" encoding="utf-8"?>
<formControlPr xmlns="http://schemas.microsoft.com/office/spreadsheetml/2009/9/main" objectType="Drop" dropLines="3" dropStyle="combo" dx="16" fmlaLink="$F$65" noThreeD="1" sel="0" val="0">
  <itemLst>
    <item val="да"/>
    <item val="нет"/>
    <item val="н/п"/>
  </itemLst>
</formControlPr>
</file>

<file path=xl/ctrlProps/ctrlProp109.xml><?xml version="1.0" encoding="utf-8"?>
<formControlPr xmlns="http://schemas.microsoft.com/office/spreadsheetml/2009/9/main" objectType="Drop" dropLines="2" dropStyle="combo" dx="16" fmlaLink="$F$66" noThreeD="1" sel="0" val="0">
  <itemLst>
    <item val="да"/>
    <item val="нет"/>
  </itemLst>
</formControlPr>
</file>

<file path=xl/ctrlProps/ctrlProp110.xml><?xml version="1.0" encoding="utf-8"?>
<formControlPr xmlns="http://schemas.microsoft.com/office/spreadsheetml/2009/9/main" objectType="Drop" dropLines="3" dropStyle="combo" dx="16" fmlaLink="$F$67" noThreeD="1" sel="0" val="0">
  <itemLst>
    <item val="ежегодно или чаще"/>
    <item val="реже, чем ежегодно"/>
    <item val="н/п"/>
  </itemLst>
</formControlPr>
</file>

<file path=xl/ctrlProps/ctrlProp111.xml><?xml version="1.0" encoding="utf-8"?>
<formControlPr xmlns="http://schemas.microsoft.com/office/spreadsheetml/2009/9/main" objectType="Drop" dropLines="2" dropStyle="combo" dx="16" fmlaLink="$F$68" noThreeD="1" sel="0" val="0">
  <itemLst>
    <item val="да"/>
    <item val="нет"/>
  </itemLst>
</formControlPr>
</file>

<file path=xl/ctrlProps/ctrlProp112.xml><?xml version="1.0" encoding="utf-8"?>
<formControlPr xmlns="http://schemas.microsoft.com/office/spreadsheetml/2009/9/main" objectType="Drop" dropLines="2" dropStyle="combo" dx="16" fmlaLink="$F$69" noThreeD="1" sel="0" val="0">
  <itemLst>
    <item val="больше 10%"/>
    <item val="меньше 10%"/>
  </itemLst>
</formControlPr>
</file>

<file path=xl/ctrlProps/ctrlProp113.xml><?xml version="1.0" encoding="utf-8"?>
<formControlPr xmlns="http://schemas.microsoft.com/office/spreadsheetml/2009/9/main" objectType="Drop" dropLines="2" dropStyle="combo" dx="16" fmlaLink="$F$70" noThreeD="1" sel="0" val="0">
  <itemLst>
    <item val="да"/>
    <item val="нет"/>
  </itemLst>
</formControlPr>
</file>

<file path=xl/ctrlProps/ctrlProp114.xml><?xml version="1.0" encoding="utf-8"?>
<formControlPr xmlns="http://schemas.microsoft.com/office/spreadsheetml/2009/9/main" objectType="Drop" dropLines="3" dropStyle="combo" dx="16" fmlaLink="$F$71" noThreeD="1" sel="0" val="0">
  <itemLst>
    <item val="ежегодно или чаще"/>
    <item val="реже, чем ежегодно"/>
    <item val="н/п"/>
  </itemLst>
</formControlPr>
</file>

<file path=xl/ctrlProps/ctrlProp115.xml><?xml version="1.0" encoding="utf-8"?>
<formControlPr xmlns="http://schemas.microsoft.com/office/spreadsheetml/2009/9/main" objectType="Drop" dropLines="2" dropStyle="combo" dx="16" fmlaLink="$F$72" noThreeD="1" sel="0" val="0">
  <itemLst>
    <item val="да"/>
    <item val="нет"/>
  </itemLst>
</formControlPr>
</file>

<file path=xl/ctrlProps/ctrlProp116.xml><?xml version="1.0" encoding="utf-8"?>
<formControlPr xmlns="http://schemas.microsoft.com/office/spreadsheetml/2009/9/main" objectType="Drop" dropLines="2" dropStyle="combo" dx="16" fmlaLink="$F$73" noThreeD="1" sel="0" val="0">
  <itemLst>
    <item val="да"/>
    <item val="нет"/>
  </itemLst>
</formControlPr>
</file>

<file path=xl/ctrlProps/ctrlProp117.xml><?xml version="1.0" encoding="utf-8"?>
<formControlPr xmlns="http://schemas.microsoft.com/office/spreadsheetml/2009/9/main" objectType="Drop" dropLines="2" dropStyle="combo" dx="16" fmlaLink="$F$74" noThreeD="1" sel="0" val="0">
  <itemLst>
    <item val="да "/>
    <item val="нет"/>
  </itemLst>
</formControlPr>
</file>

<file path=xl/ctrlProps/ctrlProp118.xml><?xml version="1.0" encoding="utf-8"?>
<formControlPr xmlns="http://schemas.microsoft.com/office/spreadsheetml/2009/9/main" objectType="Drop" dropLines="2" dropStyle="combo" dx="16" fmlaLink="$F$75" noThreeD="1" sel="0" val="0">
  <itemLst>
    <item val="больше 5%"/>
    <item val="меньше 5%"/>
  </itemLst>
</formControlPr>
</file>

<file path=xl/ctrlProps/ctrlProp119.xml><?xml version="1.0" encoding="utf-8"?>
<formControlPr xmlns="http://schemas.microsoft.com/office/spreadsheetml/2009/9/main" objectType="Drop" dropLines="2" dropStyle="combo" dx="16" fmlaLink="$F$76" noThreeD="1" sel="0" val="0">
  <itemLst>
    <item val="были выявлены"/>
    <item val="не были выявлены"/>
  </itemLst>
</formControlPr>
</file>

<file path=xl/ctrlProps/ctrlProp120.xml><?xml version="1.0" encoding="utf-8"?>
<formControlPr xmlns="http://schemas.microsoft.com/office/spreadsheetml/2009/9/main" objectType="Drop" dropLines="2" dropStyle="combo" dx="16" fmlaLink="$F$77" noThreeD="1" sel="0" val="0">
  <itemLst>
    <item val="да"/>
    <item val="нет"/>
  </itemLst>
</formControlPr>
</file>

<file path=xl/ctrlProps/ctrlProp121.xml><?xml version="1.0" encoding="utf-8"?>
<formControlPr xmlns="http://schemas.microsoft.com/office/spreadsheetml/2009/9/main" objectType="Drop" dropLines="2" dropStyle="combo" dx="16" fmlaLink="$F$78" noThreeD="1" sel="0" val="0">
  <itemLst>
    <item val="да"/>
    <item val="нет"/>
  </itemLst>
</formControlPr>
</file>

<file path=xl/ctrlProps/ctrlProp122.xml><?xml version="1.0" encoding="utf-8"?>
<formControlPr xmlns="http://schemas.microsoft.com/office/spreadsheetml/2009/9/main" objectType="Drop" dropLines="2" dropStyle="combo" dx="16" fmlaLink="$F$79" noThreeD="1" sel="0" val="0">
  <itemLst>
    <item val="да"/>
    <item val="нет"/>
  </itemLst>
</formControlPr>
</file>

<file path=xl/ctrlProps/ctrlProp123.xml><?xml version="1.0" encoding="utf-8"?>
<formControlPr xmlns="http://schemas.microsoft.com/office/spreadsheetml/2009/9/main" objectType="Drop" dropLines="2" dropStyle="combo" dx="16" fmlaLink="$F$80" noThreeD="1" sel="0" val="0">
  <itemLst>
    <item val="да"/>
    <item val="нет"/>
  </itemLst>
</formControlPr>
</file>

<file path=xl/ctrlProps/ctrlProp124.xml><?xml version="1.0" encoding="utf-8"?>
<formControlPr xmlns="http://schemas.microsoft.com/office/spreadsheetml/2009/9/main" objectType="Drop" dropLines="2" dropStyle="combo" dx="16" fmlaLink="$F$81" noThreeD="1" sel="0" val="0">
  <itemLst>
    <item val="да"/>
    <item val="нет"/>
  </itemLst>
</formControlPr>
</file>

<file path=xl/ctrlProps/ctrlProp125.xml><?xml version="1.0" encoding="utf-8"?>
<formControlPr xmlns="http://schemas.microsoft.com/office/spreadsheetml/2009/9/main" objectType="Drop" dropLines="2" dropStyle="combo" dx="16" fmlaLink="$F$82" noThreeD="1" sel="0" val="0">
  <itemLst>
    <item val="да"/>
    <item val="нет"/>
  </itemLst>
</formControlPr>
</file>

<file path=xl/ctrlProps/ctrlProp126.xml><?xml version="1.0" encoding="utf-8"?>
<formControlPr xmlns="http://schemas.microsoft.com/office/spreadsheetml/2009/9/main" objectType="Drop" dropLines="2" dropStyle="combo" dx="16" fmlaLink="$F$84" noThreeD="1" sel="0" val="0">
  <itemLst>
    <item val="да"/>
    <item val="нет"/>
  </itemLst>
</formControlPr>
</file>

<file path=xl/ctrlProps/ctrlProp127.xml><?xml version="1.0" encoding="utf-8"?>
<formControlPr xmlns="http://schemas.microsoft.com/office/spreadsheetml/2009/9/main" objectType="Drop" dropLines="3" dropStyle="combo" dx="16" fmlaLink="$F$85" noThreeD="1" sel="0" val="0">
  <itemLst>
    <item val="ежегодно или чаще"/>
    <item val="реже, чем ежегодно"/>
    <item val="н/п"/>
  </itemLst>
</formControlPr>
</file>

<file path=xl/ctrlProps/ctrlProp128.xml><?xml version="1.0" encoding="utf-8"?>
<formControlPr xmlns="http://schemas.microsoft.com/office/spreadsheetml/2009/9/main" objectType="Drop" dropLines="2" dropStyle="combo" dx="16" fmlaLink="$F$86" noThreeD="1" sel="0" val="0">
  <itemLst>
    <item val="ежеквартально или чаще"/>
    <item val="реже, чем ежеквартально"/>
  </itemLst>
</formControlPr>
</file>

<file path=xl/ctrlProps/ctrlProp129.xml><?xml version="1.0" encoding="utf-8"?>
<formControlPr xmlns="http://schemas.microsoft.com/office/spreadsheetml/2009/9/main" objectType="Drop" dropLines="2" dropStyle="combo" dx="16" fmlaLink="$F$87" noThreeD="1" sel="0" val="0">
  <itemLst>
    <item val="да"/>
    <item val="нет"/>
  </itemLst>
</formControlPr>
</file>

<file path=xl/ctrlProps/ctrlProp130.xml><?xml version="1.0" encoding="utf-8"?>
<formControlPr xmlns="http://schemas.microsoft.com/office/spreadsheetml/2009/9/main" objectType="Drop" dropLines="2" dropStyle="combo" dx="16" fmlaLink="$F$88" noThreeD="1" sel="0" val="0">
  <itemLst>
    <item val="больше 10%"/>
    <item val="меньше 10%"/>
  </itemLst>
</formControlPr>
</file>

<file path=xl/ctrlProps/ctrlProp131.xml><?xml version="1.0" encoding="utf-8"?>
<formControlPr xmlns="http://schemas.microsoft.com/office/spreadsheetml/2009/9/main" objectType="Drop" dropLines="2" dropStyle="combo" dx="16" fmlaLink="$F$89" noThreeD="1" sel="0" val="0">
  <itemLst>
    <item val="больше 5% "/>
    <item val="меньше 5%"/>
  </itemLst>
</formControlPr>
</file>

<file path=xl/ctrlProps/ctrlProp132.xml><?xml version="1.0" encoding="utf-8"?>
<formControlPr xmlns="http://schemas.microsoft.com/office/spreadsheetml/2009/9/main" objectType="Drop" dropLines="2" dropStyle="combo" dx="16" fmlaLink="$F$90" noThreeD="1" sel="0" val="0">
  <itemLst>
    <item val="больше 5%"/>
    <item val="меньше 5% "/>
  </itemLst>
</formControlPr>
</file>

<file path=xl/ctrlProps/ctrlProp133.xml><?xml version="1.0" encoding="utf-8"?>
<formControlPr xmlns="http://schemas.microsoft.com/office/spreadsheetml/2009/9/main" objectType="Drop" dropLines="2" dropStyle="combo" dx="16" fmlaLink="$F$91" noThreeD="1" sel="0" val="0">
  <itemLst>
    <item val="больше 5%"/>
    <item val="меньше 5%"/>
  </itemLst>
</formControlPr>
</file>

<file path=xl/ctrlProps/ctrlProp134.xml><?xml version="1.0" encoding="utf-8"?>
<formControlPr xmlns="http://schemas.microsoft.com/office/spreadsheetml/2009/9/main" objectType="Drop" dropLines="2" dropStyle="combo" dx="16" fmlaLink="$F$92" noThreeD="1" sel="0" val="0">
  <itemLst>
    <item val="да"/>
    <item val="нет"/>
  </itemLst>
</formControlPr>
</file>

<file path=xl/ctrlProps/ctrlProp135.xml><?xml version="1.0" encoding="utf-8"?>
<formControlPr xmlns="http://schemas.microsoft.com/office/spreadsheetml/2009/9/main" objectType="Drop" dropLines="2" dropStyle="combo" dx="16" fmlaLink="$F$93" noThreeD="1" sel="0" val="0">
  <itemLst>
    <item val="больше 30%"/>
    <item val="меньше 30%"/>
  </itemLst>
</formControlPr>
</file>

<file path=xl/ctrlProps/ctrlProp136.xml><?xml version="1.0" encoding="utf-8"?>
<formControlPr xmlns="http://schemas.microsoft.com/office/spreadsheetml/2009/9/main" objectType="Drop" dropLines="2" dropStyle="combo" dx="16" fmlaLink="$F$94" noThreeD="1" sel="0" val="0">
  <itemLst>
    <item val="больше 30%"/>
    <item val="меньше 30%"/>
  </itemLst>
</formControlPr>
</file>

<file path=xl/ctrlProps/ctrlProp137.xml><?xml version="1.0" encoding="utf-8"?>
<formControlPr xmlns="http://schemas.microsoft.com/office/spreadsheetml/2009/9/main" objectType="Drop" dropLines="2" dropStyle="combo" dx="16" fmlaLink="$F$95" noThreeD="1" sel="0" val="0">
  <itemLst>
    <item val="больше 5%"/>
    <item val="меньше 5%"/>
  </itemLst>
</formControlPr>
</file>

<file path=xl/ctrlProps/ctrlProp138.xml><?xml version="1.0" encoding="utf-8"?>
<formControlPr xmlns="http://schemas.microsoft.com/office/spreadsheetml/2009/9/main" objectType="Drop" dropLines="2" dropStyle="combo" dx="16" fmlaLink="$F$96" noThreeD="1" sel="0" val="0">
  <itemLst>
    <item val="больше 5%"/>
    <item val="меньше 5%"/>
  </itemLst>
</formControlPr>
</file>

<file path=xl/ctrlProps/ctrlProp139.xml><?xml version="1.0" encoding="utf-8"?>
<formControlPr xmlns="http://schemas.microsoft.com/office/spreadsheetml/2009/9/main" objectType="Drop" dropLines="2" dropStyle="combo" dx="16" fmlaLink="$F$97" noThreeD="1" sel="0" val="0">
  <itemLst>
    <item val="больше 1%"/>
    <item val="меньше 1%"/>
  </itemLst>
</formControlPr>
</file>

<file path=xl/ctrlProps/ctrlProp140.xml><?xml version="1.0" encoding="utf-8"?>
<formControlPr xmlns="http://schemas.microsoft.com/office/spreadsheetml/2009/9/main" objectType="Drop" dropLines="2" dropStyle="combo" dx="16" fmlaLink="$F$99" noThreeD="1" sel="0" val="0">
  <itemLst>
    <item val="да"/>
    <item val="нет"/>
  </itemLst>
</formControlPr>
</file>

<file path=xl/ctrlProps/ctrlProp141.xml><?xml version="1.0" encoding="utf-8"?>
<formControlPr xmlns="http://schemas.microsoft.com/office/spreadsheetml/2009/9/main" objectType="Drop" dropLines="3" dropStyle="combo" dx="16" fmlaLink="$F$100" noThreeD="1" sel="0" val="0">
  <itemLst>
    <item val="ежегодно или чаще"/>
    <item val="реже, чем ежегодно"/>
    <item val="н/п"/>
  </itemLst>
</formControlPr>
</file>

<file path=xl/ctrlProps/ctrlProp142.xml><?xml version="1.0" encoding="utf-8"?>
<formControlPr xmlns="http://schemas.microsoft.com/office/spreadsheetml/2009/9/main" objectType="Drop" dropLines="2" dropStyle="combo" dx="16" fmlaLink="$F$101" noThreeD="1" sel="0" val="0">
  <itemLst>
    <item val="больше 5%  "/>
    <item val="меньше 5%"/>
  </itemLst>
</formControlPr>
</file>

<file path=xl/ctrlProps/ctrlProp143.xml><?xml version="1.0" encoding="utf-8"?>
<formControlPr xmlns="http://schemas.microsoft.com/office/spreadsheetml/2009/9/main" objectType="Drop" dropLines="2" dropStyle="combo" dx="16" fmlaLink="$F$102" noThreeD="1" sel="0" val="0">
  <itemLst>
    <item val="да"/>
    <item val="нет"/>
  </itemLst>
</formControlPr>
</file>

<file path=xl/ctrlProps/ctrlProp144.xml><?xml version="1.0" encoding="utf-8"?>
<formControlPr xmlns="http://schemas.microsoft.com/office/spreadsheetml/2009/9/main" objectType="Drop" dropLines="2" dropStyle="combo" dx="16" fmlaLink="$F$103" noThreeD="1" sel="0" val="0">
  <itemLst>
    <item val="больше 20%  "/>
    <item val="меньше 20%"/>
  </itemLst>
</formControlPr>
</file>

<file path=xl/ctrlProps/ctrlProp145.xml><?xml version="1.0" encoding="utf-8"?>
<formControlPr xmlns="http://schemas.microsoft.com/office/spreadsheetml/2009/9/main" objectType="Drop" dropLines="2" dropStyle="combo" dx="16" fmlaLink="$F$104" noThreeD="1" sel="0" val="0">
  <itemLst>
    <item val="больше 110%"/>
    <item val="меньше 110%"/>
  </itemLst>
</formControlPr>
</file>

<file path=xl/ctrlProps/ctrlProp146.xml><?xml version="1.0" encoding="utf-8"?>
<formControlPr xmlns="http://schemas.microsoft.com/office/spreadsheetml/2009/9/main" objectType="Drop" dropLines="2" dropStyle="combo" dx="16" fmlaLink="$F$105" noThreeD="1" sel="0" val="0">
  <itemLst>
    <item val="да"/>
    <item val="нет"/>
  </itemLst>
</formControlPr>
</file>

<file path=xl/ctrlProps/ctrlProp147.xml><?xml version="1.0" encoding="utf-8"?>
<formControlPr xmlns="http://schemas.microsoft.com/office/spreadsheetml/2009/9/main" objectType="Drop" dropLines="3" dropStyle="combo" dx="16" fmlaLink="$F$106" noThreeD="1" sel="0" val="0">
  <itemLst>
    <item val="да"/>
    <item val="нет"/>
    <item val="н/п"/>
  </itemLst>
</formControlPr>
</file>

<file path=xl/ctrlProps/ctrlProp148.xml><?xml version="1.0" encoding="utf-8"?>
<formControlPr xmlns="http://schemas.microsoft.com/office/spreadsheetml/2009/9/main" objectType="Drop" dropLines="2" dropStyle="combo" dx="16" fmlaLink="$F$107" noThreeD="1" sel="0" val="0">
  <itemLst>
    <item val="ежеквартально или чаще"/>
    <item val="реже, чем ежеквартально"/>
  </itemLst>
</formControlPr>
</file>

<file path=xl/ctrlProps/ctrlProp149.xml><?xml version="1.0" encoding="utf-8"?>
<formControlPr xmlns="http://schemas.microsoft.com/office/spreadsheetml/2009/9/main" objectType="Drop" dropLines="2" dropStyle="combo" dx="16" fmlaLink="$F$109" noThreeD="1" sel="0" val="0">
  <itemLst>
    <item val="больше 5%  "/>
    <item val="меньше 5%"/>
  </itemLst>
</formControlPr>
</file>

<file path=xl/ctrlProps/ctrlProp150.xml><?xml version="1.0" encoding="utf-8"?>
<formControlPr xmlns="http://schemas.microsoft.com/office/spreadsheetml/2009/9/main" objectType="Drop" dropLines="2" dropStyle="combo" dx="16" fmlaLink="$F$110" noThreeD="1" sel="0" val="0">
  <itemLst>
    <item val="больше 110%  "/>
    <item val="меньше 110%"/>
  </itemLst>
</formControlPr>
</file>

<file path=xl/ctrlProps/ctrlProp151.xml><?xml version="1.0" encoding="utf-8"?>
<formControlPr xmlns="http://schemas.microsoft.com/office/spreadsheetml/2009/9/main" objectType="Drop" dropLines="2" dropStyle="combo" dx="16" fmlaLink="$F$111" noThreeD="1" sel="0" val="0">
  <itemLst>
    <item val="да"/>
    <item val="нет"/>
  </itemLst>
</formControlPr>
</file>

<file path=xl/ctrlProps/ctrlProp152.xml><?xml version="1.0" encoding="utf-8"?>
<formControlPr xmlns="http://schemas.microsoft.com/office/spreadsheetml/2009/9/main" objectType="Drop" dropLines="2" dropStyle="combo" dx="16" fmlaLink="$F$112" noThreeD="1" sel="0" val="0">
  <itemLst>
    <item val="больше 10%  "/>
    <item val="меньше 10%"/>
  </itemLst>
</formControlPr>
</file>

<file path=xl/ctrlProps/ctrlProp153.xml><?xml version="1.0" encoding="utf-8"?>
<formControlPr xmlns="http://schemas.microsoft.com/office/spreadsheetml/2009/9/main" objectType="Drop" dropLines="2" dropStyle="combo" dx="16" fmlaLink="$F$113" noThreeD="1" sel="0" val="0">
  <itemLst>
    <item val="да"/>
    <item val="нет"/>
  </itemLst>
</formControlPr>
</file>

<file path=xl/ctrlProps/ctrlProp154.xml><?xml version="1.0" encoding="utf-8"?>
<formControlPr xmlns="http://schemas.microsoft.com/office/spreadsheetml/2009/9/main" objectType="Drop" dropLines="2" dropStyle="combo" dx="16" fmlaLink="$F$114" noThreeD="1" sel="0" val="0">
  <itemLst>
    <item val="да"/>
    <item val="нет"/>
  </itemLst>
</formControlPr>
</file>

<file path=xl/ctrlProps/ctrlProp155.xml><?xml version="1.0" encoding="utf-8"?>
<formControlPr xmlns="http://schemas.microsoft.com/office/spreadsheetml/2009/9/main" objectType="Drop" dropLines="2" dropStyle="combo" dx="16" fmlaLink="$F$115" noThreeD="1" sel="0" val="0">
  <itemLst>
    <item val="больше 5%  "/>
    <item val="меньше 5%"/>
  </itemLst>
</formControlPr>
</file>

<file path=xl/ctrlProps/ctrlProp156.xml><?xml version="1.0" encoding="utf-8"?>
<formControlPr xmlns="http://schemas.microsoft.com/office/spreadsheetml/2009/9/main" objectType="Drop" dropLines="2" dropStyle="combo" dx="16" fmlaLink="$F$116" noThreeD="1" sel="0" val="0">
  <itemLst>
    <item val="от 15% и выше"/>
    <item val=" до 15%"/>
  </itemLst>
</formControlPr>
</file>

<file path=xl/ctrlProps/ctrlProp157.xml><?xml version="1.0" encoding="utf-8"?>
<formControlPr xmlns="http://schemas.microsoft.com/office/spreadsheetml/2009/9/main" objectType="Drop" dropLines="2" dropStyle="combo" dx="16" fmlaLink="$F$117" noThreeD="1" sel="0" val="0">
  <itemLst>
    <item val="больше 3 лет"/>
    <item val="меньше или равно 3 года"/>
  </itemLst>
</formControlPr>
</file>

<file path=xl/ctrlProps/ctrlProp158.xml><?xml version="1.0" encoding="utf-8"?>
<formControlPr xmlns="http://schemas.microsoft.com/office/spreadsheetml/2009/9/main" objectType="Drop" dropLines="2" dropStyle="combo" dx="16" fmlaLink="$F$118" noThreeD="1" sel="0" val="0">
  <itemLst>
    <item val="ежеквартально или чаще"/>
    <item val="реже, чем ежеквартально"/>
  </itemLst>
</formControlPr>
</file>

<file path=xl/ctrlProps/ctrlProp159.xml><?xml version="1.0" encoding="utf-8"?>
<formControlPr xmlns="http://schemas.microsoft.com/office/spreadsheetml/2009/9/main" objectType="Drop" dropLines="2" dropStyle="combo" dx="16" fmlaLink="$F$119" noThreeD="1" sel="0" val="0">
  <itemLst>
    <item val="да"/>
    <item val="нет"/>
  </itemLst>
</formControlPr>
</file>

<file path=xl/ctrlProps/ctrlProp160.xml><?xml version="1.0" encoding="utf-8"?>
<formControlPr xmlns="http://schemas.microsoft.com/office/spreadsheetml/2009/9/main" objectType="Drop" dropLines="2" dropStyle="combo" dx="16" fmlaLink="$F$120" noThreeD="1" sel="0" val="0">
  <itemLst>
    <item val="да"/>
    <item val="нет"/>
  </itemLst>
</formControlPr>
</file>

<file path=xl/ctrlProps/ctrlProp161.xml><?xml version="1.0" encoding="utf-8"?>
<formControlPr xmlns="http://schemas.microsoft.com/office/spreadsheetml/2009/9/main" objectType="Drop" dropLines="2" dropStyle="combo" dx="16" fmlaLink="$F$122" noThreeD="1" sel="0" val="0">
  <itemLst>
    <item val="да"/>
    <item val="нет"/>
  </itemLst>
</formControlPr>
</file>

<file path=xl/ctrlProps/ctrlProp162.xml><?xml version="1.0" encoding="utf-8"?>
<formControlPr xmlns="http://schemas.microsoft.com/office/spreadsheetml/2009/9/main" objectType="Drop" dropLines="2" dropStyle="combo" dx="16" fmlaLink="$F$123" noThreeD="1" sel="0" val="0">
  <itemLst>
    <item val="ежегодно или чаще"/>
    <item val="реже, чем ежегодно"/>
  </itemLst>
</formControlPr>
</file>

<file path=xl/ctrlProps/ctrlProp163.xml><?xml version="1.0" encoding="utf-8"?>
<formControlPr xmlns="http://schemas.microsoft.com/office/spreadsheetml/2009/9/main" objectType="Drop" dropLines="2" dropStyle="combo" dx="16" fmlaLink="$F$124" noThreeD="1" sel="0" val="0">
  <itemLst>
    <item val="да"/>
    <item val="нет"/>
  </itemLst>
</formControlPr>
</file>

<file path=xl/ctrlProps/ctrlProp164.xml><?xml version="1.0" encoding="utf-8"?>
<formControlPr xmlns="http://schemas.microsoft.com/office/spreadsheetml/2009/9/main" objectType="Drop" dropLines="2" dropStyle="combo" dx="16" fmlaLink="$F$125" noThreeD="1" sel="0" val="0">
  <itemLst>
    <item val="да"/>
    <item val="нет"/>
  </itemLst>
</formControlPr>
</file>

<file path=xl/ctrlProps/ctrlProp165.xml><?xml version="1.0" encoding="utf-8"?>
<formControlPr xmlns="http://schemas.microsoft.com/office/spreadsheetml/2009/9/main" objectType="Drop" dropLines="2" dropStyle="combo" dx="16" fmlaLink="$F$126" noThreeD="1" sel="0" val="0">
  <itemLst>
    <item val="да"/>
    <item val="нет"/>
  </itemLst>
</formControlPr>
</file>

<file path=xl/ctrlProps/ctrlProp166.xml><?xml version="1.0" encoding="utf-8"?>
<formControlPr xmlns="http://schemas.microsoft.com/office/spreadsheetml/2009/9/main" objectType="Drop" dropLines="2" dropStyle="combo" dx="16" fmlaLink="$F$127" noThreeD="1" sel="0" val="0">
  <itemLst>
    <item val="больше 50% премий"/>
    <item val="меньше 50% премий"/>
  </itemLst>
</formControlPr>
</file>

<file path=xl/ctrlProps/ctrlProp167.xml><?xml version="1.0" encoding="utf-8"?>
<formControlPr xmlns="http://schemas.microsoft.com/office/spreadsheetml/2009/9/main" objectType="Drop" dropLines="2" dropStyle="combo" dx="16" fmlaLink="$F$128" noThreeD="1" sel="0" val="0">
  <itemLst>
    <item val="больше 50% премий"/>
    <item val="меньше 50% премий"/>
  </itemLst>
</formControlPr>
</file>

<file path=xl/ctrlProps/ctrlProp168.xml><?xml version="1.0" encoding="utf-8"?>
<formControlPr xmlns="http://schemas.microsoft.com/office/spreadsheetml/2009/9/main" objectType="Drop" dropLines="2" dropStyle="combo" dx="16" fmlaLink="$F$129" noThreeD="1" sel="0" val="0">
  <itemLst>
    <item val="больше 50% премий"/>
    <item val="меньше 50% премий"/>
  </itemLst>
</formControlPr>
</file>

<file path=xl/ctrlProps/ctrlProp169.xml><?xml version="1.0" encoding="utf-8"?>
<formControlPr xmlns="http://schemas.microsoft.com/office/spreadsheetml/2009/9/main" objectType="Drop" dropLines="2" dropStyle="combo" dx="16" fmlaLink="$F$131" noThreeD="1" sel="0" val="0">
  <itemLst>
    <item val="да"/>
    <item val="нет"/>
  </itemLst>
</formControlPr>
</file>

<file path=xl/ctrlProps/ctrlProp170.xml><?xml version="1.0" encoding="utf-8"?>
<formControlPr xmlns="http://schemas.microsoft.com/office/spreadsheetml/2009/9/main" objectType="Drop" dropLines="3" dropStyle="combo" dx="16" fmlaLink="$F$132" noThreeD="1" sel="0" val="0">
  <itemLst>
    <item val="да"/>
    <item val="нет"/>
    <item val="н/п"/>
  </itemLst>
</formControlPr>
</file>

<file path=xl/ctrlProps/ctrlProp171.xml><?xml version="1.0" encoding="utf-8"?>
<formControlPr xmlns="http://schemas.microsoft.com/office/spreadsheetml/2009/9/main" objectType="Drop" dropLines="3" dropStyle="combo" dx="16" fmlaLink="$F$133" noThreeD="1" sel="0" val="0">
  <itemLst>
    <item val="да"/>
    <item val="нет"/>
    <item val="н/п"/>
  </itemLst>
</formControlPr>
</file>

<file path=xl/ctrlProps/ctrlProp172.xml><?xml version="1.0" encoding="utf-8"?>
<formControlPr xmlns="http://schemas.microsoft.com/office/spreadsheetml/2009/9/main" objectType="Drop" dropLines="3" dropStyle="combo" dx="16" fmlaLink="$F$134" noThreeD="1" sel="0" val="0">
  <itemLst>
    <item val="больше 30% "/>
    <item val="меньше 30%"/>
    <item val="н/п"/>
  </itemLst>
</formControlPr>
</file>

<file path=xl/ctrlProps/ctrlProp173.xml><?xml version="1.0" encoding="utf-8"?>
<formControlPr xmlns="http://schemas.microsoft.com/office/spreadsheetml/2009/9/main" objectType="Drop" dropLines="3" dropStyle="combo" dx="16" fmlaLink="$F$135" noThreeD="1" sel="0" val="0">
  <itemLst>
    <item val="да"/>
    <item val="нет"/>
    <item val="н/п"/>
  </itemLst>
</formControlPr>
</file>

<file path=xl/ctrlProps/ctrlProp174.xml><?xml version="1.0" encoding="utf-8"?>
<formControlPr xmlns="http://schemas.microsoft.com/office/spreadsheetml/2009/9/main" objectType="Drop" dropLines="3" dropStyle="combo" dx="16" fmlaLink="$F$136" noThreeD="1" sel="0" val="0">
  <itemLst>
    <item val="да"/>
    <item val="нет"/>
    <item val="н/п"/>
  </itemLst>
</formControlPr>
</file>

<file path=xl/ctrlProps/ctrlProp175.xml><?xml version="1.0" encoding="utf-8"?>
<formControlPr xmlns="http://schemas.microsoft.com/office/spreadsheetml/2009/9/main" objectType="Drop" dropLines="3" dropStyle="combo" dx="16" fmlaLink="$F$137" noThreeD="1" sel="0" val="0">
  <itemLst>
    <item val="да"/>
    <item val="нет"/>
    <item val="н/п"/>
  </itemLst>
</formControlPr>
</file>

<file path=xl/ctrlProps/ctrlProp176.xml><?xml version="1.0" encoding="utf-8"?>
<formControlPr xmlns="http://schemas.microsoft.com/office/spreadsheetml/2009/9/main" objectType="Drop" dropLines="3" dropStyle="combo" dx="16" fmlaLink="$F$138" noThreeD="1" sel="0" val="0">
  <itemLst>
    <item val="да"/>
    <item val="нет"/>
    <item val="н/п"/>
  </itemLst>
</formControlPr>
</file>

<file path=xl/ctrlProps/ctrlProp177.xml><?xml version="1.0" encoding="utf-8"?>
<formControlPr xmlns="http://schemas.microsoft.com/office/spreadsheetml/2009/9/main" objectType="Drop" dropLines="3" dropStyle="combo" dx="16" fmlaLink="$F$139" noThreeD="1" sel="0" val="0">
  <itemLst>
    <item val="да"/>
    <item val="нет"/>
    <item val="н/п"/>
  </itemLst>
</formControlPr>
</file>

<file path=xl/ctrlProps/ctrlProp178.xml><?xml version="1.0" encoding="utf-8"?>
<formControlPr xmlns="http://schemas.microsoft.com/office/spreadsheetml/2009/9/main" objectType="Drop" dropLines="3" dropStyle="combo" dx="16" fmlaLink="$F$140" noThreeD="1" sel="0" val="0">
  <itemLst>
    <item val="да"/>
    <item val="нет"/>
    <item val="н/п"/>
  </itemLst>
</formControlPr>
</file>

<file path=xl/ctrlProps/ctrlProp179.xml><?xml version="1.0" encoding="utf-8"?>
<formControlPr xmlns="http://schemas.microsoft.com/office/spreadsheetml/2009/9/main" objectType="Drop" dropLines="3" dropStyle="combo" dx="16" fmlaLink="$F$141" noThreeD="1" sel="0" val="0">
  <itemLst>
    <item val="да"/>
    <item val="нет"/>
    <item val="н/п"/>
  </itemLst>
</formControlPr>
</file>

<file path=xl/ctrlProps/ctrlProp180.xml><?xml version="1.0" encoding="utf-8"?>
<formControlPr xmlns="http://schemas.microsoft.com/office/spreadsheetml/2009/9/main" objectType="Drop" dropLines="3" dropStyle="combo" dx="16" fmlaLink="$F$142" noThreeD="1" sel="0" val="0">
  <itemLst>
    <item val="да"/>
    <item val="нет"/>
    <item val="н/п"/>
  </itemLst>
</formControlPr>
</file>

<file path=xl/ctrlProps/ctrlProp181.xml><?xml version="1.0" encoding="utf-8"?>
<formControlPr xmlns="http://schemas.microsoft.com/office/spreadsheetml/2009/9/main" objectType="Drop" dropLines="3" dropStyle="combo" dx="16" fmlaLink="$F$143" noThreeD="1" sel="0" val="0">
  <itemLst>
    <item val="да"/>
    <item val="нет"/>
    <item val="н/п"/>
  </itemLst>
</formControlPr>
</file>

<file path=xl/ctrlProps/ctrlProp182.xml><?xml version="1.0" encoding="utf-8"?>
<formControlPr xmlns="http://schemas.microsoft.com/office/spreadsheetml/2009/9/main" objectType="Drop" dropLines="2" dropStyle="combo" dx="16" fmlaLink="$F$145" noThreeD="1" sel="0" val="0">
  <itemLst>
    <item val="2 и более нарушений "/>
    <item val="менее 2 нарушений "/>
  </itemLst>
</formControlPr>
</file>

<file path=xl/ctrlProps/ctrlProp183.xml><?xml version="1.0" encoding="utf-8"?>
<formControlPr xmlns="http://schemas.microsoft.com/office/spreadsheetml/2009/9/main" objectType="Drop" dropLines="2" dropStyle="combo" dx="16" fmlaLink="$F$146" noThreeD="1" sel="0" val="0">
  <itemLst>
    <item val="были наружения"/>
    <item val="нарушений не было "/>
  </itemLst>
</formControlPr>
</file>

<file path=xl/ctrlProps/ctrlProp184.xml><?xml version="1.0" encoding="utf-8"?>
<formControlPr xmlns="http://schemas.microsoft.com/office/spreadsheetml/2009/9/main" objectType="Drop" dropLines="2" dropStyle="combo" dx="16" fmlaLink="$F$147" noThreeD="1" sel="0" val="0">
  <itemLst>
    <item val="были наружения"/>
    <item val="нарушений не было "/>
  </itemLst>
</formControlPr>
</file>

<file path=xl/ctrlProps/ctrlProp185.xml><?xml version="1.0" encoding="utf-8"?>
<formControlPr xmlns="http://schemas.microsoft.com/office/spreadsheetml/2009/9/main" objectType="Drop" dropLines="2" dropStyle="combo" dx="16" fmlaLink="$F$148" noThreeD="1" sel="0" val="0">
  <itemLst>
    <item val="были наружения"/>
    <item val="нарушений не было "/>
  </itemLst>
</formControlPr>
</file>

<file path=xl/ctrlProps/ctrlProp186.xml><?xml version="1.0" encoding="utf-8"?>
<formControlPr xmlns="http://schemas.microsoft.com/office/spreadsheetml/2009/9/main" objectType="Drop" dropLines="2" dropStyle="combo" dx="16" fmlaLink="$F$149" noThreeD="1" sel="0" val="0">
  <itemLst>
    <item val="были наружения"/>
    <item val="нарушений не было "/>
  </itemLst>
</formControlPr>
</file>

<file path=xl/ctrlProps/ctrlProp187.xml><?xml version="1.0" encoding="utf-8"?>
<formControlPr xmlns="http://schemas.microsoft.com/office/spreadsheetml/2009/9/main" objectType="Drop" dropLines="2" dropStyle="combo" dx="16" fmlaLink="$F$150" noThreeD="1" sel="0" val="0">
  <itemLst>
    <item val="были наружения"/>
    <item val="нарушений не было "/>
  </itemLst>
</formControlPr>
</file>

<file path=xl/ctrlProps/ctrlProp188.xml><?xml version="1.0" encoding="utf-8"?>
<formControlPr xmlns="http://schemas.microsoft.com/office/spreadsheetml/2009/9/main" objectType="Drop" dropLines="2" dropStyle="combo" dx="16" fmlaLink="$F$151" noThreeD="1" sel="0" val="0">
  <itemLst>
    <item val="были наружения"/>
    <item val="нарушений не было "/>
  </itemLst>
</formControlPr>
</file>

<file path=xl/ctrlProps/ctrlProp189.xml><?xml version="1.0" encoding="utf-8"?>
<formControlPr xmlns="http://schemas.microsoft.com/office/spreadsheetml/2009/9/main" objectType="Drop" dropLines="2" dropStyle="combo" dx="16" fmlaLink="$F$152" noThreeD="1" sel="0" val="0">
  <itemLst>
    <item val="да"/>
    <item val="нет"/>
  </itemLst>
</formControlPr>
</file>

<file path=xl/ctrlProps/ctrlProp190.xml><?xml version="1.0" encoding="utf-8"?>
<formControlPr xmlns="http://schemas.microsoft.com/office/spreadsheetml/2009/9/main" objectType="Drop" dropLines="3" dropStyle="combo" dx="16" fmlaLink="$F$153" noThreeD="1" sel="0" val="0">
  <itemLst>
    <item val="да"/>
    <item val="нет"/>
    <item val="н/п"/>
  </itemLst>
</formControlPr>
</file>

<file path=xl/ctrlProps/ctrlProp191.xml><?xml version="1.0" encoding="utf-8"?>
<formControlPr xmlns="http://schemas.microsoft.com/office/spreadsheetml/2009/9/main" objectType="Drop" dropLines="2" dropStyle="combo" dx="16" fmlaLink="$F$154" noThreeD="1" sel="0" val="0">
  <itemLst>
    <item val="больше 5% активов "/>
    <item val="меньше 5% активов "/>
  </itemLst>
</formControlPr>
</file>

<file path=xl/ctrlProps/ctrlProp192.xml><?xml version="1.0" encoding="utf-8"?>
<formControlPr xmlns="http://schemas.microsoft.com/office/spreadsheetml/2009/9/main" objectType="Drop" dropLines="2" dropStyle="combo" dx="16" fmlaLink="$F$155" noThreeD="1" sel="0" val="0">
  <itemLst>
    <item val="больше 1%"/>
    <item val="меньше 1% "/>
  </itemLst>
</formControlPr>
</file>

<file path=xl/ctrlProps/ctrlProp193.xml><?xml version="1.0" encoding="utf-8"?>
<formControlPr xmlns="http://schemas.microsoft.com/office/spreadsheetml/2009/9/main" objectType="Drop" dropLines="2" dropStyle="combo" dx="16" fmlaLink="$F$156" noThreeD="1" sel="0" val="0">
  <itemLst>
    <item val="да"/>
    <item val="нет"/>
  </itemLst>
</formControlPr>
</file>

<file path=xl/ctrlProps/ctrlProp194.xml><?xml version="1.0" encoding="utf-8"?>
<formControlPr xmlns="http://schemas.microsoft.com/office/spreadsheetml/2009/9/main" objectType="Drop" dropLines="2" dropStyle="combo" dx="16" fmlaLink="$F$157" noThreeD="1" sel="0" val="0">
  <itemLst>
    <item val="да"/>
    <item val="нет"/>
  </itemLst>
</formControlPr>
</file>

<file path=xl/ctrlProps/ctrlProp195.xml><?xml version="1.0" encoding="utf-8"?>
<formControlPr xmlns="http://schemas.microsoft.com/office/spreadsheetml/2009/9/main" objectType="Drop" dropLines="2" dropStyle="combo" dx="16" fmlaLink="$F$158" noThreeD="1" sel="0" val="0">
  <itemLst>
    <item val="да"/>
    <item val="нет"/>
  </itemLst>
</formControlPr>
</file>

<file path=xl/ctrlProps/ctrlProp196.xml><?xml version="1.0" encoding="utf-8"?>
<formControlPr xmlns="http://schemas.microsoft.com/office/spreadsheetml/2009/9/main" objectType="Drop" dropLines="2" dropStyle="combo" dx="16" fmlaLink="$F$159" noThreeD="1" sel="0" val="0">
  <itemLst>
    <item val="да"/>
    <item val="нет"/>
  </itemLst>
</formControlPr>
</file>

<file path=xl/ctrlProps/ctrlProp197.xml><?xml version="1.0" encoding="utf-8"?>
<formControlPr xmlns="http://schemas.microsoft.com/office/spreadsheetml/2009/9/main" objectType="Drop" dropLines="2" dropStyle="combo" dx="16" fmlaLink="$F$160" noThreeD="1" sel="0" val="0">
  <itemLst>
    <item val="да"/>
    <item val="нет"/>
  </itemLst>
</formControlPr>
</file>

<file path=xl/ctrlProps/ctrlProp198.xml><?xml version="1.0" encoding="utf-8"?>
<formControlPr xmlns="http://schemas.microsoft.com/office/spreadsheetml/2009/9/main" objectType="Drop" dropLines="2" dropStyle="combo" dx="16" fmlaLink="$F$161" noThreeD="1" sel="0" val="0">
  <itemLst>
    <item val="да"/>
    <item val="нет"/>
  </itemLst>
</formControlPr>
</file>

<file path=xl/ctrlProps/ctrlProp199.xml><?xml version="1.0" encoding="utf-8"?>
<formControlPr xmlns="http://schemas.microsoft.com/office/spreadsheetml/2009/9/main" objectType="Drop" dropLines="2" dropStyle="combo" dx="16" fmlaLink="$F$162" noThreeD="1" sel="0" val="0">
  <itemLst>
    <item val="да"/>
    <item val="нет"/>
  </itemLst>
</formControlPr>
</file>

<file path=xl/ctrlProps/ctrlProp200.xml><?xml version="1.0" encoding="utf-8"?>
<formControlPr xmlns="http://schemas.microsoft.com/office/spreadsheetml/2009/9/main" objectType="Drop" dropLines="2" dropStyle="combo" dx="16" fmlaLink="$F$164" noThreeD="1" sel="0" val="0">
  <itemLst>
    <item val="больше 3"/>
    <item val="равно 3"/>
  </itemLst>
</formControlPr>
</file>

<file path=xl/ctrlProps/ctrlProp201.xml><?xml version="1.0" encoding="utf-8"?>
<formControlPr xmlns="http://schemas.microsoft.com/office/spreadsheetml/2009/9/main" objectType="Drop" dropLines="2" dropStyle="combo" dx="16" fmlaLink="$F$165" noThreeD="1" sel="0" val="0">
  <itemLst>
    <item val="больше или равно 50%"/>
    <item val="меньше 50%"/>
  </itemLst>
</formControlPr>
</file>

<file path=xl/ctrlProps/ctrlProp202.xml><?xml version="1.0" encoding="utf-8"?>
<formControlPr xmlns="http://schemas.microsoft.com/office/spreadsheetml/2009/9/main" objectType="Drop" dropLines="2" dropStyle="combo" dx="16" fmlaLink="$F$166" noThreeD="1" sel="0" val="0">
  <itemLst>
    <item val="да"/>
    <item val="нет"/>
  </itemLst>
</formControlPr>
</file>

<file path=xl/ctrlProps/ctrlProp203.xml><?xml version="1.0" encoding="utf-8"?>
<formControlPr xmlns="http://schemas.microsoft.com/office/spreadsheetml/2009/9/main" objectType="Drop" dropLines="2" dropStyle="combo" dx="16" fmlaLink="$F$167" noThreeD="1" sel="0" val="0">
  <itemLst>
    <item val="да"/>
    <item val="нет"/>
  </itemLst>
</formControlPr>
</file>

<file path=xl/ctrlProps/ctrlProp204.xml><?xml version="1.0" encoding="utf-8"?>
<formControlPr xmlns="http://schemas.microsoft.com/office/spreadsheetml/2009/9/main" objectType="Drop" dropLines="2" dropStyle="combo" dx="16" fmlaLink="$F$168" noThreeD="1" sel="0" val="0">
  <itemLst>
    <item val="да"/>
    <item val="нет"/>
  </itemLst>
</formControlPr>
</file>

<file path=xl/ctrlProps/ctrlProp205.xml><?xml version="1.0" encoding="utf-8"?>
<formControlPr xmlns="http://schemas.microsoft.com/office/spreadsheetml/2009/9/main" objectType="Drop" dropLines="2" dropStyle="combo" dx="16" fmlaLink="$F$169" noThreeD="1" sel="0" val="0">
  <itemLst>
    <item val="да"/>
    <item val="нет"/>
  </itemLst>
</formControlPr>
</file>

<file path=xl/ctrlProps/ctrlProp206.xml><?xml version="1.0" encoding="utf-8"?>
<formControlPr xmlns="http://schemas.microsoft.com/office/spreadsheetml/2009/9/main" objectType="Drop" dropLines="2" dropStyle="combo" dx="16" fmlaLink="$F$170" noThreeD="1" sel="0" val="0">
  <itemLst>
    <item val="да"/>
    <item val="нет"/>
  </itemLst>
</formControlPr>
</file>

<file path=xl/ctrlProps/ctrlProp207.xml><?xml version="1.0" encoding="utf-8"?>
<formControlPr xmlns="http://schemas.microsoft.com/office/spreadsheetml/2009/9/main" objectType="Drop" dropLines="2" dropStyle="combo" dx="16" fmlaLink="$F$171" noThreeD="1" sel="0" val="0">
  <itemLst>
    <item val="да"/>
    <item val="нет"/>
  </itemLst>
</formControlPr>
</file>

<file path=xl/ctrlProps/ctrlProp208.xml><?xml version="1.0" encoding="utf-8"?>
<formControlPr xmlns="http://schemas.microsoft.com/office/spreadsheetml/2009/9/main" objectType="Drop" dropLines="2" dropStyle="combo" dx="16" fmlaLink="$F$172" noThreeD="1" sel="0" val="0">
  <itemLst>
    <item val="ежемесячно или чаще"/>
    <item val="реже, чем ежемесячно"/>
  </itemLst>
</formControlPr>
</file>

<file path=xl/ctrlProps/ctrlProp209.xml><?xml version="1.0" encoding="utf-8"?>
<formControlPr xmlns="http://schemas.microsoft.com/office/spreadsheetml/2009/9/main" objectType="Drop" dropLines="2" dropStyle="combo" dx="16" fmlaLink="$F$173" noThreeD="1" sel="0" val="0">
  <itemLst>
    <item val="да"/>
    <item val="нет"/>
  </itemLst>
</formControlPr>
</file>

<file path=xl/ctrlProps/ctrlProp210.xml><?xml version="1.0" encoding="utf-8"?>
<formControlPr xmlns="http://schemas.microsoft.com/office/spreadsheetml/2009/9/main" objectType="Drop" dropLines="2" dropStyle="combo" dx="16" fmlaLink="$F$174" noThreeD="1" sel="0" val="0">
  <itemLst>
    <item val="ежегодно или чаще"/>
    <item val="реже, чем ежегодно"/>
  </itemLst>
</formControlPr>
</file>

<file path=xl/ctrlProps/ctrlProp211.xml><?xml version="1.0" encoding="utf-8"?>
<formControlPr xmlns="http://schemas.microsoft.com/office/spreadsheetml/2009/9/main" objectType="Drop" dropLines="2" dropStyle="combo" dx="16" fmlaLink="$F$175" noThreeD="1" sel="0" val="0">
  <itemLst>
    <item val="ежегодно или чаще"/>
    <item val="реже, чем ежегодно"/>
  </itemLst>
</formControlPr>
</file>

<file path=xl/ctrlProps/ctrlProp212.xml><?xml version="1.0" encoding="utf-8"?>
<formControlPr xmlns="http://schemas.microsoft.com/office/spreadsheetml/2009/9/main" objectType="Drop" dropLines="2" dropStyle="combo" dx="16" fmlaLink="$F$176" noThreeD="1" sel="0" val="0">
  <itemLst>
    <item val="ежеквартально или чаще"/>
    <item val="реже, чем ежеквартально"/>
  </itemLst>
</formControlPr>
</file>

<file path=xl/ctrlProps/ctrlProp213.xml><?xml version="1.0" encoding="utf-8"?>
<formControlPr xmlns="http://schemas.microsoft.com/office/spreadsheetml/2009/9/main" objectType="Drop" dropLines="2" dropStyle="combo" dx="16" fmlaLink="$F$177" noThreeD="1" sel="0" val="0">
  <itemLst>
    <item val="да"/>
    <item val="нет"/>
  </itemLst>
</formControlPr>
</file>

<file path=xl/ctrlProps/ctrlProp214.xml><?xml version="1.0" encoding="utf-8"?>
<formControlPr xmlns="http://schemas.microsoft.com/office/spreadsheetml/2009/9/main" objectType="Drop" dropLines="2" dropStyle="combo" dx="16" fmlaLink="$F$178" noThreeD="1" sel="0" val="0">
  <itemLst>
    <item val="да"/>
    <item val="нет"/>
  </itemLst>
</formControlPr>
</file>

<file path=xl/ctrlProps/ctrlProp215.xml><?xml version="1.0" encoding="utf-8"?>
<formControlPr xmlns="http://schemas.microsoft.com/office/spreadsheetml/2009/9/main" objectType="Drop" dropLines="2" dropStyle="combo" dx="16" fmlaLink="$F$179" noThreeD="1" sel="0" val="0">
  <itemLst>
    <item val="да"/>
    <item val="нет"/>
  </itemLst>
</formControlPr>
</file>

<file path=xl/ctrlProps/ctrlProp216.xml><?xml version="1.0" encoding="utf-8"?>
<formControlPr xmlns="http://schemas.microsoft.com/office/spreadsheetml/2009/9/main" objectType="Drop" dropLines="2" dropStyle="combo" dx="16" fmlaLink="$F$180" noThreeD="1" sel="0" val="0">
  <itemLst>
    <item val="да"/>
    <item val="нет"/>
  </itemLst>
</formControlPr>
</file>

<file path=xl/ctrlProps/ctrlProp217.xml><?xml version="1.0" encoding="utf-8"?>
<formControlPr xmlns="http://schemas.microsoft.com/office/spreadsheetml/2009/9/main" objectType="Drop" dropLines="2" dropStyle="combo" dx="16" fmlaLink="$F$181" noThreeD="1" sel="0" val="0">
  <itemLst>
    <item val="да"/>
    <item val="нет"/>
  </itemLst>
</formControlPr>
</file>

<file path=xl/ctrlProps/ctrlProp218.xml><?xml version="1.0" encoding="utf-8"?>
<formControlPr xmlns="http://schemas.microsoft.com/office/spreadsheetml/2009/9/main" objectType="Drop" dropLines="2" dropStyle="combo" dx="16" fmlaLink="$F$182" noThreeD="1" sel="0" val="0">
  <itemLst>
    <item val="да"/>
    <item val="нет"/>
  </itemLst>
</formControlPr>
</file>

<file path=xl/ctrlProps/ctrlProp219.xml><?xml version="1.0" encoding="utf-8"?>
<formControlPr xmlns="http://schemas.microsoft.com/office/spreadsheetml/2009/9/main" objectType="Drop" dropLines="2" dropStyle="combo" dx="16" fmlaLink="$F$184" noThreeD="1" sel="0" val="0">
  <itemLst>
    <item val="да"/>
    <item val="нет"/>
  </itemLst>
</formControlPr>
</file>

<file path=xl/ctrlProps/ctrlProp220.xml><?xml version="1.0" encoding="utf-8"?>
<formControlPr xmlns="http://schemas.microsoft.com/office/spreadsheetml/2009/9/main" objectType="Drop" dropLines="2" dropStyle="combo" dx="16" fmlaLink="$F$185" noThreeD="1" sel="0" val="0">
  <itemLst>
    <item val="да"/>
    <item val="нет"/>
  </itemLst>
</formControlPr>
</file>

<file path=xl/ctrlProps/ctrlProp221.xml><?xml version="1.0" encoding="utf-8"?>
<formControlPr xmlns="http://schemas.microsoft.com/office/spreadsheetml/2009/9/main" objectType="Drop" dropLines="2" dropStyle="combo" dx="16" fmlaLink="$F$186" noThreeD="1" sel="0" val="0">
  <itemLst>
    <item val="больше 2"/>
    <item val="меньше 2"/>
  </itemLst>
</formControlPr>
</file>

<file path=xl/ctrlProps/ctrlProp222.xml><?xml version="1.0" encoding="utf-8"?>
<formControlPr xmlns="http://schemas.microsoft.com/office/spreadsheetml/2009/9/main" objectType="Drop" dropLines="2" dropStyle="combo" dx="16" fmlaLink="$F$187" noThreeD="1" sel="0" val="0">
  <itemLst>
    <item val="да"/>
    <item val="нет"/>
  </itemLst>
</formControlPr>
</file>

<file path=xl/ctrlProps/ctrlProp223.xml><?xml version="1.0" encoding="utf-8"?>
<formControlPr xmlns="http://schemas.microsoft.com/office/spreadsheetml/2009/9/main" objectType="Drop" dropLines="2" dropStyle="combo" dx="16" fmlaLink="$F$188" noThreeD="1" sel="0" val="0">
  <itemLst>
    <item val="да"/>
    <item val="нет"/>
  </itemLst>
</formControlPr>
</file>

<file path=xl/ctrlProps/ctrlProp224.xml><?xml version="1.0" encoding="utf-8"?>
<formControlPr xmlns="http://schemas.microsoft.com/office/spreadsheetml/2009/9/main" objectType="Drop" dropLines="2" dropStyle="combo" dx="16" fmlaLink="$F$189" noThreeD="1" sel="0" val="0">
  <itemLst>
    <item val="да"/>
    <item val="нет"/>
  </itemLst>
</formControlPr>
</file>

<file path=xl/ctrlProps/ctrlProp225.xml><?xml version="1.0" encoding="utf-8"?>
<formControlPr xmlns="http://schemas.microsoft.com/office/spreadsheetml/2009/9/main" objectType="Drop" dropLines="2" dropStyle="combo" dx="16" fmlaLink="$F$190" noThreeD="1" sel="0" val="0">
  <itemLst>
    <item val="да"/>
    <item val="нет"/>
  </itemLst>
</formControlPr>
</file>

<file path=xl/ctrlProps/ctrlProp226.xml><?xml version="1.0" encoding="utf-8"?>
<formControlPr xmlns="http://schemas.microsoft.com/office/spreadsheetml/2009/9/main" objectType="Drop" dropLines="2" dropStyle="combo" dx="16" fmlaLink="$F$191" noThreeD="1" sel="0" val="0">
  <itemLst>
    <item val="больше 90%"/>
    <item val="меньше 90%"/>
  </itemLst>
</formControlPr>
</file>

<file path=xl/ctrlProps/ctrlProp227.xml><?xml version="1.0" encoding="utf-8"?>
<formControlPr xmlns="http://schemas.microsoft.com/office/spreadsheetml/2009/9/main" objectType="Drop" dropLines="2" dropStyle="combo" dx="16" fmlaLink="$F$192" noThreeD="1" sel="0" val="0">
  <itemLst>
    <item val="ежемесячно или чаще"/>
    <item val="реже, чем раз в месяц"/>
  </itemLst>
</formControlPr>
</file>

<file path=xl/ctrlProps/ctrlProp228.xml><?xml version="1.0" encoding="utf-8"?>
<formControlPr xmlns="http://schemas.microsoft.com/office/spreadsheetml/2009/9/main" objectType="Drop" dropLines="2" dropStyle="combo" dx="16" fmlaLink="$F$194" noThreeD="1" sel="0" val="0">
  <itemLst>
    <item val="больше 10 лет"/>
    <item val="меньше 10 лет"/>
  </itemLst>
</formControlPr>
</file>

<file path=xl/ctrlProps/ctrlProp229.xml><?xml version="1.0" encoding="utf-8"?>
<formControlPr xmlns="http://schemas.microsoft.com/office/spreadsheetml/2009/9/main" objectType="Drop" dropLines="2" dropStyle="combo" dx="16" fmlaLink="$F$195" noThreeD="1" sel="0" val="0">
  <itemLst>
    <item val="да"/>
    <item val="нет"/>
  </itemLst>
</formControlPr>
</file>

<file path=xl/ctrlProps/ctrlProp230.xml><?xml version="1.0" encoding="utf-8"?>
<formControlPr xmlns="http://schemas.microsoft.com/office/spreadsheetml/2009/9/main" objectType="Drop" dropLines="2" dropStyle="combo" dx="16" fmlaLink="$F$196" noThreeD="1" sel="0" val="0">
  <itemLst>
    <item val="да"/>
    <item val="нет"/>
  </itemLst>
</formControlPr>
</file>

<file path=xl/ctrlProps/ctrlProp231.xml><?xml version="1.0" encoding="utf-8"?>
<formControlPr xmlns="http://schemas.microsoft.com/office/spreadsheetml/2009/9/main" objectType="Drop" dropLines="2" dropStyle="combo" dx="16" fmlaLink="$F$197" noThreeD="1" sel="0" val="0">
  <itemLst>
    <item val="да"/>
    <item val="нет"/>
  </itemLst>
</formControlPr>
</file>

<file path=xl/ctrlProps/ctrlProp232.xml><?xml version="1.0" encoding="utf-8"?>
<formControlPr xmlns="http://schemas.microsoft.com/office/spreadsheetml/2009/9/main" objectType="Drop" dropLines="3" dropStyle="combo" dx="16" fmlaLink="$F$198" noThreeD="1" sel="0" val="0">
  <itemLst>
    <item val="да"/>
    <item val="нет"/>
    <item val="н/п"/>
  </itemLst>
</formControlPr>
</file>

<file path=xl/ctrlProps/ctrlProp233.xml><?xml version="1.0" encoding="utf-8"?>
<formControlPr xmlns="http://schemas.microsoft.com/office/spreadsheetml/2009/9/main" objectType="Drop" dropLines="2" dropStyle="combo" dx="16" fmlaLink="$F$199" noThreeD="1" sel="0" val="0">
  <itemLst>
    <item val="да"/>
    <item val="нет"/>
  </itemLst>
</formControlPr>
</file>

<file path=xl/ctrlProps/ctrlProp234.xml><?xml version="1.0" encoding="utf-8"?>
<formControlPr xmlns="http://schemas.microsoft.com/office/spreadsheetml/2009/9/main" objectType="Drop" dropLines="2" dropStyle="combo" dx="16" fmlaLink="$F$200" noThreeD="1" sel="0" val="0">
  <itemLst>
    <item val="больше 10 лет"/>
    <item val="меньше 10 лет"/>
  </itemLst>
</formControlPr>
</file>

<file path=xl/ctrlProps/ctrlProp235.xml><?xml version="1.0" encoding="utf-8"?>
<formControlPr xmlns="http://schemas.microsoft.com/office/spreadsheetml/2009/9/main" objectType="Drop" dropLines="2" dropStyle="combo" dx="16" fmlaLink="$F$201" noThreeD="1" sel="0" val="0">
  <itemLst>
    <item val="да"/>
    <item val="нет"/>
  </itemLst>
</formControlPr>
</file>

<file path=xl/ctrlProps/ctrlProp236.xml><?xml version="1.0" encoding="utf-8"?>
<formControlPr xmlns="http://schemas.microsoft.com/office/spreadsheetml/2009/9/main" objectType="Drop" dropLines="2" dropStyle="combo" dx="16" fmlaLink="$F$202" noThreeD="1" sel="0" val="0">
  <itemLst>
    <item val="да"/>
    <item val="нет"/>
  </itemLst>
</formControlPr>
</file>

<file path=xl/ctrlProps/ctrlProp237.xml><?xml version="1.0" encoding="utf-8"?>
<formControlPr xmlns="http://schemas.microsoft.com/office/spreadsheetml/2009/9/main" objectType="Drop" dropLines="2" dropStyle="combo" dx="16" fmlaLink="$F$203" noThreeD="1" sel="0" val="0">
  <itemLst>
    <item val="да"/>
    <item val="нет"/>
  </itemLst>
</formControlPr>
</file>

<file path=xl/ctrlProps/ctrlProp238.xml><?xml version="1.0" encoding="utf-8"?>
<formControlPr xmlns="http://schemas.microsoft.com/office/spreadsheetml/2009/9/main" objectType="Drop" dropLines="2" dropStyle="combo" dx="16" fmlaLink="$F$204" noThreeD="1" sel="0" val="0">
  <itemLst>
    <item val="да"/>
    <item val="нет"/>
  </itemLst>
</formControlPr>
</file>

<file path=xl/ctrlProps/ctrlProp239.xml><?xml version="1.0" encoding="utf-8"?>
<formControlPr xmlns="http://schemas.microsoft.com/office/spreadsheetml/2009/9/main" objectType="Drop" dropLines="2" dropStyle="combo" dx="16" fmlaLink="$F$205" noThreeD="1" sel="0" val="0">
  <itemLst>
    <item val="больше 10 лет"/>
    <item val="меньше 10 лет"/>
  </itemLst>
</formControlPr>
</file>

<file path=xl/ctrlProps/ctrlProp240.xml><?xml version="1.0" encoding="utf-8"?>
<formControlPr xmlns="http://schemas.microsoft.com/office/spreadsheetml/2009/9/main" objectType="Drop" dropLines="2" dropStyle="combo" dx="16" fmlaLink="$F$206" noThreeD="1" sel="0" val="0">
  <itemLst>
    <item val="да"/>
    <item val="нет"/>
  </itemLst>
</formControlPr>
</file>

<file path=xl/ctrlProps/ctrlProp241.xml><?xml version="1.0" encoding="utf-8"?>
<formControlPr xmlns="http://schemas.microsoft.com/office/spreadsheetml/2009/9/main" objectType="Drop" dropLines="2" dropStyle="combo" dx="16" fmlaLink="$F$207" noThreeD="1" sel="0" val="0">
  <itemLst>
    <item val="да"/>
    <item val="нет"/>
  </itemLst>
</formControlPr>
</file>

<file path=xl/ctrlProps/ctrlProp242.xml><?xml version="1.0" encoding="utf-8"?>
<formControlPr xmlns="http://schemas.microsoft.com/office/spreadsheetml/2009/9/main" objectType="Drop" dropLines="2" dropStyle="combo" dx="16" fmlaLink="$F$208" noThreeD="1" sel="0" val="0">
  <itemLst>
    <item val="да"/>
    <item val="нет"/>
  </itemLst>
</formControlPr>
</file>

<file path=xl/ctrlProps/ctrlProp243.xml><?xml version="1.0" encoding="utf-8"?>
<formControlPr xmlns="http://schemas.microsoft.com/office/spreadsheetml/2009/9/main" objectType="Drop" dropLines="2" dropStyle="combo" dx="16" fmlaLink="$F$209" noThreeD="1" sel="0" val="0">
  <itemLst>
    <item val="да"/>
    <item val="нет"/>
  </itemLst>
</formControlPr>
</file>

<file path=xl/ctrlProps/ctrlProp244.xml><?xml version="1.0" encoding="utf-8"?>
<formControlPr xmlns="http://schemas.microsoft.com/office/spreadsheetml/2009/9/main" objectType="Drop" dropLines="2" dropStyle="combo" dx="16" fmlaLink="$F$211" noThreeD="1" sel="0" val="0">
  <itemLst>
    <item val="ежегодно или чаще"/>
    <item val="реже, чем раз в год"/>
  </itemLst>
</formControlPr>
</file>

<file path=xl/ctrlProps/ctrlProp245.xml><?xml version="1.0" encoding="utf-8"?>
<formControlPr xmlns="http://schemas.microsoft.com/office/spreadsheetml/2009/9/main" objectType="Drop" dropLines="2" dropStyle="combo" dx="16" fmlaLink="$F$212" noThreeD="1" sel="0" val="0">
  <itemLst>
    <item val="да "/>
    <item val="нет"/>
  </itemLst>
</formControlPr>
</file>

<file path=xl/ctrlProps/ctrlProp246.xml><?xml version="1.0" encoding="utf-8"?>
<formControlPr xmlns="http://schemas.microsoft.com/office/spreadsheetml/2009/9/main" objectType="Drop" dropLines="2" dropStyle="combo" dx="16" fmlaLink="$F$213" noThreeD="1" sel="0" val="0">
  <itemLst>
    <item val="да "/>
    <item val="нет"/>
  </itemLst>
</formControlPr>
</file>

<file path=xl/ctrlProps/ctrlProp247.xml><?xml version="1.0" encoding="utf-8"?>
<formControlPr xmlns="http://schemas.microsoft.com/office/spreadsheetml/2009/9/main" objectType="Drop" dropLines="2" dropStyle="combo" dx="16" fmlaLink="$F$214" noThreeD="1" sel="0" val="0">
  <itemLst>
    <item val="да "/>
    <item val="нет"/>
  </itemLst>
</formControlPr>
</file>

<file path=xl/ctrlProps/ctrlProp248.xml><?xml version="1.0" encoding="utf-8"?>
<formControlPr xmlns="http://schemas.microsoft.com/office/spreadsheetml/2009/9/main" objectType="Drop" dropLines="2" dropStyle="combo" dx="16" fmlaLink="$F$215" noThreeD="1" sel="0" val="0">
  <itemLst>
    <item val="больше 90%"/>
    <item val="меньше 90%"/>
  </itemLst>
</formControlPr>
</file>

<file path=xl/ctrlProps/ctrlProp249.xml><?xml version="1.0" encoding="utf-8"?>
<formControlPr xmlns="http://schemas.microsoft.com/office/spreadsheetml/2009/9/main" objectType="Drop" dropLines="2" dropStyle="combo" dx="16" fmlaLink="$F$216" noThreeD="1" sel="0" val="0">
  <itemLst>
    <item val="больше 10 лет"/>
    <item val="меньше 10 лет"/>
  </itemLst>
</formControlPr>
</file>

<file path=xl/ctrlProps/ctrlProp250.xml><?xml version="1.0" encoding="utf-8"?>
<formControlPr xmlns="http://schemas.microsoft.com/office/spreadsheetml/2009/9/main" objectType="Drop" dropLines="2" dropStyle="combo" dx="16" fmlaLink="$F$217" noThreeD="1" sel="0" val="0">
  <itemLst>
    <item val="ежемесячно или чаще"/>
    <item val="реже, чем ежемесячно"/>
  </itemLst>
</formControlPr>
</file>

<file path=xl/ctrlProps/ctrlProp251.xml><?xml version="1.0" encoding="utf-8"?>
<formControlPr xmlns="http://schemas.microsoft.com/office/spreadsheetml/2009/9/main" objectType="Drop" dropLines="2" dropStyle="combo" dx="16" fmlaLink="$F$218" noThreeD="1" sel="0" val="0">
  <itemLst>
    <item val="ежеквартально или чаще"/>
    <item val="реже, чем ежеквартально"/>
  </itemLst>
</formControlPr>
</file>

<file path=xl/ctrlProps/ctrlProp252.xml><?xml version="1.0" encoding="utf-8"?>
<formControlPr xmlns="http://schemas.microsoft.com/office/spreadsheetml/2009/9/main" objectType="Drop" dropLines="2" dropStyle="combo" dx="16" fmlaLink="$F$219" noThreeD="1" sel="0" val="0">
  <itemLst>
    <item val="да"/>
    <item val="нет"/>
  </itemLst>
</formControlPr>
</file>

<file path=xl/ctrlProps/ctrlProp253.xml><?xml version="1.0" encoding="utf-8"?>
<formControlPr xmlns="http://schemas.microsoft.com/office/spreadsheetml/2009/9/main" objectType="Drop" dropLines="2" dropStyle="combo" dx="16" fmlaLink="$F$221" noThreeD="1" sel="0" val="0">
  <itemLst>
    <item val="более 3 лет"/>
    <item val="менее 3 лет"/>
  </itemLst>
</formControlPr>
</file>

<file path=xl/ctrlProps/ctrlProp254.xml><?xml version="1.0" encoding="utf-8"?>
<formControlPr xmlns="http://schemas.microsoft.com/office/spreadsheetml/2009/9/main" objectType="Drop" dropLines="2" dropStyle="combo" dx="16" fmlaLink="$F$222" noThreeD="1" sel="0" val="0">
  <itemLst>
    <item val="да "/>
    <item val="нет"/>
  </itemLst>
</formControlPr>
</file>

<file path=xl/ctrlProps/ctrlProp255.xml><?xml version="1.0" encoding="utf-8"?>
<formControlPr xmlns="http://schemas.microsoft.com/office/spreadsheetml/2009/9/main" objectType="Drop" dropLines="2" dropStyle="combo" dx="16" fmlaLink="$F$223" noThreeD="1" sel="0" val="0">
  <itemLst>
    <item val="да "/>
    <item val="нет"/>
  </itemLst>
</formControlPr>
</file>

<file path=xl/ctrlProps/ctrlProp256.xml><?xml version="1.0" encoding="utf-8"?>
<formControlPr xmlns="http://schemas.microsoft.com/office/spreadsheetml/2009/9/main" objectType="Drop" dropLines="2" dropStyle="combo" dx="16" fmlaLink="$F$224" noThreeD="1" sel="0" val="0">
  <itemLst>
    <item val="да "/>
    <item val="нет"/>
  </itemLst>
</formControlPr>
</file>

<file path=xl/ctrlProps/ctrlProp257.xml><?xml version="1.0" encoding="utf-8"?>
<formControlPr xmlns="http://schemas.microsoft.com/office/spreadsheetml/2009/9/main" objectType="Drop" dropLines="2" dropStyle="combo" dx="16" fmlaLink="$F$225" noThreeD="1" sel="0" val="0">
  <itemLst>
    <item val="да "/>
    <item val="нет"/>
  </itemLst>
</formControlPr>
</file>

<file path=xl/ctrlProps/ctrlProp258.xml><?xml version="1.0" encoding="utf-8"?>
<formControlPr xmlns="http://schemas.microsoft.com/office/spreadsheetml/2009/9/main" objectType="Drop" dropLines="2" dropStyle="combo" dx="16" fmlaLink="$F$226" noThreeD="1" sel="0" val="0">
  <itemLst>
    <item val="да "/>
    <item val="нет"/>
  </itemLst>
</formControlPr>
</file>

<file path=xl/ctrlProps/ctrlProp259.xml><?xml version="1.0" encoding="utf-8"?>
<formControlPr xmlns="http://schemas.microsoft.com/office/spreadsheetml/2009/9/main" objectType="Drop" dropLines="2" dropStyle="combo" dx="16" fmlaLink="$F$227" noThreeD="1" sel="0" val="0">
  <itemLst>
    <item val="да "/>
    <item val="нет"/>
  </itemLst>
</formControlPr>
</file>

<file path=xl/ctrlProps/ctrlProp260.xml><?xml version="1.0" encoding="utf-8"?>
<formControlPr xmlns="http://schemas.microsoft.com/office/spreadsheetml/2009/9/main" objectType="Drop" dropLines="2" dropStyle="combo" dx="16" fmlaLink="$F$228" noThreeD="1" sel="0" val="0">
  <itemLst>
    <item val="да "/>
    <item val="нет"/>
  </itemLst>
</formControlPr>
</file>

<file path=xl/ctrlProps/ctrlProp261.xml><?xml version="1.0" encoding="utf-8"?>
<formControlPr xmlns="http://schemas.microsoft.com/office/spreadsheetml/2009/9/main" objectType="Drop" dropLines="2" dropStyle="combo" dx="16" fmlaLink="$F$229" noThreeD="1" sel="0" val="0">
  <itemLst>
    <item val="да "/>
    <item val="нет"/>
  </itemLst>
</formControlPr>
</file>

<file path=xl/ctrlProps/ctrlProp262.xml><?xml version="1.0" encoding="utf-8"?>
<formControlPr xmlns="http://schemas.microsoft.com/office/spreadsheetml/2009/9/main" objectType="Drop" dropLines="2" dropStyle="combo" dx="16" fmlaLink="$F$230" noThreeD="1" sel="0" val="0">
  <itemLst>
    <item val="да "/>
    <item val="нет"/>
  </itemLst>
</formControlPr>
</file>

<file path=xl/ctrlProps/ctrlProp263.xml><?xml version="1.0" encoding="utf-8"?>
<formControlPr xmlns="http://schemas.microsoft.com/office/spreadsheetml/2009/9/main" objectType="Drop" dropLines="2" dropStyle="combo" dx="16" fmlaLink="$F$231" noThreeD="1" sel="0" val="0">
  <itemLst>
    <item val="да "/>
    <item val="нет"/>
  </itemLst>
</formControlPr>
</file>

<file path=xl/ctrlProps/ctrlProp264.xml><?xml version="1.0" encoding="utf-8"?>
<formControlPr xmlns="http://schemas.microsoft.com/office/spreadsheetml/2009/9/main" objectType="Drop" dropLines="2" dropStyle="combo" dx="16" fmlaLink="$F$233" noThreeD="1" sel="0" val="0">
  <itemLst>
    <item val="да"/>
    <item val="нет"/>
  </itemLst>
</formControlPr>
</file>

<file path=xl/ctrlProps/ctrlProp265.xml><?xml version="1.0" encoding="utf-8"?>
<formControlPr xmlns="http://schemas.microsoft.com/office/spreadsheetml/2009/9/main" objectType="Drop" dropLines="2" dropStyle="combo" dx="16" fmlaLink="$F$234" noThreeD="1" sel="0" val="0">
  <itemLst>
    <item val="да"/>
    <item val="нет"/>
  </itemLst>
</formControlPr>
</file>

<file path=xl/ctrlProps/ctrlProp266.xml><?xml version="1.0" encoding="utf-8"?>
<formControlPr xmlns="http://schemas.microsoft.com/office/spreadsheetml/2009/9/main" objectType="Drop" dropLines="2" dropStyle="combo" dx="16" fmlaLink="$F$235" noThreeD="1" sel="0" val="0">
  <itemLst>
    <item val="да"/>
    <item val="нет"/>
  </itemLst>
</formControlPr>
</file>

<file path=xl/ctrlProps/ctrlProp267.xml><?xml version="1.0" encoding="utf-8"?>
<formControlPr xmlns="http://schemas.microsoft.com/office/spreadsheetml/2009/9/main" objectType="Drop" dropLines="2" dropStyle="combo" dx="16" fmlaLink="$F$236" noThreeD="1" sel="0" val="0">
  <itemLst>
    <item val="да"/>
    <item val="нет"/>
  </itemLst>
</formControlPr>
</file>

<file path=xl/ctrlProps/ctrlProp268.xml><?xml version="1.0" encoding="utf-8"?>
<formControlPr xmlns="http://schemas.microsoft.com/office/spreadsheetml/2009/9/main" objectType="Drop" dropLines="2" dropStyle="combo" dx="16" fmlaLink="$F$237" noThreeD="1" sel="0" val="0">
  <itemLst>
    <item val="да"/>
    <item val="нет"/>
  </itemLst>
</formControlPr>
</file>

<file path=xl/ctrlProps/ctrlProp269.xml><?xml version="1.0" encoding="utf-8"?>
<formControlPr xmlns="http://schemas.microsoft.com/office/spreadsheetml/2009/9/main" objectType="Drop" dropLines="2" dropStyle="combo" dx="16" fmlaLink="$F$238" noThreeD="1" sel="0" val="0">
  <itemLst>
    <item val="больше 90%"/>
    <item val="меньше 90%"/>
  </itemLst>
</formControlPr>
</file>

<file path=xl/ctrlProps/ctrlProp270.xml><?xml version="1.0" encoding="utf-8"?>
<formControlPr xmlns="http://schemas.microsoft.com/office/spreadsheetml/2009/9/main" objectType="Drop" dropLines="2" dropStyle="combo" dx="16" fmlaLink="$F$239" noThreeD="1" sel="0" val="0">
  <itemLst>
    <item val="ежеквартально или чаще"/>
    <item val="реже, чем ежеквартально"/>
  </itemLst>
</formControlPr>
</file>

<file path=xl/ctrlProps/ctrlProp271.xml><?xml version="1.0" encoding="utf-8"?>
<formControlPr xmlns="http://schemas.microsoft.com/office/spreadsheetml/2009/9/main" objectType="Drop" dropLines="2" dropStyle="combo" dx="16" fmlaLink="$F$240" noThreeD="1" sel="0" val="0">
  <itemLst>
    <item val="да"/>
    <item val="нет"/>
  </itemLst>
</formControlPr>
</file>

<file path=xl/ctrlProps/ctrlProp272.xml><?xml version="1.0" encoding="utf-8"?>
<formControlPr xmlns="http://schemas.microsoft.com/office/spreadsheetml/2009/9/main" objectType="Drop" dropLines="2" dropStyle="combo" dx="16" fmlaLink="$F$241" noThreeD="1" sel="0" val="0">
  <itemLst>
    <item val="да"/>
    <item val="нет"/>
  </itemLst>
</formControlPr>
</file>

<file path=xl/ctrlProps/ctrlProp273.xml><?xml version="1.0" encoding="utf-8"?>
<formControlPr xmlns="http://schemas.microsoft.com/office/spreadsheetml/2009/9/main" objectType="Drop" dropLines="2" dropStyle="combo" dx="16" fmlaLink="$F$242" noThreeD="1" sel="0" val="0">
  <itemLst>
    <item val="да"/>
    <item val="нет"/>
  </itemLst>
</formControlPr>
</file>

<file path=xl/ctrlProps/ctrlProp274.xml><?xml version="1.0" encoding="utf-8"?>
<formControlPr xmlns="http://schemas.microsoft.com/office/spreadsheetml/2009/9/main" objectType="Drop" dropLines="2" dropStyle="combo" dx="16" fmlaLink="$F$243" noThreeD="1" sel="0" val="0">
  <itemLst>
    <item val="больше 90%"/>
    <item val=" меньше 90%"/>
  </itemLst>
</formControlPr>
</file>

<file path=xl/ctrlProps/ctrlProp275.xml><?xml version="1.0" encoding="utf-8"?>
<formControlPr xmlns="http://schemas.microsoft.com/office/spreadsheetml/2009/9/main" objectType="Drop" dropLines="2" dropStyle="combo" dx="16" fmlaLink="$F$244" noThreeD="1" sel="0" val="0">
  <itemLst>
    <item val="да "/>
    <item val="нет"/>
  </itemLst>
</formControlPr>
</file>

<file path=xl/ctrlProps/ctrlProp276.xml><?xml version="1.0" encoding="utf-8"?>
<formControlPr xmlns="http://schemas.microsoft.com/office/spreadsheetml/2009/9/main" objectType="Drop" dropLines="2" dropStyle="combo" dx="16" fmlaLink="$F$245" noThreeD="1" sel="0" val="0">
  <itemLst>
    <item val="да "/>
    <item val="нет"/>
  </itemLst>
</formControlPr>
</file>

<file path=xl/ctrlProps/ctrlProp277.xml><?xml version="1.0" encoding="utf-8"?>
<formControlPr xmlns="http://schemas.microsoft.com/office/spreadsheetml/2009/9/main" objectType="Drop" dropLines="2" dropStyle="combo" dx="16" fmlaLink="$F$247" noThreeD="1" sel="0" val="0">
  <itemLst>
    <item val="больше 90%"/>
    <item val="меньше 90%"/>
  </itemLst>
</formControlPr>
</file>

<file path=xl/ctrlProps/ctrlProp278.xml><?xml version="1.0" encoding="utf-8"?>
<formControlPr xmlns="http://schemas.microsoft.com/office/spreadsheetml/2009/9/main" objectType="Drop" dropLines="2" dropStyle="combo" dx="16" fmlaLink="$F$248" noThreeD="1" sel="0" val="0">
  <itemLst>
    <item val="больше 10% "/>
    <item val="меньше 10%"/>
  </itemLst>
</formControlPr>
</file>

<file path=xl/ctrlProps/ctrlProp279.xml><?xml version="1.0" encoding="utf-8"?>
<formControlPr xmlns="http://schemas.microsoft.com/office/spreadsheetml/2009/9/main" objectType="Drop" dropLines="2" dropStyle="combo" dx="16" fmlaLink="$F$249" noThreeD="1" sel="0" val="0">
  <itemLst>
    <item val="больше 50% "/>
    <item val="меньше 50%"/>
  </itemLst>
</formControlPr>
</file>

<file path=xl/ctrlProps/ctrlProp280.xml><?xml version="1.0" encoding="utf-8"?>
<formControlPr xmlns="http://schemas.microsoft.com/office/spreadsheetml/2009/9/main" objectType="Drop" dropLines="2" dropStyle="combo" dx="16" fmlaLink="$F$250" noThreeD="1" sel="0" val="0">
  <itemLst>
    <item val="больше 150%"/>
    <item val="меньше 150%"/>
  </itemLst>
</formControlPr>
</file>

<file path=xl/ctrlProps/ctrlProp281.xml><?xml version="1.0" encoding="utf-8"?>
<formControlPr xmlns="http://schemas.microsoft.com/office/spreadsheetml/2009/9/main" objectType="Drop" dropLines="2" dropStyle="combo" dx="16" fmlaLink="$F$251" noThreeD="1" sel="0" val="0">
  <itemLst>
    <item val="да"/>
    <item val="нет"/>
  </itemLst>
</formControlPr>
</file>

<file path=xl/ctrlProps/ctrlProp282.xml><?xml version="1.0" encoding="utf-8"?>
<formControlPr xmlns="http://schemas.microsoft.com/office/spreadsheetml/2009/9/main" objectType="Drop" dropLines="2" dropStyle="combo" dx="16" fmlaLink="$F$252" noThreeD="1" sel="0" val="0">
  <itemLst>
    <item val="да"/>
    <item val="нет"/>
  </itemLst>
</formControlPr>
</file>

<file path=xl/ctrlProps/ctrlProp283.xml><?xml version="1.0" encoding="utf-8"?>
<formControlPr xmlns="http://schemas.microsoft.com/office/spreadsheetml/2009/9/main" objectType="Drop" dropLines="2" dropStyle="combo" dx="16" fmlaLink="$F$253" noThreeD="1" sel="0" val="0">
  <itemLst>
    <item val="да"/>
    <item val="нет"/>
  </itemLst>
</formControlPr>
</file>

<file path=xl/ctrlProps/ctrlProp284.xml><?xml version="1.0" encoding="utf-8"?>
<formControlPr xmlns="http://schemas.microsoft.com/office/spreadsheetml/2009/9/main" objectType="Drop" dropLines="2" dropStyle="combo" dx="16" fmlaLink="$F$254" noThreeD="1" sel="0" val="0">
  <itemLst>
    <item val="да"/>
    <item val="нет"/>
  </itemLst>
</formControlPr>
</file>

<file path=xl/ctrlProps/ctrlProp285.xml><?xml version="1.0" encoding="utf-8"?>
<formControlPr xmlns="http://schemas.microsoft.com/office/spreadsheetml/2009/9/main" objectType="Drop" dropLines="2" dropStyle="combo" dx="16" fmlaLink="$F$255" noThreeD="1" sel="0" val="0">
  <itemLst>
    <item val="больше 10%"/>
    <item val="меньше или равно 10%"/>
  </itemLst>
</formControlPr>
</file>

<file path=xl/ctrlProps/ctrlProp286.xml><?xml version="1.0" encoding="utf-8"?>
<formControlPr xmlns="http://schemas.microsoft.com/office/spreadsheetml/2009/9/main" objectType="Drop" dropLines="2" dropStyle="combo" dx="16" fmlaLink="$F$256" noThreeD="1" sel="0" val="0">
  <itemLst>
    <item val="больше 10%"/>
    <item val="меньше или равно 10%"/>
  </itemLst>
</formControlPr>
</file>

<file path=xl/ctrlProps/ctrlProp287.xml><?xml version="1.0" encoding="utf-8"?>
<formControlPr xmlns="http://schemas.microsoft.com/office/spreadsheetml/2009/9/main" objectType="Drop" dropLines="2" dropStyle="combo" dx="16" fmlaLink="$F$257" noThreeD="1" sel="0" val="0">
  <itemLst>
    <item val="да"/>
    <item val="нет"/>
  </itemLst>
</formControlPr>
</file>

<file path=xl/ctrlProps/ctrlProp288.xml><?xml version="1.0" encoding="utf-8"?>
<formControlPr xmlns="http://schemas.microsoft.com/office/spreadsheetml/2009/9/main" objectType="Drop" dropLines="2" dropStyle="combo" dx="16" fmlaLink="$F$258" noThreeD="1" sel="0" val="0">
  <itemLst>
    <item val="да"/>
    <item val="нет"/>
  </itemLst>
</formControlPr>
</file>

<file path=xl/ctrlProps/ctrlProp289.xml><?xml version="1.0" encoding="utf-8"?>
<formControlPr xmlns="http://schemas.microsoft.com/office/spreadsheetml/2009/9/main" objectType="Drop" dropLines="2" dropStyle="combo" dx="16" fmlaLink="$F$260" noThreeD="1" sel="0" val="0">
  <itemLst>
    <item val="больше 4%"/>
    <item val="меньше 4%"/>
  </itemLst>
</formControlPr>
</file>

<file path=xl/ctrlProps/ctrlProp290.xml><?xml version="1.0" encoding="utf-8"?>
<formControlPr xmlns="http://schemas.microsoft.com/office/spreadsheetml/2009/9/main" objectType="Drop" dropLines="2" dropStyle="combo" dx="16" fmlaLink="$F$261" noThreeD="1" sel="0" val="0">
  <itemLst>
    <item val="больше 3%"/>
    <item val="меньше 3%"/>
  </itemLst>
</formControlPr>
</file>

<file path=xl/ctrlProps/ctrlProp291.xml><?xml version="1.0" encoding="utf-8"?>
<formControlPr xmlns="http://schemas.microsoft.com/office/spreadsheetml/2009/9/main" objectType="Drop" dropLines="2" dropStyle="combo" dx="16" fmlaLink="$F$262" noThreeD="1" sel="0" val="0">
  <itemLst>
    <item val="больше 2%"/>
    <item val="меньше 2%"/>
  </itemLst>
</formControlPr>
</file>

<file path=xl/ctrlProps/ctrlProp292.xml><?xml version="1.0" encoding="utf-8"?>
<formControlPr xmlns="http://schemas.microsoft.com/office/spreadsheetml/2009/9/main" objectType="Drop" dropLines="2" dropStyle="combo" dx="16" fmlaLink="$F$264" noThreeD="1" sel="0" val="0">
  <itemLst>
    <item val="больше 15%"/>
    <item val="меньше 15%"/>
  </itemLst>
</formControlPr>
</file>

<file path=xl/ctrlProps/ctrlProp293.xml><?xml version="1.0" encoding="utf-8"?>
<formControlPr xmlns="http://schemas.microsoft.com/office/spreadsheetml/2009/9/main" objectType="Drop" dropLines="2" dropStyle="combo" dx="16" fmlaLink="$F$265" noThreeD="1" sel="0" val="0">
  <itemLst>
    <item val="больше 15%"/>
    <item val="меньше 15%"/>
  </itemLst>
</formControlPr>
</file>

<file path=xl/ctrlProps/ctrlProp294.xml><?xml version="1.0" encoding="utf-8"?>
<formControlPr xmlns="http://schemas.microsoft.com/office/spreadsheetml/2009/9/main" objectType="Drop" dropLines="2" dropStyle="combo" dx="16" fmlaLink="$F$266" noThreeD="1" sel="0" val="0">
  <itemLst>
    <item val="больше 20%"/>
    <item val="меньше 20%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5867400</xdr:colOff>
      <xdr:row>3</xdr:row>
      <xdr:rowOff>3990975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61975" y="2714625"/>
          <a:ext cx="5867400" cy="3990975"/>
        </a:xfrm>
        <a:prstGeom prst="rect">
          <a:avLst/>
        </a:prstGeom>
        <a:noFill/>
        <a:ln w="1">
          <a:solidFill>
            <a:schemeClr val="tx1"/>
          </a:solidFill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5743575</xdr:colOff>
      <xdr:row>6</xdr:row>
      <xdr:rowOff>2438400</xdr:rowOff>
    </xdr:to>
    <xdr:pic>
      <xdr:nvPicPr>
        <xdr:cNvPr id="10" name="Рисунок 9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63217" y="6104283"/>
          <a:ext cx="5743575" cy="2438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5743575</xdr:colOff>
      <xdr:row>10</xdr:row>
      <xdr:rowOff>2438400</xdr:rowOff>
    </xdr:to>
    <xdr:pic>
      <xdr:nvPicPr>
        <xdr:cNvPr id="11" name="Рисунок 10"/>
        <xdr:cNvPicPr/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63217" y="10179326"/>
          <a:ext cx="5743575" cy="243840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5705475</xdr:colOff>
      <xdr:row>13</xdr:row>
      <xdr:rowOff>2466975</xdr:rowOff>
    </xdr:to>
    <xdr:pic>
      <xdr:nvPicPr>
        <xdr:cNvPr id="12" name="Рисунок 11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63217" y="13475804"/>
          <a:ext cx="5705475" cy="2466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57978</xdr:colOff>
      <xdr:row>16</xdr:row>
      <xdr:rowOff>1</xdr:rowOff>
    </xdr:from>
    <xdr:to>
      <xdr:col>1</xdr:col>
      <xdr:colOff>5877753</xdr:colOff>
      <xdr:row>16</xdr:row>
      <xdr:rowOff>4770783</xdr:rowOff>
    </xdr:to>
    <xdr:pic>
      <xdr:nvPicPr>
        <xdr:cNvPr id="13" name="Рисунок 12"/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21195" y="16921371"/>
          <a:ext cx="5819775" cy="4770782"/>
        </a:xfrm>
        <a:prstGeom prst="rect">
          <a:avLst/>
        </a:prstGeom>
        <a:solidFill>
          <a:schemeClr val="accent1"/>
        </a:solidFill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33131</xdr:colOff>
      <xdr:row>21</xdr:row>
      <xdr:rowOff>8283</xdr:rowOff>
    </xdr:from>
    <xdr:to>
      <xdr:col>1</xdr:col>
      <xdr:colOff>5776706</xdr:colOff>
      <xdr:row>21</xdr:row>
      <xdr:rowOff>2122833</xdr:rowOff>
    </xdr:to>
    <xdr:pic>
      <xdr:nvPicPr>
        <xdr:cNvPr id="14" name="Рисунок 13"/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6348" y="24019566"/>
          <a:ext cx="5743575" cy="21145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5743575</xdr:colOff>
      <xdr:row>23</xdr:row>
      <xdr:rowOff>2390775</xdr:rowOff>
    </xdr:to>
    <xdr:pic>
      <xdr:nvPicPr>
        <xdr:cNvPr id="15" name="Рисунок 14"/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63217" y="26777674"/>
          <a:ext cx="5743575" cy="23907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5934075</xdr:colOff>
      <xdr:row>26</xdr:row>
      <xdr:rowOff>1419225</xdr:rowOff>
    </xdr:to>
    <xdr:pic>
      <xdr:nvPicPr>
        <xdr:cNvPr id="16" name="Рисунок 15"/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63217" y="30620804"/>
          <a:ext cx="5934075" cy="14192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5943600</xdr:colOff>
      <xdr:row>28</xdr:row>
      <xdr:rowOff>1504950</xdr:rowOff>
    </xdr:to>
    <xdr:pic>
      <xdr:nvPicPr>
        <xdr:cNvPr id="17" name="Рисунок 16"/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563217" y="32376717"/>
          <a:ext cx="5943600" cy="15049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800100</xdr:colOff>
      <xdr:row>1</xdr:row>
      <xdr:rowOff>0</xdr:rowOff>
    </xdr:to>
    <xdr:sp macro="" textlink="">
      <xdr:nvSpPr>
        <xdr:cNvPr id="2" name="TextBox 1"/>
        <xdr:cNvSpPr txBox="1"/>
      </xdr:nvSpPr>
      <xdr:spPr>
        <a:xfrm>
          <a:off x="0" y="0"/>
          <a:ext cx="10953750" cy="9620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36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PROFILING TOOL PT - KAZ </a:t>
          </a:r>
          <a:endParaRPr lang="ru-RU" sz="3600" b="1">
            <a:ln w="19050">
              <a:solidFill>
                <a:schemeClr val="bg1"/>
              </a:solidFill>
            </a:ln>
            <a:solidFill>
              <a:sysClr val="windowText" lastClr="00000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esktop/EWS-KAZ%20Too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esktop/ADB/Sept%202016/PT%20added%20new%20questions/PT%20-%20Tool%20(RU)/&#1047;&#1072;&#1087;&#1086;&#1083;&#1085;&#1077;&#1085;&#1085;&#1099;&#1077;%20&#1092;&#1086;&#1088;&#1084;&#1099;%20PT-KAZ%20Tool/PT-Template_&#1040;O%20&#1057;&#1050;%20&#1050;&#1072;&#1079;&#1082;&#1086;&#1084;&#1084;&#1077;&#1088;&#1094;-&#1055;&#1086;&#1083;&#1080;&#1089;%20(&#1044;&#1054;%20&#1040;&#1054;%20&#1050;&#1072;&#1079;&#1082;&#1086;&#1084;&#1084;&#1077;&#1088;&#1094;&#1073;&#1072;&#1085;&#1082;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Инструкция"/>
      <sheetName val="Calculation_NL"/>
      <sheetName val="Главное меню"/>
      <sheetName val="Description"/>
      <sheetName val="Calculation_L"/>
      <sheetName val="Меры"/>
    </sheetNames>
    <sheetDataSet>
      <sheetData sheetId="0"/>
      <sheetData sheetId="1">
        <row r="1">
          <cell r="B1">
            <v>0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>
            <v>0</v>
          </cell>
        </row>
        <row r="6">
          <cell r="B6" t="str">
            <v>АO "СК "Казкоммерц-Полис" (ДО АО "Казкоммерцбанк")</v>
          </cell>
        </row>
        <row r="7">
          <cell r="B7" t="str">
            <v>АО "Kaspi Страхование"</v>
          </cell>
        </row>
        <row r="8">
          <cell r="B8" t="str">
            <v>АО " СК "Trust Insurance"</v>
          </cell>
        </row>
        <row r="9">
          <cell r="B9" t="str">
            <v>АО "ДО АО "Нурбанк" СК "Нурполис"</v>
          </cell>
        </row>
        <row r="10">
          <cell r="B10" t="str">
            <v>АО "ДО АО "Цеснабанк" СК "Цесна-Гарант"</v>
          </cell>
        </row>
        <row r="11">
          <cell r="B11" t="str">
            <v>АО "ДСК Народного банка Казахстана "Халык - Казахинстрах"</v>
          </cell>
        </row>
        <row r="12">
          <cell r="B12" t="str">
            <v>АО "Зерновая страховая компания"</v>
          </cell>
        </row>
        <row r="13">
          <cell r="B13" t="str">
            <v>АО "КК ЗиМС "ИНТЕРТИЧ"</v>
          </cell>
        </row>
        <row r="14">
          <cell r="B14" t="str">
            <v>АО "Медицинская страховая компания "Архимедес - Казахстан"</v>
          </cell>
        </row>
        <row r="15">
          <cell r="B15" t="str">
            <v>АО "Нефтяная страховая компания"</v>
          </cell>
        </row>
        <row r="16">
          <cell r="B16" t="str">
            <v>АО "СК "Amanat"</v>
          </cell>
        </row>
        <row r="17">
          <cell r="B17" t="str">
            <v>АО "СК "Cентрас Иншуранс"</v>
          </cell>
        </row>
        <row r="18">
          <cell r="B18" t="str">
            <v>АО "СК "Kompetenz"</v>
          </cell>
        </row>
        <row r="19">
          <cell r="B19" t="str">
            <v>АО "СК "Standard"</v>
          </cell>
        </row>
        <row r="20">
          <cell r="B20" t="str">
            <v>АО "СК "АСКО"</v>
          </cell>
        </row>
        <row r="21">
          <cell r="B21" t="str">
            <v>АО "СК "Альянс-Полис"</v>
          </cell>
        </row>
        <row r="22">
          <cell r="B22" t="str">
            <v>АО "СК "Виктория"</v>
          </cell>
        </row>
        <row r="23">
          <cell r="B23" t="str">
            <v>АО "СК "Евразия"</v>
          </cell>
        </row>
        <row r="24">
          <cell r="B24" t="str">
            <v>АО "СК "Казахмыс"</v>
          </cell>
        </row>
        <row r="25">
          <cell r="B25" t="str">
            <v>АО "СК "Коммеск - Омiр"</v>
          </cell>
        </row>
        <row r="26">
          <cell r="B26" t="str">
            <v>АО "СК "Лондон-Алматы"</v>
          </cell>
        </row>
        <row r="27">
          <cell r="B27" t="str">
            <v>АО "СК "НОМАД Иншуранс"</v>
          </cell>
        </row>
        <row r="28">
          <cell r="B28" t="str">
            <v>АО "СК "Салем"</v>
          </cell>
        </row>
        <row r="29">
          <cell r="B29" t="str">
            <v>АО "СК "ТрансОйл"</v>
          </cell>
        </row>
        <row r="30">
          <cell r="B30" t="str">
            <v>АО "Чартис Казахстан Страховая Компания"</v>
          </cell>
        </row>
        <row r="31">
          <cell r="B31" t="str">
            <v>АО "Экспортно-кредитная страховая корпорация "КазЭкспортГарант"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45">
          <cell r="B45">
            <v>0</v>
          </cell>
        </row>
        <row r="46">
          <cell r="B46">
            <v>0</v>
          </cell>
        </row>
      </sheetData>
      <sheetData sheetId="2"/>
      <sheetData sheetId="3">
        <row r="24">
          <cell r="A24" t="str">
            <v>Капитал</v>
          </cell>
        </row>
        <row r="25">
          <cell r="A25" t="str">
            <v>Активы</v>
          </cell>
        </row>
        <row r="26">
          <cell r="A26" t="str">
            <v>Резервы и перестрахование</v>
          </cell>
        </row>
        <row r="27">
          <cell r="A27" t="str">
            <v>Менеджмент</v>
          </cell>
        </row>
        <row r="28">
          <cell r="A28" t="str">
            <v>Доходность</v>
          </cell>
        </row>
        <row r="29">
          <cell r="A29" t="str">
            <v>Ликвидность</v>
          </cell>
        </row>
        <row r="30">
          <cell r="A30" t="str">
            <v>Системность</v>
          </cell>
        </row>
        <row r="31">
          <cell r="A31" t="str">
            <v>Уровень финансовой устойчивости</v>
          </cell>
        </row>
        <row r="115">
          <cell r="B115" t="str">
            <v>Показатель не попадает в зону риска</v>
          </cell>
        </row>
        <row r="126">
          <cell r="B126" t="str">
            <v>A1. Анализ инвестиционного портфеля и/или ее структуры (оценка влияния дефолта эмитентов ЦБ на финансовое положение)</v>
          </cell>
        </row>
        <row r="127">
          <cell r="B127" t="str">
            <v>A2. Запрос расшифровки основных дебиторов, причин образования и перспектив снижения</v>
          </cell>
        </row>
        <row r="131">
          <cell r="B131" t="str">
            <v>R1. Проверка адекватности резервов</v>
          </cell>
        </row>
        <row r="132">
          <cell r="B132" t="str">
            <v xml:space="preserve">R2. Анализ перестраховочной деятельности </v>
          </cell>
        </row>
        <row r="133">
          <cell r="B133" t="str">
            <v xml:space="preserve">R3. Запрос договоров перестрахования (при необходимости), в целях проверки эффективности перестрахования, передачи рисков </v>
          </cell>
        </row>
        <row r="134">
          <cell r="B134" t="str">
            <v>R4. Проверка кредитного рейтинга крупных перестраховщиков</v>
          </cell>
        </row>
        <row r="135">
          <cell r="B135" t="str">
            <v>R5. Оценка влияния перестрахования на НМП (ММП)</v>
          </cell>
        </row>
        <row r="136">
          <cell r="B136" t="str">
            <v>R6. Перерасчет резервов (пересмотр метода, статистики)</v>
          </cell>
        </row>
        <row r="148">
          <cell r="B148" t="str">
            <v xml:space="preserve">L1. Запрос расшифровки основных дебиторов, причин образования и перспектив снижения </v>
          </cell>
        </row>
        <row r="149">
          <cell r="B149" t="str">
            <v>L2. Запрос плана снижения страховой дебиторской задолженности либо улучшения структуры высоколиквидных активов.</v>
          </cell>
        </row>
        <row r="151">
          <cell r="C151" t="str">
            <v>S1. Проверка условий договоров с аффилиированными лицами на предмет отсутствия льготных условий и мнимых сделок, наличия необходимых решений уполномоченных органов компании</v>
          </cell>
        </row>
      </sheetData>
      <sheetData sheetId="4">
        <row r="1">
          <cell r="B1">
            <v>0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6">
          <cell r="B6" t="str">
            <v>АО "ДК Народн.Банка Каз-на по страхованию жизни "Халык-Life"</v>
          </cell>
        </row>
        <row r="7">
          <cell r="B7" t="str">
            <v>АО "КСЖ "НОМАД LIFE"</v>
          </cell>
        </row>
        <row r="8">
          <cell r="B8" t="str">
            <v>АО "КСЖ "Азия-Life"</v>
          </cell>
        </row>
        <row r="9">
          <cell r="B9" t="str">
            <v>АО "КСЖ Государственная аннуитетная компания"</v>
          </cell>
        </row>
        <row r="10">
          <cell r="B10" t="str">
            <v>АО "КСЖ"Standard Life"</v>
          </cell>
        </row>
        <row r="11">
          <cell r="B11" t="str">
            <v>АО "Компания по страхованию жизни "Казкоммерц -Life" (ДО АО "Казкоммерцбанк")</v>
          </cell>
        </row>
        <row r="12">
          <cell r="B12" t="str">
            <v>АО Компания по Страхованию Жизни "Европейская Страховая Компания"</v>
          </cell>
        </row>
        <row r="13">
          <cell r="B13">
            <v>0</v>
          </cell>
        </row>
        <row r="14">
          <cell r="B14">
            <v>0</v>
          </cell>
        </row>
        <row r="15">
          <cell r="B15">
            <v>0</v>
          </cell>
        </row>
        <row r="16">
          <cell r="B16">
            <v>0</v>
          </cell>
        </row>
        <row r="17">
          <cell r="B17">
            <v>0</v>
          </cell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Список вопросов"/>
      <sheetName val="Список компаний"/>
    </sheetNames>
    <sheetDataSet>
      <sheetData sheetId="0"/>
      <sheetData sheetId="1">
        <row r="3">
          <cell r="C3" t="str">
            <v>Наличии политик и процедур по дизайну страховых продуктов</v>
          </cell>
        </row>
      </sheetData>
      <sheetData sheetId="2">
        <row r="1">
          <cell r="A1" t="str">
            <v>АO "СК "Казкоммерц-Полис" (ДО АО "Казкоммерцбанк")</v>
          </cell>
        </row>
        <row r="2">
          <cell r="A2" t="str">
            <v>АО "Kaspi Страхование"</v>
          </cell>
        </row>
        <row r="3">
          <cell r="A3" t="str">
            <v>АО " СК "Trust Insurance"</v>
          </cell>
        </row>
        <row r="4">
          <cell r="A4" t="str">
            <v>АО "ДО АО "Нурбанк" СК "Нурполис"</v>
          </cell>
        </row>
        <row r="5">
          <cell r="A5" t="str">
            <v>АО "ДО АО "Цеснабанк" СК "Цесна-Гарант"</v>
          </cell>
        </row>
        <row r="6">
          <cell r="A6" t="str">
            <v>АО "ДСК Народного банка Казахстана "Халык - Казахинстрах"</v>
          </cell>
        </row>
        <row r="7">
          <cell r="A7" t="str">
            <v>АО "Зерновая страховая компания"</v>
          </cell>
        </row>
        <row r="8">
          <cell r="A8" t="str">
            <v>АО "КК ЗиМС "ИНТЕРТИЧ"</v>
          </cell>
        </row>
        <row r="9">
          <cell r="A9" t="str">
            <v>АО "Медицинская страховая компания "Архимедес - Казахстан"</v>
          </cell>
        </row>
        <row r="10">
          <cell r="A10" t="str">
            <v>АО "Нефтяная страховая компания"</v>
          </cell>
        </row>
        <row r="11">
          <cell r="A11" t="str">
            <v>АО "СК "Amanat"</v>
          </cell>
        </row>
        <row r="12">
          <cell r="A12" t="str">
            <v>АО "СК "Cентрас Иншуранс"</v>
          </cell>
        </row>
        <row r="13">
          <cell r="A13" t="str">
            <v>АО "СК "Kompetenz"</v>
          </cell>
        </row>
        <row r="14">
          <cell r="A14" t="str">
            <v>АО "СК "Standard"</v>
          </cell>
        </row>
        <row r="15">
          <cell r="A15" t="str">
            <v>АО "СК "АСКО"</v>
          </cell>
        </row>
        <row r="16">
          <cell r="A16" t="str">
            <v>АО "СК "Альянс-Полис"</v>
          </cell>
        </row>
        <row r="17">
          <cell r="A17" t="str">
            <v>АО "СК "Виктория"</v>
          </cell>
        </row>
        <row r="18">
          <cell r="A18" t="str">
            <v>АО "СК "Евразия"</v>
          </cell>
        </row>
        <row r="19">
          <cell r="A19" t="str">
            <v>АО "СК "Казахмыс"</v>
          </cell>
        </row>
        <row r="20">
          <cell r="A20" t="str">
            <v>АО "СК "Коммеск - Омiр"</v>
          </cell>
        </row>
        <row r="21">
          <cell r="A21" t="str">
            <v>АО "СК "Лондон-Алматы"</v>
          </cell>
        </row>
        <row r="22">
          <cell r="A22" t="str">
            <v>АО "СК "НОМАД Иншуранс"</v>
          </cell>
        </row>
        <row r="23">
          <cell r="A23" t="str">
            <v>АО "СК "Салем"</v>
          </cell>
        </row>
        <row r="24">
          <cell r="A24" t="str">
            <v>АО "СК "ТрансОйл"</v>
          </cell>
        </row>
        <row r="25">
          <cell r="A25" t="str">
            <v>АО "Чартис Казахстан Страховая Компания"</v>
          </cell>
        </row>
        <row r="26">
          <cell r="A26" t="str">
            <v>АО "Экспортно-кредитная страховая корпорация "КазЭкспортГарант"</v>
          </cell>
        </row>
        <row r="27">
          <cell r="A27" t="str">
            <v>АО "ДК Народн.Банка Каз-на по страхованию жизни "Халык-Life"</v>
          </cell>
        </row>
        <row r="28">
          <cell r="A28" t="str">
            <v>АО "КСЖ "НОМАД LIFE"</v>
          </cell>
        </row>
        <row r="29">
          <cell r="A29" t="str">
            <v>АО "КСЖ "Азия-Life"</v>
          </cell>
        </row>
        <row r="30">
          <cell r="A30" t="str">
            <v>АО "КСЖ Государственная аннуитетная компания"</v>
          </cell>
        </row>
        <row r="31">
          <cell r="A31" t="str">
            <v>АО "КСЖ"Standard Life"</v>
          </cell>
        </row>
        <row r="32">
          <cell r="A32" t="str">
            <v>АО "Компания по страхованию жизни "Казкоммерц -Life" (ДО АО "Казкоммерцбанк")</v>
          </cell>
        </row>
        <row r="33">
          <cell r="A33" t="str">
            <v>АО Компания по Страхованию Жизни "Европейская Страховая Компания"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7.xml"/><Relationship Id="rId21" Type="http://schemas.openxmlformats.org/officeDocument/2006/relationships/ctrlProp" Target="../ctrlProps/ctrlProp71.xml"/><Relationship Id="rId42" Type="http://schemas.openxmlformats.org/officeDocument/2006/relationships/ctrlProp" Target="../ctrlProps/ctrlProp92.xml"/><Relationship Id="rId63" Type="http://schemas.openxmlformats.org/officeDocument/2006/relationships/ctrlProp" Target="../ctrlProps/ctrlProp113.xml"/><Relationship Id="rId84" Type="http://schemas.openxmlformats.org/officeDocument/2006/relationships/ctrlProp" Target="../ctrlProps/ctrlProp134.xml"/><Relationship Id="rId138" Type="http://schemas.openxmlformats.org/officeDocument/2006/relationships/ctrlProp" Target="../ctrlProps/ctrlProp188.xml"/><Relationship Id="rId159" Type="http://schemas.openxmlformats.org/officeDocument/2006/relationships/ctrlProp" Target="../ctrlProps/ctrlProp209.xml"/><Relationship Id="rId170" Type="http://schemas.openxmlformats.org/officeDocument/2006/relationships/ctrlProp" Target="../ctrlProps/ctrlProp220.xml"/><Relationship Id="rId191" Type="http://schemas.openxmlformats.org/officeDocument/2006/relationships/ctrlProp" Target="../ctrlProps/ctrlProp241.xml"/><Relationship Id="rId205" Type="http://schemas.openxmlformats.org/officeDocument/2006/relationships/ctrlProp" Target="../ctrlProps/ctrlProp255.xml"/><Relationship Id="rId226" Type="http://schemas.openxmlformats.org/officeDocument/2006/relationships/ctrlProp" Target="../ctrlProps/ctrlProp276.xml"/><Relationship Id="rId107" Type="http://schemas.openxmlformats.org/officeDocument/2006/relationships/ctrlProp" Target="../ctrlProps/ctrlProp157.xml"/><Relationship Id="rId11" Type="http://schemas.openxmlformats.org/officeDocument/2006/relationships/ctrlProp" Target="../ctrlProps/ctrlProp61.xml"/><Relationship Id="rId32" Type="http://schemas.openxmlformats.org/officeDocument/2006/relationships/ctrlProp" Target="../ctrlProps/ctrlProp82.xml"/><Relationship Id="rId53" Type="http://schemas.openxmlformats.org/officeDocument/2006/relationships/ctrlProp" Target="../ctrlProps/ctrlProp103.xml"/><Relationship Id="rId74" Type="http://schemas.openxmlformats.org/officeDocument/2006/relationships/ctrlProp" Target="../ctrlProps/ctrlProp124.xml"/><Relationship Id="rId128" Type="http://schemas.openxmlformats.org/officeDocument/2006/relationships/ctrlProp" Target="../ctrlProps/ctrlProp178.xml"/><Relationship Id="rId149" Type="http://schemas.openxmlformats.org/officeDocument/2006/relationships/ctrlProp" Target="../ctrlProps/ctrlProp199.xml"/><Relationship Id="rId5" Type="http://schemas.openxmlformats.org/officeDocument/2006/relationships/ctrlProp" Target="../ctrlProps/ctrlProp55.xml"/><Relationship Id="rId95" Type="http://schemas.openxmlformats.org/officeDocument/2006/relationships/ctrlProp" Target="../ctrlProps/ctrlProp145.xml"/><Relationship Id="rId160" Type="http://schemas.openxmlformats.org/officeDocument/2006/relationships/ctrlProp" Target="../ctrlProps/ctrlProp210.xml"/><Relationship Id="rId181" Type="http://schemas.openxmlformats.org/officeDocument/2006/relationships/ctrlProp" Target="../ctrlProps/ctrlProp231.xml"/><Relationship Id="rId216" Type="http://schemas.openxmlformats.org/officeDocument/2006/relationships/ctrlProp" Target="../ctrlProps/ctrlProp266.xml"/><Relationship Id="rId237" Type="http://schemas.openxmlformats.org/officeDocument/2006/relationships/ctrlProp" Target="../ctrlProps/ctrlProp287.xml"/><Relationship Id="rId22" Type="http://schemas.openxmlformats.org/officeDocument/2006/relationships/ctrlProp" Target="../ctrlProps/ctrlProp72.xml"/><Relationship Id="rId43" Type="http://schemas.openxmlformats.org/officeDocument/2006/relationships/ctrlProp" Target="../ctrlProps/ctrlProp93.xml"/><Relationship Id="rId64" Type="http://schemas.openxmlformats.org/officeDocument/2006/relationships/ctrlProp" Target="../ctrlProps/ctrlProp114.xml"/><Relationship Id="rId118" Type="http://schemas.openxmlformats.org/officeDocument/2006/relationships/ctrlProp" Target="../ctrlProps/ctrlProp168.xml"/><Relationship Id="rId139" Type="http://schemas.openxmlformats.org/officeDocument/2006/relationships/ctrlProp" Target="../ctrlProps/ctrlProp189.xml"/><Relationship Id="rId85" Type="http://schemas.openxmlformats.org/officeDocument/2006/relationships/ctrlProp" Target="../ctrlProps/ctrlProp135.xml"/><Relationship Id="rId150" Type="http://schemas.openxmlformats.org/officeDocument/2006/relationships/ctrlProp" Target="../ctrlProps/ctrlProp200.xml"/><Relationship Id="rId171" Type="http://schemas.openxmlformats.org/officeDocument/2006/relationships/ctrlProp" Target="../ctrlProps/ctrlProp221.xml"/><Relationship Id="rId192" Type="http://schemas.openxmlformats.org/officeDocument/2006/relationships/ctrlProp" Target="../ctrlProps/ctrlProp242.xml"/><Relationship Id="rId206" Type="http://schemas.openxmlformats.org/officeDocument/2006/relationships/ctrlProp" Target="../ctrlProps/ctrlProp256.xml"/><Relationship Id="rId227" Type="http://schemas.openxmlformats.org/officeDocument/2006/relationships/ctrlProp" Target="../ctrlProps/ctrlProp277.xml"/><Relationship Id="rId201" Type="http://schemas.openxmlformats.org/officeDocument/2006/relationships/ctrlProp" Target="../ctrlProps/ctrlProp251.xml"/><Relationship Id="rId222" Type="http://schemas.openxmlformats.org/officeDocument/2006/relationships/ctrlProp" Target="../ctrlProps/ctrlProp272.xml"/><Relationship Id="rId243" Type="http://schemas.openxmlformats.org/officeDocument/2006/relationships/ctrlProp" Target="../ctrlProps/ctrlProp293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59" Type="http://schemas.openxmlformats.org/officeDocument/2006/relationships/ctrlProp" Target="../ctrlProps/ctrlProp109.xml"/><Relationship Id="rId103" Type="http://schemas.openxmlformats.org/officeDocument/2006/relationships/ctrlProp" Target="../ctrlProps/ctrlProp153.xml"/><Relationship Id="rId108" Type="http://schemas.openxmlformats.org/officeDocument/2006/relationships/ctrlProp" Target="../ctrlProps/ctrlProp158.xml"/><Relationship Id="rId124" Type="http://schemas.openxmlformats.org/officeDocument/2006/relationships/ctrlProp" Target="../ctrlProps/ctrlProp174.xml"/><Relationship Id="rId129" Type="http://schemas.openxmlformats.org/officeDocument/2006/relationships/ctrlProp" Target="../ctrlProps/ctrlProp179.xml"/><Relationship Id="rId54" Type="http://schemas.openxmlformats.org/officeDocument/2006/relationships/ctrlProp" Target="../ctrlProps/ctrlProp104.xml"/><Relationship Id="rId70" Type="http://schemas.openxmlformats.org/officeDocument/2006/relationships/ctrlProp" Target="../ctrlProps/ctrlProp120.xml"/><Relationship Id="rId75" Type="http://schemas.openxmlformats.org/officeDocument/2006/relationships/ctrlProp" Target="../ctrlProps/ctrlProp125.xml"/><Relationship Id="rId91" Type="http://schemas.openxmlformats.org/officeDocument/2006/relationships/ctrlProp" Target="../ctrlProps/ctrlProp141.xml"/><Relationship Id="rId96" Type="http://schemas.openxmlformats.org/officeDocument/2006/relationships/ctrlProp" Target="../ctrlProps/ctrlProp146.xml"/><Relationship Id="rId140" Type="http://schemas.openxmlformats.org/officeDocument/2006/relationships/ctrlProp" Target="../ctrlProps/ctrlProp190.xml"/><Relationship Id="rId145" Type="http://schemas.openxmlformats.org/officeDocument/2006/relationships/ctrlProp" Target="../ctrlProps/ctrlProp195.xml"/><Relationship Id="rId161" Type="http://schemas.openxmlformats.org/officeDocument/2006/relationships/ctrlProp" Target="../ctrlProps/ctrlProp211.xml"/><Relationship Id="rId166" Type="http://schemas.openxmlformats.org/officeDocument/2006/relationships/ctrlProp" Target="../ctrlProps/ctrlProp216.xml"/><Relationship Id="rId182" Type="http://schemas.openxmlformats.org/officeDocument/2006/relationships/ctrlProp" Target="../ctrlProps/ctrlProp232.xml"/><Relationship Id="rId187" Type="http://schemas.openxmlformats.org/officeDocument/2006/relationships/ctrlProp" Target="../ctrlProps/ctrlProp237.xml"/><Relationship Id="rId217" Type="http://schemas.openxmlformats.org/officeDocument/2006/relationships/ctrlProp" Target="../ctrlProps/ctrlProp267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6.xml"/><Relationship Id="rId212" Type="http://schemas.openxmlformats.org/officeDocument/2006/relationships/ctrlProp" Target="../ctrlProps/ctrlProp262.xml"/><Relationship Id="rId233" Type="http://schemas.openxmlformats.org/officeDocument/2006/relationships/ctrlProp" Target="../ctrlProps/ctrlProp283.xml"/><Relationship Id="rId238" Type="http://schemas.openxmlformats.org/officeDocument/2006/relationships/ctrlProp" Target="../ctrlProps/ctrlProp288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49" Type="http://schemas.openxmlformats.org/officeDocument/2006/relationships/ctrlProp" Target="../ctrlProps/ctrlProp99.xml"/><Relationship Id="rId114" Type="http://schemas.openxmlformats.org/officeDocument/2006/relationships/ctrlProp" Target="../ctrlProps/ctrlProp164.xml"/><Relationship Id="rId119" Type="http://schemas.openxmlformats.org/officeDocument/2006/relationships/ctrlProp" Target="../ctrlProps/ctrlProp169.xml"/><Relationship Id="rId44" Type="http://schemas.openxmlformats.org/officeDocument/2006/relationships/ctrlProp" Target="../ctrlProps/ctrlProp94.xml"/><Relationship Id="rId60" Type="http://schemas.openxmlformats.org/officeDocument/2006/relationships/ctrlProp" Target="../ctrlProps/ctrlProp110.xml"/><Relationship Id="rId65" Type="http://schemas.openxmlformats.org/officeDocument/2006/relationships/ctrlProp" Target="../ctrlProps/ctrlProp115.xml"/><Relationship Id="rId81" Type="http://schemas.openxmlformats.org/officeDocument/2006/relationships/ctrlProp" Target="../ctrlProps/ctrlProp131.xml"/><Relationship Id="rId86" Type="http://schemas.openxmlformats.org/officeDocument/2006/relationships/ctrlProp" Target="../ctrlProps/ctrlProp136.xml"/><Relationship Id="rId130" Type="http://schemas.openxmlformats.org/officeDocument/2006/relationships/ctrlProp" Target="../ctrlProps/ctrlProp180.xml"/><Relationship Id="rId135" Type="http://schemas.openxmlformats.org/officeDocument/2006/relationships/ctrlProp" Target="../ctrlProps/ctrlProp185.xml"/><Relationship Id="rId151" Type="http://schemas.openxmlformats.org/officeDocument/2006/relationships/ctrlProp" Target="../ctrlProps/ctrlProp201.xml"/><Relationship Id="rId156" Type="http://schemas.openxmlformats.org/officeDocument/2006/relationships/ctrlProp" Target="../ctrlProps/ctrlProp206.xml"/><Relationship Id="rId177" Type="http://schemas.openxmlformats.org/officeDocument/2006/relationships/ctrlProp" Target="../ctrlProps/ctrlProp227.xml"/><Relationship Id="rId198" Type="http://schemas.openxmlformats.org/officeDocument/2006/relationships/ctrlProp" Target="../ctrlProps/ctrlProp248.xml"/><Relationship Id="rId172" Type="http://schemas.openxmlformats.org/officeDocument/2006/relationships/ctrlProp" Target="../ctrlProps/ctrlProp222.xml"/><Relationship Id="rId193" Type="http://schemas.openxmlformats.org/officeDocument/2006/relationships/ctrlProp" Target="../ctrlProps/ctrlProp243.xml"/><Relationship Id="rId202" Type="http://schemas.openxmlformats.org/officeDocument/2006/relationships/ctrlProp" Target="../ctrlProps/ctrlProp252.xml"/><Relationship Id="rId207" Type="http://schemas.openxmlformats.org/officeDocument/2006/relationships/ctrlProp" Target="../ctrlProps/ctrlProp257.xml"/><Relationship Id="rId223" Type="http://schemas.openxmlformats.org/officeDocument/2006/relationships/ctrlProp" Target="../ctrlProps/ctrlProp273.xml"/><Relationship Id="rId228" Type="http://schemas.openxmlformats.org/officeDocument/2006/relationships/ctrlProp" Target="../ctrlProps/ctrlProp278.xml"/><Relationship Id="rId244" Type="http://schemas.openxmlformats.org/officeDocument/2006/relationships/ctrlProp" Target="../ctrlProps/ctrlProp294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39" Type="http://schemas.openxmlformats.org/officeDocument/2006/relationships/ctrlProp" Target="../ctrlProps/ctrlProp89.xml"/><Relationship Id="rId109" Type="http://schemas.openxmlformats.org/officeDocument/2006/relationships/ctrlProp" Target="../ctrlProps/ctrlProp159.xml"/><Relationship Id="rId34" Type="http://schemas.openxmlformats.org/officeDocument/2006/relationships/ctrlProp" Target="../ctrlProps/ctrlProp84.xml"/><Relationship Id="rId50" Type="http://schemas.openxmlformats.org/officeDocument/2006/relationships/ctrlProp" Target="../ctrlProps/ctrlProp100.xml"/><Relationship Id="rId55" Type="http://schemas.openxmlformats.org/officeDocument/2006/relationships/ctrlProp" Target="../ctrlProps/ctrlProp105.xml"/><Relationship Id="rId76" Type="http://schemas.openxmlformats.org/officeDocument/2006/relationships/ctrlProp" Target="../ctrlProps/ctrlProp126.xml"/><Relationship Id="rId97" Type="http://schemas.openxmlformats.org/officeDocument/2006/relationships/ctrlProp" Target="../ctrlProps/ctrlProp147.xml"/><Relationship Id="rId104" Type="http://schemas.openxmlformats.org/officeDocument/2006/relationships/ctrlProp" Target="../ctrlProps/ctrlProp154.xml"/><Relationship Id="rId120" Type="http://schemas.openxmlformats.org/officeDocument/2006/relationships/ctrlProp" Target="../ctrlProps/ctrlProp170.xml"/><Relationship Id="rId125" Type="http://schemas.openxmlformats.org/officeDocument/2006/relationships/ctrlProp" Target="../ctrlProps/ctrlProp175.xml"/><Relationship Id="rId141" Type="http://schemas.openxmlformats.org/officeDocument/2006/relationships/ctrlProp" Target="../ctrlProps/ctrlProp191.xml"/><Relationship Id="rId146" Type="http://schemas.openxmlformats.org/officeDocument/2006/relationships/ctrlProp" Target="../ctrlProps/ctrlProp196.xml"/><Relationship Id="rId167" Type="http://schemas.openxmlformats.org/officeDocument/2006/relationships/ctrlProp" Target="../ctrlProps/ctrlProp217.xml"/><Relationship Id="rId188" Type="http://schemas.openxmlformats.org/officeDocument/2006/relationships/ctrlProp" Target="../ctrlProps/ctrlProp238.xml"/><Relationship Id="rId7" Type="http://schemas.openxmlformats.org/officeDocument/2006/relationships/ctrlProp" Target="../ctrlProps/ctrlProp57.xml"/><Relationship Id="rId71" Type="http://schemas.openxmlformats.org/officeDocument/2006/relationships/ctrlProp" Target="../ctrlProps/ctrlProp121.xml"/><Relationship Id="rId92" Type="http://schemas.openxmlformats.org/officeDocument/2006/relationships/ctrlProp" Target="../ctrlProps/ctrlProp142.xml"/><Relationship Id="rId162" Type="http://schemas.openxmlformats.org/officeDocument/2006/relationships/ctrlProp" Target="../ctrlProps/ctrlProp212.xml"/><Relationship Id="rId183" Type="http://schemas.openxmlformats.org/officeDocument/2006/relationships/ctrlProp" Target="../ctrlProps/ctrlProp233.xml"/><Relationship Id="rId213" Type="http://schemas.openxmlformats.org/officeDocument/2006/relationships/ctrlProp" Target="../ctrlProps/ctrlProp263.xml"/><Relationship Id="rId218" Type="http://schemas.openxmlformats.org/officeDocument/2006/relationships/ctrlProp" Target="../ctrlProps/ctrlProp268.xml"/><Relationship Id="rId234" Type="http://schemas.openxmlformats.org/officeDocument/2006/relationships/ctrlProp" Target="../ctrlProps/ctrlProp284.xml"/><Relationship Id="rId239" Type="http://schemas.openxmlformats.org/officeDocument/2006/relationships/ctrlProp" Target="../ctrlProps/ctrlProp289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79.xml"/><Relationship Id="rId24" Type="http://schemas.openxmlformats.org/officeDocument/2006/relationships/ctrlProp" Target="../ctrlProps/ctrlProp74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66" Type="http://schemas.openxmlformats.org/officeDocument/2006/relationships/ctrlProp" Target="../ctrlProps/ctrlProp116.xml"/><Relationship Id="rId87" Type="http://schemas.openxmlformats.org/officeDocument/2006/relationships/ctrlProp" Target="../ctrlProps/ctrlProp137.xml"/><Relationship Id="rId110" Type="http://schemas.openxmlformats.org/officeDocument/2006/relationships/ctrlProp" Target="../ctrlProps/ctrlProp160.xml"/><Relationship Id="rId115" Type="http://schemas.openxmlformats.org/officeDocument/2006/relationships/ctrlProp" Target="../ctrlProps/ctrlProp165.xml"/><Relationship Id="rId131" Type="http://schemas.openxmlformats.org/officeDocument/2006/relationships/ctrlProp" Target="../ctrlProps/ctrlProp181.xml"/><Relationship Id="rId136" Type="http://schemas.openxmlformats.org/officeDocument/2006/relationships/ctrlProp" Target="../ctrlProps/ctrlProp186.xml"/><Relationship Id="rId157" Type="http://schemas.openxmlformats.org/officeDocument/2006/relationships/ctrlProp" Target="../ctrlProps/ctrlProp207.xml"/><Relationship Id="rId178" Type="http://schemas.openxmlformats.org/officeDocument/2006/relationships/ctrlProp" Target="../ctrlProps/ctrlProp228.xml"/><Relationship Id="rId61" Type="http://schemas.openxmlformats.org/officeDocument/2006/relationships/ctrlProp" Target="../ctrlProps/ctrlProp111.xml"/><Relationship Id="rId82" Type="http://schemas.openxmlformats.org/officeDocument/2006/relationships/ctrlProp" Target="../ctrlProps/ctrlProp132.xml"/><Relationship Id="rId152" Type="http://schemas.openxmlformats.org/officeDocument/2006/relationships/ctrlProp" Target="../ctrlProps/ctrlProp202.xml"/><Relationship Id="rId173" Type="http://schemas.openxmlformats.org/officeDocument/2006/relationships/ctrlProp" Target="../ctrlProps/ctrlProp223.xml"/><Relationship Id="rId194" Type="http://schemas.openxmlformats.org/officeDocument/2006/relationships/ctrlProp" Target="../ctrlProps/ctrlProp244.xml"/><Relationship Id="rId199" Type="http://schemas.openxmlformats.org/officeDocument/2006/relationships/ctrlProp" Target="../ctrlProps/ctrlProp249.xml"/><Relationship Id="rId203" Type="http://schemas.openxmlformats.org/officeDocument/2006/relationships/ctrlProp" Target="../ctrlProps/ctrlProp253.xml"/><Relationship Id="rId208" Type="http://schemas.openxmlformats.org/officeDocument/2006/relationships/ctrlProp" Target="../ctrlProps/ctrlProp258.xml"/><Relationship Id="rId229" Type="http://schemas.openxmlformats.org/officeDocument/2006/relationships/ctrlProp" Target="../ctrlProps/ctrlProp279.xml"/><Relationship Id="rId19" Type="http://schemas.openxmlformats.org/officeDocument/2006/relationships/ctrlProp" Target="../ctrlProps/ctrlProp69.xml"/><Relationship Id="rId224" Type="http://schemas.openxmlformats.org/officeDocument/2006/relationships/ctrlProp" Target="../ctrlProps/ctrlProp274.xml"/><Relationship Id="rId240" Type="http://schemas.openxmlformats.org/officeDocument/2006/relationships/ctrlProp" Target="../ctrlProps/ctrlProp290.xml"/><Relationship Id="rId14" Type="http://schemas.openxmlformats.org/officeDocument/2006/relationships/ctrlProp" Target="../ctrlProps/ctrlProp64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56" Type="http://schemas.openxmlformats.org/officeDocument/2006/relationships/ctrlProp" Target="../ctrlProps/ctrlProp106.xml"/><Relationship Id="rId77" Type="http://schemas.openxmlformats.org/officeDocument/2006/relationships/ctrlProp" Target="../ctrlProps/ctrlProp127.xml"/><Relationship Id="rId100" Type="http://schemas.openxmlformats.org/officeDocument/2006/relationships/ctrlProp" Target="../ctrlProps/ctrlProp150.xml"/><Relationship Id="rId105" Type="http://schemas.openxmlformats.org/officeDocument/2006/relationships/ctrlProp" Target="../ctrlProps/ctrlProp155.xml"/><Relationship Id="rId126" Type="http://schemas.openxmlformats.org/officeDocument/2006/relationships/ctrlProp" Target="../ctrlProps/ctrlProp176.xml"/><Relationship Id="rId147" Type="http://schemas.openxmlformats.org/officeDocument/2006/relationships/ctrlProp" Target="../ctrlProps/ctrlProp197.xml"/><Relationship Id="rId168" Type="http://schemas.openxmlformats.org/officeDocument/2006/relationships/ctrlProp" Target="../ctrlProps/ctrlProp218.xml"/><Relationship Id="rId8" Type="http://schemas.openxmlformats.org/officeDocument/2006/relationships/ctrlProp" Target="../ctrlProps/ctrlProp58.xml"/><Relationship Id="rId51" Type="http://schemas.openxmlformats.org/officeDocument/2006/relationships/ctrlProp" Target="../ctrlProps/ctrlProp101.xml"/><Relationship Id="rId72" Type="http://schemas.openxmlformats.org/officeDocument/2006/relationships/ctrlProp" Target="../ctrlProps/ctrlProp122.xml"/><Relationship Id="rId93" Type="http://schemas.openxmlformats.org/officeDocument/2006/relationships/ctrlProp" Target="../ctrlProps/ctrlProp143.xml"/><Relationship Id="rId98" Type="http://schemas.openxmlformats.org/officeDocument/2006/relationships/ctrlProp" Target="../ctrlProps/ctrlProp148.xml"/><Relationship Id="rId121" Type="http://schemas.openxmlformats.org/officeDocument/2006/relationships/ctrlProp" Target="../ctrlProps/ctrlProp171.xml"/><Relationship Id="rId142" Type="http://schemas.openxmlformats.org/officeDocument/2006/relationships/ctrlProp" Target="../ctrlProps/ctrlProp192.xml"/><Relationship Id="rId163" Type="http://schemas.openxmlformats.org/officeDocument/2006/relationships/ctrlProp" Target="../ctrlProps/ctrlProp213.xml"/><Relationship Id="rId184" Type="http://schemas.openxmlformats.org/officeDocument/2006/relationships/ctrlProp" Target="../ctrlProps/ctrlProp234.xml"/><Relationship Id="rId189" Type="http://schemas.openxmlformats.org/officeDocument/2006/relationships/ctrlProp" Target="../ctrlProps/ctrlProp239.xml"/><Relationship Id="rId219" Type="http://schemas.openxmlformats.org/officeDocument/2006/relationships/ctrlProp" Target="../ctrlProps/ctrlProp269.xml"/><Relationship Id="rId214" Type="http://schemas.openxmlformats.org/officeDocument/2006/relationships/ctrlProp" Target="../ctrlProps/ctrlProp264.xml"/><Relationship Id="rId230" Type="http://schemas.openxmlformats.org/officeDocument/2006/relationships/ctrlProp" Target="../ctrlProps/ctrlProp280.xml"/><Relationship Id="rId235" Type="http://schemas.openxmlformats.org/officeDocument/2006/relationships/ctrlProp" Target="../ctrlProps/ctrlProp285.xml"/><Relationship Id="rId25" Type="http://schemas.openxmlformats.org/officeDocument/2006/relationships/ctrlProp" Target="../ctrlProps/ctrlProp75.xml"/><Relationship Id="rId46" Type="http://schemas.openxmlformats.org/officeDocument/2006/relationships/ctrlProp" Target="../ctrlProps/ctrlProp96.xml"/><Relationship Id="rId67" Type="http://schemas.openxmlformats.org/officeDocument/2006/relationships/ctrlProp" Target="../ctrlProps/ctrlProp117.xml"/><Relationship Id="rId116" Type="http://schemas.openxmlformats.org/officeDocument/2006/relationships/ctrlProp" Target="../ctrlProps/ctrlProp166.xml"/><Relationship Id="rId137" Type="http://schemas.openxmlformats.org/officeDocument/2006/relationships/ctrlProp" Target="../ctrlProps/ctrlProp187.xml"/><Relationship Id="rId158" Type="http://schemas.openxmlformats.org/officeDocument/2006/relationships/ctrlProp" Target="../ctrlProps/ctrlProp208.xml"/><Relationship Id="rId20" Type="http://schemas.openxmlformats.org/officeDocument/2006/relationships/ctrlProp" Target="../ctrlProps/ctrlProp70.xml"/><Relationship Id="rId41" Type="http://schemas.openxmlformats.org/officeDocument/2006/relationships/ctrlProp" Target="../ctrlProps/ctrlProp91.xml"/><Relationship Id="rId62" Type="http://schemas.openxmlformats.org/officeDocument/2006/relationships/ctrlProp" Target="../ctrlProps/ctrlProp112.xml"/><Relationship Id="rId83" Type="http://schemas.openxmlformats.org/officeDocument/2006/relationships/ctrlProp" Target="../ctrlProps/ctrlProp133.xml"/><Relationship Id="rId88" Type="http://schemas.openxmlformats.org/officeDocument/2006/relationships/ctrlProp" Target="../ctrlProps/ctrlProp138.xml"/><Relationship Id="rId111" Type="http://schemas.openxmlformats.org/officeDocument/2006/relationships/ctrlProp" Target="../ctrlProps/ctrlProp161.xml"/><Relationship Id="rId132" Type="http://schemas.openxmlformats.org/officeDocument/2006/relationships/ctrlProp" Target="../ctrlProps/ctrlProp182.xml"/><Relationship Id="rId153" Type="http://schemas.openxmlformats.org/officeDocument/2006/relationships/ctrlProp" Target="../ctrlProps/ctrlProp203.xml"/><Relationship Id="rId174" Type="http://schemas.openxmlformats.org/officeDocument/2006/relationships/ctrlProp" Target="../ctrlProps/ctrlProp224.xml"/><Relationship Id="rId179" Type="http://schemas.openxmlformats.org/officeDocument/2006/relationships/ctrlProp" Target="../ctrlProps/ctrlProp229.xml"/><Relationship Id="rId195" Type="http://schemas.openxmlformats.org/officeDocument/2006/relationships/ctrlProp" Target="../ctrlProps/ctrlProp245.xml"/><Relationship Id="rId209" Type="http://schemas.openxmlformats.org/officeDocument/2006/relationships/ctrlProp" Target="../ctrlProps/ctrlProp259.xml"/><Relationship Id="rId190" Type="http://schemas.openxmlformats.org/officeDocument/2006/relationships/ctrlProp" Target="../ctrlProps/ctrlProp240.xml"/><Relationship Id="rId204" Type="http://schemas.openxmlformats.org/officeDocument/2006/relationships/ctrlProp" Target="../ctrlProps/ctrlProp254.xml"/><Relationship Id="rId220" Type="http://schemas.openxmlformats.org/officeDocument/2006/relationships/ctrlProp" Target="../ctrlProps/ctrlProp270.xml"/><Relationship Id="rId225" Type="http://schemas.openxmlformats.org/officeDocument/2006/relationships/ctrlProp" Target="../ctrlProps/ctrlProp275.xml"/><Relationship Id="rId241" Type="http://schemas.openxmlformats.org/officeDocument/2006/relationships/ctrlProp" Target="../ctrlProps/ctrlProp291.xml"/><Relationship Id="rId15" Type="http://schemas.openxmlformats.org/officeDocument/2006/relationships/ctrlProp" Target="../ctrlProps/ctrlProp65.xml"/><Relationship Id="rId36" Type="http://schemas.openxmlformats.org/officeDocument/2006/relationships/ctrlProp" Target="../ctrlProps/ctrlProp86.xml"/><Relationship Id="rId57" Type="http://schemas.openxmlformats.org/officeDocument/2006/relationships/ctrlProp" Target="../ctrlProps/ctrlProp107.xml"/><Relationship Id="rId106" Type="http://schemas.openxmlformats.org/officeDocument/2006/relationships/ctrlProp" Target="../ctrlProps/ctrlProp156.xml"/><Relationship Id="rId127" Type="http://schemas.openxmlformats.org/officeDocument/2006/relationships/ctrlProp" Target="../ctrlProps/ctrlProp177.xml"/><Relationship Id="rId10" Type="http://schemas.openxmlformats.org/officeDocument/2006/relationships/ctrlProp" Target="../ctrlProps/ctrlProp60.xml"/><Relationship Id="rId31" Type="http://schemas.openxmlformats.org/officeDocument/2006/relationships/ctrlProp" Target="../ctrlProps/ctrlProp81.xml"/><Relationship Id="rId52" Type="http://schemas.openxmlformats.org/officeDocument/2006/relationships/ctrlProp" Target="../ctrlProps/ctrlProp102.xml"/><Relationship Id="rId73" Type="http://schemas.openxmlformats.org/officeDocument/2006/relationships/ctrlProp" Target="../ctrlProps/ctrlProp123.xml"/><Relationship Id="rId78" Type="http://schemas.openxmlformats.org/officeDocument/2006/relationships/ctrlProp" Target="../ctrlProps/ctrlProp128.xml"/><Relationship Id="rId94" Type="http://schemas.openxmlformats.org/officeDocument/2006/relationships/ctrlProp" Target="../ctrlProps/ctrlProp144.xml"/><Relationship Id="rId99" Type="http://schemas.openxmlformats.org/officeDocument/2006/relationships/ctrlProp" Target="../ctrlProps/ctrlProp149.xml"/><Relationship Id="rId101" Type="http://schemas.openxmlformats.org/officeDocument/2006/relationships/ctrlProp" Target="../ctrlProps/ctrlProp151.xml"/><Relationship Id="rId122" Type="http://schemas.openxmlformats.org/officeDocument/2006/relationships/ctrlProp" Target="../ctrlProps/ctrlProp172.xml"/><Relationship Id="rId143" Type="http://schemas.openxmlformats.org/officeDocument/2006/relationships/ctrlProp" Target="../ctrlProps/ctrlProp193.xml"/><Relationship Id="rId148" Type="http://schemas.openxmlformats.org/officeDocument/2006/relationships/ctrlProp" Target="../ctrlProps/ctrlProp198.xml"/><Relationship Id="rId164" Type="http://schemas.openxmlformats.org/officeDocument/2006/relationships/ctrlProp" Target="../ctrlProps/ctrlProp214.xml"/><Relationship Id="rId169" Type="http://schemas.openxmlformats.org/officeDocument/2006/relationships/ctrlProp" Target="../ctrlProps/ctrlProp219.xml"/><Relationship Id="rId185" Type="http://schemas.openxmlformats.org/officeDocument/2006/relationships/ctrlProp" Target="../ctrlProps/ctrlProp235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80" Type="http://schemas.openxmlformats.org/officeDocument/2006/relationships/ctrlProp" Target="../ctrlProps/ctrlProp230.xml"/><Relationship Id="rId210" Type="http://schemas.openxmlformats.org/officeDocument/2006/relationships/ctrlProp" Target="../ctrlProps/ctrlProp260.xml"/><Relationship Id="rId215" Type="http://schemas.openxmlformats.org/officeDocument/2006/relationships/ctrlProp" Target="../ctrlProps/ctrlProp265.xml"/><Relationship Id="rId236" Type="http://schemas.openxmlformats.org/officeDocument/2006/relationships/ctrlProp" Target="../ctrlProps/ctrlProp286.xml"/><Relationship Id="rId26" Type="http://schemas.openxmlformats.org/officeDocument/2006/relationships/ctrlProp" Target="../ctrlProps/ctrlProp76.xml"/><Relationship Id="rId231" Type="http://schemas.openxmlformats.org/officeDocument/2006/relationships/ctrlProp" Target="../ctrlProps/ctrlProp281.xml"/><Relationship Id="rId47" Type="http://schemas.openxmlformats.org/officeDocument/2006/relationships/ctrlProp" Target="../ctrlProps/ctrlProp97.xml"/><Relationship Id="rId68" Type="http://schemas.openxmlformats.org/officeDocument/2006/relationships/ctrlProp" Target="../ctrlProps/ctrlProp118.xml"/><Relationship Id="rId89" Type="http://schemas.openxmlformats.org/officeDocument/2006/relationships/ctrlProp" Target="../ctrlProps/ctrlProp139.xml"/><Relationship Id="rId112" Type="http://schemas.openxmlformats.org/officeDocument/2006/relationships/ctrlProp" Target="../ctrlProps/ctrlProp162.xml"/><Relationship Id="rId133" Type="http://schemas.openxmlformats.org/officeDocument/2006/relationships/ctrlProp" Target="../ctrlProps/ctrlProp183.xml"/><Relationship Id="rId154" Type="http://schemas.openxmlformats.org/officeDocument/2006/relationships/ctrlProp" Target="../ctrlProps/ctrlProp204.xml"/><Relationship Id="rId175" Type="http://schemas.openxmlformats.org/officeDocument/2006/relationships/ctrlProp" Target="../ctrlProps/ctrlProp225.xml"/><Relationship Id="rId196" Type="http://schemas.openxmlformats.org/officeDocument/2006/relationships/ctrlProp" Target="../ctrlProps/ctrlProp246.xml"/><Relationship Id="rId200" Type="http://schemas.openxmlformats.org/officeDocument/2006/relationships/ctrlProp" Target="../ctrlProps/ctrlProp250.xml"/><Relationship Id="rId16" Type="http://schemas.openxmlformats.org/officeDocument/2006/relationships/ctrlProp" Target="../ctrlProps/ctrlProp66.xml"/><Relationship Id="rId221" Type="http://schemas.openxmlformats.org/officeDocument/2006/relationships/ctrlProp" Target="../ctrlProps/ctrlProp271.xml"/><Relationship Id="rId242" Type="http://schemas.openxmlformats.org/officeDocument/2006/relationships/ctrlProp" Target="../ctrlProps/ctrlProp292.xml"/><Relationship Id="rId37" Type="http://schemas.openxmlformats.org/officeDocument/2006/relationships/ctrlProp" Target="../ctrlProps/ctrlProp87.xml"/><Relationship Id="rId58" Type="http://schemas.openxmlformats.org/officeDocument/2006/relationships/ctrlProp" Target="../ctrlProps/ctrlProp108.xml"/><Relationship Id="rId79" Type="http://schemas.openxmlformats.org/officeDocument/2006/relationships/ctrlProp" Target="../ctrlProps/ctrlProp129.xml"/><Relationship Id="rId102" Type="http://schemas.openxmlformats.org/officeDocument/2006/relationships/ctrlProp" Target="../ctrlProps/ctrlProp152.xml"/><Relationship Id="rId123" Type="http://schemas.openxmlformats.org/officeDocument/2006/relationships/ctrlProp" Target="../ctrlProps/ctrlProp173.xml"/><Relationship Id="rId144" Type="http://schemas.openxmlformats.org/officeDocument/2006/relationships/ctrlProp" Target="../ctrlProps/ctrlProp194.xml"/><Relationship Id="rId90" Type="http://schemas.openxmlformats.org/officeDocument/2006/relationships/ctrlProp" Target="../ctrlProps/ctrlProp140.xml"/><Relationship Id="rId165" Type="http://schemas.openxmlformats.org/officeDocument/2006/relationships/ctrlProp" Target="../ctrlProps/ctrlProp215.xml"/><Relationship Id="rId186" Type="http://schemas.openxmlformats.org/officeDocument/2006/relationships/ctrlProp" Target="../ctrlProps/ctrlProp236.xml"/><Relationship Id="rId211" Type="http://schemas.openxmlformats.org/officeDocument/2006/relationships/ctrlProp" Target="../ctrlProps/ctrlProp261.xml"/><Relationship Id="rId232" Type="http://schemas.openxmlformats.org/officeDocument/2006/relationships/ctrlProp" Target="../ctrlProps/ctrlProp282.xml"/><Relationship Id="rId27" Type="http://schemas.openxmlformats.org/officeDocument/2006/relationships/ctrlProp" Target="../ctrlProps/ctrlProp77.xml"/><Relationship Id="rId48" Type="http://schemas.openxmlformats.org/officeDocument/2006/relationships/ctrlProp" Target="../ctrlProps/ctrlProp98.xml"/><Relationship Id="rId69" Type="http://schemas.openxmlformats.org/officeDocument/2006/relationships/ctrlProp" Target="../ctrlProps/ctrlProp119.xml"/><Relationship Id="rId113" Type="http://schemas.openxmlformats.org/officeDocument/2006/relationships/ctrlProp" Target="../ctrlProps/ctrlProp163.xml"/><Relationship Id="rId134" Type="http://schemas.openxmlformats.org/officeDocument/2006/relationships/ctrlProp" Target="../ctrlProps/ctrlProp184.xml"/><Relationship Id="rId80" Type="http://schemas.openxmlformats.org/officeDocument/2006/relationships/ctrlProp" Target="../ctrlProps/ctrlProp130.xml"/><Relationship Id="rId155" Type="http://schemas.openxmlformats.org/officeDocument/2006/relationships/ctrlProp" Target="../ctrlProps/ctrlProp205.xml"/><Relationship Id="rId176" Type="http://schemas.openxmlformats.org/officeDocument/2006/relationships/ctrlProp" Target="../ctrlProps/ctrlProp226.xml"/><Relationship Id="rId197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0"/>
  <dimension ref="A1:P249"/>
  <sheetViews>
    <sheetView zoomScaleNormal="100" zoomScaleSheetLayoutView="115" workbookViewId="0">
      <selection activeCell="D51" sqref="D51:D54"/>
    </sheetView>
  </sheetViews>
  <sheetFormatPr defaultColWidth="9" defaultRowHeight="15"/>
  <cols>
    <col min="1" max="1" width="9" style="230"/>
    <col min="2" max="2" width="4.125" style="230" customWidth="1"/>
    <col min="3" max="3" width="32.25" style="335" customWidth="1"/>
    <col min="4" max="4" width="15.25" style="230" customWidth="1"/>
    <col min="5" max="5" width="14.375" style="230" customWidth="1"/>
    <col min="6" max="6" width="4.375" style="230" customWidth="1"/>
    <col min="7" max="7" width="4.875" style="312" customWidth="1"/>
    <col min="8" max="8" width="6.25" style="230" customWidth="1"/>
    <col min="9" max="9" width="2.625" style="230" customWidth="1"/>
    <col min="10" max="10" width="44.75" style="336" customWidth="1"/>
    <col min="11" max="11" width="15.75" style="337" customWidth="1"/>
    <col min="12" max="12" width="16.375" style="337" customWidth="1"/>
    <col min="13" max="13" width="8.625" style="230" customWidth="1"/>
    <col min="14" max="16384" width="9" style="230"/>
  </cols>
  <sheetData>
    <row r="1" spans="1:16" s="256" customFormat="1">
      <c r="A1" s="624" t="s">
        <v>43</v>
      </c>
      <c r="B1" s="624"/>
      <c r="C1" s="624"/>
      <c r="D1" s="624"/>
      <c r="E1" s="624"/>
      <c r="F1" s="624"/>
      <c r="G1" s="298"/>
      <c r="H1" s="601" t="s">
        <v>361</v>
      </c>
      <c r="I1" s="602"/>
      <c r="J1" s="602"/>
      <c r="K1" s="602"/>
      <c r="L1" s="602"/>
      <c r="M1" s="603"/>
    </row>
    <row r="2" spans="1:16" ht="15" customHeight="1">
      <c r="A2" s="604" t="s">
        <v>59</v>
      </c>
      <c r="B2" s="227">
        <v>1</v>
      </c>
      <c r="C2" s="229" t="s">
        <v>60</v>
      </c>
      <c r="D2" s="225" t="s">
        <v>54</v>
      </c>
      <c r="E2" s="225" t="s">
        <v>53</v>
      </c>
      <c r="F2" s="232"/>
      <c r="G2" s="299">
        <v>1</v>
      </c>
      <c r="H2" s="623" t="s">
        <v>362</v>
      </c>
      <c r="I2" s="243">
        <v>1</v>
      </c>
      <c r="J2" s="244" t="s">
        <v>629</v>
      </c>
      <c r="K2" s="248" t="s">
        <v>363</v>
      </c>
      <c r="L2" s="248" t="s">
        <v>364</v>
      </c>
      <c r="M2" s="234"/>
    </row>
    <row r="3" spans="1:16" ht="22.5">
      <c r="A3" s="604"/>
      <c r="B3" s="227">
        <v>2</v>
      </c>
      <c r="C3" s="229" t="s">
        <v>64</v>
      </c>
      <c r="D3" s="225" t="s">
        <v>61</v>
      </c>
      <c r="E3" s="225" t="s">
        <v>65</v>
      </c>
      <c r="F3" s="232"/>
      <c r="G3" s="299">
        <v>1</v>
      </c>
      <c r="H3" s="623"/>
      <c r="I3" s="243">
        <v>2</v>
      </c>
      <c r="J3" s="244" t="s">
        <v>368</v>
      </c>
      <c r="K3" s="248" t="s">
        <v>365</v>
      </c>
      <c r="L3" s="248" t="s">
        <v>369</v>
      </c>
      <c r="M3" s="234"/>
    </row>
    <row r="4" spans="1:16" ht="22.5">
      <c r="A4" s="604"/>
      <c r="B4" s="242">
        <v>3</v>
      </c>
      <c r="C4" s="229" t="s">
        <v>68</v>
      </c>
      <c r="D4" s="225" t="s">
        <v>54</v>
      </c>
      <c r="E4" s="225" t="s">
        <v>53</v>
      </c>
      <c r="F4" s="232"/>
      <c r="G4" s="299">
        <v>1</v>
      </c>
      <c r="H4" s="623"/>
      <c r="I4" s="300">
        <v>3</v>
      </c>
      <c r="J4" s="244" t="s">
        <v>372</v>
      </c>
      <c r="K4" s="248" t="s">
        <v>363</v>
      </c>
      <c r="L4" s="248" t="s">
        <v>364</v>
      </c>
      <c r="M4" s="234"/>
    </row>
    <row r="5" spans="1:16">
      <c r="A5" s="604"/>
      <c r="B5" s="227">
        <v>4</v>
      </c>
      <c r="C5" s="229" t="s">
        <v>69</v>
      </c>
      <c r="D5" s="225" t="s">
        <v>54</v>
      </c>
      <c r="E5" s="225" t="s">
        <v>53</v>
      </c>
      <c r="F5" s="232"/>
      <c r="G5" s="299">
        <v>1</v>
      </c>
      <c r="H5" s="623"/>
      <c r="I5" s="243">
        <v>4</v>
      </c>
      <c r="J5" s="244" t="s">
        <v>627</v>
      </c>
      <c r="K5" s="248" t="s">
        <v>363</v>
      </c>
      <c r="L5" s="248" t="s">
        <v>364</v>
      </c>
      <c r="M5" s="234"/>
    </row>
    <row r="6" spans="1:16">
      <c r="A6" s="604"/>
      <c r="B6" s="227">
        <v>5</v>
      </c>
      <c r="C6" s="229" t="s">
        <v>70</v>
      </c>
      <c r="D6" s="225" t="s">
        <v>54</v>
      </c>
      <c r="E6" s="225" t="s">
        <v>53</v>
      </c>
      <c r="F6" s="232"/>
      <c r="G6" s="299">
        <v>1</v>
      </c>
      <c r="H6" s="623"/>
      <c r="I6" s="243">
        <v>5</v>
      </c>
      <c r="J6" s="244" t="s">
        <v>628</v>
      </c>
      <c r="K6" s="248" t="s">
        <v>363</v>
      </c>
      <c r="L6" s="248" t="s">
        <v>364</v>
      </c>
      <c r="M6" s="234"/>
    </row>
    <row r="7" spans="1:16" ht="22.5">
      <c r="A7" s="604"/>
      <c r="B7" s="227">
        <v>6</v>
      </c>
      <c r="C7" s="229" t="s">
        <v>71</v>
      </c>
      <c r="D7" s="225" t="s">
        <v>54</v>
      </c>
      <c r="E7" s="225" t="s">
        <v>53</v>
      </c>
      <c r="F7" s="232"/>
      <c r="G7" s="299">
        <v>1</v>
      </c>
      <c r="H7" s="623"/>
      <c r="I7" s="243">
        <v>6</v>
      </c>
      <c r="J7" s="244" t="s">
        <v>630</v>
      </c>
      <c r="K7" s="248" t="s">
        <v>363</v>
      </c>
      <c r="L7" s="248" t="s">
        <v>364</v>
      </c>
      <c r="M7" s="234"/>
    </row>
    <row r="8" spans="1:16" ht="22.5">
      <c r="A8" s="604"/>
      <c r="B8" s="227">
        <v>7</v>
      </c>
      <c r="C8" s="229" t="s">
        <v>347</v>
      </c>
      <c r="D8" s="225" t="s">
        <v>62</v>
      </c>
      <c r="E8" s="225" t="s">
        <v>66</v>
      </c>
      <c r="F8" s="232"/>
      <c r="G8" s="299">
        <v>1</v>
      </c>
      <c r="H8" s="623"/>
      <c r="I8" s="243">
        <v>7</v>
      </c>
      <c r="J8" s="244" t="s">
        <v>631</v>
      </c>
      <c r="K8" s="248" t="s">
        <v>366</v>
      </c>
      <c r="L8" s="248" t="s">
        <v>370</v>
      </c>
      <c r="M8" s="234"/>
    </row>
    <row r="9" spans="1:16">
      <c r="A9" s="604"/>
      <c r="B9" s="227">
        <v>8</v>
      </c>
      <c r="C9" s="229" t="s">
        <v>72</v>
      </c>
      <c r="D9" s="225" t="s">
        <v>53</v>
      </c>
      <c r="E9" s="225" t="s">
        <v>54</v>
      </c>
      <c r="F9" s="232"/>
      <c r="G9" s="299">
        <v>1</v>
      </c>
      <c r="H9" s="623"/>
      <c r="I9" s="243">
        <v>8</v>
      </c>
      <c r="J9" s="244" t="s">
        <v>373</v>
      </c>
      <c r="K9" s="248" t="s">
        <v>364</v>
      </c>
      <c r="L9" s="248" t="s">
        <v>363</v>
      </c>
      <c r="M9" s="234"/>
    </row>
    <row r="10" spans="1:16">
      <c r="A10" s="604"/>
      <c r="B10" s="227">
        <v>9</v>
      </c>
      <c r="C10" s="229" t="s">
        <v>846</v>
      </c>
      <c r="D10" s="225" t="s">
        <v>63</v>
      </c>
      <c r="E10" s="225" t="s">
        <v>67</v>
      </c>
      <c r="F10" s="232"/>
      <c r="G10" s="299">
        <v>1</v>
      </c>
      <c r="H10" s="623"/>
      <c r="I10" s="243">
        <v>9</v>
      </c>
      <c r="J10" s="244" t="s">
        <v>847</v>
      </c>
      <c r="K10" s="248" t="s">
        <v>367</v>
      </c>
      <c r="L10" s="248" t="s">
        <v>371</v>
      </c>
      <c r="M10" s="234"/>
    </row>
    <row r="11" spans="1:16" ht="15" customHeight="1">
      <c r="A11" s="604" t="s">
        <v>73</v>
      </c>
      <c r="B11" s="227">
        <v>1</v>
      </c>
      <c r="C11" s="229" t="s">
        <v>74</v>
      </c>
      <c r="D11" s="225" t="s">
        <v>54</v>
      </c>
      <c r="E11" s="225" t="s">
        <v>53</v>
      </c>
      <c r="F11" s="232"/>
      <c r="G11" s="301">
        <v>1</v>
      </c>
      <c r="H11" s="605" t="s">
        <v>374</v>
      </c>
      <c r="I11" s="243">
        <v>1</v>
      </c>
      <c r="J11" s="244" t="s">
        <v>848</v>
      </c>
      <c r="K11" s="248" t="s">
        <v>363</v>
      </c>
      <c r="L11" s="248" t="s">
        <v>364</v>
      </c>
      <c r="M11" s="234"/>
    </row>
    <row r="12" spans="1:16" ht="22.5">
      <c r="A12" s="604"/>
      <c r="B12" s="227">
        <v>2</v>
      </c>
      <c r="C12" s="229" t="s">
        <v>76</v>
      </c>
      <c r="D12" s="225" t="s">
        <v>54</v>
      </c>
      <c r="E12" s="225" t="s">
        <v>53</v>
      </c>
      <c r="F12" s="232"/>
      <c r="G12" s="302">
        <v>1</v>
      </c>
      <c r="H12" s="606"/>
      <c r="I12" s="243">
        <v>2</v>
      </c>
      <c r="J12" s="244" t="s">
        <v>632</v>
      </c>
      <c r="K12" s="248" t="s">
        <v>363</v>
      </c>
      <c r="L12" s="248" t="s">
        <v>364</v>
      </c>
      <c r="M12" s="234"/>
    </row>
    <row r="13" spans="1:16" ht="22.5">
      <c r="A13" s="604"/>
      <c r="B13" s="242">
        <v>3</v>
      </c>
      <c r="C13" s="229" t="s">
        <v>78</v>
      </c>
      <c r="D13" s="225" t="s">
        <v>54</v>
      </c>
      <c r="E13" s="225" t="s">
        <v>53</v>
      </c>
      <c r="F13" s="232"/>
      <c r="G13" s="302">
        <v>1</v>
      </c>
      <c r="H13" s="606"/>
      <c r="I13" s="300">
        <v>3</v>
      </c>
      <c r="J13" s="244" t="s">
        <v>377</v>
      </c>
      <c r="K13" s="248" t="s">
        <v>363</v>
      </c>
      <c r="L13" s="248" t="s">
        <v>364</v>
      </c>
      <c r="M13" s="234"/>
    </row>
    <row r="14" spans="1:16" s="241" customFormat="1" ht="22.5">
      <c r="A14" s="604"/>
      <c r="B14" s="240">
        <v>4</v>
      </c>
      <c r="C14" s="303" t="s">
        <v>880</v>
      </c>
      <c r="D14" s="238" t="s">
        <v>54</v>
      </c>
      <c r="E14" s="238" t="s">
        <v>53</v>
      </c>
      <c r="F14" s="239"/>
      <c r="G14" s="304">
        <v>2</v>
      </c>
      <c r="H14" s="606"/>
      <c r="I14" s="243">
        <v>4</v>
      </c>
      <c r="J14" s="244" t="s">
        <v>849</v>
      </c>
      <c r="K14" s="248" t="s">
        <v>363</v>
      </c>
      <c r="L14" s="248" t="s">
        <v>364</v>
      </c>
      <c r="M14" s="234"/>
    </row>
    <row r="15" spans="1:16" ht="22.5">
      <c r="A15" s="604"/>
      <c r="B15" s="227">
        <v>5</v>
      </c>
      <c r="C15" s="229" t="s">
        <v>721</v>
      </c>
      <c r="D15" s="225" t="s">
        <v>54</v>
      </c>
      <c r="E15" s="225" t="s">
        <v>53</v>
      </c>
      <c r="F15" s="232"/>
      <c r="G15" s="302">
        <v>1</v>
      </c>
      <c r="H15" s="606"/>
      <c r="I15" s="243">
        <v>5</v>
      </c>
      <c r="J15" s="244" t="s">
        <v>722</v>
      </c>
      <c r="K15" s="248" t="s">
        <v>363</v>
      </c>
      <c r="L15" s="248" t="s">
        <v>364</v>
      </c>
      <c r="M15" s="234"/>
      <c r="N15" s="305"/>
      <c r="O15" s="236"/>
      <c r="P15" s="236"/>
    </row>
    <row r="16" spans="1:16" ht="33.75" customHeight="1">
      <c r="A16" s="604" t="s">
        <v>79</v>
      </c>
      <c r="B16" s="227">
        <v>1</v>
      </c>
      <c r="C16" s="229" t="s">
        <v>807</v>
      </c>
      <c r="D16" s="225" t="s">
        <v>54</v>
      </c>
      <c r="E16" s="225" t="s">
        <v>53</v>
      </c>
      <c r="F16" s="232"/>
      <c r="G16" s="301">
        <v>1</v>
      </c>
      <c r="H16" s="605" t="s">
        <v>379</v>
      </c>
      <c r="I16" s="243">
        <v>1</v>
      </c>
      <c r="J16" s="244" t="s">
        <v>698</v>
      </c>
      <c r="K16" s="248" t="s">
        <v>363</v>
      </c>
      <c r="L16" s="248" t="s">
        <v>364</v>
      </c>
      <c r="M16" s="234"/>
    </row>
    <row r="17" spans="1:13" ht="15" customHeight="1">
      <c r="A17" s="604"/>
      <c r="B17" s="242">
        <v>2</v>
      </c>
      <c r="C17" s="229" t="s">
        <v>82</v>
      </c>
      <c r="D17" s="225" t="s">
        <v>54</v>
      </c>
      <c r="E17" s="225" t="s">
        <v>53</v>
      </c>
      <c r="F17" s="232"/>
      <c r="G17" s="302">
        <v>1</v>
      </c>
      <c r="H17" s="606"/>
      <c r="I17" s="300">
        <v>2</v>
      </c>
      <c r="J17" s="244" t="s">
        <v>634</v>
      </c>
      <c r="K17" s="248" t="s">
        <v>363</v>
      </c>
      <c r="L17" s="248" t="s">
        <v>364</v>
      </c>
      <c r="M17" s="234"/>
    </row>
    <row r="18" spans="1:13" s="241" customFormat="1" ht="39.75" customHeight="1">
      <c r="A18" s="604"/>
      <c r="B18" s="240">
        <v>3</v>
      </c>
      <c r="C18" s="303" t="s">
        <v>85</v>
      </c>
      <c r="D18" s="238" t="s">
        <v>54</v>
      </c>
      <c r="E18" s="238" t="s">
        <v>53</v>
      </c>
      <c r="F18" s="239"/>
      <c r="G18" s="304">
        <v>1</v>
      </c>
      <c r="H18" s="606"/>
      <c r="I18" s="243">
        <v>3</v>
      </c>
      <c r="J18" s="244" t="s">
        <v>850</v>
      </c>
      <c r="K18" s="248" t="s">
        <v>363</v>
      </c>
      <c r="L18" s="248" t="s">
        <v>364</v>
      </c>
      <c r="M18" s="234"/>
    </row>
    <row r="19" spans="1:13" ht="29.25" customHeight="1">
      <c r="A19" s="604"/>
      <c r="B19" s="227">
        <v>4</v>
      </c>
      <c r="C19" s="229" t="s">
        <v>356</v>
      </c>
      <c r="D19" s="225" t="s">
        <v>83</v>
      </c>
      <c r="E19" s="225" t="s">
        <v>80</v>
      </c>
      <c r="F19" s="232"/>
      <c r="G19" s="302">
        <v>2</v>
      </c>
      <c r="H19" s="606"/>
      <c r="I19" s="243">
        <v>4</v>
      </c>
      <c r="J19" s="244" t="s">
        <v>386</v>
      </c>
      <c r="K19" s="248" t="s">
        <v>382</v>
      </c>
      <c r="L19" s="248" t="s">
        <v>380</v>
      </c>
      <c r="M19" s="234"/>
    </row>
    <row r="20" spans="1:13" ht="37.5" customHeight="1">
      <c r="A20" s="604"/>
      <c r="B20" s="227">
        <v>5</v>
      </c>
      <c r="C20" s="229" t="s">
        <v>808</v>
      </c>
      <c r="D20" s="225" t="s">
        <v>83</v>
      </c>
      <c r="E20" s="225" t="s">
        <v>80</v>
      </c>
      <c r="F20" s="232"/>
      <c r="G20" s="302">
        <v>2</v>
      </c>
      <c r="H20" s="606"/>
      <c r="I20" s="243">
        <v>5</v>
      </c>
      <c r="J20" s="244" t="s">
        <v>796</v>
      </c>
      <c r="K20" s="248" t="s">
        <v>382</v>
      </c>
      <c r="L20" s="248" t="s">
        <v>380</v>
      </c>
      <c r="M20" s="234"/>
    </row>
    <row r="21" spans="1:13" ht="22.5">
      <c r="A21" s="604"/>
      <c r="B21" s="227">
        <v>6</v>
      </c>
      <c r="C21" s="229" t="s">
        <v>87</v>
      </c>
      <c r="D21" s="225" t="s">
        <v>54</v>
      </c>
      <c r="E21" s="225" t="s">
        <v>53</v>
      </c>
      <c r="F21" s="225" t="s">
        <v>86</v>
      </c>
      <c r="G21" s="306">
        <v>1</v>
      </c>
      <c r="H21" s="606"/>
      <c r="I21" s="243">
        <v>6</v>
      </c>
      <c r="J21" s="244" t="s">
        <v>387</v>
      </c>
      <c r="K21" s="248" t="s">
        <v>363</v>
      </c>
      <c r="L21" s="248" t="s">
        <v>364</v>
      </c>
      <c r="M21" s="234" t="s">
        <v>385</v>
      </c>
    </row>
    <row r="22" spans="1:13" s="241" customFormat="1" ht="22.5">
      <c r="A22" s="604"/>
      <c r="B22" s="240">
        <v>7</v>
      </c>
      <c r="C22" s="303" t="s">
        <v>88</v>
      </c>
      <c r="D22" s="238" t="s">
        <v>84</v>
      </c>
      <c r="E22" s="238" t="s">
        <v>81</v>
      </c>
      <c r="F22" s="239"/>
      <c r="G22" s="304">
        <v>2</v>
      </c>
      <c r="H22" s="606"/>
      <c r="I22" s="243">
        <v>7</v>
      </c>
      <c r="J22" s="244" t="s">
        <v>897</v>
      </c>
      <c r="K22" s="248" t="s">
        <v>383</v>
      </c>
      <c r="L22" s="248" t="s">
        <v>381</v>
      </c>
      <c r="M22" s="314"/>
    </row>
    <row r="23" spans="1:13" ht="22.5">
      <c r="A23" s="604"/>
      <c r="B23" s="242">
        <v>8</v>
      </c>
      <c r="C23" s="229" t="s">
        <v>89</v>
      </c>
      <c r="D23" s="225" t="s">
        <v>54</v>
      </c>
      <c r="E23" s="225" t="s">
        <v>53</v>
      </c>
      <c r="F23" s="232"/>
      <c r="G23" s="307">
        <v>1</v>
      </c>
      <c r="H23" s="607"/>
      <c r="I23" s="300">
        <v>8</v>
      </c>
      <c r="J23" s="244" t="s">
        <v>635</v>
      </c>
      <c r="K23" s="248" t="s">
        <v>363</v>
      </c>
      <c r="L23" s="248" t="s">
        <v>364</v>
      </c>
      <c r="M23" s="234"/>
    </row>
    <row r="24" spans="1:13" ht="27" customHeight="1">
      <c r="A24" s="604" t="s">
        <v>90</v>
      </c>
      <c r="B24" s="227">
        <v>1</v>
      </c>
      <c r="C24" s="229" t="s">
        <v>341</v>
      </c>
      <c r="D24" s="225" t="s">
        <v>54</v>
      </c>
      <c r="E24" s="225" t="s">
        <v>53</v>
      </c>
      <c r="F24" s="232"/>
      <c r="G24" s="301">
        <v>1</v>
      </c>
      <c r="H24" s="605" t="s">
        <v>818</v>
      </c>
      <c r="I24" s="227">
        <v>1</v>
      </c>
      <c r="J24" s="229" t="s">
        <v>388</v>
      </c>
      <c r="K24" s="249" t="s">
        <v>363</v>
      </c>
      <c r="L24" s="249" t="s">
        <v>364</v>
      </c>
      <c r="M24" s="232"/>
    </row>
    <row r="25" spans="1:13" ht="21" customHeight="1">
      <c r="A25" s="604"/>
      <c r="B25" s="227">
        <v>2</v>
      </c>
      <c r="C25" s="229" t="s">
        <v>636</v>
      </c>
      <c r="D25" s="225" t="s">
        <v>54</v>
      </c>
      <c r="E25" s="225" t="s">
        <v>53</v>
      </c>
      <c r="F25" s="232"/>
      <c r="G25" s="302">
        <v>1</v>
      </c>
      <c r="H25" s="606"/>
      <c r="I25" s="243">
        <v>2</v>
      </c>
      <c r="J25" s="244" t="s">
        <v>637</v>
      </c>
      <c r="K25" s="248" t="s">
        <v>363</v>
      </c>
      <c r="L25" s="248" t="s">
        <v>364</v>
      </c>
      <c r="M25" s="234"/>
    </row>
    <row r="26" spans="1:13">
      <c r="A26" s="604"/>
      <c r="B26" s="242">
        <v>3</v>
      </c>
      <c r="C26" s="229" t="s">
        <v>95</v>
      </c>
      <c r="D26" s="228" t="s">
        <v>91</v>
      </c>
      <c r="E26" s="225" t="s">
        <v>93</v>
      </c>
      <c r="F26" s="232"/>
      <c r="G26" s="302">
        <v>1</v>
      </c>
      <c r="H26" s="606"/>
      <c r="I26" s="300">
        <v>3</v>
      </c>
      <c r="J26" s="244" t="s">
        <v>393</v>
      </c>
      <c r="K26" s="308" t="s">
        <v>389</v>
      </c>
      <c r="L26" s="248" t="s">
        <v>391</v>
      </c>
      <c r="M26" s="234"/>
    </row>
    <row r="27" spans="1:13" ht="33.75">
      <c r="A27" s="604"/>
      <c r="B27" s="227">
        <v>4</v>
      </c>
      <c r="C27" s="229" t="s">
        <v>666</v>
      </c>
      <c r="D27" s="228" t="s">
        <v>746</v>
      </c>
      <c r="E27" s="225" t="s">
        <v>747</v>
      </c>
      <c r="F27" s="232"/>
      <c r="G27" s="302">
        <v>1</v>
      </c>
      <c r="H27" s="606"/>
      <c r="I27" s="243">
        <v>4</v>
      </c>
      <c r="J27" s="229" t="s">
        <v>709</v>
      </c>
      <c r="K27" s="250" t="s">
        <v>744</v>
      </c>
      <c r="L27" s="249" t="s">
        <v>745</v>
      </c>
      <c r="M27" s="234"/>
    </row>
    <row r="28" spans="1:13" s="241" customFormat="1" ht="35.25" customHeight="1">
      <c r="A28" s="604"/>
      <c r="B28" s="309">
        <v>5</v>
      </c>
      <c r="C28" s="303" t="s">
        <v>357</v>
      </c>
      <c r="D28" s="238" t="s">
        <v>94</v>
      </c>
      <c r="E28" s="238" t="s">
        <v>92</v>
      </c>
      <c r="F28" s="239"/>
      <c r="G28" s="304">
        <v>2</v>
      </c>
      <c r="H28" s="606"/>
      <c r="I28" s="242">
        <v>5</v>
      </c>
      <c r="J28" s="229" t="s">
        <v>851</v>
      </c>
      <c r="K28" s="249" t="s">
        <v>392</v>
      </c>
      <c r="L28" s="249" t="s">
        <v>390</v>
      </c>
      <c r="M28" s="234"/>
    </row>
    <row r="29" spans="1:13" ht="18.75" customHeight="1">
      <c r="A29" s="620" t="s">
        <v>96</v>
      </c>
      <c r="B29" s="227">
        <v>1</v>
      </c>
      <c r="C29" s="229" t="s">
        <v>711</v>
      </c>
      <c r="D29" s="225" t="s">
        <v>713</v>
      </c>
      <c r="E29" s="225" t="s">
        <v>712</v>
      </c>
      <c r="F29" s="232"/>
      <c r="G29" s="301" t="s">
        <v>852</v>
      </c>
      <c r="H29" s="621" t="s">
        <v>394</v>
      </c>
      <c r="I29" s="227">
        <v>1</v>
      </c>
      <c r="J29" s="229" t="s">
        <v>714</v>
      </c>
      <c r="K29" s="249" t="s">
        <v>715</v>
      </c>
      <c r="L29" s="249" t="s">
        <v>682</v>
      </c>
      <c r="M29" s="235"/>
    </row>
    <row r="30" spans="1:13" ht="26.25" customHeight="1">
      <c r="A30" s="620"/>
      <c r="B30" s="227">
        <v>2</v>
      </c>
      <c r="C30" s="229" t="s">
        <v>97</v>
      </c>
      <c r="D30" s="225" t="s">
        <v>54</v>
      </c>
      <c r="E30" s="225" t="s">
        <v>53</v>
      </c>
      <c r="F30" s="232"/>
      <c r="G30" s="302" t="s">
        <v>852</v>
      </c>
      <c r="H30" s="622"/>
      <c r="I30" s="227">
        <v>2</v>
      </c>
      <c r="J30" s="229" t="s">
        <v>695</v>
      </c>
      <c r="K30" s="249" t="s">
        <v>363</v>
      </c>
      <c r="L30" s="249" t="s">
        <v>364</v>
      </c>
      <c r="M30" s="234"/>
    </row>
    <row r="31" spans="1:13" ht="22.5">
      <c r="A31" s="620"/>
      <c r="B31" s="227">
        <v>3</v>
      </c>
      <c r="C31" s="229" t="s">
        <v>98</v>
      </c>
      <c r="D31" s="225" t="s">
        <v>54</v>
      </c>
      <c r="E31" s="225" t="s">
        <v>53</v>
      </c>
      <c r="F31" s="232"/>
      <c r="G31" s="302" t="s">
        <v>852</v>
      </c>
      <c r="H31" s="622"/>
      <c r="I31" s="227">
        <v>3</v>
      </c>
      <c r="J31" s="229" t="s">
        <v>696</v>
      </c>
      <c r="K31" s="249" t="s">
        <v>363</v>
      </c>
      <c r="L31" s="249" t="s">
        <v>364</v>
      </c>
      <c r="M31" s="234"/>
    </row>
    <row r="32" spans="1:13" ht="21.75" customHeight="1">
      <c r="A32" s="620" t="s">
        <v>99</v>
      </c>
      <c r="B32" s="227">
        <v>1</v>
      </c>
      <c r="C32" s="229" t="s">
        <v>100</v>
      </c>
      <c r="D32" s="225" t="s">
        <v>54</v>
      </c>
      <c r="E32" s="225" t="s">
        <v>53</v>
      </c>
      <c r="F32" s="232"/>
      <c r="G32" s="301">
        <v>1</v>
      </c>
      <c r="H32" s="621" t="s">
        <v>395</v>
      </c>
      <c r="I32" s="227">
        <v>1</v>
      </c>
      <c r="J32" s="229" t="s">
        <v>396</v>
      </c>
      <c r="K32" s="249" t="s">
        <v>363</v>
      </c>
      <c r="L32" s="249" t="s">
        <v>364</v>
      </c>
      <c r="M32" s="232"/>
    </row>
    <row r="33" spans="1:13" s="241" customFormat="1" ht="15" customHeight="1">
      <c r="A33" s="620"/>
      <c r="B33" s="240">
        <v>2</v>
      </c>
      <c r="C33" s="246" t="s">
        <v>881</v>
      </c>
      <c r="D33" s="238" t="s">
        <v>128</v>
      </c>
      <c r="E33" s="310" t="s">
        <v>126</v>
      </c>
      <c r="F33" s="239"/>
      <c r="G33" s="311">
        <v>2</v>
      </c>
      <c r="H33" s="622"/>
      <c r="I33" s="227">
        <v>2</v>
      </c>
      <c r="J33" s="247" t="s">
        <v>853</v>
      </c>
      <c r="K33" s="249" t="s">
        <v>639</v>
      </c>
      <c r="L33" s="250" t="s">
        <v>495</v>
      </c>
      <c r="M33" s="232"/>
    </row>
    <row r="34" spans="1:13" s="241" customFormat="1" ht="36.75" customHeight="1">
      <c r="A34" s="620"/>
      <c r="B34" s="309">
        <v>3</v>
      </c>
      <c r="C34" s="246" t="s">
        <v>809</v>
      </c>
      <c r="D34" s="238" t="s">
        <v>83</v>
      </c>
      <c r="E34" s="310" t="s">
        <v>101</v>
      </c>
      <c r="F34" s="239"/>
      <c r="G34" s="311">
        <v>2</v>
      </c>
      <c r="H34" s="622"/>
      <c r="I34" s="242">
        <v>3</v>
      </c>
      <c r="J34" s="247" t="s">
        <v>797</v>
      </c>
      <c r="K34" s="249" t="s">
        <v>398</v>
      </c>
      <c r="L34" s="250" t="s">
        <v>380</v>
      </c>
      <c r="M34" s="232"/>
    </row>
    <row r="35" spans="1:13">
      <c r="A35" s="620"/>
      <c r="B35" s="227">
        <v>4</v>
      </c>
      <c r="C35" s="247" t="s">
        <v>104</v>
      </c>
      <c r="D35" s="225" t="s">
        <v>103</v>
      </c>
      <c r="E35" s="228" t="s">
        <v>102</v>
      </c>
      <c r="F35" s="232"/>
      <c r="G35" s="312">
        <v>2</v>
      </c>
      <c r="H35" s="622"/>
      <c r="I35" s="227">
        <v>4</v>
      </c>
      <c r="J35" s="247" t="s">
        <v>400</v>
      </c>
      <c r="K35" s="249" t="s">
        <v>399</v>
      </c>
      <c r="L35" s="250" t="s">
        <v>397</v>
      </c>
      <c r="M35" s="232"/>
    </row>
    <row r="36" spans="1:13">
      <c r="A36" s="620"/>
      <c r="B36" s="227">
        <v>5</v>
      </c>
      <c r="C36" s="247" t="s">
        <v>105</v>
      </c>
      <c r="D36" s="225" t="s">
        <v>54</v>
      </c>
      <c r="E36" s="225" t="s">
        <v>53</v>
      </c>
      <c r="F36" s="232"/>
      <c r="G36" s="302">
        <v>1</v>
      </c>
      <c r="H36" s="622"/>
      <c r="I36" s="227">
        <v>5</v>
      </c>
      <c r="J36" s="247" t="s">
        <v>401</v>
      </c>
      <c r="K36" s="249" t="s">
        <v>363</v>
      </c>
      <c r="L36" s="249" t="s">
        <v>364</v>
      </c>
      <c r="M36" s="232"/>
    </row>
    <row r="37" spans="1:13">
      <c r="A37" s="620"/>
      <c r="B37" s="227">
        <v>6</v>
      </c>
      <c r="C37" s="247" t="s">
        <v>663</v>
      </c>
      <c r="D37" s="225" t="s">
        <v>53</v>
      </c>
      <c r="E37" s="225" t="s">
        <v>54</v>
      </c>
      <c r="F37" s="232"/>
      <c r="G37" s="302">
        <v>1</v>
      </c>
      <c r="H37" s="622"/>
      <c r="I37" s="227">
        <v>6</v>
      </c>
      <c r="J37" s="247" t="s">
        <v>640</v>
      </c>
      <c r="K37" s="249" t="s">
        <v>364</v>
      </c>
      <c r="L37" s="249" t="s">
        <v>363</v>
      </c>
      <c r="M37" s="232"/>
    </row>
    <row r="38" spans="1:13">
      <c r="A38" s="620"/>
      <c r="B38" s="227">
        <v>7</v>
      </c>
      <c r="C38" s="247" t="s">
        <v>342</v>
      </c>
      <c r="D38" s="225" t="s">
        <v>53</v>
      </c>
      <c r="E38" s="225" t="s">
        <v>54</v>
      </c>
      <c r="F38" s="232"/>
      <c r="G38" s="307">
        <v>1</v>
      </c>
      <c r="H38" s="622"/>
      <c r="I38" s="227">
        <v>7</v>
      </c>
      <c r="J38" s="247" t="s">
        <v>402</v>
      </c>
      <c r="K38" s="249" t="s">
        <v>364</v>
      </c>
      <c r="L38" s="249" t="s">
        <v>363</v>
      </c>
      <c r="M38" s="232"/>
    </row>
    <row r="39" spans="1:13" s="256" customFormat="1" ht="22.5" customHeight="1">
      <c r="A39" s="601" t="s">
        <v>346</v>
      </c>
      <c r="B39" s="602"/>
      <c r="C39" s="602"/>
      <c r="D39" s="602"/>
      <c r="E39" s="602"/>
      <c r="F39" s="603"/>
      <c r="G39" s="312"/>
      <c r="H39" s="601" t="s">
        <v>403</v>
      </c>
      <c r="I39" s="602"/>
      <c r="J39" s="602"/>
      <c r="K39" s="602"/>
      <c r="L39" s="602"/>
      <c r="M39" s="603"/>
    </row>
    <row r="40" spans="1:13" ht="26.25" customHeight="1">
      <c r="A40" s="604" t="s">
        <v>106</v>
      </c>
      <c r="B40" s="227">
        <v>1</v>
      </c>
      <c r="C40" s="229" t="s">
        <v>642</v>
      </c>
      <c r="D40" s="225" t="s">
        <v>54</v>
      </c>
      <c r="E40" s="225" t="s">
        <v>53</v>
      </c>
      <c r="F40" s="232"/>
      <c r="G40" s="301">
        <v>1</v>
      </c>
      <c r="H40" s="605" t="s">
        <v>404</v>
      </c>
      <c r="I40" s="243">
        <v>1</v>
      </c>
      <c r="J40" s="244" t="s">
        <v>405</v>
      </c>
      <c r="K40" s="248" t="s">
        <v>363</v>
      </c>
      <c r="L40" s="248" t="s">
        <v>364</v>
      </c>
      <c r="M40" s="234"/>
    </row>
    <row r="41" spans="1:13" ht="15" customHeight="1">
      <c r="A41" s="604"/>
      <c r="B41" s="227">
        <v>2</v>
      </c>
      <c r="C41" s="229" t="s">
        <v>641</v>
      </c>
      <c r="D41" s="225" t="s">
        <v>54</v>
      </c>
      <c r="E41" s="225" t="s">
        <v>53</v>
      </c>
      <c r="F41" s="225" t="s">
        <v>86</v>
      </c>
      <c r="G41" s="306">
        <v>1</v>
      </c>
      <c r="H41" s="606"/>
      <c r="I41" s="243">
        <v>2</v>
      </c>
      <c r="J41" s="244" t="s">
        <v>643</v>
      </c>
      <c r="K41" s="248" t="s">
        <v>363</v>
      </c>
      <c r="L41" s="248" t="s">
        <v>364</v>
      </c>
      <c r="M41" s="234" t="s">
        <v>385</v>
      </c>
    </row>
    <row r="42" spans="1:13">
      <c r="A42" s="604"/>
      <c r="B42" s="242">
        <v>3</v>
      </c>
      <c r="C42" s="229" t="s">
        <v>112</v>
      </c>
      <c r="D42" s="225" t="s">
        <v>54</v>
      </c>
      <c r="E42" s="225" t="s">
        <v>53</v>
      </c>
      <c r="F42" s="232"/>
      <c r="G42" s="302">
        <v>1</v>
      </c>
      <c r="H42" s="606"/>
      <c r="I42" s="300">
        <v>3</v>
      </c>
      <c r="J42" s="244" t="s">
        <v>413</v>
      </c>
      <c r="K42" s="248" t="s">
        <v>363</v>
      </c>
      <c r="L42" s="248" t="s">
        <v>364</v>
      </c>
      <c r="M42" s="234"/>
    </row>
    <row r="43" spans="1:13" ht="22.5">
      <c r="A43" s="604"/>
      <c r="B43" s="227">
        <v>4</v>
      </c>
      <c r="C43" s="229" t="s">
        <v>810</v>
      </c>
      <c r="D43" s="231" t="s">
        <v>107</v>
      </c>
      <c r="E43" s="225" t="s">
        <v>109</v>
      </c>
      <c r="F43" s="232"/>
      <c r="G43" s="302">
        <v>1</v>
      </c>
      <c r="H43" s="606"/>
      <c r="I43" s="243">
        <v>4</v>
      </c>
      <c r="J43" s="244" t="s">
        <v>771</v>
      </c>
      <c r="K43" s="313" t="s">
        <v>406</v>
      </c>
      <c r="L43" s="248" t="s">
        <v>409</v>
      </c>
      <c r="M43" s="314"/>
    </row>
    <row r="44" spans="1:13" s="256" customFormat="1" ht="45">
      <c r="A44" s="604"/>
      <c r="B44" s="227">
        <v>5</v>
      </c>
      <c r="C44" s="229" t="s">
        <v>113</v>
      </c>
      <c r="D44" s="249" t="s">
        <v>705</v>
      </c>
      <c r="E44" s="249" t="s">
        <v>706</v>
      </c>
      <c r="F44" s="253"/>
      <c r="G44" s="302">
        <v>1</v>
      </c>
      <c r="H44" s="606"/>
      <c r="I44" s="243">
        <v>5</v>
      </c>
      <c r="J44" s="254" t="s">
        <v>898</v>
      </c>
      <c r="K44" s="248" t="s">
        <v>703</v>
      </c>
      <c r="L44" s="248" t="s">
        <v>704</v>
      </c>
      <c r="M44" s="248"/>
    </row>
    <row r="45" spans="1:13">
      <c r="A45" s="604"/>
      <c r="B45" s="227">
        <v>6</v>
      </c>
      <c r="C45" s="229" t="s">
        <v>114</v>
      </c>
      <c r="D45" s="225" t="s">
        <v>54</v>
      </c>
      <c r="E45" s="225" t="s">
        <v>53</v>
      </c>
      <c r="F45" s="232"/>
      <c r="G45" s="302">
        <v>1</v>
      </c>
      <c r="H45" s="606"/>
      <c r="I45" s="243">
        <v>6</v>
      </c>
      <c r="J45" s="244" t="s">
        <v>414</v>
      </c>
      <c r="K45" s="248" t="s">
        <v>363</v>
      </c>
      <c r="L45" s="248" t="s">
        <v>364</v>
      </c>
      <c r="M45" s="234"/>
    </row>
    <row r="46" spans="1:13" ht="22.5">
      <c r="A46" s="604"/>
      <c r="B46" s="227">
        <v>7</v>
      </c>
      <c r="C46" s="229" t="s">
        <v>115</v>
      </c>
      <c r="D46" s="225" t="s">
        <v>108</v>
      </c>
      <c r="E46" s="225" t="s">
        <v>110</v>
      </c>
      <c r="F46" s="232"/>
      <c r="G46" s="302">
        <v>1</v>
      </c>
      <c r="H46" s="606"/>
      <c r="I46" s="243">
        <v>7</v>
      </c>
      <c r="J46" s="244" t="s">
        <v>415</v>
      </c>
      <c r="K46" s="248" t="s">
        <v>408</v>
      </c>
      <c r="L46" s="248" t="s">
        <v>411</v>
      </c>
      <c r="M46" s="314"/>
    </row>
    <row r="47" spans="1:13" s="356" customFormat="1" ht="22.5">
      <c r="A47" s="604"/>
      <c r="B47" s="350">
        <v>8</v>
      </c>
      <c r="C47" s="351" t="s">
        <v>116</v>
      </c>
      <c r="D47" s="352">
        <v>1</v>
      </c>
      <c r="E47" s="353" t="s">
        <v>111</v>
      </c>
      <c r="F47" s="354"/>
      <c r="G47" s="355">
        <v>1</v>
      </c>
      <c r="H47" s="607"/>
      <c r="I47" s="300">
        <v>8</v>
      </c>
      <c r="J47" s="244" t="s">
        <v>416</v>
      </c>
      <c r="K47" s="364" t="s">
        <v>896</v>
      </c>
      <c r="L47" s="364" t="s">
        <v>412</v>
      </c>
      <c r="M47" s="314"/>
    </row>
    <row r="48" spans="1:13" s="356" customFormat="1">
      <c r="A48" s="604" t="s">
        <v>117</v>
      </c>
      <c r="B48" s="357">
        <v>1</v>
      </c>
      <c r="C48" s="351" t="s">
        <v>348</v>
      </c>
      <c r="D48" s="352">
        <v>1</v>
      </c>
      <c r="E48" s="353" t="s">
        <v>111</v>
      </c>
      <c r="F48" s="354"/>
      <c r="G48" s="358">
        <v>1</v>
      </c>
      <c r="H48" s="605" t="s">
        <v>417</v>
      </c>
      <c r="I48" s="243">
        <v>1</v>
      </c>
      <c r="J48" s="244" t="s">
        <v>699</v>
      </c>
      <c r="K48" s="364" t="s">
        <v>896</v>
      </c>
      <c r="L48" s="364" t="s">
        <v>412</v>
      </c>
      <c r="M48" s="234"/>
    </row>
    <row r="49" spans="1:13" ht="22.5">
      <c r="A49" s="604"/>
      <c r="B49" s="227">
        <v>2</v>
      </c>
      <c r="C49" s="229" t="s">
        <v>723</v>
      </c>
      <c r="D49" s="225" t="s">
        <v>118</v>
      </c>
      <c r="E49" s="225" t="s">
        <v>120</v>
      </c>
      <c r="F49" s="232"/>
      <c r="G49" s="302">
        <v>1</v>
      </c>
      <c r="H49" s="606"/>
      <c r="I49" s="243">
        <v>2</v>
      </c>
      <c r="J49" s="244" t="s">
        <v>724</v>
      </c>
      <c r="K49" s="248" t="s">
        <v>419</v>
      </c>
      <c r="L49" s="248" t="s">
        <v>421</v>
      </c>
      <c r="M49" s="234"/>
    </row>
    <row r="50" spans="1:13" s="356" customFormat="1" ht="22.5">
      <c r="A50" s="604"/>
      <c r="B50" s="350">
        <v>3</v>
      </c>
      <c r="C50" s="351" t="s">
        <v>349</v>
      </c>
      <c r="D50" s="352">
        <v>1</v>
      </c>
      <c r="E50" s="353" t="s">
        <v>121</v>
      </c>
      <c r="F50" s="354"/>
      <c r="G50" s="359">
        <v>1</v>
      </c>
      <c r="H50" s="606"/>
      <c r="I50" s="300">
        <v>3</v>
      </c>
      <c r="J50" s="244" t="s">
        <v>646</v>
      </c>
      <c r="K50" s="364" t="s">
        <v>896</v>
      </c>
      <c r="L50" s="364" t="s">
        <v>412</v>
      </c>
      <c r="M50" s="234"/>
    </row>
    <row r="51" spans="1:13" ht="22.5">
      <c r="A51" s="604"/>
      <c r="B51" s="227">
        <v>4</v>
      </c>
      <c r="C51" s="229" t="s">
        <v>644</v>
      </c>
      <c r="D51" s="225" t="s">
        <v>118</v>
      </c>
      <c r="E51" s="225" t="s">
        <v>120</v>
      </c>
      <c r="F51" s="232"/>
      <c r="G51" s="302">
        <v>1</v>
      </c>
      <c r="H51" s="606"/>
      <c r="I51" s="243">
        <v>4</v>
      </c>
      <c r="J51" s="244" t="s">
        <v>683</v>
      </c>
      <c r="K51" s="248" t="s">
        <v>419</v>
      </c>
      <c r="L51" s="248" t="s">
        <v>421</v>
      </c>
      <c r="M51" s="234"/>
    </row>
    <row r="52" spans="1:13">
      <c r="A52" s="604"/>
      <c r="B52" s="227">
        <v>5</v>
      </c>
      <c r="C52" s="229" t="s">
        <v>123</v>
      </c>
      <c r="D52" s="225" t="s">
        <v>119</v>
      </c>
      <c r="E52" s="225" t="s">
        <v>122</v>
      </c>
      <c r="F52" s="232"/>
      <c r="G52" s="302">
        <v>1</v>
      </c>
      <c r="H52" s="606"/>
      <c r="I52" s="243">
        <v>5</v>
      </c>
      <c r="J52" s="244" t="s">
        <v>899</v>
      </c>
      <c r="K52" s="248" t="s">
        <v>420</v>
      </c>
      <c r="L52" s="248" t="s">
        <v>422</v>
      </c>
      <c r="M52" s="234"/>
    </row>
    <row r="53" spans="1:13" ht="22.5" customHeight="1">
      <c r="A53" s="604" t="s">
        <v>124</v>
      </c>
      <c r="B53" s="227">
        <v>1</v>
      </c>
      <c r="C53" s="229" t="s">
        <v>125</v>
      </c>
      <c r="D53" s="225" t="s">
        <v>54</v>
      </c>
      <c r="E53" s="225" t="s">
        <v>53</v>
      </c>
      <c r="F53" s="232"/>
      <c r="G53" s="301">
        <v>1</v>
      </c>
      <c r="H53" s="605" t="s">
        <v>424</v>
      </c>
      <c r="I53" s="243">
        <v>1</v>
      </c>
      <c r="J53" s="244" t="s">
        <v>425</v>
      </c>
      <c r="K53" s="248" t="s">
        <v>363</v>
      </c>
      <c r="L53" s="248" t="s">
        <v>364</v>
      </c>
      <c r="M53" s="234"/>
    </row>
    <row r="54" spans="1:13" s="356" customFormat="1" ht="18" customHeight="1">
      <c r="A54" s="604"/>
      <c r="B54" s="357">
        <v>2</v>
      </c>
      <c r="C54" s="351" t="s">
        <v>127</v>
      </c>
      <c r="D54" s="352">
        <v>1</v>
      </c>
      <c r="E54" s="353" t="s">
        <v>111</v>
      </c>
      <c r="F54" s="354"/>
      <c r="G54" s="359">
        <v>1</v>
      </c>
      <c r="H54" s="606"/>
      <c r="I54" s="243">
        <v>2</v>
      </c>
      <c r="J54" s="244" t="s">
        <v>427</v>
      </c>
      <c r="K54" s="364" t="s">
        <v>896</v>
      </c>
      <c r="L54" s="364" t="s">
        <v>412</v>
      </c>
      <c r="M54" s="235"/>
    </row>
    <row r="55" spans="1:13" ht="15" customHeight="1">
      <c r="A55" s="604"/>
      <c r="B55" s="242">
        <v>3</v>
      </c>
      <c r="C55" s="229" t="s">
        <v>129</v>
      </c>
      <c r="D55" s="225" t="s">
        <v>54</v>
      </c>
      <c r="E55" s="225" t="s">
        <v>53</v>
      </c>
      <c r="F55" s="225" t="s">
        <v>86</v>
      </c>
      <c r="G55" s="306">
        <v>1</v>
      </c>
      <c r="H55" s="606"/>
      <c r="I55" s="300">
        <v>3</v>
      </c>
      <c r="J55" s="244" t="s">
        <v>429</v>
      </c>
      <c r="K55" s="248" t="s">
        <v>363</v>
      </c>
      <c r="L55" s="248" t="s">
        <v>364</v>
      </c>
      <c r="M55" s="234" t="s">
        <v>385</v>
      </c>
    </row>
    <row r="56" spans="1:13">
      <c r="A56" s="604"/>
      <c r="B56" s="227">
        <v>4</v>
      </c>
      <c r="C56" s="229" t="s">
        <v>130</v>
      </c>
      <c r="D56" s="225" t="s">
        <v>54</v>
      </c>
      <c r="E56" s="225" t="s">
        <v>53</v>
      </c>
      <c r="F56" s="232"/>
      <c r="G56" s="302">
        <v>1</v>
      </c>
      <c r="H56" s="606"/>
      <c r="I56" s="243">
        <v>4</v>
      </c>
      <c r="J56" s="244" t="s">
        <v>430</v>
      </c>
      <c r="K56" s="248" t="s">
        <v>363</v>
      </c>
      <c r="L56" s="248" t="s">
        <v>364</v>
      </c>
      <c r="M56" s="234"/>
    </row>
    <row r="57" spans="1:13">
      <c r="A57" s="604"/>
      <c r="B57" s="227">
        <v>5</v>
      </c>
      <c r="C57" s="229" t="s">
        <v>131</v>
      </c>
      <c r="D57" s="225" t="s">
        <v>119</v>
      </c>
      <c r="E57" s="225" t="s">
        <v>122</v>
      </c>
      <c r="F57" s="225" t="s">
        <v>86</v>
      </c>
      <c r="G57" s="306">
        <v>1</v>
      </c>
      <c r="H57" s="606"/>
      <c r="I57" s="243">
        <v>5</v>
      </c>
      <c r="J57" s="244" t="s">
        <v>431</v>
      </c>
      <c r="K57" s="248" t="s">
        <v>420</v>
      </c>
      <c r="L57" s="248" t="s">
        <v>422</v>
      </c>
      <c r="M57" s="234" t="s">
        <v>385</v>
      </c>
    </row>
    <row r="58" spans="1:13" ht="22.5">
      <c r="A58" s="604"/>
      <c r="B58" s="227">
        <v>6</v>
      </c>
      <c r="C58" s="229" t="s">
        <v>132</v>
      </c>
      <c r="D58" s="225" t="s">
        <v>54</v>
      </c>
      <c r="E58" s="225" t="s">
        <v>53</v>
      </c>
      <c r="F58" s="232"/>
      <c r="G58" s="302">
        <v>1</v>
      </c>
      <c r="H58" s="606"/>
      <c r="I58" s="243">
        <v>6</v>
      </c>
      <c r="J58" s="244" t="s">
        <v>432</v>
      </c>
      <c r="K58" s="248" t="s">
        <v>363</v>
      </c>
      <c r="L58" s="248" t="s">
        <v>364</v>
      </c>
      <c r="M58" s="234"/>
    </row>
    <row r="59" spans="1:13">
      <c r="A59" s="604"/>
      <c r="B59" s="227">
        <v>7</v>
      </c>
      <c r="C59" s="229" t="s">
        <v>133</v>
      </c>
      <c r="D59" s="225" t="s">
        <v>128</v>
      </c>
      <c r="E59" s="225" t="s">
        <v>126</v>
      </c>
      <c r="F59" s="232"/>
      <c r="G59" s="302">
        <v>1</v>
      </c>
      <c r="H59" s="606"/>
      <c r="I59" s="243">
        <v>7</v>
      </c>
      <c r="J59" s="244" t="s">
        <v>433</v>
      </c>
      <c r="K59" s="248" t="s">
        <v>428</v>
      </c>
      <c r="L59" s="248" t="s">
        <v>426</v>
      </c>
      <c r="M59" s="235"/>
    </row>
    <row r="60" spans="1:13">
      <c r="A60" s="604"/>
      <c r="B60" s="227">
        <v>8</v>
      </c>
      <c r="C60" s="229" t="s">
        <v>134</v>
      </c>
      <c r="D60" s="225" t="s">
        <v>54</v>
      </c>
      <c r="E60" s="225" t="s">
        <v>53</v>
      </c>
      <c r="F60" s="232"/>
      <c r="G60" s="307">
        <v>1</v>
      </c>
      <c r="H60" s="607"/>
      <c r="I60" s="243">
        <v>8</v>
      </c>
      <c r="J60" s="244" t="s">
        <v>434</v>
      </c>
      <c r="K60" s="248" t="s">
        <v>363</v>
      </c>
      <c r="L60" s="248" t="s">
        <v>364</v>
      </c>
      <c r="M60" s="234"/>
    </row>
    <row r="61" spans="1:13" ht="14.25" customHeight="1">
      <c r="A61" s="604" t="s">
        <v>135</v>
      </c>
      <c r="B61" s="227">
        <v>1</v>
      </c>
      <c r="C61" s="229" t="s">
        <v>137</v>
      </c>
      <c r="D61" s="225" t="s">
        <v>119</v>
      </c>
      <c r="E61" s="225" t="s">
        <v>122</v>
      </c>
      <c r="F61" s="225" t="s">
        <v>86</v>
      </c>
      <c r="G61" s="301">
        <v>1</v>
      </c>
      <c r="H61" s="605" t="s">
        <v>435</v>
      </c>
      <c r="I61" s="243">
        <v>1</v>
      </c>
      <c r="J61" s="244" t="s">
        <v>437</v>
      </c>
      <c r="K61" s="248" t="s">
        <v>420</v>
      </c>
      <c r="L61" s="248" t="s">
        <v>422</v>
      </c>
      <c r="M61" s="234" t="s">
        <v>385</v>
      </c>
    </row>
    <row r="62" spans="1:13" ht="22.5">
      <c r="A62" s="604"/>
      <c r="B62" s="227">
        <v>2</v>
      </c>
      <c r="C62" s="229" t="s">
        <v>139</v>
      </c>
      <c r="D62" s="225" t="s">
        <v>54</v>
      </c>
      <c r="E62" s="225" t="s">
        <v>53</v>
      </c>
      <c r="F62" s="232"/>
      <c r="G62" s="306">
        <v>1</v>
      </c>
      <c r="H62" s="606"/>
      <c r="I62" s="243">
        <v>2</v>
      </c>
      <c r="J62" s="244" t="s">
        <v>439</v>
      </c>
      <c r="K62" s="248" t="s">
        <v>363</v>
      </c>
      <c r="L62" s="248" t="s">
        <v>364</v>
      </c>
      <c r="M62" s="234"/>
    </row>
    <row r="63" spans="1:13" ht="15" customHeight="1">
      <c r="A63" s="604"/>
      <c r="B63" s="242">
        <v>3</v>
      </c>
      <c r="C63" s="229" t="s">
        <v>140</v>
      </c>
      <c r="D63" s="225" t="s">
        <v>54</v>
      </c>
      <c r="E63" s="225" t="s">
        <v>53</v>
      </c>
      <c r="F63" s="232"/>
      <c r="G63" s="302">
        <v>1</v>
      </c>
      <c r="H63" s="606"/>
      <c r="I63" s="300">
        <v>3</v>
      </c>
      <c r="J63" s="244" t="s">
        <v>440</v>
      </c>
      <c r="K63" s="248" t="s">
        <v>363</v>
      </c>
      <c r="L63" s="248" t="s">
        <v>364</v>
      </c>
      <c r="M63" s="234"/>
    </row>
    <row r="64" spans="1:13" s="241" customFormat="1" ht="30" customHeight="1">
      <c r="A64" s="604"/>
      <c r="B64" s="309">
        <v>4</v>
      </c>
      <c r="C64" s="303" t="s">
        <v>671</v>
      </c>
      <c r="D64" s="238" t="s">
        <v>672</v>
      </c>
      <c r="E64" s="238" t="s">
        <v>53</v>
      </c>
      <c r="F64" s="239"/>
      <c r="G64" s="304">
        <v>1</v>
      </c>
      <c r="H64" s="606"/>
      <c r="I64" s="300">
        <v>4</v>
      </c>
      <c r="J64" s="244" t="s">
        <v>854</v>
      </c>
      <c r="K64" s="248" t="s">
        <v>584</v>
      </c>
      <c r="L64" s="248" t="s">
        <v>364</v>
      </c>
      <c r="M64" s="234"/>
    </row>
    <row r="65" spans="1:13" ht="33.75" customHeight="1">
      <c r="A65" s="604"/>
      <c r="B65" s="242">
        <v>5</v>
      </c>
      <c r="C65" s="229" t="s">
        <v>678</v>
      </c>
      <c r="D65" s="225" t="s">
        <v>160</v>
      </c>
      <c r="E65" s="225" t="s">
        <v>673</v>
      </c>
      <c r="F65" s="232"/>
      <c r="G65" s="302">
        <v>1</v>
      </c>
      <c r="H65" s="606"/>
      <c r="I65" s="300">
        <v>5</v>
      </c>
      <c r="J65" s="244" t="s">
        <v>677</v>
      </c>
      <c r="K65" s="248" t="s">
        <v>452</v>
      </c>
      <c r="L65" s="248" t="s">
        <v>450</v>
      </c>
      <c r="M65" s="234"/>
    </row>
    <row r="66" spans="1:13" ht="22.5">
      <c r="A66" s="604"/>
      <c r="B66" s="227">
        <v>6</v>
      </c>
      <c r="C66" s="229" t="s">
        <v>674</v>
      </c>
      <c r="D66" s="225" t="s">
        <v>138</v>
      </c>
      <c r="E66" s="225" t="s">
        <v>136</v>
      </c>
      <c r="F66" s="232"/>
      <c r="G66" s="302">
        <v>1</v>
      </c>
      <c r="H66" s="607"/>
      <c r="I66" s="243">
        <v>6</v>
      </c>
      <c r="J66" s="244" t="s">
        <v>900</v>
      </c>
      <c r="K66" s="248" t="s">
        <v>884</v>
      </c>
      <c r="L66" s="248" t="s">
        <v>436</v>
      </c>
      <c r="M66" s="235"/>
    </row>
    <row r="67" spans="1:13" s="241" customFormat="1" ht="33" customHeight="1">
      <c r="A67" s="604" t="s">
        <v>141</v>
      </c>
      <c r="B67" s="240">
        <v>1</v>
      </c>
      <c r="C67" s="303" t="s">
        <v>142</v>
      </c>
      <c r="D67" s="238" t="s">
        <v>54</v>
      </c>
      <c r="E67" s="238" t="s">
        <v>53</v>
      </c>
      <c r="F67" s="239"/>
      <c r="G67" s="315">
        <v>1</v>
      </c>
      <c r="H67" s="605" t="s">
        <v>441</v>
      </c>
      <c r="I67" s="243">
        <v>1</v>
      </c>
      <c r="J67" s="244" t="s">
        <v>855</v>
      </c>
      <c r="K67" s="248" t="s">
        <v>363</v>
      </c>
      <c r="L67" s="248" t="s">
        <v>364</v>
      </c>
      <c r="M67" s="234"/>
    </row>
    <row r="68" spans="1:13" ht="33" customHeight="1">
      <c r="A68" s="604"/>
      <c r="B68" s="227">
        <v>2</v>
      </c>
      <c r="C68" s="229" t="s">
        <v>143</v>
      </c>
      <c r="D68" s="225" t="s">
        <v>54</v>
      </c>
      <c r="E68" s="225" t="s">
        <v>53</v>
      </c>
      <c r="F68" s="232"/>
      <c r="G68" s="301">
        <v>1</v>
      </c>
      <c r="H68" s="606"/>
      <c r="I68" s="243">
        <v>2</v>
      </c>
      <c r="J68" s="244" t="s">
        <v>758</v>
      </c>
      <c r="K68" s="248" t="s">
        <v>363</v>
      </c>
      <c r="L68" s="248" t="s">
        <v>364</v>
      </c>
      <c r="M68" s="234"/>
    </row>
    <row r="69" spans="1:13" ht="33" customHeight="1">
      <c r="A69" s="604"/>
      <c r="B69" s="242">
        <v>3</v>
      </c>
      <c r="C69" s="229" t="s">
        <v>144</v>
      </c>
      <c r="D69" s="225" t="s">
        <v>54</v>
      </c>
      <c r="E69" s="225" t="s">
        <v>53</v>
      </c>
      <c r="F69" s="232"/>
      <c r="G69" s="302">
        <v>1</v>
      </c>
      <c r="H69" s="606"/>
      <c r="I69" s="300">
        <v>3</v>
      </c>
      <c r="J69" s="244" t="s">
        <v>708</v>
      </c>
      <c r="K69" s="248" t="s">
        <v>363</v>
      </c>
      <c r="L69" s="248" t="s">
        <v>364</v>
      </c>
      <c r="M69" s="234"/>
    </row>
    <row r="70" spans="1:13" ht="15.75" customHeight="1">
      <c r="A70" s="604"/>
      <c r="B70" s="227">
        <v>4</v>
      </c>
      <c r="C70" s="229" t="s">
        <v>679</v>
      </c>
      <c r="D70" s="225" t="s">
        <v>54</v>
      </c>
      <c r="E70" s="225" t="s">
        <v>53</v>
      </c>
      <c r="F70" s="232"/>
      <c r="G70" s="302">
        <v>1</v>
      </c>
      <c r="H70" s="606"/>
      <c r="I70" s="243">
        <v>4</v>
      </c>
      <c r="J70" s="244" t="s">
        <v>680</v>
      </c>
      <c r="K70" s="248" t="s">
        <v>363</v>
      </c>
      <c r="L70" s="248" t="s">
        <v>364</v>
      </c>
      <c r="M70" s="234"/>
    </row>
    <row r="71" spans="1:13" ht="12.75" customHeight="1">
      <c r="A71" s="612" t="s">
        <v>145</v>
      </c>
      <c r="B71" s="227">
        <v>1</v>
      </c>
      <c r="C71" s="229" t="s">
        <v>343</v>
      </c>
      <c r="D71" s="225" t="s">
        <v>54</v>
      </c>
      <c r="E71" s="225" t="s">
        <v>53</v>
      </c>
      <c r="F71" s="232"/>
      <c r="G71" s="301">
        <v>1</v>
      </c>
      <c r="H71" s="605" t="s">
        <v>443</v>
      </c>
      <c r="I71" s="243">
        <v>1</v>
      </c>
      <c r="J71" s="244" t="s">
        <v>734</v>
      </c>
      <c r="K71" s="248" t="s">
        <v>363</v>
      </c>
      <c r="L71" s="248" t="s">
        <v>364</v>
      </c>
      <c r="M71" s="234"/>
    </row>
    <row r="72" spans="1:13" ht="12.75" customHeight="1">
      <c r="A72" s="612"/>
      <c r="B72" s="227">
        <v>2</v>
      </c>
      <c r="C72" s="229" t="s">
        <v>358</v>
      </c>
      <c r="D72" s="225" t="s">
        <v>54</v>
      </c>
      <c r="E72" s="225" t="s">
        <v>53</v>
      </c>
      <c r="F72" s="232"/>
      <c r="G72" s="307">
        <v>1</v>
      </c>
      <c r="H72" s="607"/>
      <c r="I72" s="243">
        <v>2</v>
      </c>
      <c r="J72" s="244" t="s">
        <v>645</v>
      </c>
      <c r="K72" s="248" t="s">
        <v>363</v>
      </c>
      <c r="L72" s="248" t="s">
        <v>364</v>
      </c>
      <c r="M72" s="234"/>
    </row>
    <row r="73" spans="1:13" s="256" customFormat="1" ht="12.75" customHeight="1">
      <c r="A73" s="601" t="s">
        <v>58</v>
      </c>
      <c r="B73" s="602"/>
      <c r="C73" s="602"/>
      <c r="D73" s="602"/>
      <c r="E73" s="602"/>
      <c r="F73" s="603"/>
      <c r="G73" s="312"/>
      <c r="H73" s="601" t="s">
        <v>444</v>
      </c>
      <c r="I73" s="602"/>
      <c r="J73" s="602"/>
      <c r="K73" s="602"/>
      <c r="L73" s="602"/>
      <c r="M73" s="603"/>
    </row>
    <row r="74" spans="1:13" ht="25.5" customHeight="1">
      <c r="A74" s="604" t="s">
        <v>146</v>
      </c>
      <c r="B74" s="226">
        <v>1</v>
      </c>
      <c r="C74" s="237" t="s">
        <v>811</v>
      </c>
      <c r="D74" s="225" t="s">
        <v>54</v>
      </c>
      <c r="E74" s="225" t="s">
        <v>53</v>
      </c>
      <c r="F74" s="232"/>
      <c r="G74" s="301">
        <v>1</v>
      </c>
      <c r="H74" s="605" t="s">
        <v>445</v>
      </c>
      <c r="I74" s="214">
        <v>1</v>
      </c>
      <c r="J74" s="244" t="s">
        <v>732</v>
      </c>
      <c r="K74" s="248" t="s">
        <v>363</v>
      </c>
      <c r="L74" s="248" t="s">
        <v>364</v>
      </c>
      <c r="M74" s="234"/>
    </row>
    <row r="75" spans="1:13">
      <c r="A75" s="604"/>
      <c r="B75" s="226">
        <v>2</v>
      </c>
      <c r="C75" s="237" t="s">
        <v>147</v>
      </c>
      <c r="D75" s="225" t="s">
        <v>119</v>
      </c>
      <c r="E75" s="225" t="s">
        <v>122</v>
      </c>
      <c r="F75" s="225" t="s">
        <v>86</v>
      </c>
      <c r="G75" s="306">
        <v>1</v>
      </c>
      <c r="H75" s="606"/>
      <c r="I75" s="214">
        <v>2</v>
      </c>
      <c r="J75" s="244" t="s">
        <v>446</v>
      </c>
      <c r="K75" s="248" t="s">
        <v>420</v>
      </c>
      <c r="L75" s="248" t="s">
        <v>422</v>
      </c>
      <c r="M75" s="234" t="s">
        <v>385</v>
      </c>
    </row>
    <row r="76" spans="1:13" ht="15" customHeight="1">
      <c r="A76" s="604"/>
      <c r="B76" s="226">
        <v>3</v>
      </c>
      <c r="C76" s="237" t="s">
        <v>148</v>
      </c>
      <c r="D76" s="231" t="s">
        <v>107</v>
      </c>
      <c r="E76" s="225" t="s">
        <v>109</v>
      </c>
      <c r="F76" s="232"/>
      <c r="G76" s="302">
        <v>1</v>
      </c>
      <c r="H76" s="606"/>
      <c r="I76" s="214">
        <v>3</v>
      </c>
      <c r="J76" s="244" t="s">
        <v>447</v>
      </c>
      <c r="K76" s="248" t="s">
        <v>406</v>
      </c>
      <c r="L76" s="248" t="s">
        <v>409</v>
      </c>
      <c r="M76" s="235"/>
    </row>
    <row r="77" spans="1:13">
      <c r="A77" s="604"/>
      <c r="B77" s="226">
        <v>4</v>
      </c>
      <c r="C77" s="237" t="s">
        <v>149</v>
      </c>
      <c r="D77" s="225" t="s">
        <v>54</v>
      </c>
      <c r="E77" s="225" t="s">
        <v>53</v>
      </c>
      <c r="F77" s="232"/>
      <c r="G77" s="307">
        <v>1</v>
      </c>
      <c r="H77" s="607"/>
      <c r="I77" s="214">
        <v>4</v>
      </c>
      <c r="J77" s="244" t="s">
        <v>448</v>
      </c>
      <c r="K77" s="248" t="s">
        <v>363</v>
      </c>
      <c r="L77" s="248" t="s">
        <v>364</v>
      </c>
      <c r="M77" s="234"/>
    </row>
    <row r="78" spans="1:13" s="241" customFormat="1" ht="24.75" customHeight="1">
      <c r="A78" s="604" t="s">
        <v>150</v>
      </c>
      <c r="B78" s="224">
        <v>1</v>
      </c>
      <c r="C78" s="245" t="s">
        <v>151</v>
      </c>
      <c r="D78" s="238" t="s">
        <v>128</v>
      </c>
      <c r="E78" s="238" t="s">
        <v>126</v>
      </c>
      <c r="F78" s="239"/>
      <c r="G78" s="315">
        <v>2</v>
      </c>
      <c r="H78" s="605" t="s">
        <v>449</v>
      </c>
      <c r="I78" s="214">
        <v>1</v>
      </c>
      <c r="J78" s="244" t="s">
        <v>856</v>
      </c>
      <c r="K78" s="248" t="s">
        <v>428</v>
      </c>
      <c r="L78" s="248" t="s">
        <v>426</v>
      </c>
      <c r="M78" s="235"/>
    </row>
    <row r="79" spans="1:13" s="241" customFormat="1" ht="28.5" customHeight="1">
      <c r="A79" s="604"/>
      <c r="B79" s="224">
        <v>2</v>
      </c>
      <c r="C79" s="245" t="s">
        <v>779</v>
      </c>
      <c r="D79" s="238" t="s">
        <v>160</v>
      </c>
      <c r="E79" s="238" t="s">
        <v>157</v>
      </c>
      <c r="F79" s="239"/>
      <c r="G79" s="304">
        <v>2</v>
      </c>
      <c r="H79" s="606"/>
      <c r="I79" s="214">
        <v>2</v>
      </c>
      <c r="J79" s="244" t="s">
        <v>773</v>
      </c>
      <c r="K79" s="248" t="s">
        <v>452</v>
      </c>
      <c r="L79" s="248" t="s">
        <v>686</v>
      </c>
      <c r="M79" s="235"/>
    </row>
    <row r="80" spans="1:13" s="241" customFormat="1" ht="48.75" customHeight="1">
      <c r="A80" s="604"/>
      <c r="B80" s="224">
        <v>3</v>
      </c>
      <c r="C80" s="245" t="s">
        <v>778</v>
      </c>
      <c r="D80" s="238" t="s">
        <v>153</v>
      </c>
      <c r="E80" s="238" t="s">
        <v>152</v>
      </c>
      <c r="F80" s="239"/>
      <c r="G80" s="304">
        <v>2</v>
      </c>
      <c r="H80" s="606"/>
      <c r="I80" s="214">
        <v>3</v>
      </c>
      <c r="J80" s="244" t="s">
        <v>901</v>
      </c>
      <c r="K80" s="248" t="s">
        <v>774</v>
      </c>
      <c r="L80" s="248" t="s">
        <v>450</v>
      </c>
      <c r="M80" s="235"/>
    </row>
    <row r="81" spans="1:13" ht="27.75" customHeight="1">
      <c r="A81" s="604"/>
      <c r="B81" s="226">
        <v>4</v>
      </c>
      <c r="C81" s="237" t="s">
        <v>154</v>
      </c>
      <c r="D81" s="225" t="s">
        <v>153</v>
      </c>
      <c r="E81" s="225" t="s">
        <v>152</v>
      </c>
      <c r="F81" s="232"/>
      <c r="G81" s="302">
        <v>2</v>
      </c>
      <c r="H81" s="606"/>
      <c r="I81" s="214">
        <v>4</v>
      </c>
      <c r="J81" s="244" t="s">
        <v>454</v>
      </c>
      <c r="K81" s="248" t="s">
        <v>452</v>
      </c>
      <c r="L81" s="248" t="s">
        <v>450</v>
      </c>
      <c r="M81" s="235"/>
    </row>
    <row r="82" spans="1:13" ht="27.75" customHeight="1">
      <c r="A82" s="604"/>
      <c r="B82" s="226">
        <v>5</v>
      </c>
      <c r="C82" s="237" t="s">
        <v>155</v>
      </c>
      <c r="D82" s="225" t="s">
        <v>53</v>
      </c>
      <c r="E82" s="225" t="s">
        <v>54</v>
      </c>
      <c r="F82" s="232"/>
      <c r="G82" s="302">
        <v>1</v>
      </c>
      <c r="H82" s="606"/>
      <c r="I82" s="214">
        <v>5</v>
      </c>
      <c r="J82" s="244" t="s">
        <v>455</v>
      </c>
      <c r="K82" s="248" t="s">
        <v>364</v>
      </c>
      <c r="L82" s="248" t="s">
        <v>363</v>
      </c>
      <c r="M82" s="234"/>
    </row>
    <row r="83" spans="1:13" s="241" customFormat="1" ht="27.75" customHeight="1">
      <c r="A83" s="604"/>
      <c r="B83" s="224">
        <v>6</v>
      </c>
      <c r="C83" s="245" t="s">
        <v>675</v>
      </c>
      <c r="D83" s="238" t="s">
        <v>103</v>
      </c>
      <c r="E83" s="238" t="s">
        <v>102</v>
      </c>
      <c r="F83" s="239"/>
      <c r="G83" s="304">
        <v>2</v>
      </c>
      <c r="H83" s="606"/>
      <c r="I83" s="226">
        <v>6</v>
      </c>
      <c r="J83" s="237" t="s">
        <v>857</v>
      </c>
      <c r="K83" s="249" t="s">
        <v>453</v>
      </c>
      <c r="L83" s="249" t="s">
        <v>451</v>
      </c>
      <c r="M83" s="235"/>
    </row>
    <row r="84" spans="1:13" s="241" customFormat="1" ht="27.75" customHeight="1">
      <c r="A84" s="604"/>
      <c r="B84" s="224">
        <v>7</v>
      </c>
      <c r="C84" s="245" t="s">
        <v>344</v>
      </c>
      <c r="D84" s="238" t="s">
        <v>103</v>
      </c>
      <c r="E84" s="238" t="s">
        <v>102</v>
      </c>
      <c r="F84" s="239"/>
      <c r="G84" s="316">
        <v>2</v>
      </c>
      <c r="H84" s="607"/>
      <c r="I84" s="226">
        <v>7</v>
      </c>
      <c r="J84" s="237" t="s">
        <v>759</v>
      </c>
      <c r="K84" s="249" t="s">
        <v>453</v>
      </c>
      <c r="L84" s="249" t="s">
        <v>451</v>
      </c>
      <c r="M84" s="235"/>
    </row>
    <row r="85" spans="1:13" s="241" customFormat="1" ht="34.5" customHeight="1">
      <c r="A85" s="612" t="s">
        <v>156</v>
      </c>
      <c r="B85" s="224">
        <v>1</v>
      </c>
      <c r="C85" s="245" t="s">
        <v>159</v>
      </c>
      <c r="D85" s="238" t="s">
        <v>160</v>
      </c>
      <c r="E85" s="238" t="s">
        <v>157</v>
      </c>
      <c r="F85" s="239"/>
      <c r="G85" s="315">
        <v>2</v>
      </c>
      <c r="H85" s="605" t="s">
        <v>456</v>
      </c>
      <c r="I85" s="226">
        <v>1</v>
      </c>
      <c r="J85" s="237" t="s">
        <v>858</v>
      </c>
      <c r="K85" s="249" t="s">
        <v>452</v>
      </c>
      <c r="L85" s="249" t="s">
        <v>450</v>
      </c>
      <c r="M85" s="235"/>
    </row>
    <row r="86" spans="1:13" s="241" customFormat="1" ht="33.75">
      <c r="A86" s="612"/>
      <c r="B86" s="224">
        <v>2</v>
      </c>
      <c r="C86" s="245" t="s">
        <v>648</v>
      </c>
      <c r="D86" s="238" t="s">
        <v>160</v>
      </c>
      <c r="E86" s="238" t="s">
        <v>157</v>
      </c>
      <c r="F86" s="239"/>
      <c r="G86" s="304">
        <v>2</v>
      </c>
      <c r="H86" s="606"/>
      <c r="I86" s="226">
        <v>2</v>
      </c>
      <c r="J86" s="237" t="s">
        <v>859</v>
      </c>
      <c r="K86" s="249" t="s">
        <v>452</v>
      </c>
      <c r="L86" s="249" t="s">
        <v>450</v>
      </c>
      <c r="M86" s="235"/>
    </row>
    <row r="87" spans="1:13" s="241" customFormat="1" ht="24.75" customHeight="1">
      <c r="A87" s="612"/>
      <c r="B87" s="224">
        <v>3</v>
      </c>
      <c r="C87" s="245" t="s">
        <v>340</v>
      </c>
      <c r="D87" s="238" t="s">
        <v>161</v>
      </c>
      <c r="E87" s="238" t="s">
        <v>158</v>
      </c>
      <c r="F87" s="239"/>
      <c r="G87" s="316">
        <v>2</v>
      </c>
      <c r="H87" s="607"/>
      <c r="I87" s="226">
        <v>3</v>
      </c>
      <c r="J87" s="237" t="s">
        <v>860</v>
      </c>
      <c r="K87" s="249" t="s">
        <v>458</v>
      </c>
      <c r="L87" s="249" t="s">
        <v>457</v>
      </c>
      <c r="M87" s="235"/>
    </row>
    <row r="88" spans="1:13" s="256" customFormat="1" ht="14.25" customHeight="1">
      <c r="A88" s="601" t="s">
        <v>44</v>
      </c>
      <c r="B88" s="602"/>
      <c r="C88" s="602"/>
      <c r="D88" s="602"/>
      <c r="E88" s="602"/>
      <c r="F88" s="603"/>
      <c r="G88" s="312"/>
      <c r="H88" s="601" t="s">
        <v>459</v>
      </c>
      <c r="I88" s="602"/>
      <c r="J88" s="602"/>
      <c r="K88" s="602"/>
      <c r="L88" s="602"/>
      <c r="M88" s="603"/>
    </row>
    <row r="89" spans="1:13" ht="15" customHeight="1">
      <c r="A89" s="616" t="s">
        <v>162</v>
      </c>
      <c r="B89" s="226">
        <v>1</v>
      </c>
      <c r="C89" s="237" t="s">
        <v>163</v>
      </c>
      <c r="D89" s="225" t="s">
        <v>54</v>
      </c>
      <c r="E89" s="225" t="s">
        <v>53</v>
      </c>
      <c r="F89" s="232"/>
      <c r="G89" s="301">
        <v>1</v>
      </c>
      <c r="H89" s="617" t="s">
        <v>460</v>
      </c>
      <c r="I89" s="214">
        <v>1</v>
      </c>
      <c r="J89" s="244" t="s">
        <v>461</v>
      </c>
      <c r="K89" s="248" t="s">
        <v>363</v>
      </c>
      <c r="L89" s="248" t="s">
        <v>364</v>
      </c>
      <c r="M89" s="235"/>
    </row>
    <row r="90" spans="1:13">
      <c r="A90" s="616"/>
      <c r="B90" s="226">
        <v>2</v>
      </c>
      <c r="C90" s="237" t="s">
        <v>166</v>
      </c>
      <c r="D90" s="225" t="s">
        <v>164</v>
      </c>
      <c r="E90" s="225" t="s">
        <v>122</v>
      </c>
      <c r="F90" s="225" t="s">
        <v>86</v>
      </c>
      <c r="G90" s="306">
        <v>1</v>
      </c>
      <c r="H90" s="618"/>
      <c r="I90" s="214">
        <v>2</v>
      </c>
      <c r="J90" s="244" t="s">
        <v>465</v>
      </c>
      <c r="K90" s="248" t="s">
        <v>420</v>
      </c>
      <c r="L90" s="248" t="s">
        <v>422</v>
      </c>
      <c r="M90" s="234" t="s">
        <v>385</v>
      </c>
    </row>
    <row r="91" spans="1:13">
      <c r="A91" s="616"/>
      <c r="B91" s="226">
        <v>3</v>
      </c>
      <c r="C91" s="237" t="s">
        <v>167</v>
      </c>
      <c r="D91" s="225" t="s">
        <v>160</v>
      </c>
      <c r="E91" s="225" t="s">
        <v>152</v>
      </c>
      <c r="F91" s="232"/>
      <c r="G91" s="302">
        <v>2</v>
      </c>
      <c r="H91" s="618"/>
      <c r="I91" s="214">
        <v>3</v>
      </c>
      <c r="J91" s="244" t="s">
        <v>468</v>
      </c>
      <c r="K91" s="248" t="s">
        <v>452</v>
      </c>
      <c r="L91" s="248" t="s">
        <v>462</v>
      </c>
      <c r="M91" s="235"/>
    </row>
    <row r="92" spans="1:13" s="241" customFormat="1">
      <c r="A92" s="616"/>
      <c r="B92" s="224">
        <v>4</v>
      </c>
      <c r="C92" s="245" t="s">
        <v>168</v>
      </c>
      <c r="D92" s="238" t="s">
        <v>53</v>
      </c>
      <c r="E92" s="238" t="s">
        <v>54</v>
      </c>
      <c r="F92" s="239"/>
      <c r="G92" s="304">
        <v>2</v>
      </c>
      <c r="H92" s="618"/>
      <c r="I92" s="214">
        <v>4</v>
      </c>
      <c r="J92" s="244" t="s">
        <v>861</v>
      </c>
      <c r="K92" s="248" t="s">
        <v>364</v>
      </c>
      <c r="L92" s="248" t="s">
        <v>363</v>
      </c>
      <c r="M92" s="235"/>
    </row>
    <row r="93" spans="1:13" s="241" customFormat="1" ht="22.5">
      <c r="A93" s="616"/>
      <c r="B93" s="224">
        <v>5</v>
      </c>
      <c r="C93" s="245" t="s">
        <v>169</v>
      </c>
      <c r="D93" s="238" t="s">
        <v>339</v>
      </c>
      <c r="E93" s="238" t="s">
        <v>165</v>
      </c>
      <c r="F93" s="239"/>
      <c r="G93" s="304">
        <v>2</v>
      </c>
      <c r="H93" s="618"/>
      <c r="I93" s="214">
        <v>5</v>
      </c>
      <c r="J93" s="244" t="s">
        <v>862</v>
      </c>
      <c r="K93" s="248" t="s">
        <v>466</v>
      </c>
      <c r="L93" s="248" t="s">
        <v>463</v>
      </c>
      <c r="M93" s="235"/>
    </row>
    <row r="94" spans="1:13" s="241" customFormat="1" ht="50.25" customHeight="1">
      <c r="A94" s="616"/>
      <c r="B94" s="224">
        <v>6</v>
      </c>
      <c r="C94" s="245" t="s">
        <v>350</v>
      </c>
      <c r="D94" s="238" t="s">
        <v>351</v>
      </c>
      <c r="E94" s="238" t="s">
        <v>355</v>
      </c>
      <c r="F94" s="239"/>
      <c r="G94" s="316">
        <v>2</v>
      </c>
      <c r="H94" s="619"/>
      <c r="I94" s="214">
        <v>6</v>
      </c>
      <c r="J94" s="244" t="s">
        <v>863</v>
      </c>
      <c r="K94" s="308" t="s">
        <v>649</v>
      </c>
      <c r="L94" s="248" t="s">
        <v>480</v>
      </c>
      <c r="M94" s="235"/>
    </row>
    <row r="95" spans="1:13" ht="19.5" customHeight="1">
      <c r="A95" s="615" t="s">
        <v>170</v>
      </c>
      <c r="B95" s="317">
        <v>1</v>
      </c>
      <c r="C95" s="318" t="s">
        <v>171</v>
      </c>
      <c r="D95" s="319" t="s">
        <v>54</v>
      </c>
      <c r="E95" s="319" t="s">
        <v>53</v>
      </c>
      <c r="F95" s="232"/>
      <c r="G95" s="301">
        <v>1</v>
      </c>
      <c r="H95" s="617" t="s">
        <v>471</v>
      </c>
      <c r="I95" s="214">
        <v>1</v>
      </c>
      <c r="J95" s="244" t="s">
        <v>472</v>
      </c>
      <c r="K95" s="248" t="s">
        <v>363</v>
      </c>
      <c r="L95" s="248" t="s">
        <v>364</v>
      </c>
      <c r="M95" s="235"/>
    </row>
    <row r="96" spans="1:13">
      <c r="A96" s="616"/>
      <c r="B96" s="226">
        <v>2</v>
      </c>
      <c r="C96" s="237" t="s">
        <v>172</v>
      </c>
      <c r="D96" s="225" t="s">
        <v>54</v>
      </c>
      <c r="E96" s="225" t="s">
        <v>53</v>
      </c>
      <c r="F96" s="225" t="s">
        <v>86</v>
      </c>
      <c r="G96" s="301">
        <v>1</v>
      </c>
      <c r="H96" s="618"/>
      <c r="I96" s="214">
        <v>2</v>
      </c>
      <c r="J96" s="244" t="s">
        <v>473</v>
      </c>
      <c r="K96" s="248" t="s">
        <v>363</v>
      </c>
      <c r="L96" s="248" t="s">
        <v>364</v>
      </c>
      <c r="M96" s="234" t="s">
        <v>385</v>
      </c>
    </row>
    <row r="97" spans="1:13" ht="15" customHeight="1">
      <c r="A97" s="616"/>
      <c r="B97" s="226">
        <v>3</v>
      </c>
      <c r="C97" s="237" t="s">
        <v>173</v>
      </c>
      <c r="D97" s="231" t="s">
        <v>107</v>
      </c>
      <c r="E97" s="225" t="s">
        <v>109</v>
      </c>
      <c r="F97" s="232"/>
      <c r="G97" s="307">
        <v>1</v>
      </c>
      <c r="H97" s="619"/>
      <c r="I97" s="214">
        <v>3</v>
      </c>
      <c r="J97" s="244" t="s">
        <v>474</v>
      </c>
      <c r="K97" s="248" t="s">
        <v>406</v>
      </c>
      <c r="L97" s="248" t="s">
        <v>409</v>
      </c>
      <c r="M97" s="235"/>
    </row>
    <row r="98" spans="1:13" s="256" customFormat="1">
      <c r="A98" s="601" t="s">
        <v>45</v>
      </c>
      <c r="B98" s="602"/>
      <c r="C98" s="602"/>
      <c r="D98" s="602"/>
      <c r="E98" s="602"/>
      <c r="F98" s="603"/>
      <c r="G98" s="312"/>
      <c r="H98" s="601" t="s">
        <v>475</v>
      </c>
      <c r="I98" s="602"/>
      <c r="J98" s="602"/>
      <c r="K98" s="602"/>
      <c r="L98" s="602"/>
      <c r="M98" s="603"/>
    </row>
    <row r="99" spans="1:13" s="241" customFormat="1" ht="15" customHeight="1">
      <c r="A99" s="604" t="s">
        <v>174</v>
      </c>
      <c r="B99" s="224">
        <v>1</v>
      </c>
      <c r="C99" s="245" t="s">
        <v>882</v>
      </c>
      <c r="D99" s="238" t="s">
        <v>160</v>
      </c>
      <c r="E99" s="238" t="s">
        <v>157</v>
      </c>
      <c r="F99" s="239"/>
      <c r="G99" s="304">
        <v>2</v>
      </c>
      <c r="H99" s="605" t="s">
        <v>476</v>
      </c>
      <c r="I99" s="214">
        <v>1</v>
      </c>
      <c r="J99" s="244" t="s">
        <v>748</v>
      </c>
      <c r="K99" s="248" t="s">
        <v>452</v>
      </c>
      <c r="L99" s="248" t="s">
        <v>462</v>
      </c>
      <c r="M99" s="235"/>
    </row>
    <row r="100" spans="1:13" ht="18.75" customHeight="1">
      <c r="A100" s="604"/>
      <c r="B100" s="226">
        <v>2</v>
      </c>
      <c r="C100" s="237" t="s">
        <v>177</v>
      </c>
      <c r="D100" s="225" t="s">
        <v>178</v>
      </c>
      <c r="E100" s="225" t="s">
        <v>175</v>
      </c>
      <c r="F100" s="232"/>
      <c r="G100" s="302">
        <v>1</v>
      </c>
      <c r="H100" s="606"/>
      <c r="I100" s="214">
        <v>2</v>
      </c>
      <c r="J100" s="244" t="s">
        <v>479</v>
      </c>
      <c r="K100" s="248" t="s">
        <v>480</v>
      </c>
      <c r="L100" s="248" t="s">
        <v>478</v>
      </c>
      <c r="M100" s="235"/>
    </row>
    <row r="101" spans="1:13" ht="24.75" customHeight="1">
      <c r="A101" s="604"/>
      <c r="B101" s="226">
        <v>3</v>
      </c>
      <c r="C101" s="237" t="s">
        <v>685</v>
      </c>
      <c r="D101" s="225" t="s">
        <v>54</v>
      </c>
      <c r="E101" s="225" t="s">
        <v>53</v>
      </c>
      <c r="F101" s="232"/>
      <c r="G101" s="302">
        <v>1</v>
      </c>
      <c r="H101" s="606"/>
      <c r="I101" s="214">
        <v>3</v>
      </c>
      <c r="J101" s="244" t="s">
        <v>749</v>
      </c>
      <c r="K101" s="248" t="s">
        <v>363</v>
      </c>
      <c r="L101" s="248" t="s">
        <v>364</v>
      </c>
      <c r="M101" s="235"/>
    </row>
    <row r="102" spans="1:13" s="241" customFormat="1" ht="22.5">
      <c r="A102" s="604"/>
      <c r="B102" s="224">
        <v>4</v>
      </c>
      <c r="C102" s="245" t="s">
        <v>681</v>
      </c>
      <c r="D102" s="238" t="s">
        <v>179</v>
      </c>
      <c r="E102" s="238" t="s">
        <v>176</v>
      </c>
      <c r="F102" s="239"/>
      <c r="G102" s="316">
        <v>2</v>
      </c>
      <c r="H102" s="607"/>
      <c r="I102" s="226">
        <v>4</v>
      </c>
      <c r="J102" s="237" t="s">
        <v>864</v>
      </c>
      <c r="K102" s="249" t="s">
        <v>428</v>
      </c>
      <c r="L102" s="249" t="s">
        <v>477</v>
      </c>
      <c r="M102" s="232"/>
    </row>
    <row r="103" spans="1:13" ht="18" customHeight="1">
      <c r="A103" s="612" t="s">
        <v>180</v>
      </c>
      <c r="B103" s="226">
        <v>1</v>
      </c>
      <c r="C103" s="237" t="s">
        <v>181</v>
      </c>
      <c r="D103" s="225" t="s">
        <v>54</v>
      </c>
      <c r="E103" s="225" t="s">
        <v>53</v>
      </c>
      <c r="F103" s="232"/>
      <c r="G103" s="301">
        <v>1</v>
      </c>
      <c r="H103" s="605" t="s">
        <v>481</v>
      </c>
      <c r="I103" s="214">
        <v>1</v>
      </c>
      <c r="J103" s="244" t="s">
        <v>482</v>
      </c>
      <c r="K103" s="248" t="s">
        <v>363</v>
      </c>
      <c r="L103" s="248" t="s">
        <v>364</v>
      </c>
      <c r="M103" s="235"/>
    </row>
    <row r="104" spans="1:13" s="241" customFormat="1">
      <c r="A104" s="612"/>
      <c r="B104" s="224">
        <v>2</v>
      </c>
      <c r="C104" s="245" t="s">
        <v>185</v>
      </c>
      <c r="D104" s="238" t="s">
        <v>53</v>
      </c>
      <c r="E104" s="238" t="s">
        <v>54</v>
      </c>
      <c r="F104" s="239"/>
      <c r="G104" s="304">
        <v>1</v>
      </c>
      <c r="H104" s="606"/>
      <c r="I104" s="214">
        <v>2</v>
      </c>
      <c r="J104" s="244" t="s">
        <v>485</v>
      </c>
      <c r="K104" s="248" t="s">
        <v>364</v>
      </c>
      <c r="L104" s="248" t="s">
        <v>363</v>
      </c>
      <c r="M104" s="235"/>
    </row>
    <row r="105" spans="1:13" ht="15" customHeight="1">
      <c r="A105" s="612"/>
      <c r="B105" s="226">
        <v>3</v>
      </c>
      <c r="C105" s="237" t="s">
        <v>188</v>
      </c>
      <c r="D105" s="233" t="s">
        <v>160</v>
      </c>
      <c r="E105" s="225" t="s">
        <v>182</v>
      </c>
      <c r="F105" s="232"/>
      <c r="G105" s="302">
        <v>1</v>
      </c>
      <c r="H105" s="606"/>
      <c r="I105" s="214">
        <v>3</v>
      </c>
      <c r="J105" s="244" t="s">
        <v>488</v>
      </c>
      <c r="K105" s="248" t="s">
        <v>452</v>
      </c>
      <c r="L105" s="248" t="s">
        <v>462</v>
      </c>
      <c r="M105" s="235"/>
    </row>
    <row r="106" spans="1:13" s="241" customFormat="1">
      <c r="A106" s="612"/>
      <c r="B106" s="224">
        <v>4</v>
      </c>
      <c r="C106" s="245" t="s">
        <v>189</v>
      </c>
      <c r="D106" s="238" t="s">
        <v>186</v>
      </c>
      <c r="E106" s="238" t="s">
        <v>183</v>
      </c>
      <c r="F106" s="239"/>
      <c r="G106" s="304">
        <v>2</v>
      </c>
      <c r="H106" s="606"/>
      <c r="I106" s="214">
        <v>4</v>
      </c>
      <c r="J106" s="244" t="s">
        <v>687</v>
      </c>
      <c r="K106" s="248" t="s">
        <v>865</v>
      </c>
      <c r="L106" s="248" t="s">
        <v>866</v>
      </c>
      <c r="M106" s="235"/>
    </row>
    <row r="107" spans="1:13" s="241" customFormat="1">
      <c r="A107" s="612"/>
      <c r="B107" s="224">
        <v>5</v>
      </c>
      <c r="C107" s="245" t="s">
        <v>190</v>
      </c>
      <c r="D107" s="238" t="s">
        <v>187</v>
      </c>
      <c r="E107" s="238" t="s">
        <v>184</v>
      </c>
      <c r="F107" s="239"/>
      <c r="G107" s="316">
        <v>2</v>
      </c>
      <c r="H107" s="607"/>
      <c r="I107" s="214">
        <v>5</v>
      </c>
      <c r="J107" s="244" t="s">
        <v>489</v>
      </c>
      <c r="K107" s="248" t="s">
        <v>487</v>
      </c>
      <c r="L107" s="248" t="s">
        <v>484</v>
      </c>
      <c r="M107" s="235"/>
    </row>
    <row r="108" spans="1:13" ht="25.5" customHeight="1">
      <c r="A108" s="614" t="s">
        <v>191</v>
      </c>
      <c r="B108" s="317">
        <v>1</v>
      </c>
      <c r="C108" s="318" t="s">
        <v>192</v>
      </c>
      <c r="D108" s="320" t="s">
        <v>107</v>
      </c>
      <c r="E108" s="319" t="s">
        <v>109</v>
      </c>
      <c r="F108" s="232"/>
      <c r="G108" s="301">
        <v>1</v>
      </c>
      <c r="H108" s="605" t="s">
        <v>490</v>
      </c>
      <c r="I108" s="214">
        <v>1</v>
      </c>
      <c r="J108" s="244" t="s">
        <v>491</v>
      </c>
      <c r="K108" s="248" t="s">
        <v>406</v>
      </c>
      <c r="L108" s="248" t="s">
        <v>409</v>
      </c>
      <c r="M108" s="235"/>
    </row>
    <row r="109" spans="1:13">
      <c r="A109" s="604"/>
      <c r="B109" s="226">
        <v>2</v>
      </c>
      <c r="C109" s="237" t="s">
        <v>193</v>
      </c>
      <c r="D109" s="225" t="s">
        <v>54</v>
      </c>
      <c r="E109" s="225" t="s">
        <v>53</v>
      </c>
      <c r="F109" s="232"/>
      <c r="G109" s="302">
        <v>1</v>
      </c>
      <c r="H109" s="606"/>
      <c r="I109" s="214">
        <v>2</v>
      </c>
      <c r="J109" s="244" t="s">
        <v>492</v>
      </c>
      <c r="K109" s="248" t="s">
        <v>363</v>
      </c>
      <c r="L109" s="248" t="s">
        <v>364</v>
      </c>
      <c r="M109" s="235"/>
    </row>
    <row r="110" spans="1:13" ht="40.5" customHeight="1">
      <c r="A110" s="604"/>
      <c r="B110" s="226">
        <v>3</v>
      </c>
      <c r="C110" s="237" t="s">
        <v>725</v>
      </c>
      <c r="D110" s="225" t="s">
        <v>54</v>
      </c>
      <c r="E110" s="225" t="s">
        <v>53</v>
      </c>
      <c r="F110" s="232"/>
      <c r="G110" s="307">
        <v>1</v>
      </c>
      <c r="H110" s="607"/>
      <c r="I110" s="214">
        <v>3</v>
      </c>
      <c r="J110" s="244" t="s">
        <v>726</v>
      </c>
      <c r="K110" s="248" t="s">
        <v>363</v>
      </c>
      <c r="L110" s="248" t="s">
        <v>364</v>
      </c>
      <c r="M110" s="235"/>
    </row>
    <row r="111" spans="1:13" s="256" customFormat="1" ht="14.25" customHeight="1">
      <c r="A111" s="601" t="s">
        <v>46</v>
      </c>
      <c r="B111" s="602"/>
      <c r="C111" s="602"/>
      <c r="D111" s="602"/>
      <c r="E111" s="602"/>
      <c r="F111" s="603"/>
      <c r="G111" s="312"/>
      <c r="H111" s="601" t="s">
        <v>493</v>
      </c>
      <c r="I111" s="602"/>
      <c r="J111" s="602"/>
      <c r="K111" s="602"/>
      <c r="L111" s="602"/>
      <c r="M111" s="603"/>
    </row>
    <row r="112" spans="1:13" ht="15" customHeight="1">
      <c r="A112" s="604" t="s">
        <v>194</v>
      </c>
      <c r="B112" s="226">
        <v>1</v>
      </c>
      <c r="C112" s="237" t="s">
        <v>195</v>
      </c>
      <c r="D112" s="225" t="s">
        <v>54</v>
      </c>
      <c r="E112" s="225" t="s">
        <v>53</v>
      </c>
      <c r="F112" s="225"/>
      <c r="G112" s="301">
        <v>1</v>
      </c>
      <c r="H112" s="605" t="s">
        <v>494</v>
      </c>
      <c r="I112" s="214">
        <v>1</v>
      </c>
      <c r="J112" s="244" t="s">
        <v>496</v>
      </c>
      <c r="K112" s="248" t="s">
        <v>363</v>
      </c>
      <c r="L112" s="248" t="s">
        <v>364</v>
      </c>
      <c r="M112" s="234"/>
    </row>
    <row r="113" spans="1:13">
      <c r="A113" s="604"/>
      <c r="B113" s="226">
        <v>2</v>
      </c>
      <c r="C113" s="237" t="s">
        <v>196</v>
      </c>
      <c r="D113" s="225" t="s">
        <v>119</v>
      </c>
      <c r="E113" s="225" t="s">
        <v>122</v>
      </c>
      <c r="F113" s="225"/>
      <c r="G113" s="306">
        <v>1</v>
      </c>
      <c r="H113" s="606"/>
      <c r="I113" s="214">
        <v>2</v>
      </c>
      <c r="J113" s="244" t="s">
        <v>497</v>
      </c>
      <c r="K113" s="248" t="s">
        <v>420</v>
      </c>
      <c r="L113" s="248" t="s">
        <v>422</v>
      </c>
      <c r="M113" s="234"/>
    </row>
    <row r="114" spans="1:13" ht="15" customHeight="1">
      <c r="A114" s="604"/>
      <c r="B114" s="226">
        <v>3</v>
      </c>
      <c r="C114" s="237" t="s">
        <v>197</v>
      </c>
      <c r="D114" s="225" t="s">
        <v>54</v>
      </c>
      <c r="E114" s="225" t="s">
        <v>53</v>
      </c>
      <c r="F114" s="232"/>
      <c r="G114" s="306">
        <v>1</v>
      </c>
      <c r="H114" s="606"/>
      <c r="I114" s="214">
        <v>3</v>
      </c>
      <c r="J114" s="244" t="s">
        <v>498</v>
      </c>
      <c r="K114" s="248" t="s">
        <v>363</v>
      </c>
      <c r="L114" s="248" t="s">
        <v>364</v>
      </c>
      <c r="M114" s="235"/>
    </row>
    <row r="115" spans="1:13" ht="22.5">
      <c r="A115" s="604"/>
      <c r="B115" s="226">
        <v>4</v>
      </c>
      <c r="C115" s="237" t="s">
        <v>199</v>
      </c>
      <c r="D115" s="225" t="s">
        <v>54</v>
      </c>
      <c r="E115" s="225" t="s">
        <v>53</v>
      </c>
      <c r="F115" s="232"/>
      <c r="G115" s="301">
        <v>1</v>
      </c>
      <c r="H115" s="606"/>
      <c r="I115" s="214">
        <v>4</v>
      </c>
      <c r="J115" s="244" t="s">
        <v>499</v>
      </c>
      <c r="K115" s="248" t="s">
        <v>363</v>
      </c>
      <c r="L115" s="248" t="s">
        <v>364</v>
      </c>
      <c r="M115" s="235"/>
    </row>
    <row r="116" spans="1:13" ht="22.5" customHeight="1">
      <c r="A116" s="613" t="s">
        <v>200</v>
      </c>
      <c r="B116" s="226">
        <v>1</v>
      </c>
      <c r="C116" s="237" t="s">
        <v>202</v>
      </c>
      <c r="D116" s="225" t="s">
        <v>54</v>
      </c>
      <c r="E116" s="225" t="s">
        <v>53</v>
      </c>
      <c r="F116" s="232"/>
      <c r="G116" s="301">
        <v>1</v>
      </c>
      <c r="H116" s="605" t="s">
        <v>500</v>
      </c>
      <c r="I116" s="214">
        <v>1</v>
      </c>
      <c r="J116" s="244" t="s">
        <v>651</v>
      </c>
      <c r="K116" s="248" t="s">
        <v>363</v>
      </c>
      <c r="L116" s="248" t="s">
        <v>364</v>
      </c>
      <c r="M116" s="235"/>
    </row>
    <row r="117" spans="1:13" s="241" customFormat="1">
      <c r="A117" s="604"/>
      <c r="B117" s="224">
        <v>2</v>
      </c>
      <c r="C117" s="245" t="s">
        <v>204</v>
      </c>
      <c r="D117" s="238" t="s">
        <v>203</v>
      </c>
      <c r="E117" s="238" t="s">
        <v>201</v>
      </c>
      <c r="F117" s="239"/>
      <c r="G117" s="304">
        <v>1</v>
      </c>
      <c r="H117" s="606"/>
      <c r="I117" s="214">
        <v>2</v>
      </c>
      <c r="J117" s="244" t="s">
        <v>693</v>
      </c>
      <c r="K117" s="248" t="s">
        <v>502</v>
      </c>
      <c r="L117" s="248" t="s">
        <v>501</v>
      </c>
      <c r="M117" s="235"/>
    </row>
    <row r="118" spans="1:13" ht="15" customHeight="1">
      <c r="A118" s="604"/>
      <c r="B118" s="226">
        <v>3</v>
      </c>
      <c r="C118" s="237" t="s">
        <v>205</v>
      </c>
      <c r="D118" s="225" t="s">
        <v>203</v>
      </c>
      <c r="E118" s="225" t="s">
        <v>201</v>
      </c>
      <c r="F118" s="232"/>
      <c r="G118" s="302">
        <v>2</v>
      </c>
      <c r="H118" s="606"/>
      <c r="I118" s="214">
        <v>3</v>
      </c>
      <c r="J118" s="244" t="s">
        <v>503</v>
      </c>
      <c r="K118" s="248" t="s">
        <v>502</v>
      </c>
      <c r="L118" s="248" t="s">
        <v>501</v>
      </c>
      <c r="M118" s="235"/>
    </row>
    <row r="119" spans="1:13">
      <c r="A119" s="604"/>
      <c r="B119" s="226">
        <v>4</v>
      </c>
      <c r="C119" s="237" t="s">
        <v>206</v>
      </c>
      <c r="D119" s="225" t="s">
        <v>203</v>
      </c>
      <c r="E119" s="225" t="s">
        <v>201</v>
      </c>
      <c r="F119" s="232"/>
      <c r="G119" s="302">
        <v>2</v>
      </c>
      <c r="H119" s="606"/>
      <c r="I119" s="214">
        <v>4</v>
      </c>
      <c r="J119" s="244" t="s">
        <v>504</v>
      </c>
      <c r="K119" s="248" t="s">
        <v>502</v>
      </c>
      <c r="L119" s="248" t="s">
        <v>501</v>
      </c>
      <c r="M119" s="235"/>
    </row>
    <row r="120" spans="1:13" s="256" customFormat="1" ht="16.5" customHeight="1">
      <c r="A120" s="601" t="s">
        <v>47</v>
      </c>
      <c r="B120" s="602"/>
      <c r="C120" s="602"/>
      <c r="D120" s="602"/>
      <c r="E120" s="602"/>
      <c r="F120" s="603"/>
      <c r="G120" s="312"/>
      <c r="H120" s="601" t="s">
        <v>505</v>
      </c>
      <c r="I120" s="602"/>
      <c r="J120" s="602"/>
      <c r="K120" s="602"/>
      <c r="L120" s="602"/>
      <c r="M120" s="603"/>
    </row>
    <row r="121" spans="1:13" ht="21.75" customHeight="1">
      <c r="A121" s="604" t="s">
        <v>207</v>
      </c>
      <c r="B121" s="226">
        <v>1</v>
      </c>
      <c r="C121" s="237" t="s">
        <v>208</v>
      </c>
      <c r="D121" s="225" t="s">
        <v>53</v>
      </c>
      <c r="E121" s="225" t="s">
        <v>54</v>
      </c>
      <c r="F121" s="232"/>
      <c r="G121" s="301">
        <v>1</v>
      </c>
      <c r="H121" s="605" t="s">
        <v>506</v>
      </c>
      <c r="I121" s="214">
        <v>1</v>
      </c>
      <c r="J121" s="244" t="s">
        <v>507</v>
      </c>
      <c r="K121" s="248" t="s">
        <v>364</v>
      </c>
      <c r="L121" s="248" t="s">
        <v>363</v>
      </c>
      <c r="M121" s="235"/>
    </row>
    <row r="122" spans="1:13" ht="27" customHeight="1">
      <c r="A122" s="604"/>
      <c r="B122" s="226">
        <v>2</v>
      </c>
      <c r="C122" s="237" t="s">
        <v>209</v>
      </c>
      <c r="D122" s="225" t="s">
        <v>53</v>
      </c>
      <c r="E122" s="225" t="s">
        <v>54</v>
      </c>
      <c r="F122" s="232"/>
      <c r="G122" s="302">
        <v>1</v>
      </c>
      <c r="H122" s="606"/>
      <c r="I122" s="214">
        <v>2</v>
      </c>
      <c r="J122" s="244" t="s">
        <v>508</v>
      </c>
      <c r="K122" s="248" t="s">
        <v>364</v>
      </c>
      <c r="L122" s="248" t="s">
        <v>363</v>
      </c>
      <c r="M122" s="235" t="s">
        <v>385</v>
      </c>
    </row>
    <row r="123" spans="1:13">
      <c r="A123" s="604"/>
      <c r="B123" s="226">
        <v>3</v>
      </c>
      <c r="C123" s="237" t="s">
        <v>210</v>
      </c>
      <c r="D123" s="225" t="s">
        <v>54</v>
      </c>
      <c r="E123" s="225" t="s">
        <v>53</v>
      </c>
      <c r="F123" s="232"/>
      <c r="G123" s="302">
        <v>1</v>
      </c>
      <c r="H123" s="606"/>
      <c r="I123" s="214">
        <v>3</v>
      </c>
      <c r="J123" s="244" t="s">
        <v>509</v>
      </c>
      <c r="K123" s="248" t="s">
        <v>363</v>
      </c>
      <c r="L123" s="248" t="s">
        <v>364</v>
      </c>
      <c r="M123" s="235" t="s">
        <v>385</v>
      </c>
    </row>
    <row r="124" spans="1:13" ht="15" customHeight="1">
      <c r="A124" s="604"/>
      <c r="B124" s="226">
        <v>4</v>
      </c>
      <c r="C124" s="237" t="s">
        <v>211</v>
      </c>
      <c r="D124" s="225" t="s">
        <v>103</v>
      </c>
      <c r="E124" s="225" t="s">
        <v>102</v>
      </c>
      <c r="F124" s="232"/>
      <c r="G124" s="307">
        <v>1</v>
      </c>
      <c r="H124" s="606"/>
      <c r="I124" s="214">
        <v>4</v>
      </c>
      <c r="J124" s="244" t="s">
        <v>762</v>
      </c>
      <c r="K124" s="248" t="s">
        <v>453</v>
      </c>
      <c r="L124" s="248" t="s">
        <v>397</v>
      </c>
      <c r="M124" s="235" t="s">
        <v>385</v>
      </c>
    </row>
    <row r="125" spans="1:13" ht="14.25" customHeight="1">
      <c r="A125" s="604" t="s">
        <v>212</v>
      </c>
      <c r="B125" s="226">
        <v>1</v>
      </c>
      <c r="C125" s="237" t="s">
        <v>213</v>
      </c>
      <c r="D125" s="225" t="s">
        <v>53</v>
      </c>
      <c r="E125" s="225" t="s">
        <v>54</v>
      </c>
      <c r="F125" s="232"/>
      <c r="G125" s="301">
        <v>2</v>
      </c>
      <c r="H125" s="605" t="s">
        <v>510</v>
      </c>
      <c r="I125" s="214">
        <v>1</v>
      </c>
      <c r="J125" s="244" t="s">
        <v>511</v>
      </c>
      <c r="K125" s="248" t="s">
        <v>364</v>
      </c>
      <c r="L125" s="248" t="s">
        <v>363</v>
      </c>
      <c r="M125" s="235" t="s">
        <v>385</v>
      </c>
    </row>
    <row r="126" spans="1:13">
      <c r="A126" s="604"/>
      <c r="B126" s="226">
        <v>2</v>
      </c>
      <c r="C126" s="237" t="s">
        <v>214</v>
      </c>
      <c r="D126" s="225" t="s">
        <v>53</v>
      </c>
      <c r="E126" s="225" t="s">
        <v>54</v>
      </c>
      <c r="F126" s="232"/>
      <c r="G126" s="302">
        <v>1</v>
      </c>
      <c r="H126" s="606"/>
      <c r="I126" s="214">
        <v>2</v>
      </c>
      <c r="J126" s="244" t="s">
        <v>512</v>
      </c>
      <c r="K126" s="248" t="s">
        <v>364</v>
      </c>
      <c r="L126" s="248" t="s">
        <v>363</v>
      </c>
      <c r="M126" s="235" t="s">
        <v>385</v>
      </c>
    </row>
    <row r="127" spans="1:13" ht="25.5" customHeight="1">
      <c r="A127" s="604"/>
      <c r="B127" s="226">
        <v>3</v>
      </c>
      <c r="C127" s="237" t="s">
        <v>215</v>
      </c>
      <c r="D127" s="225" t="s">
        <v>54</v>
      </c>
      <c r="E127" s="225" t="s">
        <v>53</v>
      </c>
      <c r="F127" s="232"/>
      <c r="G127" s="307">
        <v>1</v>
      </c>
      <c r="H127" s="607"/>
      <c r="I127" s="214">
        <v>3</v>
      </c>
      <c r="J127" s="244" t="s">
        <v>513</v>
      </c>
      <c r="K127" s="248" t="s">
        <v>363</v>
      </c>
      <c r="L127" s="248" t="s">
        <v>364</v>
      </c>
      <c r="M127" s="235" t="s">
        <v>385</v>
      </c>
    </row>
    <row r="128" spans="1:13" ht="27" customHeight="1">
      <c r="A128" s="604" t="s">
        <v>216</v>
      </c>
      <c r="B128" s="226">
        <v>1</v>
      </c>
      <c r="C128" s="237" t="s">
        <v>727</v>
      </c>
      <c r="D128" s="225" t="s">
        <v>53</v>
      </c>
      <c r="E128" s="225" t="s">
        <v>54</v>
      </c>
      <c r="F128" s="232"/>
      <c r="G128" s="301">
        <v>1</v>
      </c>
      <c r="H128" s="605" t="s">
        <v>514</v>
      </c>
      <c r="I128" s="214">
        <v>1</v>
      </c>
      <c r="J128" s="244" t="s">
        <v>729</v>
      </c>
      <c r="K128" s="248" t="s">
        <v>364</v>
      </c>
      <c r="L128" s="248" t="s">
        <v>363</v>
      </c>
      <c r="M128" s="235" t="s">
        <v>385</v>
      </c>
    </row>
    <row r="129" spans="1:13">
      <c r="A129" s="604"/>
      <c r="B129" s="226">
        <v>2</v>
      </c>
      <c r="C129" s="237" t="s">
        <v>728</v>
      </c>
      <c r="D129" s="225" t="s">
        <v>53</v>
      </c>
      <c r="E129" s="225" t="s">
        <v>54</v>
      </c>
      <c r="F129" s="232"/>
      <c r="G129" s="302">
        <v>1</v>
      </c>
      <c r="H129" s="606"/>
      <c r="I129" s="214">
        <v>2</v>
      </c>
      <c r="J129" s="244" t="s">
        <v>515</v>
      </c>
      <c r="K129" s="248" t="s">
        <v>364</v>
      </c>
      <c r="L129" s="248" t="s">
        <v>363</v>
      </c>
      <c r="M129" s="235" t="s">
        <v>385</v>
      </c>
    </row>
    <row r="130" spans="1:13" ht="22.5">
      <c r="A130" s="604"/>
      <c r="B130" s="226">
        <v>3</v>
      </c>
      <c r="C130" s="237" t="s">
        <v>217</v>
      </c>
      <c r="D130" s="225" t="s">
        <v>53</v>
      </c>
      <c r="E130" s="225" t="s">
        <v>54</v>
      </c>
      <c r="F130" s="232"/>
      <c r="G130" s="302">
        <v>1</v>
      </c>
      <c r="H130" s="606"/>
      <c r="I130" s="214">
        <v>3</v>
      </c>
      <c r="J130" s="244" t="s">
        <v>516</v>
      </c>
      <c r="K130" s="248" t="s">
        <v>364</v>
      </c>
      <c r="L130" s="248" t="s">
        <v>363</v>
      </c>
      <c r="M130" s="235" t="s">
        <v>385</v>
      </c>
    </row>
    <row r="131" spans="1:13" ht="30.75" customHeight="1">
      <c r="A131" s="604"/>
      <c r="B131" s="226">
        <v>4</v>
      </c>
      <c r="C131" s="237" t="s">
        <v>218</v>
      </c>
      <c r="D131" s="225" t="s">
        <v>53</v>
      </c>
      <c r="E131" s="225" t="s">
        <v>54</v>
      </c>
      <c r="F131" s="232"/>
      <c r="G131" s="307">
        <v>1</v>
      </c>
      <c r="H131" s="607"/>
      <c r="I131" s="214">
        <v>4</v>
      </c>
      <c r="J131" s="244" t="s">
        <v>652</v>
      </c>
      <c r="K131" s="248" t="s">
        <v>364</v>
      </c>
      <c r="L131" s="248" t="s">
        <v>363</v>
      </c>
      <c r="M131" s="235" t="s">
        <v>385</v>
      </c>
    </row>
    <row r="132" spans="1:13" ht="25.5" customHeight="1">
      <c r="A132" s="612" t="s">
        <v>219</v>
      </c>
      <c r="B132" s="226">
        <v>1</v>
      </c>
      <c r="C132" s="237" t="s">
        <v>220</v>
      </c>
      <c r="D132" s="225" t="s">
        <v>53</v>
      </c>
      <c r="E132" s="225" t="s">
        <v>54</v>
      </c>
      <c r="F132" s="232"/>
      <c r="G132" s="301">
        <v>1</v>
      </c>
      <c r="H132" s="605" t="s">
        <v>517</v>
      </c>
      <c r="I132" s="214">
        <v>1</v>
      </c>
      <c r="J132" s="244" t="s">
        <v>902</v>
      </c>
      <c r="K132" s="248" t="s">
        <v>364</v>
      </c>
      <c r="L132" s="248" t="s">
        <v>363</v>
      </c>
      <c r="M132" s="235" t="s">
        <v>385</v>
      </c>
    </row>
    <row r="133" spans="1:13" ht="33.75">
      <c r="A133" s="612"/>
      <c r="B133" s="226">
        <v>2</v>
      </c>
      <c r="C133" s="237" t="s">
        <v>221</v>
      </c>
      <c r="D133" s="225" t="s">
        <v>53</v>
      </c>
      <c r="E133" s="225" t="s">
        <v>54</v>
      </c>
      <c r="F133" s="232"/>
      <c r="G133" s="307">
        <v>1</v>
      </c>
      <c r="H133" s="607"/>
      <c r="I133" s="214">
        <v>2</v>
      </c>
      <c r="J133" s="244" t="s">
        <v>903</v>
      </c>
      <c r="K133" s="248" t="s">
        <v>364</v>
      </c>
      <c r="L133" s="248" t="s">
        <v>363</v>
      </c>
      <c r="M133" s="235" t="s">
        <v>385</v>
      </c>
    </row>
    <row r="134" spans="1:13" s="256" customFormat="1" ht="16.5" customHeight="1">
      <c r="A134" s="601" t="s">
        <v>56</v>
      </c>
      <c r="B134" s="602"/>
      <c r="C134" s="602"/>
      <c r="D134" s="602"/>
      <c r="E134" s="602"/>
      <c r="F134" s="603"/>
      <c r="G134" s="312"/>
      <c r="H134" s="601" t="s">
        <v>519</v>
      </c>
      <c r="I134" s="602"/>
      <c r="J134" s="602"/>
      <c r="K134" s="602"/>
      <c r="L134" s="602"/>
      <c r="M134" s="603"/>
    </row>
    <row r="135" spans="1:13" s="256" customFormat="1" ht="23.25" customHeight="1">
      <c r="A135" s="604" t="s">
        <v>222</v>
      </c>
      <c r="B135" s="226">
        <v>1</v>
      </c>
      <c r="C135" s="237" t="s">
        <v>717</v>
      </c>
      <c r="D135" s="249" t="s">
        <v>769</v>
      </c>
      <c r="E135" s="249" t="s">
        <v>770</v>
      </c>
      <c r="F135" s="253"/>
      <c r="G135" s="301">
        <v>2</v>
      </c>
      <c r="H135" s="605" t="s">
        <v>520</v>
      </c>
      <c r="I135" s="214">
        <v>1</v>
      </c>
      <c r="J135" s="254" t="s">
        <v>757</v>
      </c>
      <c r="K135" s="248" t="s">
        <v>887</v>
      </c>
      <c r="L135" s="248" t="s">
        <v>886</v>
      </c>
      <c r="M135" s="255"/>
    </row>
    <row r="136" spans="1:13" ht="22.5">
      <c r="A136" s="604"/>
      <c r="B136" s="226">
        <v>2</v>
      </c>
      <c r="C136" s="237" t="s">
        <v>225</v>
      </c>
      <c r="D136" s="225" t="s">
        <v>223</v>
      </c>
      <c r="E136" s="225" t="s">
        <v>224</v>
      </c>
      <c r="F136" s="232"/>
      <c r="G136" s="302">
        <v>1</v>
      </c>
      <c r="H136" s="606"/>
      <c r="I136" s="214">
        <v>2</v>
      </c>
      <c r="J136" s="244" t="s">
        <v>716</v>
      </c>
      <c r="K136" s="248" t="s">
        <v>701</v>
      </c>
      <c r="L136" s="248" t="s">
        <v>885</v>
      </c>
      <c r="M136" s="252"/>
    </row>
    <row r="137" spans="1:13" ht="22.5">
      <c r="A137" s="604"/>
      <c r="B137" s="226">
        <v>3</v>
      </c>
      <c r="C137" s="237" t="s">
        <v>718</v>
      </c>
      <c r="D137" s="225" t="s">
        <v>223</v>
      </c>
      <c r="E137" s="225" t="s">
        <v>224</v>
      </c>
      <c r="F137" s="232"/>
      <c r="G137" s="302">
        <v>2</v>
      </c>
      <c r="H137" s="606"/>
      <c r="I137" s="214">
        <v>3</v>
      </c>
      <c r="J137" s="244" t="s">
        <v>702</v>
      </c>
      <c r="K137" s="248" t="s">
        <v>701</v>
      </c>
      <c r="L137" s="248" t="s">
        <v>885</v>
      </c>
      <c r="M137" s="252"/>
    </row>
    <row r="138" spans="1:13" ht="15" customHeight="1">
      <c r="A138" s="604"/>
      <c r="B138" s="226">
        <v>4</v>
      </c>
      <c r="C138" s="237" t="s">
        <v>226</v>
      </c>
      <c r="D138" s="225" t="s">
        <v>223</v>
      </c>
      <c r="E138" s="225" t="s">
        <v>224</v>
      </c>
      <c r="F138" s="232"/>
      <c r="G138" s="302">
        <v>1</v>
      </c>
      <c r="H138" s="606"/>
      <c r="I138" s="214">
        <v>4</v>
      </c>
      <c r="J138" s="244" t="s">
        <v>522</v>
      </c>
      <c r="K138" s="248" t="s">
        <v>701</v>
      </c>
      <c r="L138" s="248" t="s">
        <v>885</v>
      </c>
      <c r="M138" s="252"/>
    </row>
    <row r="139" spans="1:13">
      <c r="A139" s="604"/>
      <c r="B139" s="226">
        <v>5</v>
      </c>
      <c r="C139" s="237" t="s">
        <v>227</v>
      </c>
      <c r="D139" s="225" t="s">
        <v>223</v>
      </c>
      <c r="E139" s="225" t="s">
        <v>224</v>
      </c>
      <c r="F139" s="232"/>
      <c r="G139" s="302">
        <v>1</v>
      </c>
      <c r="H139" s="606"/>
      <c r="I139" s="214">
        <v>5</v>
      </c>
      <c r="J139" s="244" t="s">
        <v>523</v>
      </c>
      <c r="K139" s="248" t="s">
        <v>701</v>
      </c>
      <c r="L139" s="248" t="s">
        <v>885</v>
      </c>
      <c r="M139" s="252"/>
    </row>
    <row r="140" spans="1:13">
      <c r="A140" s="604"/>
      <c r="B140" s="226">
        <v>6</v>
      </c>
      <c r="C140" s="237" t="s">
        <v>228</v>
      </c>
      <c r="D140" s="225" t="s">
        <v>223</v>
      </c>
      <c r="E140" s="225" t="s">
        <v>224</v>
      </c>
      <c r="F140" s="232"/>
      <c r="G140" s="302">
        <v>1</v>
      </c>
      <c r="H140" s="606"/>
      <c r="I140" s="214">
        <v>6</v>
      </c>
      <c r="J140" s="244" t="s">
        <v>524</v>
      </c>
      <c r="K140" s="248" t="s">
        <v>701</v>
      </c>
      <c r="L140" s="248" t="s">
        <v>885</v>
      </c>
      <c r="M140" s="252"/>
    </row>
    <row r="141" spans="1:13" ht="22.5">
      <c r="A141" s="604"/>
      <c r="B141" s="226">
        <v>7</v>
      </c>
      <c r="C141" s="237" t="s">
        <v>229</v>
      </c>
      <c r="D141" s="225" t="s">
        <v>223</v>
      </c>
      <c r="E141" s="225" t="s">
        <v>224</v>
      </c>
      <c r="F141" s="232"/>
      <c r="G141" s="307">
        <v>1</v>
      </c>
      <c r="H141" s="607"/>
      <c r="I141" s="214">
        <v>7</v>
      </c>
      <c r="J141" s="244" t="s">
        <v>525</v>
      </c>
      <c r="K141" s="248" t="s">
        <v>701</v>
      </c>
      <c r="L141" s="248" t="s">
        <v>885</v>
      </c>
      <c r="M141" s="252"/>
    </row>
    <row r="142" spans="1:13" ht="23.25" customHeight="1">
      <c r="A142" s="604" t="s">
        <v>230</v>
      </c>
      <c r="B142" s="226">
        <v>1</v>
      </c>
      <c r="C142" s="237" t="s">
        <v>231</v>
      </c>
      <c r="D142" s="225" t="s">
        <v>53</v>
      </c>
      <c r="E142" s="225" t="s">
        <v>54</v>
      </c>
      <c r="F142" s="232"/>
      <c r="G142" s="321">
        <v>1</v>
      </c>
      <c r="H142" s="605" t="s">
        <v>526</v>
      </c>
      <c r="I142" s="214">
        <v>1</v>
      </c>
      <c r="J142" s="244" t="s">
        <v>527</v>
      </c>
      <c r="K142" s="248" t="s">
        <v>364</v>
      </c>
      <c r="L142" s="248" t="s">
        <v>363</v>
      </c>
      <c r="M142" s="235"/>
    </row>
    <row r="143" spans="1:13" ht="22.5" customHeight="1">
      <c r="A143" s="604"/>
      <c r="B143" s="226">
        <v>2</v>
      </c>
      <c r="C143" s="237" t="s">
        <v>360</v>
      </c>
      <c r="D143" s="225" t="s">
        <v>54</v>
      </c>
      <c r="E143" s="225" t="s">
        <v>53</v>
      </c>
      <c r="F143" s="225" t="s">
        <v>86</v>
      </c>
      <c r="G143" s="306">
        <v>1</v>
      </c>
      <c r="H143" s="606"/>
      <c r="I143" s="214">
        <v>2</v>
      </c>
      <c r="J143" s="244" t="s">
        <v>529</v>
      </c>
      <c r="K143" s="248" t="s">
        <v>363</v>
      </c>
      <c r="L143" s="248" t="s">
        <v>364</v>
      </c>
      <c r="M143" s="234" t="s">
        <v>385</v>
      </c>
    </row>
    <row r="144" spans="1:13" s="256" customFormat="1" ht="39.75" customHeight="1">
      <c r="A144" s="604"/>
      <c r="B144" s="226">
        <v>3</v>
      </c>
      <c r="C144" s="237" t="s">
        <v>359</v>
      </c>
      <c r="D144" s="249" t="s">
        <v>233</v>
      </c>
      <c r="E144" s="249" t="s">
        <v>232</v>
      </c>
      <c r="F144" s="253"/>
      <c r="G144" s="312">
        <v>1</v>
      </c>
      <c r="H144" s="606"/>
      <c r="I144" s="214">
        <v>3</v>
      </c>
      <c r="J144" s="254" t="s">
        <v>772</v>
      </c>
      <c r="K144" s="248" t="s">
        <v>530</v>
      </c>
      <c r="L144" s="248" t="s">
        <v>528</v>
      </c>
      <c r="M144" s="322"/>
    </row>
    <row r="145" spans="1:13" s="241" customFormat="1" ht="41.25" customHeight="1">
      <c r="A145" s="604"/>
      <c r="B145" s="224">
        <v>4</v>
      </c>
      <c r="C145" s="245" t="s">
        <v>730</v>
      </c>
      <c r="D145" s="238" t="s">
        <v>719</v>
      </c>
      <c r="E145" s="238" t="s">
        <v>158</v>
      </c>
      <c r="F145" s="239"/>
      <c r="G145" s="311">
        <v>1</v>
      </c>
      <c r="H145" s="606"/>
      <c r="I145" s="226">
        <v>4</v>
      </c>
      <c r="J145" s="237" t="s">
        <v>731</v>
      </c>
      <c r="K145" s="248" t="s">
        <v>867</v>
      </c>
      <c r="L145" s="248" t="s">
        <v>457</v>
      </c>
      <c r="M145" s="235"/>
    </row>
    <row r="146" spans="1:13" ht="27" customHeight="1">
      <c r="A146" s="604" t="s">
        <v>234</v>
      </c>
      <c r="B146" s="226">
        <v>1</v>
      </c>
      <c r="C146" s="237" t="s">
        <v>235</v>
      </c>
      <c r="D146" s="225" t="s">
        <v>53</v>
      </c>
      <c r="E146" s="225" t="s">
        <v>54</v>
      </c>
      <c r="F146" s="232"/>
      <c r="G146" s="321">
        <v>2</v>
      </c>
      <c r="H146" s="605" t="s">
        <v>531</v>
      </c>
      <c r="I146" s="214">
        <v>1</v>
      </c>
      <c r="J146" s="244" t="s">
        <v>532</v>
      </c>
      <c r="K146" s="248" t="s">
        <v>364</v>
      </c>
      <c r="L146" s="248" t="s">
        <v>363</v>
      </c>
      <c r="M146" s="235"/>
    </row>
    <row r="147" spans="1:13" ht="28.5" customHeight="1">
      <c r="A147" s="604"/>
      <c r="B147" s="226">
        <v>2</v>
      </c>
      <c r="C147" s="237" t="s">
        <v>236</v>
      </c>
      <c r="D147" s="225" t="s">
        <v>53</v>
      </c>
      <c r="E147" s="225" t="s">
        <v>54</v>
      </c>
      <c r="F147" s="232"/>
      <c r="G147" s="306">
        <v>1</v>
      </c>
      <c r="H147" s="606"/>
      <c r="I147" s="214">
        <v>2</v>
      </c>
      <c r="J147" s="244" t="s">
        <v>710</v>
      </c>
      <c r="K147" s="248" t="s">
        <v>364</v>
      </c>
      <c r="L147" s="248" t="s">
        <v>363</v>
      </c>
      <c r="M147" s="235"/>
    </row>
    <row r="148" spans="1:13" ht="22.5">
      <c r="A148" s="604"/>
      <c r="B148" s="226">
        <v>3</v>
      </c>
      <c r="C148" s="237" t="s">
        <v>237</v>
      </c>
      <c r="D148" s="225" t="s">
        <v>53</v>
      </c>
      <c r="E148" s="225" t="s">
        <v>54</v>
      </c>
      <c r="F148" s="232"/>
      <c r="G148" s="306">
        <v>1</v>
      </c>
      <c r="H148" s="606"/>
      <c r="I148" s="214">
        <v>3</v>
      </c>
      <c r="J148" s="244" t="s">
        <v>533</v>
      </c>
      <c r="K148" s="248" t="s">
        <v>364</v>
      </c>
      <c r="L148" s="248" t="s">
        <v>363</v>
      </c>
      <c r="M148" s="235"/>
    </row>
    <row r="149" spans="1:13" ht="22.5">
      <c r="A149" s="604"/>
      <c r="B149" s="226">
        <v>4</v>
      </c>
      <c r="C149" s="237" t="s">
        <v>238</v>
      </c>
      <c r="D149" s="225" t="s">
        <v>53</v>
      </c>
      <c r="E149" s="225" t="s">
        <v>54</v>
      </c>
      <c r="F149" s="232"/>
      <c r="G149" s="306">
        <v>1</v>
      </c>
      <c r="H149" s="606"/>
      <c r="I149" s="214">
        <v>4</v>
      </c>
      <c r="J149" s="244" t="s">
        <v>534</v>
      </c>
      <c r="K149" s="248" t="s">
        <v>364</v>
      </c>
      <c r="L149" s="248" t="s">
        <v>363</v>
      </c>
      <c r="M149" s="235"/>
    </row>
    <row r="150" spans="1:13" ht="22.5">
      <c r="A150" s="604"/>
      <c r="B150" s="226">
        <v>5</v>
      </c>
      <c r="C150" s="237" t="s">
        <v>239</v>
      </c>
      <c r="D150" s="225" t="s">
        <v>53</v>
      </c>
      <c r="E150" s="225" t="s">
        <v>54</v>
      </c>
      <c r="F150" s="232"/>
      <c r="G150" s="306">
        <v>1</v>
      </c>
      <c r="H150" s="606"/>
      <c r="I150" s="214">
        <v>5</v>
      </c>
      <c r="J150" s="244" t="s">
        <v>535</v>
      </c>
      <c r="K150" s="248" t="s">
        <v>364</v>
      </c>
      <c r="L150" s="248" t="s">
        <v>363</v>
      </c>
      <c r="M150" s="235"/>
    </row>
    <row r="151" spans="1:13" ht="22.5">
      <c r="A151" s="604"/>
      <c r="B151" s="226">
        <v>6</v>
      </c>
      <c r="C151" s="237" t="s">
        <v>240</v>
      </c>
      <c r="D151" s="225" t="s">
        <v>53</v>
      </c>
      <c r="E151" s="225" t="s">
        <v>54</v>
      </c>
      <c r="F151" s="232"/>
      <c r="G151" s="306">
        <v>1</v>
      </c>
      <c r="H151" s="606"/>
      <c r="I151" s="214">
        <v>6</v>
      </c>
      <c r="J151" s="244" t="s">
        <v>536</v>
      </c>
      <c r="K151" s="248" t="s">
        <v>364</v>
      </c>
      <c r="L151" s="248" t="s">
        <v>363</v>
      </c>
      <c r="M151" s="235"/>
    </row>
    <row r="152" spans="1:13">
      <c r="A152" s="604"/>
      <c r="B152" s="226">
        <v>7</v>
      </c>
      <c r="C152" s="237" t="s">
        <v>241</v>
      </c>
      <c r="D152" s="225" t="s">
        <v>53</v>
      </c>
      <c r="E152" s="225" t="s">
        <v>54</v>
      </c>
      <c r="F152" s="232"/>
      <c r="G152" s="317">
        <v>1</v>
      </c>
      <c r="H152" s="607"/>
      <c r="I152" s="214">
        <v>7</v>
      </c>
      <c r="J152" s="244" t="s">
        <v>537</v>
      </c>
      <c r="K152" s="248" t="s">
        <v>364</v>
      </c>
      <c r="L152" s="248" t="s">
        <v>363</v>
      </c>
      <c r="M152" s="235"/>
    </row>
    <row r="153" spans="1:13" s="256" customFormat="1" ht="15" customHeight="1">
      <c r="A153" s="601" t="s">
        <v>57</v>
      </c>
      <c r="B153" s="602"/>
      <c r="C153" s="602"/>
      <c r="D153" s="602"/>
      <c r="E153" s="602"/>
      <c r="F153" s="603"/>
      <c r="G153" s="312"/>
      <c r="H153" s="601" t="s">
        <v>538</v>
      </c>
      <c r="I153" s="602"/>
      <c r="J153" s="602"/>
      <c r="K153" s="602"/>
      <c r="L153" s="602"/>
      <c r="M153" s="603"/>
    </row>
    <row r="154" spans="1:13" ht="15" customHeight="1">
      <c r="A154" s="604" t="s">
        <v>242</v>
      </c>
      <c r="B154" s="226">
        <v>1</v>
      </c>
      <c r="C154" s="237" t="s">
        <v>243</v>
      </c>
      <c r="D154" s="225" t="s">
        <v>751</v>
      </c>
      <c r="E154" s="225" t="s">
        <v>750</v>
      </c>
      <c r="F154" s="232"/>
      <c r="G154" s="301">
        <v>1</v>
      </c>
      <c r="H154" s="605" t="s">
        <v>539</v>
      </c>
      <c r="I154" s="214">
        <v>1</v>
      </c>
      <c r="J154" s="244" t="s">
        <v>540</v>
      </c>
      <c r="K154" s="248" t="s">
        <v>736</v>
      </c>
      <c r="L154" s="248" t="s">
        <v>737</v>
      </c>
      <c r="M154" s="251"/>
    </row>
    <row r="155" spans="1:13" ht="22.5">
      <c r="A155" s="604"/>
      <c r="B155" s="226">
        <v>2</v>
      </c>
      <c r="C155" s="237" t="s">
        <v>245</v>
      </c>
      <c r="D155" s="225" t="s">
        <v>244</v>
      </c>
      <c r="E155" s="225" t="s">
        <v>83</v>
      </c>
      <c r="F155" s="232"/>
      <c r="G155" s="302">
        <v>1</v>
      </c>
      <c r="H155" s="606"/>
      <c r="I155" s="214">
        <v>2</v>
      </c>
      <c r="J155" s="244" t="s">
        <v>542</v>
      </c>
      <c r="K155" s="248" t="s">
        <v>541</v>
      </c>
      <c r="L155" s="248" t="s">
        <v>382</v>
      </c>
      <c r="M155" s="251"/>
    </row>
    <row r="156" spans="1:13" ht="22.5">
      <c r="A156" s="604"/>
      <c r="B156" s="226">
        <v>3</v>
      </c>
      <c r="C156" s="237" t="s">
        <v>246</v>
      </c>
      <c r="D156" s="225" t="s">
        <v>54</v>
      </c>
      <c r="E156" s="225" t="s">
        <v>53</v>
      </c>
      <c r="F156" s="232"/>
      <c r="G156" s="302">
        <v>1</v>
      </c>
      <c r="H156" s="606"/>
      <c r="I156" s="214">
        <v>3</v>
      </c>
      <c r="J156" s="244" t="s">
        <v>688</v>
      </c>
      <c r="K156" s="248" t="s">
        <v>363</v>
      </c>
      <c r="L156" s="248" t="s">
        <v>364</v>
      </c>
      <c r="M156" s="235"/>
    </row>
    <row r="157" spans="1:13" ht="25.5" customHeight="1">
      <c r="A157" s="604"/>
      <c r="B157" s="226">
        <v>4</v>
      </c>
      <c r="C157" s="237" t="s">
        <v>247</v>
      </c>
      <c r="D157" s="225" t="s">
        <v>54</v>
      </c>
      <c r="E157" s="225" t="s">
        <v>53</v>
      </c>
      <c r="F157" s="232"/>
      <c r="G157" s="302">
        <v>1</v>
      </c>
      <c r="H157" s="606"/>
      <c r="I157" s="214">
        <v>4</v>
      </c>
      <c r="J157" s="244" t="s">
        <v>543</v>
      </c>
      <c r="K157" s="248" t="s">
        <v>363</v>
      </c>
      <c r="L157" s="248" t="s">
        <v>364</v>
      </c>
      <c r="M157" s="235"/>
    </row>
    <row r="158" spans="1:13" ht="27" customHeight="1">
      <c r="A158" s="604"/>
      <c r="B158" s="226">
        <v>5</v>
      </c>
      <c r="C158" s="237" t="s">
        <v>248</v>
      </c>
      <c r="D158" s="225" t="s">
        <v>53</v>
      </c>
      <c r="E158" s="225" t="s">
        <v>54</v>
      </c>
      <c r="F158" s="232"/>
      <c r="G158" s="302">
        <v>1</v>
      </c>
      <c r="H158" s="606"/>
      <c r="I158" s="214">
        <v>5</v>
      </c>
      <c r="J158" s="244" t="s">
        <v>544</v>
      </c>
      <c r="K158" s="248" t="s">
        <v>364</v>
      </c>
      <c r="L158" s="248" t="s">
        <v>363</v>
      </c>
      <c r="M158" s="235"/>
    </row>
    <row r="159" spans="1:13" ht="22.5">
      <c r="A159" s="604"/>
      <c r="B159" s="226">
        <v>6</v>
      </c>
      <c r="C159" s="237" t="s">
        <v>249</v>
      </c>
      <c r="D159" s="225" t="s">
        <v>53</v>
      </c>
      <c r="E159" s="225" t="s">
        <v>54</v>
      </c>
      <c r="F159" s="232"/>
      <c r="G159" s="302">
        <v>1</v>
      </c>
      <c r="H159" s="606"/>
      <c r="I159" s="214">
        <v>6</v>
      </c>
      <c r="J159" s="244" t="s">
        <v>545</v>
      </c>
      <c r="K159" s="248" t="s">
        <v>364</v>
      </c>
      <c r="L159" s="248" t="s">
        <v>363</v>
      </c>
      <c r="M159" s="235"/>
    </row>
    <row r="160" spans="1:13" ht="13.5" customHeight="1">
      <c r="A160" s="604"/>
      <c r="B160" s="226">
        <v>7</v>
      </c>
      <c r="C160" s="237" t="s">
        <v>250</v>
      </c>
      <c r="D160" s="225" t="s">
        <v>54</v>
      </c>
      <c r="E160" s="225" t="s">
        <v>53</v>
      </c>
      <c r="F160" s="232"/>
      <c r="G160" s="307">
        <v>1</v>
      </c>
      <c r="H160" s="607"/>
      <c r="I160" s="214">
        <v>7</v>
      </c>
      <c r="J160" s="244" t="s">
        <v>546</v>
      </c>
      <c r="K160" s="248" t="s">
        <v>363</v>
      </c>
      <c r="L160" s="248" t="s">
        <v>364</v>
      </c>
      <c r="M160" s="235"/>
    </row>
    <row r="161" spans="1:13" ht="26.25" customHeight="1">
      <c r="A161" s="604" t="s">
        <v>251</v>
      </c>
      <c r="B161" s="226">
        <v>1</v>
      </c>
      <c r="C161" s="237" t="s">
        <v>252</v>
      </c>
      <c r="D161" s="225" t="s">
        <v>54</v>
      </c>
      <c r="E161" s="225" t="s">
        <v>53</v>
      </c>
      <c r="F161" s="232"/>
      <c r="G161" s="301">
        <v>1</v>
      </c>
      <c r="H161" s="605" t="s">
        <v>547</v>
      </c>
      <c r="I161" s="214">
        <v>1</v>
      </c>
      <c r="J161" s="244" t="s">
        <v>548</v>
      </c>
      <c r="K161" s="248" t="s">
        <v>363</v>
      </c>
      <c r="L161" s="248" t="s">
        <v>364</v>
      </c>
      <c r="M161" s="235"/>
    </row>
    <row r="162" spans="1:13" s="241" customFormat="1">
      <c r="A162" s="604"/>
      <c r="B162" s="224">
        <v>2</v>
      </c>
      <c r="C162" s="245" t="s">
        <v>253</v>
      </c>
      <c r="D162" s="323" t="s">
        <v>62</v>
      </c>
      <c r="E162" s="238" t="s">
        <v>66</v>
      </c>
      <c r="F162" s="239"/>
      <c r="G162" s="304">
        <v>1</v>
      </c>
      <c r="H162" s="606"/>
      <c r="I162" s="214">
        <v>2</v>
      </c>
      <c r="J162" s="244" t="s">
        <v>549</v>
      </c>
      <c r="K162" s="248" t="s">
        <v>407</v>
      </c>
      <c r="L162" s="248" t="s">
        <v>410</v>
      </c>
      <c r="M162" s="235"/>
    </row>
    <row r="163" spans="1:13" ht="29.25" customHeight="1">
      <c r="A163" s="604"/>
      <c r="B163" s="226">
        <v>3</v>
      </c>
      <c r="C163" s="237" t="s">
        <v>254</v>
      </c>
      <c r="D163" s="225" t="s">
        <v>54</v>
      </c>
      <c r="E163" s="225" t="s">
        <v>53</v>
      </c>
      <c r="F163" s="232"/>
      <c r="G163" s="302">
        <v>1</v>
      </c>
      <c r="H163" s="606"/>
      <c r="I163" s="214">
        <v>3</v>
      </c>
      <c r="J163" s="244" t="s">
        <v>550</v>
      </c>
      <c r="K163" s="248" t="s">
        <v>363</v>
      </c>
      <c r="L163" s="248" t="s">
        <v>364</v>
      </c>
      <c r="M163" s="235"/>
    </row>
    <row r="164" spans="1:13" ht="15" customHeight="1">
      <c r="A164" s="604"/>
      <c r="B164" s="226">
        <v>4</v>
      </c>
      <c r="C164" s="237" t="s">
        <v>255</v>
      </c>
      <c r="D164" s="225" t="s">
        <v>119</v>
      </c>
      <c r="E164" s="225" t="s">
        <v>122</v>
      </c>
      <c r="F164" s="232"/>
      <c r="G164" s="302">
        <v>1</v>
      </c>
      <c r="H164" s="606"/>
      <c r="I164" s="214">
        <v>4</v>
      </c>
      <c r="J164" s="244" t="s">
        <v>551</v>
      </c>
      <c r="K164" s="248" t="s">
        <v>420</v>
      </c>
      <c r="L164" s="248" t="s">
        <v>422</v>
      </c>
      <c r="M164" s="235"/>
    </row>
    <row r="165" spans="1:13" ht="22.5">
      <c r="A165" s="604"/>
      <c r="B165" s="226">
        <v>5</v>
      </c>
      <c r="C165" s="237" t="s">
        <v>256</v>
      </c>
      <c r="D165" s="225" t="s">
        <v>119</v>
      </c>
      <c r="E165" s="225" t="s">
        <v>122</v>
      </c>
      <c r="F165" s="232"/>
      <c r="G165" s="302">
        <v>1</v>
      </c>
      <c r="H165" s="606"/>
      <c r="I165" s="214">
        <v>5</v>
      </c>
      <c r="J165" s="244" t="s">
        <v>752</v>
      </c>
      <c r="K165" s="248" t="s">
        <v>420</v>
      </c>
      <c r="L165" s="248" t="s">
        <v>422</v>
      </c>
      <c r="M165" s="235"/>
    </row>
    <row r="166" spans="1:13" s="256" customFormat="1" ht="27" customHeight="1">
      <c r="A166" s="604"/>
      <c r="B166" s="226">
        <v>6</v>
      </c>
      <c r="C166" s="237" t="s">
        <v>257</v>
      </c>
      <c r="D166" s="324" t="s">
        <v>107</v>
      </c>
      <c r="E166" s="249" t="s">
        <v>109</v>
      </c>
      <c r="F166" s="253"/>
      <c r="G166" s="307">
        <v>1</v>
      </c>
      <c r="H166" s="607"/>
      <c r="I166" s="214">
        <v>6</v>
      </c>
      <c r="J166" s="254" t="s">
        <v>552</v>
      </c>
      <c r="K166" s="248" t="s">
        <v>406</v>
      </c>
      <c r="L166" s="248" t="s">
        <v>409</v>
      </c>
      <c r="M166" s="255"/>
    </row>
    <row r="167" spans="1:13" ht="27.75" customHeight="1">
      <c r="A167" s="604" t="s">
        <v>258</v>
      </c>
      <c r="B167" s="226">
        <v>1</v>
      </c>
      <c r="C167" s="237" t="s">
        <v>259</v>
      </c>
      <c r="D167" s="225" t="s">
        <v>54</v>
      </c>
      <c r="E167" s="225" t="s">
        <v>53</v>
      </c>
      <c r="F167" s="232"/>
      <c r="G167" s="301">
        <v>1</v>
      </c>
      <c r="H167" s="605" t="s">
        <v>553</v>
      </c>
      <c r="I167" s="214">
        <v>1</v>
      </c>
      <c r="J167" s="244" t="s">
        <v>554</v>
      </c>
      <c r="K167" s="248" t="s">
        <v>363</v>
      </c>
      <c r="L167" s="248" t="s">
        <v>364</v>
      </c>
      <c r="M167" s="235"/>
    </row>
    <row r="168" spans="1:13" ht="22.5" customHeight="1">
      <c r="A168" s="604"/>
      <c r="B168" s="226">
        <v>2</v>
      </c>
      <c r="C168" s="237" t="s">
        <v>260</v>
      </c>
      <c r="D168" s="225" t="s">
        <v>53</v>
      </c>
      <c r="E168" s="225" t="s">
        <v>54</v>
      </c>
      <c r="F168" s="232"/>
      <c r="G168" s="307">
        <v>2</v>
      </c>
      <c r="H168" s="607"/>
      <c r="I168" s="214">
        <v>2</v>
      </c>
      <c r="J168" s="244" t="s">
        <v>555</v>
      </c>
      <c r="K168" s="248" t="s">
        <v>364</v>
      </c>
      <c r="L168" s="248" t="s">
        <v>363</v>
      </c>
      <c r="M168" s="235"/>
    </row>
    <row r="169" spans="1:13" ht="16.5" customHeight="1">
      <c r="A169" s="604" t="s">
        <v>261</v>
      </c>
      <c r="B169" s="226">
        <v>1</v>
      </c>
      <c r="C169" s="237" t="s">
        <v>262</v>
      </c>
      <c r="D169" s="225" t="s">
        <v>54</v>
      </c>
      <c r="E169" s="225" t="s">
        <v>53</v>
      </c>
      <c r="F169" s="232"/>
      <c r="G169" s="301">
        <v>1</v>
      </c>
      <c r="H169" s="605" t="s">
        <v>883</v>
      </c>
      <c r="I169" s="214">
        <v>1</v>
      </c>
      <c r="J169" s="244" t="s">
        <v>556</v>
      </c>
      <c r="K169" s="248" t="s">
        <v>363</v>
      </c>
      <c r="L169" s="248" t="s">
        <v>364</v>
      </c>
      <c r="M169" s="235"/>
    </row>
    <row r="170" spans="1:13" ht="15" customHeight="1">
      <c r="A170" s="604"/>
      <c r="B170" s="226">
        <v>2</v>
      </c>
      <c r="C170" s="237" t="s">
        <v>263</v>
      </c>
      <c r="D170" s="225" t="s">
        <v>54</v>
      </c>
      <c r="E170" s="225" t="s">
        <v>53</v>
      </c>
      <c r="F170" s="232"/>
      <c r="G170" s="302">
        <v>1</v>
      </c>
      <c r="H170" s="606"/>
      <c r="I170" s="214">
        <v>2</v>
      </c>
      <c r="J170" s="244" t="s">
        <v>753</v>
      </c>
      <c r="K170" s="248" t="s">
        <v>363</v>
      </c>
      <c r="L170" s="248" t="s">
        <v>364</v>
      </c>
      <c r="M170" s="235"/>
    </row>
    <row r="171" spans="1:13">
      <c r="A171" s="604"/>
      <c r="B171" s="226">
        <v>3</v>
      </c>
      <c r="C171" s="237" t="s">
        <v>264</v>
      </c>
      <c r="D171" s="225" t="s">
        <v>54</v>
      </c>
      <c r="E171" s="225" t="s">
        <v>53</v>
      </c>
      <c r="F171" s="232"/>
      <c r="G171" s="302">
        <v>1</v>
      </c>
      <c r="H171" s="606"/>
      <c r="I171" s="214">
        <v>3</v>
      </c>
      <c r="J171" s="244" t="s">
        <v>557</v>
      </c>
      <c r="K171" s="248" t="s">
        <v>363</v>
      </c>
      <c r="L171" s="248" t="s">
        <v>364</v>
      </c>
      <c r="M171" s="235"/>
    </row>
    <row r="172" spans="1:13" s="241" customFormat="1" ht="14.25" customHeight="1">
      <c r="A172" s="604"/>
      <c r="B172" s="224">
        <v>4</v>
      </c>
      <c r="C172" s="245" t="s">
        <v>754</v>
      </c>
      <c r="D172" s="238" t="s">
        <v>54</v>
      </c>
      <c r="E172" s="238" t="s">
        <v>53</v>
      </c>
      <c r="F172" s="239"/>
      <c r="G172" s="304">
        <v>1</v>
      </c>
      <c r="H172" s="606"/>
      <c r="I172" s="214">
        <v>4</v>
      </c>
      <c r="J172" s="244" t="s">
        <v>738</v>
      </c>
      <c r="K172" s="248" t="s">
        <v>363</v>
      </c>
      <c r="L172" s="248" t="s">
        <v>364</v>
      </c>
      <c r="M172" s="235"/>
    </row>
    <row r="173" spans="1:13" s="256" customFormat="1" ht="12.75" customHeight="1">
      <c r="A173" s="601" t="s">
        <v>48</v>
      </c>
      <c r="B173" s="602"/>
      <c r="C173" s="602"/>
      <c r="D173" s="602"/>
      <c r="E173" s="602"/>
      <c r="F173" s="603"/>
      <c r="G173" s="312"/>
      <c r="H173" s="601" t="s">
        <v>558</v>
      </c>
      <c r="I173" s="602"/>
      <c r="J173" s="602"/>
      <c r="K173" s="602"/>
      <c r="L173" s="602"/>
      <c r="M173" s="603"/>
    </row>
    <row r="174" spans="1:13" ht="22.5" customHeight="1">
      <c r="A174" s="604" t="s">
        <v>265</v>
      </c>
      <c r="B174" s="226">
        <v>1</v>
      </c>
      <c r="C174" s="237" t="s">
        <v>664</v>
      </c>
      <c r="D174" s="225" t="s">
        <v>54</v>
      </c>
      <c r="E174" s="225" t="s">
        <v>53</v>
      </c>
      <c r="F174" s="232"/>
      <c r="G174" s="325">
        <v>1</v>
      </c>
      <c r="H174" s="610" t="s">
        <v>559</v>
      </c>
      <c r="I174" s="214">
        <v>1</v>
      </c>
      <c r="J174" s="244" t="s">
        <v>560</v>
      </c>
      <c r="K174" s="248" t="s">
        <v>363</v>
      </c>
      <c r="L174" s="248" t="s">
        <v>364</v>
      </c>
      <c r="M174" s="252"/>
    </row>
    <row r="175" spans="1:13" ht="12" customHeight="1">
      <c r="A175" s="604"/>
      <c r="B175" s="226">
        <v>2</v>
      </c>
      <c r="C175" s="237" t="s">
        <v>267</v>
      </c>
      <c r="D175" s="225" t="s">
        <v>54</v>
      </c>
      <c r="E175" s="225" t="s">
        <v>53</v>
      </c>
      <c r="F175" s="232"/>
      <c r="G175" s="326">
        <v>1</v>
      </c>
      <c r="H175" s="611"/>
      <c r="I175" s="214">
        <v>2</v>
      </c>
      <c r="J175" s="244" t="s">
        <v>562</v>
      </c>
      <c r="K175" s="248" t="s">
        <v>363</v>
      </c>
      <c r="L175" s="248" t="s">
        <v>364</v>
      </c>
      <c r="M175" s="252"/>
    </row>
    <row r="176" spans="1:13" ht="22.5">
      <c r="A176" s="604"/>
      <c r="B176" s="226">
        <v>3</v>
      </c>
      <c r="C176" s="237" t="s">
        <v>345</v>
      </c>
      <c r="D176" s="225" t="s">
        <v>268</v>
      </c>
      <c r="E176" s="225" t="s">
        <v>266</v>
      </c>
      <c r="F176" s="232"/>
      <c r="G176" s="326">
        <v>1</v>
      </c>
      <c r="H176" s="611"/>
      <c r="I176" s="226">
        <v>3</v>
      </c>
      <c r="J176" s="237" t="s">
        <v>733</v>
      </c>
      <c r="K176" s="249" t="s">
        <v>563</v>
      </c>
      <c r="L176" s="249" t="s">
        <v>561</v>
      </c>
      <c r="M176" s="232"/>
    </row>
    <row r="177" spans="1:13" ht="23.25" customHeight="1">
      <c r="A177" s="604" t="s">
        <v>269</v>
      </c>
      <c r="B177" s="226">
        <v>1</v>
      </c>
      <c r="C177" s="237" t="s">
        <v>270</v>
      </c>
      <c r="D177" s="225" t="s">
        <v>53</v>
      </c>
      <c r="E177" s="225" t="s">
        <v>54</v>
      </c>
      <c r="F177" s="232"/>
      <c r="G177" s="301">
        <v>1</v>
      </c>
      <c r="H177" s="605" t="s">
        <v>564</v>
      </c>
      <c r="I177" s="214">
        <v>1</v>
      </c>
      <c r="J177" s="244" t="s">
        <v>565</v>
      </c>
      <c r="K177" s="248" t="s">
        <v>364</v>
      </c>
      <c r="L177" s="248" t="s">
        <v>363</v>
      </c>
      <c r="M177" s="252"/>
    </row>
    <row r="178" spans="1:13" ht="22.5">
      <c r="A178" s="604"/>
      <c r="B178" s="226">
        <v>2</v>
      </c>
      <c r="C178" s="237" t="s">
        <v>271</v>
      </c>
      <c r="D178" s="225" t="s">
        <v>53</v>
      </c>
      <c r="E178" s="225" t="s">
        <v>54</v>
      </c>
      <c r="F178" s="232"/>
      <c r="G178" s="302">
        <v>1</v>
      </c>
      <c r="H178" s="606"/>
      <c r="I178" s="214">
        <v>2</v>
      </c>
      <c r="J178" s="244" t="s">
        <v>566</v>
      </c>
      <c r="K178" s="248" t="s">
        <v>364</v>
      </c>
      <c r="L178" s="248" t="s">
        <v>363</v>
      </c>
      <c r="M178" s="252"/>
    </row>
    <row r="179" spans="1:13" ht="22.5">
      <c r="A179" s="604"/>
      <c r="B179" s="226">
        <v>3</v>
      </c>
      <c r="C179" s="237" t="s">
        <v>272</v>
      </c>
      <c r="D179" s="225" t="s">
        <v>53</v>
      </c>
      <c r="E179" s="225" t="s">
        <v>54</v>
      </c>
      <c r="F179" s="232"/>
      <c r="G179" s="302">
        <v>1</v>
      </c>
      <c r="H179" s="606"/>
      <c r="I179" s="214">
        <v>3</v>
      </c>
      <c r="J179" s="244" t="s">
        <v>567</v>
      </c>
      <c r="K179" s="248" t="s">
        <v>364</v>
      </c>
      <c r="L179" s="248" t="s">
        <v>363</v>
      </c>
      <c r="M179" s="252"/>
    </row>
    <row r="180" spans="1:13" ht="15" customHeight="1">
      <c r="A180" s="604"/>
      <c r="B180" s="226">
        <v>4</v>
      </c>
      <c r="C180" s="237" t="s">
        <v>273</v>
      </c>
      <c r="D180" s="225" t="s">
        <v>54</v>
      </c>
      <c r="E180" s="225" t="s">
        <v>53</v>
      </c>
      <c r="F180" s="232"/>
      <c r="G180" s="302">
        <v>1</v>
      </c>
      <c r="H180" s="606"/>
      <c r="I180" s="214">
        <v>4</v>
      </c>
      <c r="J180" s="244" t="s">
        <v>689</v>
      </c>
      <c r="K180" s="248" t="s">
        <v>363</v>
      </c>
      <c r="L180" s="248" t="s">
        <v>364</v>
      </c>
      <c r="M180" s="252"/>
    </row>
    <row r="181" spans="1:13">
      <c r="A181" s="604"/>
      <c r="B181" s="226">
        <v>5</v>
      </c>
      <c r="C181" s="237" t="s">
        <v>274</v>
      </c>
      <c r="D181" s="225" t="s">
        <v>75</v>
      </c>
      <c r="E181" s="225" t="s">
        <v>77</v>
      </c>
      <c r="F181" s="232"/>
      <c r="G181" s="302">
        <v>1</v>
      </c>
      <c r="H181" s="606"/>
      <c r="I181" s="214">
        <v>5</v>
      </c>
      <c r="J181" s="244" t="s">
        <v>568</v>
      </c>
      <c r="K181" s="248" t="s">
        <v>375</v>
      </c>
      <c r="L181" s="248" t="s">
        <v>376</v>
      </c>
      <c r="M181" s="235"/>
    </row>
    <row r="182" spans="1:13">
      <c r="A182" s="604"/>
      <c r="B182" s="226">
        <v>6</v>
      </c>
      <c r="C182" s="237" t="s">
        <v>275</v>
      </c>
      <c r="D182" s="231" t="s">
        <v>62</v>
      </c>
      <c r="E182" s="225" t="s">
        <v>66</v>
      </c>
      <c r="F182" s="232"/>
      <c r="G182" s="307">
        <v>1</v>
      </c>
      <c r="H182" s="607"/>
      <c r="I182" s="214">
        <v>6</v>
      </c>
      <c r="J182" s="244" t="s">
        <v>654</v>
      </c>
      <c r="K182" s="248" t="s">
        <v>407</v>
      </c>
      <c r="L182" s="248" t="s">
        <v>370</v>
      </c>
      <c r="M182" s="235"/>
    </row>
    <row r="183" spans="1:13" s="256" customFormat="1" ht="18" customHeight="1">
      <c r="A183" s="601" t="s">
        <v>49</v>
      </c>
      <c r="B183" s="602"/>
      <c r="C183" s="602"/>
      <c r="D183" s="602"/>
      <c r="E183" s="602"/>
      <c r="F183" s="603"/>
      <c r="G183" s="312"/>
      <c r="H183" s="601" t="s">
        <v>569</v>
      </c>
      <c r="I183" s="602"/>
      <c r="J183" s="602"/>
      <c r="K183" s="602"/>
      <c r="L183" s="602"/>
      <c r="M183" s="603"/>
    </row>
    <row r="184" spans="1:13" ht="25.5" customHeight="1">
      <c r="A184" s="604" t="s">
        <v>276</v>
      </c>
      <c r="B184" s="226">
        <v>1</v>
      </c>
      <c r="C184" s="237" t="s">
        <v>277</v>
      </c>
      <c r="D184" s="225" t="s">
        <v>118</v>
      </c>
      <c r="E184" s="225" t="s">
        <v>120</v>
      </c>
      <c r="F184" s="232"/>
      <c r="G184" s="301">
        <v>1</v>
      </c>
      <c r="H184" s="605" t="s">
        <v>570</v>
      </c>
      <c r="I184" s="214">
        <v>1</v>
      </c>
      <c r="J184" s="244" t="s">
        <v>740</v>
      </c>
      <c r="K184" s="248" t="s">
        <v>419</v>
      </c>
      <c r="L184" s="248" t="s">
        <v>421</v>
      </c>
      <c r="M184" s="251"/>
    </row>
    <row r="185" spans="1:13" ht="22.5">
      <c r="A185" s="604"/>
      <c r="B185" s="226">
        <v>2</v>
      </c>
      <c r="C185" s="237" t="s">
        <v>278</v>
      </c>
      <c r="D185" s="225" t="s">
        <v>54</v>
      </c>
      <c r="E185" s="225" t="s">
        <v>53</v>
      </c>
      <c r="F185" s="232"/>
      <c r="G185" s="302">
        <v>1</v>
      </c>
      <c r="H185" s="606"/>
      <c r="I185" s="214">
        <v>2</v>
      </c>
      <c r="J185" s="244" t="s">
        <v>571</v>
      </c>
      <c r="K185" s="248" t="s">
        <v>363</v>
      </c>
      <c r="L185" s="248" t="s">
        <v>364</v>
      </c>
      <c r="M185" s="251"/>
    </row>
    <row r="186" spans="1:13" s="241" customFormat="1" ht="33.75">
      <c r="A186" s="604"/>
      <c r="B186" s="224">
        <v>3</v>
      </c>
      <c r="C186" s="245" t="s">
        <v>279</v>
      </c>
      <c r="D186" s="238" t="s">
        <v>54</v>
      </c>
      <c r="E186" s="238" t="s">
        <v>53</v>
      </c>
      <c r="F186" s="239"/>
      <c r="G186" s="304">
        <v>1</v>
      </c>
      <c r="H186" s="606"/>
      <c r="I186" s="214">
        <v>3</v>
      </c>
      <c r="J186" s="244" t="s">
        <v>868</v>
      </c>
      <c r="K186" s="248" t="s">
        <v>363</v>
      </c>
      <c r="L186" s="248" t="s">
        <v>364</v>
      </c>
      <c r="M186" s="251"/>
    </row>
    <row r="187" spans="1:13" ht="15" customHeight="1">
      <c r="A187" s="604"/>
      <c r="B187" s="226">
        <v>4</v>
      </c>
      <c r="C187" s="237" t="s">
        <v>280</v>
      </c>
      <c r="D187" s="225" t="s">
        <v>54</v>
      </c>
      <c r="E187" s="225" t="s">
        <v>53</v>
      </c>
      <c r="F187" s="232"/>
      <c r="G187" s="302">
        <v>1</v>
      </c>
      <c r="H187" s="606"/>
      <c r="I187" s="214">
        <v>4</v>
      </c>
      <c r="J187" s="244" t="s">
        <v>572</v>
      </c>
      <c r="K187" s="248" t="s">
        <v>363</v>
      </c>
      <c r="L187" s="248" t="s">
        <v>364</v>
      </c>
      <c r="M187" s="251"/>
    </row>
    <row r="188" spans="1:13">
      <c r="A188" s="604"/>
      <c r="B188" s="226">
        <v>5</v>
      </c>
      <c r="C188" s="237" t="s">
        <v>352</v>
      </c>
      <c r="D188" s="225" t="s">
        <v>54</v>
      </c>
      <c r="E188" s="225" t="s">
        <v>53</v>
      </c>
      <c r="F188" s="225" t="s">
        <v>86</v>
      </c>
      <c r="G188" s="306">
        <v>1</v>
      </c>
      <c r="H188" s="606"/>
      <c r="I188" s="214">
        <v>5</v>
      </c>
      <c r="J188" s="244" t="s">
        <v>690</v>
      </c>
      <c r="K188" s="248" t="s">
        <v>363</v>
      </c>
      <c r="L188" s="248" t="s">
        <v>364</v>
      </c>
      <c r="M188" s="234" t="s">
        <v>385</v>
      </c>
    </row>
    <row r="189" spans="1:13" ht="30" customHeight="1">
      <c r="A189" s="604"/>
      <c r="B189" s="226">
        <v>6</v>
      </c>
      <c r="C189" s="237" t="s">
        <v>281</v>
      </c>
      <c r="D189" s="225" t="s">
        <v>54</v>
      </c>
      <c r="E189" s="225" t="s">
        <v>53</v>
      </c>
      <c r="F189" s="232"/>
      <c r="G189" s="307">
        <v>1</v>
      </c>
      <c r="H189" s="607"/>
      <c r="I189" s="214">
        <v>6</v>
      </c>
      <c r="J189" s="244" t="s">
        <v>573</v>
      </c>
      <c r="K189" s="248" t="s">
        <v>363</v>
      </c>
      <c r="L189" s="248" t="s">
        <v>364</v>
      </c>
      <c r="M189" s="251"/>
    </row>
    <row r="190" spans="1:13" s="241" customFormat="1" ht="27" customHeight="1">
      <c r="A190" s="604" t="s">
        <v>282</v>
      </c>
      <c r="B190" s="224">
        <v>1</v>
      </c>
      <c r="C190" s="245" t="s">
        <v>283</v>
      </c>
      <c r="D190" s="238" t="s">
        <v>118</v>
      </c>
      <c r="E190" s="238" t="s">
        <v>120</v>
      </c>
      <c r="F190" s="239"/>
      <c r="G190" s="315">
        <v>1</v>
      </c>
      <c r="H190" s="605" t="s">
        <v>739</v>
      </c>
      <c r="I190" s="214">
        <v>1</v>
      </c>
      <c r="J190" s="244" t="s">
        <v>755</v>
      </c>
      <c r="K190" s="248" t="s">
        <v>419</v>
      </c>
      <c r="L190" s="248" t="s">
        <v>421</v>
      </c>
      <c r="M190" s="251"/>
    </row>
    <row r="191" spans="1:13" ht="27" customHeight="1">
      <c r="A191" s="604"/>
      <c r="B191" s="226">
        <v>2</v>
      </c>
      <c r="C191" s="237" t="s">
        <v>278</v>
      </c>
      <c r="D191" s="225" t="s">
        <v>54</v>
      </c>
      <c r="E191" s="225" t="s">
        <v>53</v>
      </c>
      <c r="F191" s="232"/>
      <c r="G191" s="302">
        <v>1</v>
      </c>
      <c r="H191" s="606"/>
      <c r="I191" s="214">
        <v>2</v>
      </c>
      <c r="J191" s="244" t="s">
        <v>574</v>
      </c>
      <c r="K191" s="248" t="s">
        <v>363</v>
      </c>
      <c r="L191" s="248" t="s">
        <v>364</v>
      </c>
      <c r="M191" s="251"/>
    </row>
    <row r="192" spans="1:13" ht="27" customHeight="1">
      <c r="A192" s="604"/>
      <c r="B192" s="226">
        <v>3</v>
      </c>
      <c r="C192" s="237" t="s">
        <v>284</v>
      </c>
      <c r="D192" s="225" t="s">
        <v>54</v>
      </c>
      <c r="E192" s="225" t="s">
        <v>53</v>
      </c>
      <c r="F192" s="232"/>
      <c r="G192" s="302">
        <v>1</v>
      </c>
      <c r="H192" s="606"/>
      <c r="I192" s="214">
        <v>3</v>
      </c>
      <c r="J192" s="244" t="s">
        <v>869</v>
      </c>
      <c r="K192" s="248" t="s">
        <v>363</v>
      </c>
      <c r="L192" s="248" t="s">
        <v>364</v>
      </c>
      <c r="M192" s="251"/>
    </row>
    <row r="193" spans="1:13" ht="27" customHeight="1">
      <c r="A193" s="604"/>
      <c r="B193" s="226">
        <v>4</v>
      </c>
      <c r="C193" s="237" t="s">
        <v>285</v>
      </c>
      <c r="D193" s="225" t="s">
        <v>54</v>
      </c>
      <c r="E193" s="225" t="s">
        <v>53</v>
      </c>
      <c r="F193" s="232"/>
      <c r="G193" s="302">
        <v>1</v>
      </c>
      <c r="H193" s="606"/>
      <c r="I193" s="214">
        <v>4</v>
      </c>
      <c r="J193" s="244" t="s">
        <v>575</v>
      </c>
      <c r="K193" s="248" t="s">
        <v>363</v>
      </c>
      <c r="L193" s="248" t="s">
        <v>364</v>
      </c>
      <c r="M193" s="251"/>
    </row>
    <row r="194" spans="1:13" ht="27" customHeight="1">
      <c r="A194" s="604"/>
      <c r="B194" s="226">
        <v>5</v>
      </c>
      <c r="C194" s="237" t="s">
        <v>286</v>
      </c>
      <c r="D194" s="225" t="s">
        <v>54</v>
      </c>
      <c r="E194" s="225" t="s">
        <v>53</v>
      </c>
      <c r="F194" s="232"/>
      <c r="G194" s="307">
        <v>1</v>
      </c>
      <c r="H194" s="607"/>
      <c r="I194" s="214">
        <v>5</v>
      </c>
      <c r="J194" s="244" t="s">
        <v>576</v>
      </c>
      <c r="K194" s="248" t="s">
        <v>363</v>
      </c>
      <c r="L194" s="248" t="s">
        <v>364</v>
      </c>
      <c r="M194" s="251"/>
    </row>
    <row r="195" spans="1:13" ht="31.5" customHeight="1">
      <c r="A195" s="604" t="s">
        <v>287</v>
      </c>
      <c r="B195" s="226">
        <v>1</v>
      </c>
      <c r="C195" s="237" t="s">
        <v>288</v>
      </c>
      <c r="D195" s="225" t="s">
        <v>118</v>
      </c>
      <c r="E195" s="225" t="s">
        <v>120</v>
      </c>
      <c r="F195" s="232"/>
      <c r="G195" s="301">
        <v>1</v>
      </c>
      <c r="H195" s="605" t="s">
        <v>577</v>
      </c>
      <c r="I195" s="214">
        <v>1</v>
      </c>
      <c r="J195" s="244" t="s">
        <v>756</v>
      </c>
      <c r="K195" s="248" t="s">
        <v>419</v>
      </c>
      <c r="L195" s="248" t="s">
        <v>421</v>
      </c>
      <c r="M195" s="251"/>
    </row>
    <row r="196" spans="1:13" ht="31.5" customHeight="1">
      <c r="A196" s="604"/>
      <c r="B196" s="226">
        <v>2</v>
      </c>
      <c r="C196" s="237" t="s">
        <v>278</v>
      </c>
      <c r="D196" s="225" t="s">
        <v>54</v>
      </c>
      <c r="E196" s="225" t="s">
        <v>53</v>
      </c>
      <c r="F196" s="232"/>
      <c r="G196" s="302">
        <v>1</v>
      </c>
      <c r="H196" s="606"/>
      <c r="I196" s="214">
        <v>2</v>
      </c>
      <c r="J196" s="244" t="s">
        <v>578</v>
      </c>
      <c r="K196" s="248" t="s">
        <v>363</v>
      </c>
      <c r="L196" s="248" t="s">
        <v>364</v>
      </c>
      <c r="M196" s="251"/>
    </row>
    <row r="197" spans="1:13" ht="31.5" customHeight="1">
      <c r="A197" s="604"/>
      <c r="B197" s="226">
        <v>3</v>
      </c>
      <c r="C197" s="237" t="s">
        <v>289</v>
      </c>
      <c r="D197" s="225" t="s">
        <v>54</v>
      </c>
      <c r="E197" s="225" t="s">
        <v>53</v>
      </c>
      <c r="F197" s="232"/>
      <c r="G197" s="302">
        <v>1</v>
      </c>
      <c r="H197" s="606"/>
      <c r="I197" s="214">
        <v>3</v>
      </c>
      <c r="J197" s="244" t="s">
        <v>870</v>
      </c>
      <c r="K197" s="248" t="s">
        <v>363</v>
      </c>
      <c r="L197" s="248" t="s">
        <v>364</v>
      </c>
      <c r="M197" s="251"/>
    </row>
    <row r="198" spans="1:13" ht="31.5" customHeight="1">
      <c r="A198" s="604"/>
      <c r="B198" s="226">
        <v>4</v>
      </c>
      <c r="C198" s="237" t="s">
        <v>290</v>
      </c>
      <c r="D198" s="225" t="s">
        <v>54</v>
      </c>
      <c r="E198" s="225" t="s">
        <v>53</v>
      </c>
      <c r="F198" s="232"/>
      <c r="G198" s="302">
        <v>1</v>
      </c>
      <c r="H198" s="606"/>
      <c r="I198" s="214">
        <v>4</v>
      </c>
      <c r="J198" s="244" t="s">
        <v>575</v>
      </c>
      <c r="K198" s="248" t="s">
        <v>363</v>
      </c>
      <c r="L198" s="248" t="s">
        <v>364</v>
      </c>
      <c r="M198" s="251"/>
    </row>
    <row r="199" spans="1:13" ht="31.5" customHeight="1">
      <c r="A199" s="604"/>
      <c r="B199" s="226">
        <v>5</v>
      </c>
      <c r="C199" s="237" t="s">
        <v>291</v>
      </c>
      <c r="D199" s="225" t="s">
        <v>54</v>
      </c>
      <c r="E199" s="225" t="s">
        <v>53</v>
      </c>
      <c r="F199" s="232"/>
      <c r="G199" s="307">
        <v>1</v>
      </c>
      <c r="H199" s="607"/>
      <c r="I199" s="214">
        <v>5</v>
      </c>
      <c r="J199" s="244" t="s">
        <v>579</v>
      </c>
      <c r="K199" s="248" t="s">
        <v>363</v>
      </c>
      <c r="L199" s="248" t="s">
        <v>364</v>
      </c>
      <c r="M199" s="251"/>
    </row>
    <row r="200" spans="1:13" s="256" customFormat="1" ht="21" customHeight="1">
      <c r="A200" s="601" t="s">
        <v>50</v>
      </c>
      <c r="B200" s="602"/>
      <c r="C200" s="602"/>
      <c r="D200" s="602"/>
      <c r="E200" s="602"/>
      <c r="F200" s="603"/>
      <c r="G200" s="312"/>
      <c r="H200" s="601" t="s">
        <v>580</v>
      </c>
      <c r="I200" s="602"/>
      <c r="J200" s="602"/>
      <c r="K200" s="602"/>
      <c r="L200" s="602"/>
      <c r="M200" s="603"/>
    </row>
    <row r="201" spans="1:13" ht="30.75" customHeight="1">
      <c r="A201" s="604" t="s">
        <v>292</v>
      </c>
      <c r="B201" s="226">
        <v>1</v>
      </c>
      <c r="C201" s="237" t="s">
        <v>293</v>
      </c>
      <c r="D201" s="225" t="s">
        <v>119</v>
      </c>
      <c r="E201" s="225" t="s">
        <v>122</v>
      </c>
      <c r="F201" s="232"/>
      <c r="G201" s="301">
        <v>1</v>
      </c>
      <c r="H201" s="605" t="s">
        <v>581</v>
      </c>
      <c r="I201" s="214">
        <v>1</v>
      </c>
      <c r="J201" s="244" t="s">
        <v>582</v>
      </c>
      <c r="K201" s="248" t="s">
        <v>420</v>
      </c>
      <c r="L201" s="248" t="s">
        <v>583</v>
      </c>
      <c r="M201" s="252"/>
    </row>
    <row r="202" spans="1:13" ht="30.75" customHeight="1">
      <c r="A202" s="604"/>
      <c r="B202" s="226">
        <v>2</v>
      </c>
      <c r="C202" s="237" t="s">
        <v>658</v>
      </c>
      <c r="D202" s="225" t="s">
        <v>54</v>
      </c>
      <c r="E202" s="225" t="s">
        <v>53</v>
      </c>
      <c r="F202" s="232"/>
      <c r="G202" s="302">
        <v>2</v>
      </c>
      <c r="H202" s="606"/>
      <c r="I202" s="214">
        <v>2</v>
      </c>
      <c r="J202" s="244" t="s">
        <v>741</v>
      </c>
      <c r="K202" s="248" t="s">
        <v>584</v>
      </c>
      <c r="L202" s="248" t="s">
        <v>364</v>
      </c>
      <c r="M202" s="252"/>
    </row>
    <row r="203" spans="1:13" ht="30.75" customHeight="1">
      <c r="A203" s="604"/>
      <c r="B203" s="226">
        <v>3</v>
      </c>
      <c r="C203" s="237" t="s">
        <v>353</v>
      </c>
      <c r="D203" s="225" t="s">
        <v>54</v>
      </c>
      <c r="E203" s="225" t="s">
        <v>53</v>
      </c>
      <c r="F203" s="232"/>
      <c r="G203" s="307">
        <v>1</v>
      </c>
      <c r="H203" s="607"/>
      <c r="I203" s="214">
        <v>3</v>
      </c>
      <c r="J203" s="244" t="s">
        <v>659</v>
      </c>
      <c r="K203" s="248" t="s">
        <v>584</v>
      </c>
      <c r="L203" s="248" t="s">
        <v>364</v>
      </c>
      <c r="M203" s="252"/>
    </row>
    <row r="204" spans="1:13" ht="30.75" customHeight="1">
      <c r="A204" s="604" t="s">
        <v>294</v>
      </c>
      <c r="B204" s="226">
        <v>1</v>
      </c>
      <c r="C204" s="237" t="s">
        <v>295</v>
      </c>
      <c r="D204" s="225" t="s">
        <v>54</v>
      </c>
      <c r="E204" s="225" t="s">
        <v>53</v>
      </c>
      <c r="F204" s="232"/>
      <c r="G204" s="301">
        <v>1</v>
      </c>
      <c r="H204" s="605" t="s">
        <v>585</v>
      </c>
      <c r="I204" s="214">
        <v>1</v>
      </c>
      <c r="J204" s="244" t="s">
        <v>586</v>
      </c>
      <c r="K204" s="248" t="s">
        <v>584</v>
      </c>
      <c r="L204" s="248" t="s">
        <v>364</v>
      </c>
      <c r="M204" s="252"/>
    </row>
    <row r="205" spans="1:13" ht="30.75" customHeight="1">
      <c r="A205" s="604"/>
      <c r="B205" s="226">
        <v>2</v>
      </c>
      <c r="C205" s="237" t="s">
        <v>296</v>
      </c>
      <c r="D205" s="225" t="s">
        <v>75</v>
      </c>
      <c r="E205" s="225" t="s">
        <v>77</v>
      </c>
      <c r="F205" s="232"/>
      <c r="G205" s="307">
        <v>2</v>
      </c>
      <c r="H205" s="607"/>
      <c r="I205" s="214">
        <v>2</v>
      </c>
      <c r="J205" s="244" t="s">
        <v>587</v>
      </c>
      <c r="K205" s="248" t="s">
        <v>375</v>
      </c>
      <c r="L205" s="248" t="s">
        <v>376</v>
      </c>
      <c r="M205" s="252"/>
    </row>
    <row r="206" spans="1:13" ht="30.75" customHeight="1">
      <c r="A206" s="604" t="s">
        <v>297</v>
      </c>
      <c r="B206" s="226">
        <v>1</v>
      </c>
      <c r="C206" s="237" t="s">
        <v>298</v>
      </c>
      <c r="D206" s="225" t="s">
        <v>118</v>
      </c>
      <c r="E206" s="225" t="s">
        <v>120</v>
      </c>
      <c r="F206" s="232"/>
      <c r="G206" s="301">
        <v>1</v>
      </c>
      <c r="H206" s="605" t="s">
        <v>588</v>
      </c>
      <c r="I206" s="214">
        <v>1</v>
      </c>
      <c r="J206" s="244" t="s">
        <v>742</v>
      </c>
      <c r="K206" s="248" t="s">
        <v>419</v>
      </c>
      <c r="L206" s="248" t="s">
        <v>421</v>
      </c>
      <c r="M206" s="251"/>
    </row>
    <row r="207" spans="1:13" ht="30.75" customHeight="1">
      <c r="A207" s="604"/>
      <c r="B207" s="226">
        <v>2</v>
      </c>
      <c r="C207" s="237" t="s">
        <v>299</v>
      </c>
      <c r="D207" s="225" t="s">
        <v>62</v>
      </c>
      <c r="E207" s="225" t="s">
        <v>66</v>
      </c>
      <c r="F207" s="232"/>
      <c r="G207" s="302">
        <v>1</v>
      </c>
      <c r="H207" s="606"/>
      <c r="I207" s="214">
        <v>2</v>
      </c>
      <c r="J207" s="244" t="s">
        <v>589</v>
      </c>
      <c r="K207" s="248" t="s">
        <v>407</v>
      </c>
      <c r="L207" s="248" t="s">
        <v>410</v>
      </c>
      <c r="M207" s="251"/>
    </row>
    <row r="208" spans="1:13" ht="30.75" customHeight="1">
      <c r="A208" s="604"/>
      <c r="B208" s="226">
        <v>3</v>
      </c>
      <c r="C208" s="237" t="s">
        <v>300</v>
      </c>
      <c r="D208" s="231" t="s">
        <v>107</v>
      </c>
      <c r="E208" s="225" t="s">
        <v>109</v>
      </c>
      <c r="F208" s="232"/>
      <c r="G208" s="302">
        <v>1</v>
      </c>
      <c r="H208" s="606"/>
      <c r="I208" s="214">
        <v>3</v>
      </c>
      <c r="J208" s="244" t="s">
        <v>590</v>
      </c>
      <c r="K208" s="248" t="s">
        <v>406</v>
      </c>
      <c r="L208" s="248" t="s">
        <v>409</v>
      </c>
      <c r="M208" s="251"/>
    </row>
    <row r="209" spans="1:13" ht="30.75" customHeight="1">
      <c r="A209" s="604"/>
      <c r="B209" s="226">
        <v>4</v>
      </c>
      <c r="C209" s="237" t="s">
        <v>301</v>
      </c>
      <c r="D209" s="225" t="s">
        <v>54</v>
      </c>
      <c r="E209" s="225" t="s">
        <v>53</v>
      </c>
      <c r="F209" s="232"/>
      <c r="G209" s="307">
        <v>1</v>
      </c>
      <c r="H209" s="607"/>
      <c r="I209" s="214">
        <v>4</v>
      </c>
      <c r="J209" s="244" t="s">
        <v>591</v>
      </c>
      <c r="K209" s="248" t="s">
        <v>363</v>
      </c>
      <c r="L209" s="248" t="s">
        <v>364</v>
      </c>
      <c r="M209" s="251"/>
    </row>
    <row r="210" spans="1:13" s="256" customFormat="1" ht="22.5" customHeight="1">
      <c r="A210" s="601" t="s">
        <v>51</v>
      </c>
      <c r="B210" s="602"/>
      <c r="C210" s="602"/>
      <c r="D210" s="602"/>
      <c r="E210" s="602"/>
      <c r="F210" s="603"/>
      <c r="G210" s="312"/>
      <c r="H210" s="601" t="s">
        <v>592</v>
      </c>
      <c r="I210" s="602"/>
      <c r="J210" s="602"/>
      <c r="K210" s="602"/>
      <c r="L210" s="602"/>
      <c r="M210" s="603"/>
    </row>
    <row r="211" spans="1:13" ht="12" customHeight="1">
      <c r="A211" s="604" t="s">
        <v>106</v>
      </c>
      <c r="B211" s="226">
        <v>1</v>
      </c>
      <c r="C211" s="237" t="s">
        <v>302</v>
      </c>
      <c r="D211" s="225" t="s">
        <v>303</v>
      </c>
      <c r="E211" s="225" t="s">
        <v>304</v>
      </c>
      <c r="F211" s="232"/>
      <c r="G211" s="301">
        <v>1</v>
      </c>
      <c r="H211" s="605" t="s">
        <v>404</v>
      </c>
      <c r="I211" s="214">
        <v>1</v>
      </c>
      <c r="J211" s="244" t="s">
        <v>593</v>
      </c>
      <c r="K211" s="248" t="s">
        <v>594</v>
      </c>
      <c r="L211" s="248" t="s">
        <v>595</v>
      </c>
      <c r="M211" s="252"/>
    </row>
    <row r="212" spans="1:13" ht="13.5" customHeight="1">
      <c r="A212" s="604"/>
      <c r="B212" s="226">
        <v>2</v>
      </c>
      <c r="C212" s="237" t="s">
        <v>305</v>
      </c>
      <c r="D212" s="225" t="s">
        <v>54</v>
      </c>
      <c r="E212" s="225" t="s">
        <v>53</v>
      </c>
      <c r="F212" s="232"/>
      <c r="G212" s="302">
        <v>1</v>
      </c>
      <c r="H212" s="606"/>
      <c r="I212" s="214">
        <v>2</v>
      </c>
      <c r="J212" s="244" t="s">
        <v>596</v>
      </c>
      <c r="K212" s="248" t="s">
        <v>584</v>
      </c>
      <c r="L212" s="248" t="s">
        <v>364</v>
      </c>
      <c r="M212" s="252"/>
    </row>
    <row r="213" spans="1:13" ht="15.75" customHeight="1">
      <c r="A213" s="604"/>
      <c r="B213" s="226">
        <v>3</v>
      </c>
      <c r="C213" s="237" t="s">
        <v>306</v>
      </c>
      <c r="D213" s="225" t="s">
        <v>54</v>
      </c>
      <c r="E213" s="225" t="s">
        <v>53</v>
      </c>
      <c r="F213" s="232"/>
      <c r="G213" s="302">
        <v>1</v>
      </c>
      <c r="H213" s="606"/>
      <c r="I213" s="214">
        <v>3</v>
      </c>
      <c r="J213" s="244" t="s">
        <v>743</v>
      </c>
      <c r="K213" s="248" t="s">
        <v>584</v>
      </c>
      <c r="L213" s="248" t="s">
        <v>364</v>
      </c>
      <c r="M213" s="252"/>
    </row>
    <row r="214" spans="1:13" ht="25.5" customHeight="1">
      <c r="A214" s="604"/>
      <c r="B214" s="226">
        <v>4</v>
      </c>
      <c r="C214" s="237" t="s">
        <v>307</v>
      </c>
      <c r="D214" s="225" t="s">
        <v>54</v>
      </c>
      <c r="E214" s="225" t="s">
        <v>53</v>
      </c>
      <c r="F214" s="232"/>
      <c r="G214" s="302">
        <v>1</v>
      </c>
      <c r="H214" s="606"/>
      <c r="I214" s="214">
        <v>4</v>
      </c>
      <c r="J214" s="244" t="s">
        <v>904</v>
      </c>
      <c r="K214" s="248" t="s">
        <v>584</v>
      </c>
      <c r="L214" s="248" t="s">
        <v>364</v>
      </c>
      <c r="M214" s="252"/>
    </row>
    <row r="215" spans="1:13" ht="27" customHeight="1">
      <c r="A215" s="604"/>
      <c r="B215" s="226">
        <v>5</v>
      </c>
      <c r="C215" s="237" t="s">
        <v>308</v>
      </c>
      <c r="D215" s="225" t="s">
        <v>54</v>
      </c>
      <c r="E215" s="225" t="s">
        <v>53</v>
      </c>
      <c r="F215" s="232"/>
      <c r="G215" s="307">
        <v>1</v>
      </c>
      <c r="H215" s="607"/>
      <c r="I215" s="214">
        <v>5</v>
      </c>
      <c r="J215" s="244" t="s">
        <v>597</v>
      </c>
      <c r="K215" s="248" t="s">
        <v>584</v>
      </c>
      <c r="L215" s="248" t="s">
        <v>364</v>
      </c>
      <c r="M215" s="252"/>
    </row>
    <row r="216" spans="1:13" ht="45" customHeight="1">
      <c r="A216" s="608" t="s">
        <v>309</v>
      </c>
      <c r="B216" s="226">
        <v>1</v>
      </c>
      <c r="C216" s="237" t="s">
        <v>813</v>
      </c>
      <c r="D216" s="225" t="s">
        <v>54</v>
      </c>
      <c r="E216" s="225" t="s">
        <v>53</v>
      </c>
      <c r="F216" s="232"/>
      <c r="G216" s="301">
        <v>1</v>
      </c>
      <c r="H216" s="605" t="s">
        <v>598</v>
      </c>
      <c r="I216" s="214">
        <v>1</v>
      </c>
      <c r="J216" s="244" t="s">
        <v>871</v>
      </c>
      <c r="K216" s="248" t="s">
        <v>584</v>
      </c>
      <c r="L216" s="248" t="s">
        <v>364</v>
      </c>
      <c r="M216" s="252"/>
    </row>
    <row r="217" spans="1:13" ht="45" customHeight="1">
      <c r="A217" s="609"/>
      <c r="B217" s="226">
        <v>2</v>
      </c>
      <c r="C217" s="237" t="s">
        <v>814</v>
      </c>
      <c r="D217" s="225" t="s">
        <v>54</v>
      </c>
      <c r="E217" s="225" t="s">
        <v>53</v>
      </c>
      <c r="F217" s="232"/>
      <c r="G217" s="302">
        <v>1</v>
      </c>
      <c r="H217" s="606"/>
      <c r="I217" s="214">
        <v>2</v>
      </c>
      <c r="J217" s="244" t="s">
        <v>872</v>
      </c>
      <c r="K217" s="248" t="s">
        <v>584</v>
      </c>
      <c r="L217" s="248" t="s">
        <v>364</v>
      </c>
      <c r="M217" s="252"/>
    </row>
    <row r="218" spans="1:13" ht="45" customHeight="1">
      <c r="A218" s="609"/>
      <c r="B218" s="226">
        <v>3</v>
      </c>
      <c r="C218" s="237" t="s">
        <v>815</v>
      </c>
      <c r="D218" s="225" t="s">
        <v>54</v>
      </c>
      <c r="E218" s="225" t="s">
        <v>53</v>
      </c>
      <c r="F218" s="232"/>
      <c r="G218" s="302">
        <v>1</v>
      </c>
      <c r="H218" s="606"/>
      <c r="I218" s="214">
        <v>3</v>
      </c>
      <c r="J218" s="244" t="s">
        <v>873</v>
      </c>
      <c r="K218" s="248" t="s">
        <v>584</v>
      </c>
      <c r="L218" s="248" t="s">
        <v>364</v>
      </c>
      <c r="M218" s="252"/>
    </row>
    <row r="219" spans="1:13" ht="24.75" customHeight="1">
      <c r="A219" s="604" t="s">
        <v>310</v>
      </c>
      <c r="B219" s="226">
        <v>1</v>
      </c>
      <c r="C219" s="237" t="s">
        <v>660</v>
      </c>
      <c r="D219" s="225" t="s">
        <v>54</v>
      </c>
      <c r="E219" s="225" t="s">
        <v>53</v>
      </c>
      <c r="F219" s="232"/>
      <c r="G219" s="301">
        <v>1</v>
      </c>
      <c r="H219" s="605" t="s">
        <v>599</v>
      </c>
      <c r="I219" s="214">
        <v>1</v>
      </c>
      <c r="J219" s="244" t="s">
        <v>765</v>
      </c>
      <c r="K219" s="248" t="s">
        <v>584</v>
      </c>
      <c r="L219" s="248" t="s">
        <v>364</v>
      </c>
      <c r="M219" s="252"/>
    </row>
    <row r="220" spans="1:13" ht="45" customHeight="1">
      <c r="A220" s="604"/>
      <c r="B220" s="226">
        <v>2</v>
      </c>
      <c r="C220" s="237" t="s">
        <v>816</v>
      </c>
      <c r="D220" s="225" t="s">
        <v>54</v>
      </c>
      <c r="E220" s="225" t="s">
        <v>53</v>
      </c>
      <c r="F220" s="232"/>
      <c r="G220" s="302">
        <v>1</v>
      </c>
      <c r="H220" s="606"/>
      <c r="I220" s="214">
        <v>2</v>
      </c>
      <c r="J220" s="244" t="s">
        <v>802</v>
      </c>
      <c r="K220" s="248" t="s">
        <v>584</v>
      </c>
      <c r="L220" s="248" t="s">
        <v>364</v>
      </c>
      <c r="M220" s="252"/>
    </row>
    <row r="221" spans="1:13" ht="35.25" customHeight="1">
      <c r="A221" s="604"/>
      <c r="B221" s="226">
        <v>3</v>
      </c>
      <c r="C221" s="237" t="s">
        <v>766</v>
      </c>
      <c r="D221" s="225" t="s">
        <v>54</v>
      </c>
      <c r="E221" s="225" t="s">
        <v>53</v>
      </c>
      <c r="F221" s="232"/>
      <c r="G221" s="307">
        <v>1</v>
      </c>
      <c r="H221" s="606"/>
      <c r="I221" s="214">
        <v>3</v>
      </c>
      <c r="J221" s="244" t="s">
        <v>763</v>
      </c>
      <c r="K221" s="248" t="s">
        <v>584</v>
      </c>
      <c r="L221" s="248" t="s">
        <v>364</v>
      </c>
      <c r="M221" s="252"/>
    </row>
    <row r="222" spans="1:13" s="256" customFormat="1" ht="15.75" customHeight="1">
      <c r="A222" s="601" t="s">
        <v>52</v>
      </c>
      <c r="B222" s="602"/>
      <c r="C222" s="602"/>
      <c r="D222" s="602"/>
      <c r="E222" s="602"/>
      <c r="F222" s="603"/>
      <c r="G222" s="312"/>
      <c r="H222" s="601" t="s">
        <v>600</v>
      </c>
      <c r="I222" s="602"/>
      <c r="J222" s="602"/>
      <c r="K222" s="602"/>
      <c r="L222" s="602"/>
      <c r="M222" s="603"/>
    </row>
    <row r="223" spans="1:13" ht="36.75" customHeight="1">
      <c r="A223" s="593" t="s">
        <v>311</v>
      </c>
      <c r="B223" s="226">
        <v>1</v>
      </c>
      <c r="C223" s="237" t="s">
        <v>312</v>
      </c>
      <c r="D223" s="225" t="s">
        <v>54</v>
      </c>
      <c r="E223" s="225" t="s">
        <v>53</v>
      </c>
      <c r="F223" s="232"/>
      <c r="G223" s="302">
        <v>1</v>
      </c>
      <c r="H223" s="595" t="s">
        <v>601</v>
      </c>
      <c r="I223" s="214">
        <v>2</v>
      </c>
      <c r="J223" s="244" t="s">
        <v>602</v>
      </c>
      <c r="K223" s="248" t="s">
        <v>363</v>
      </c>
      <c r="L223" s="248" t="s">
        <v>364</v>
      </c>
      <c r="M223" s="251"/>
    </row>
    <row r="224" spans="1:13" ht="25.5" customHeight="1">
      <c r="A224" s="593"/>
      <c r="B224" s="226">
        <v>2</v>
      </c>
      <c r="C224" s="237" t="s">
        <v>313</v>
      </c>
      <c r="D224" s="225" t="s">
        <v>54</v>
      </c>
      <c r="E224" s="225" t="s">
        <v>53</v>
      </c>
      <c r="F224" s="232"/>
      <c r="G224" s="302">
        <v>1</v>
      </c>
      <c r="H224" s="595"/>
      <c r="I224" s="214">
        <v>3</v>
      </c>
      <c r="J224" s="244" t="s">
        <v>670</v>
      </c>
      <c r="K224" s="248" t="s">
        <v>363</v>
      </c>
      <c r="L224" s="248" t="s">
        <v>364</v>
      </c>
      <c r="M224" s="251"/>
    </row>
    <row r="225" spans="1:13" ht="13.5" customHeight="1">
      <c r="A225" s="593"/>
      <c r="B225" s="226">
        <v>3</v>
      </c>
      <c r="C225" s="237" t="s">
        <v>314</v>
      </c>
      <c r="D225" s="225" t="s">
        <v>54</v>
      </c>
      <c r="E225" s="225" t="s">
        <v>53</v>
      </c>
      <c r="F225" s="232"/>
      <c r="G225" s="302">
        <v>1</v>
      </c>
      <c r="H225" s="595"/>
      <c r="I225" s="214">
        <v>4</v>
      </c>
      <c r="J225" s="244" t="s">
        <v>603</v>
      </c>
      <c r="K225" s="248" t="s">
        <v>363</v>
      </c>
      <c r="L225" s="248" t="s">
        <v>364</v>
      </c>
      <c r="M225" s="251"/>
    </row>
    <row r="226" spans="1:13" ht="24.75" customHeight="1">
      <c r="A226" s="593"/>
      <c r="B226" s="226">
        <v>4</v>
      </c>
      <c r="C226" s="237" t="s">
        <v>315</v>
      </c>
      <c r="D226" s="225" t="s">
        <v>54</v>
      </c>
      <c r="E226" s="225" t="s">
        <v>53</v>
      </c>
      <c r="F226" s="232"/>
      <c r="G226" s="302">
        <v>1</v>
      </c>
      <c r="H226" s="595"/>
      <c r="I226" s="214">
        <v>5</v>
      </c>
      <c r="J226" s="244" t="s">
        <v>604</v>
      </c>
      <c r="K226" s="248" t="s">
        <v>363</v>
      </c>
      <c r="L226" s="248" t="s">
        <v>364</v>
      </c>
      <c r="M226" s="251"/>
    </row>
    <row r="227" spans="1:13" ht="22.5">
      <c r="A227" s="593"/>
      <c r="B227" s="226">
        <v>5</v>
      </c>
      <c r="C227" s="237" t="s">
        <v>316</v>
      </c>
      <c r="D227" s="225" t="s">
        <v>54</v>
      </c>
      <c r="E227" s="225" t="s">
        <v>53</v>
      </c>
      <c r="F227" s="232"/>
      <c r="G227" s="302">
        <v>1</v>
      </c>
      <c r="H227" s="595"/>
      <c r="I227" s="214">
        <v>6</v>
      </c>
      <c r="J227" s="244" t="s">
        <v>661</v>
      </c>
      <c r="K227" s="248" t="s">
        <v>363</v>
      </c>
      <c r="L227" s="248" t="s">
        <v>364</v>
      </c>
      <c r="M227" s="251"/>
    </row>
    <row r="228" spans="1:13" ht="22.5">
      <c r="A228" s="593"/>
      <c r="B228" s="226">
        <v>6</v>
      </c>
      <c r="C228" s="237" t="s">
        <v>317</v>
      </c>
      <c r="D228" s="225" t="s">
        <v>75</v>
      </c>
      <c r="E228" s="225" t="s">
        <v>77</v>
      </c>
      <c r="F228" s="232"/>
      <c r="G228" s="307">
        <v>1</v>
      </c>
      <c r="H228" s="596"/>
      <c r="I228" s="214">
        <v>7</v>
      </c>
      <c r="J228" s="244" t="s">
        <v>605</v>
      </c>
      <c r="K228" s="248" t="s">
        <v>375</v>
      </c>
      <c r="L228" s="248" t="s">
        <v>376</v>
      </c>
      <c r="M228" s="251"/>
    </row>
    <row r="229" spans="1:13" ht="25.5" customHeight="1">
      <c r="A229" s="593" t="s">
        <v>318</v>
      </c>
      <c r="B229" s="226">
        <v>1</v>
      </c>
      <c r="C229" s="229" t="s">
        <v>319</v>
      </c>
      <c r="D229" s="231" t="s">
        <v>107</v>
      </c>
      <c r="E229" s="225" t="s">
        <v>109</v>
      </c>
      <c r="F229" s="232"/>
      <c r="G229" s="301">
        <v>1</v>
      </c>
      <c r="H229" s="594" t="s">
        <v>606</v>
      </c>
      <c r="I229" s="214">
        <v>1</v>
      </c>
      <c r="J229" s="244" t="s">
        <v>607</v>
      </c>
      <c r="K229" s="248" t="s">
        <v>406</v>
      </c>
      <c r="L229" s="248" t="s">
        <v>409</v>
      </c>
      <c r="M229" s="235"/>
    </row>
    <row r="230" spans="1:13" ht="25.5" customHeight="1">
      <c r="A230" s="593"/>
      <c r="B230" s="226">
        <v>2</v>
      </c>
      <c r="C230" s="229" t="s">
        <v>320</v>
      </c>
      <c r="D230" s="225" t="s">
        <v>54</v>
      </c>
      <c r="E230" s="225" t="s">
        <v>53</v>
      </c>
      <c r="F230" s="232"/>
      <c r="G230" s="302">
        <v>1</v>
      </c>
      <c r="H230" s="595"/>
      <c r="I230" s="214">
        <v>2</v>
      </c>
      <c r="J230" s="244" t="s">
        <v>608</v>
      </c>
      <c r="K230" s="248" t="s">
        <v>363</v>
      </c>
      <c r="L230" s="248" t="s">
        <v>364</v>
      </c>
      <c r="M230" s="251"/>
    </row>
    <row r="231" spans="1:13" ht="25.5" customHeight="1">
      <c r="A231" s="593"/>
      <c r="B231" s="226">
        <v>3</v>
      </c>
      <c r="C231" s="229" t="s">
        <v>354</v>
      </c>
      <c r="D231" s="225" t="s">
        <v>54</v>
      </c>
      <c r="E231" s="225" t="s">
        <v>53</v>
      </c>
      <c r="F231" s="232"/>
      <c r="G231" s="302">
        <v>1</v>
      </c>
      <c r="H231" s="595"/>
      <c r="I231" s="214">
        <v>3</v>
      </c>
      <c r="J231" s="244" t="s">
        <v>692</v>
      </c>
      <c r="K231" s="248" t="s">
        <v>363</v>
      </c>
      <c r="L231" s="248" t="s">
        <v>364</v>
      </c>
      <c r="M231" s="251"/>
    </row>
    <row r="232" spans="1:13" ht="25.5" customHeight="1">
      <c r="A232" s="593"/>
      <c r="B232" s="226">
        <v>4</v>
      </c>
      <c r="C232" s="229" t="s">
        <v>321</v>
      </c>
      <c r="D232" s="225" t="s">
        <v>54</v>
      </c>
      <c r="E232" s="225" t="s">
        <v>53</v>
      </c>
      <c r="F232" s="232"/>
      <c r="G232" s="302">
        <v>1</v>
      </c>
      <c r="H232" s="595"/>
      <c r="I232" s="214">
        <v>4</v>
      </c>
      <c r="J232" s="244" t="s">
        <v>662</v>
      </c>
      <c r="K232" s="248" t="s">
        <v>363</v>
      </c>
      <c r="L232" s="248" t="s">
        <v>364</v>
      </c>
      <c r="M232" s="251"/>
    </row>
    <row r="233" spans="1:13" ht="25.5" customHeight="1">
      <c r="A233" s="593"/>
      <c r="B233" s="226">
        <v>5</v>
      </c>
      <c r="C233" s="229" t="s">
        <v>322</v>
      </c>
      <c r="D233" s="225" t="s">
        <v>75</v>
      </c>
      <c r="E233" s="225" t="s">
        <v>77</v>
      </c>
      <c r="F233" s="232"/>
      <c r="G233" s="307">
        <v>1</v>
      </c>
      <c r="H233" s="596"/>
      <c r="I233" s="214">
        <v>5</v>
      </c>
      <c r="J233" s="244" t="s">
        <v>610</v>
      </c>
      <c r="K233" s="248" t="s">
        <v>375</v>
      </c>
      <c r="L233" s="248" t="s">
        <v>609</v>
      </c>
      <c r="M233" s="235"/>
    </row>
    <row r="234" spans="1:13" ht="29.25" customHeight="1">
      <c r="A234" s="597" t="s">
        <v>323</v>
      </c>
      <c r="B234" s="226">
        <v>1</v>
      </c>
      <c r="C234" s="229" t="s">
        <v>684</v>
      </c>
      <c r="D234" s="225" t="s">
        <v>54</v>
      </c>
      <c r="E234" s="225" t="s">
        <v>53</v>
      </c>
      <c r="F234" s="232"/>
      <c r="G234" s="325">
        <v>1</v>
      </c>
      <c r="H234" s="599" t="s">
        <v>611</v>
      </c>
      <c r="I234" s="226">
        <v>1</v>
      </c>
      <c r="J234" s="229" t="s">
        <v>668</v>
      </c>
      <c r="K234" s="249" t="s">
        <v>584</v>
      </c>
      <c r="L234" s="249" t="s">
        <v>364</v>
      </c>
      <c r="M234" s="232"/>
    </row>
    <row r="235" spans="1:13" ht="33" customHeight="1">
      <c r="A235" s="598"/>
      <c r="B235" s="226">
        <v>2</v>
      </c>
      <c r="C235" s="237" t="s">
        <v>665</v>
      </c>
      <c r="D235" s="225" t="s">
        <v>54</v>
      </c>
      <c r="E235" s="225" t="s">
        <v>53</v>
      </c>
      <c r="F235" s="232"/>
      <c r="G235" s="326">
        <v>1</v>
      </c>
      <c r="H235" s="600"/>
      <c r="I235" s="226">
        <v>2</v>
      </c>
      <c r="J235" s="229" t="s">
        <v>669</v>
      </c>
      <c r="K235" s="249" t="s">
        <v>584</v>
      </c>
      <c r="L235" s="249" t="s">
        <v>364</v>
      </c>
      <c r="M235" s="232"/>
    </row>
    <row r="236" spans="1:13" s="256" customFormat="1" ht="20.25" customHeight="1">
      <c r="A236" s="601" t="s">
        <v>55</v>
      </c>
      <c r="B236" s="602"/>
      <c r="C236" s="602"/>
      <c r="D236" s="602"/>
      <c r="E236" s="602"/>
      <c r="F236" s="603"/>
      <c r="G236" s="312"/>
      <c r="H236" s="601" t="s">
        <v>612</v>
      </c>
      <c r="I236" s="602"/>
      <c r="J236" s="602"/>
      <c r="K236" s="602"/>
      <c r="L236" s="602"/>
      <c r="M236" s="603"/>
    </row>
    <row r="237" spans="1:13" s="241" customFormat="1" ht="25.5" customHeight="1">
      <c r="A237" s="587" t="s">
        <v>324</v>
      </c>
      <c r="B237" s="224">
        <v>1</v>
      </c>
      <c r="C237" s="245" t="s">
        <v>325</v>
      </c>
      <c r="D237" s="238" t="s">
        <v>75</v>
      </c>
      <c r="E237" s="238" t="s">
        <v>77</v>
      </c>
      <c r="F237" s="239"/>
      <c r="G237" s="315">
        <v>2</v>
      </c>
      <c r="H237" s="588" t="s">
        <v>613</v>
      </c>
      <c r="I237" s="214">
        <v>1</v>
      </c>
      <c r="J237" s="244" t="s">
        <v>874</v>
      </c>
      <c r="K237" s="248" t="s">
        <v>375</v>
      </c>
      <c r="L237" s="248" t="s">
        <v>376</v>
      </c>
      <c r="M237" s="235"/>
    </row>
    <row r="238" spans="1:13" ht="25.5" customHeight="1">
      <c r="A238" s="587"/>
      <c r="B238" s="226">
        <v>2</v>
      </c>
      <c r="C238" s="237" t="s">
        <v>326</v>
      </c>
      <c r="D238" s="225" t="s">
        <v>128</v>
      </c>
      <c r="E238" s="225" t="s">
        <v>327</v>
      </c>
      <c r="F238" s="232"/>
      <c r="G238" s="302">
        <v>2</v>
      </c>
      <c r="H238" s="589"/>
      <c r="I238" s="214">
        <v>2</v>
      </c>
      <c r="J238" s="244" t="s">
        <v>615</v>
      </c>
      <c r="K238" s="248" t="s">
        <v>428</v>
      </c>
      <c r="L238" s="248" t="s">
        <v>495</v>
      </c>
      <c r="M238" s="235"/>
    </row>
    <row r="239" spans="1:13" s="241" customFormat="1" ht="25.5" customHeight="1">
      <c r="A239" s="587"/>
      <c r="B239" s="224">
        <v>3</v>
      </c>
      <c r="C239" s="245" t="s">
        <v>328</v>
      </c>
      <c r="D239" s="238" t="s">
        <v>83</v>
      </c>
      <c r="E239" s="238" t="s">
        <v>329</v>
      </c>
      <c r="F239" s="239"/>
      <c r="G239" s="304">
        <v>2</v>
      </c>
      <c r="H239" s="589"/>
      <c r="I239" s="214">
        <v>3</v>
      </c>
      <c r="J239" s="244" t="s">
        <v>875</v>
      </c>
      <c r="K239" s="248" t="s">
        <v>380</v>
      </c>
      <c r="L239" s="248" t="s">
        <v>382</v>
      </c>
      <c r="M239" s="232"/>
    </row>
    <row r="240" spans="1:13" s="241" customFormat="1" ht="25.5" customHeight="1">
      <c r="A240" s="587"/>
      <c r="B240" s="224">
        <v>4</v>
      </c>
      <c r="C240" s="245" t="s">
        <v>330</v>
      </c>
      <c r="D240" s="238" t="s">
        <v>331</v>
      </c>
      <c r="E240" s="238" t="s">
        <v>332</v>
      </c>
      <c r="F240" s="239"/>
      <c r="G240" s="304">
        <v>2</v>
      </c>
      <c r="H240" s="589"/>
      <c r="I240" s="214">
        <v>4</v>
      </c>
      <c r="J240" s="244" t="s">
        <v>876</v>
      </c>
      <c r="K240" s="248" t="s">
        <v>464</v>
      </c>
      <c r="L240" s="248" t="s">
        <v>467</v>
      </c>
      <c r="M240" s="235"/>
    </row>
    <row r="241" spans="1:13" ht="25.5" customHeight="1">
      <c r="A241" s="587"/>
      <c r="B241" s="226">
        <v>5</v>
      </c>
      <c r="C241" s="237" t="s">
        <v>333</v>
      </c>
      <c r="D241" s="225" t="s">
        <v>54</v>
      </c>
      <c r="E241" s="225" t="s">
        <v>53</v>
      </c>
      <c r="F241" s="232"/>
      <c r="G241" s="302">
        <v>1</v>
      </c>
      <c r="H241" s="589"/>
      <c r="I241" s="214">
        <v>5</v>
      </c>
      <c r="J241" s="244" t="s">
        <v>617</v>
      </c>
      <c r="K241" s="248" t="s">
        <v>363</v>
      </c>
      <c r="L241" s="248" t="s">
        <v>364</v>
      </c>
      <c r="M241" s="235"/>
    </row>
    <row r="242" spans="1:13" ht="25.5" customHeight="1">
      <c r="A242" s="587"/>
      <c r="B242" s="226">
        <v>6</v>
      </c>
      <c r="C242" s="237" t="s">
        <v>334</v>
      </c>
      <c r="D242" s="225" t="s">
        <v>54</v>
      </c>
      <c r="E242" s="225" t="s">
        <v>53</v>
      </c>
      <c r="F242" s="232"/>
      <c r="G242" s="307">
        <v>1</v>
      </c>
      <c r="H242" s="590"/>
      <c r="I242" s="214">
        <v>6</v>
      </c>
      <c r="J242" s="244" t="s">
        <v>618</v>
      </c>
      <c r="K242" s="248" t="s">
        <v>363</v>
      </c>
      <c r="L242" s="248" t="s">
        <v>364</v>
      </c>
      <c r="M242" s="235"/>
    </row>
    <row r="243" spans="1:13" s="241" customFormat="1" ht="25.5" customHeight="1">
      <c r="A243" s="591" t="s">
        <v>335</v>
      </c>
      <c r="B243" s="224">
        <v>1</v>
      </c>
      <c r="C243" s="245" t="s">
        <v>877</v>
      </c>
      <c r="D243" s="238" t="s">
        <v>54</v>
      </c>
      <c r="E243" s="238" t="s">
        <v>53</v>
      </c>
      <c r="F243" s="239"/>
      <c r="G243" s="315">
        <v>2</v>
      </c>
      <c r="H243" s="588" t="s">
        <v>619</v>
      </c>
      <c r="I243" s="214">
        <v>1</v>
      </c>
      <c r="J243" s="244" t="s">
        <v>878</v>
      </c>
      <c r="K243" s="248" t="s">
        <v>363</v>
      </c>
      <c r="L243" s="248" t="s">
        <v>364</v>
      </c>
      <c r="M243" s="235"/>
    </row>
    <row r="244" spans="1:13" s="241" customFormat="1" ht="25.5" customHeight="1">
      <c r="A244" s="592"/>
      <c r="B244" s="224">
        <v>2</v>
      </c>
      <c r="C244" s="245" t="s">
        <v>776</v>
      </c>
      <c r="D244" s="238" t="s">
        <v>54</v>
      </c>
      <c r="E244" s="238" t="s">
        <v>53</v>
      </c>
      <c r="F244" s="239"/>
      <c r="G244" s="304">
        <v>2</v>
      </c>
      <c r="H244" s="589"/>
      <c r="I244" s="214">
        <v>2</v>
      </c>
      <c r="J244" s="244" t="s">
        <v>879</v>
      </c>
      <c r="K244" s="248" t="s">
        <v>363</v>
      </c>
      <c r="L244" s="248" t="s">
        <v>364</v>
      </c>
      <c r="M244" s="235"/>
    </row>
    <row r="245" spans="1:13" s="256" customFormat="1" ht="25.5" customHeight="1">
      <c r="A245" s="592"/>
      <c r="B245" s="226">
        <v>3</v>
      </c>
      <c r="C245" s="237" t="s">
        <v>735</v>
      </c>
      <c r="D245" s="249" t="s">
        <v>720</v>
      </c>
      <c r="E245" s="249" t="s">
        <v>126</v>
      </c>
      <c r="F245" s="253"/>
      <c r="G245" s="302">
        <v>2</v>
      </c>
      <c r="H245" s="589"/>
      <c r="I245" s="214">
        <v>3</v>
      </c>
      <c r="J245" s="254" t="s">
        <v>623</v>
      </c>
      <c r="K245" s="248" t="s">
        <v>621</v>
      </c>
      <c r="L245" s="248" t="s">
        <v>426</v>
      </c>
      <c r="M245" s="255"/>
    </row>
    <row r="246" spans="1:13" s="256" customFormat="1" ht="25.5" customHeight="1">
      <c r="A246" s="592"/>
      <c r="B246" s="226">
        <v>4</v>
      </c>
      <c r="C246" s="237" t="s">
        <v>198</v>
      </c>
      <c r="D246" s="225" t="s">
        <v>128</v>
      </c>
      <c r="E246" s="225" t="s">
        <v>126</v>
      </c>
      <c r="F246" s="225" t="s">
        <v>86</v>
      </c>
      <c r="G246" s="302">
        <v>1</v>
      </c>
      <c r="H246" s="590"/>
      <c r="I246" s="214">
        <v>4</v>
      </c>
      <c r="J246" s="244" t="s">
        <v>780</v>
      </c>
      <c r="K246" s="248" t="s">
        <v>621</v>
      </c>
      <c r="L246" s="248" t="s">
        <v>426</v>
      </c>
      <c r="M246" s="255"/>
    </row>
    <row r="247" spans="1:13" s="241" customFormat="1" ht="25.5" customHeight="1">
      <c r="A247" s="587" t="s">
        <v>336</v>
      </c>
      <c r="B247" s="224">
        <v>1</v>
      </c>
      <c r="C247" s="245" t="s">
        <v>337</v>
      </c>
      <c r="D247" s="238" t="s">
        <v>54</v>
      </c>
      <c r="E247" s="238" t="s">
        <v>53</v>
      </c>
      <c r="F247" s="239"/>
      <c r="G247" s="315">
        <v>1</v>
      </c>
      <c r="H247" s="588" t="s">
        <v>624</v>
      </c>
      <c r="I247" s="214">
        <v>1</v>
      </c>
      <c r="J247" s="244" t="s">
        <v>625</v>
      </c>
      <c r="K247" s="248" t="s">
        <v>363</v>
      </c>
      <c r="L247" s="248" t="s">
        <v>364</v>
      </c>
      <c r="M247" s="235"/>
    </row>
    <row r="248" spans="1:13" ht="27" customHeight="1">
      <c r="A248" s="587"/>
      <c r="B248" s="226">
        <v>2</v>
      </c>
      <c r="C248" s="237" t="s">
        <v>338</v>
      </c>
      <c r="D248" s="225" t="s">
        <v>54</v>
      </c>
      <c r="E248" s="225" t="s">
        <v>53</v>
      </c>
      <c r="F248" s="232"/>
      <c r="G248" s="307">
        <v>1</v>
      </c>
      <c r="H248" s="590"/>
      <c r="I248" s="214">
        <v>2</v>
      </c>
      <c r="J248" s="244" t="s">
        <v>626</v>
      </c>
      <c r="K248" s="248" t="s">
        <v>363</v>
      </c>
      <c r="L248" s="248" t="s">
        <v>364</v>
      </c>
      <c r="M248" s="235"/>
    </row>
    <row r="249" spans="1:13" ht="27.75" customHeight="1">
      <c r="A249" s="327"/>
      <c r="B249" s="328"/>
      <c r="C249" s="329"/>
      <c r="D249" s="212"/>
      <c r="E249" s="212"/>
      <c r="F249" s="236"/>
      <c r="G249" s="330"/>
      <c r="H249" s="331"/>
      <c r="I249" s="332"/>
      <c r="J249" s="333"/>
      <c r="K249" s="334"/>
      <c r="L249" s="334"/>
      <c r="M249" s="257"/>
    </row>
  </sheetData>
  <mergeCells count="130">
    <mergeCell ref="A2:A10"/>
    <mergeCell ref="H2:H10"/>
    <mergeCell ref="A11:A15"/>
    <mergeCell ref="H11:H15"/>
    <mergeCell ref="A16:A23"/>
    <mergeCell ref="H16:H23"/>
    <mergeCell ref="A24:A28"/>
    <mergeCell ref="H24:H28"/>
    <mergeCell ref="A1:F1"/>
    <mergeCell ref="H1:M1"/>
    <mergeCell ref="A40:A47"/>
    <mergeCell ref="H40:H47"/>
    <mergeCell ref="A48:A52"/>
    <mergeCell ref="H48:H52"/>
    <mergeCell ref="A53:A60"/>
    <mergeCell ref="H53:H60"/>
    <mergeCell ref="A29:A31"/>
    <mergeCell ref="H29:H31"/>
    <mergeCell ref="A32:A38"/>
    <mergeCell ref="H32:H38"/>
    <mergeCell ref="A39:F39"/>
    <mergeCell ref="H39:M39"/>
    <mergeCell ref="A73:F73"/>
    <mergeCell ref="H73:M73"/>
    <mergeCell ref="A74:A77"/>
    <mergeCell ref="H74:H77"/>
    <mergeCell ref="A78:A84"/>
    <mergeCell ref="H78:H84"/>
    <mergeCell ref="A61:A66"/>
    <mergeCell ref="H61:H66"/>
    <mergeCell ref="A67:A70"/>
    <mergeCell ref="H67:H70"/>
    <mergeCell ref="A71:A72"/>
    <mergeCell ref="H71:H72"/>
    <mergeCell ref="A95:A97"/>
    <mergeCell ref="H95:H97"/>
    <mergeCell ref="A98:F98"/>
    <mergeCell ref="H98:M98"/>
    <mergeCell ref="A99:A102"/>
    <mergeCell ref="H99:H102"/>
    <mergeCell ref="A85:A87"/>
    <mergeCell ref="H85:H87"/>
    <mergeCell ref="A88:F88"/>
    <mergeCell ref="H88:M88"/>
    <mergeCell ref="A89:A94"/>
    <mergeCell ref="H89:H94"/>
    <mergeCell ref="A112:A115"/>
    <mergeCell ref="H112:H115"/>
    <mergeCell ref="A116:A119"/>
    <mergeCell ref="H116:H119"/>
    <mergeCell ref="A120:F120"/>
    <mergeCell ref="H120:M120"/>
    <mergeCell ref="A103:A107"/>
    <mergeCell ref="H103:H107"/>
    <mergeCell ref="A108:A110"/>
    <mergeCell ref="H108:H110"/>
    <mergeCell ref="A111:F111"/>
    <mergeCell ref="H111:M111"/>
    <mergeCell ref="A132:A133"/>
    <mergeCell ref="H132:H133"/>
    <mergeCell ref="A134:F134"/>
    <mergeCell ref="H134:M134"/>
    <mergeCell ref="A135:A141"/>
    <mergeCell ref="H135:H141"/>
    <mergeCell ref="A121:A124"/>
    <mergeCell ref="H121:H124"/>
    <mergeCell ref="A125:A127"/>
    <mergeCell ref="H125:H127"/>
    <mergeCell ref="A128:A131"/>
    <mergeCell ref="H128:H131"/>
    <mergeCell ref="A154:A160"/>
    <mergeCell ref="H154:H160"/>
    <mergeCell ref="A161:A166"/>
    <mergeCell ref="H161:H166"/>
    <mergeCell ref="A167:A168"/>
    <mergeCell ref="H167:H168"/>
    <mergeCell ref="A142:A145"/>
    <mergeCell ref="H142:H145"/>
    <mergeCell ref="A146:A152"/>
    <mergeCell ref="H146:H152"/>
    <mergeCell ref="A153:F153"/>
    <mergeCell ref="H153:M153"/>
    <mergeCell ref="A177:A182"/>
    <mergeCell ref="H177:H182"/>
    <mergeCell ref="A183:F183"/>
    <mergeCell ref="H183:M183"/>
    <mergeCell ref="A184:A189"/>
    <mergeCell ref="H184:H189"/>
    <mergeCell ref="A169:A172"/>
    <mergeCell ref="H169:H172"/>
    <mergeCell ref="A173:F173"/>
    <mergeCell ref="H173:M173"/>
    <mergeCell ref="A174:A176"/>
    <mergeCell ref="H174:H176"/>
    <mergeCell ref="A201:A203"/>
    <mergeCell ref="H201:H203"/>
    <mergeCell ref="A204:A205"/>
    <mergeCell ref="H204:H205"/>
    <mergeCell ref="A206:A209"/>
    <mergeCell ref="H206:H209"/>
    <mergeCell ref="A190:A194"/>
    <mergeCell ref="H190:H194"/>
    <mergeCell ref="A195:A199"/>
    <mergeCell ref="H195:H199"/>
    <mergeCell ref="A200:F200"/>
    <mergeCell ref="H200:M200"/>
    <mergeCell ref="A219:A221"/>
    <mergeCell ref="H219:H221"/>
    <mergeCell ref="A222:F222"/>
    <mergeCell ref="H222:M222"/>
    <mergeCell ref="A223:A228"/>
    <mergeCell ref="H223:H228"/>
    <mergeCell ref="A210:F210"/>
    <mergeCell ref="H210:M210"/>
    <mergeCell ref="A211:A215"/>
    <mergeCell ref="H211:H215"/>
    <mergeCell ref="A216:A218"/>
    <mergeCell ref="H216:H218"/>
    <mergeCell ref="A237:A242"/>
    <mergeCell ref="H237:H242"/>
    <mergeCell ref="A243:A246"/>
    <mergeCell ref="H243:H246"/>
    <mergeCell ref="A247:A248"/>
    <mergeCell ref="H247:H248"/>
    <mergeCell ref="A229:A233"/>
    <mergeCell ref="H229:H233"/>
    <mergeCell ref="A234:A235"/>
    <mergeCell ref="H234:H235"/>
    <mergeCell ref="A236:F236"/>
    <mergeCell ref="H236:M236"/>
  </mergeCells>
  <pageMargins left="0.7" right="0.7" top="0.75" bottom="0.75" header="0.3" footer="0.3"/>
  <pageSetup paperSize="9" scale="66" orientation="portrait" r:id="rId1"/>
  <rowBreaks count="6" manualBreakCount="6">
    <brk id="38" min="7" max="13" man="1"/>
    <brk id="72" min="7" max="13" man="1"/>
    <brk id="110" min="7" max="13" man="1"/>
    <brk id="152" min="7" max="13" man="1"/>
    <brk id="199" min="7" max="13" man="1"/>
    <brk id="235" min="7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>
    <tabColor rgb="FFFF0000"/>
  </sheetPr>
  <dimension ref="A1:E37"/>
  <sheetViews>
    <sheetView showGridLines="0" zoomScaleNormal="100" zoomScaleSheetLayoutView="100" workbookViewId="0">
      <selection activeCell="D51" sqref="D51:D54"/>
    </sheetView>
  </sheetViews>
  <sheetFormatPr defaultColWidth="9.125" defaultRowHeight="15.75"/>
  <cols>
    <col min="1" max="1" width="8.375" style="583" customWidth="1"/>
    <col min="2" max="2" width="135.25" style="163" customWidth="1"/>
    <col min="3" max="3" width="9.125" style="96"/>
    <col min="4" max="4" width="96.375" style="96" customWidth="1"/>
    <col min="5" max="16384" width="9.125" style="96"/>
  </cols>
  <sheetData>
    <row r="1" spans="1:5" ht="42.75" customHeight="1">
      <c r="A1" s="625" t="s">
        <v>1144</v>
      </c>
      <c r="B1" s="626"/>
      <c r="D1" s="625"/>
      <c r="E1" s="626"/>
    </row>
    <row r="2" spans="1:5" ht="60" customHeight="1">
      <c r="A2" s="582"/>
      <c r="B2" s="161" t="s">
        <v>1145</v>
      </c>
      <c r="D2" s="161"/>
    </row>
    <row r="3" spans="1:5" s="162" customFormat="1" ht="24" customHeight="1">
      <c r="A3" s="583"/>
      <c r="B3" s="581" t="s">
        <v>1146</v>
      </c>
      <c r="D3" s="161"/>
    </row>
    <row r="4" spans="1:5" ht="318" customHeight="1"/>
    <row r="5" spans="1:5" ht="19.5" customHeight="1">
      <c r="A5" s="583" t="s">
        <v>40</v>
      </c>
      <c r="B5" s="161" t="s">
        <v>1147</v>
      </c>
      <c r="D5" s="161"/>
    </row>
    <row r="6" spans="1:5" ht="26.25" customHeight="1">
      <c r="B6" s="581" t="s">
        <v>1148</v>
      </c>
      <c r="D6" s="161"/>
    </row>
    <row r="7" spans="1:5" ht="196.5" customHeight="1"/>
    <row r="8" spans="1:5" ht="42.75" customHeight="1">
      <c r="A8" s="584" t="s">
        <v>41</v>
      </c>
      <c r="B8" s="164" t="s">
        <v>1149</v>
      </c>
      <c r="D8" s="164"/>
    </row>
    <row r="9" spans="1:5" ht="45.75" customHeight="1">
      <c r="A9" s="584" t="s">
        <v>1150</v>
      </c>
      <c r="B9" s="161" t="s">
        <v>1151</v>
      </c>
    </row>
    <row r="10" spans="1:5" ht="25.5" customHeight="1">
      <c r="A10" s="584"/>
      <c r="B10" s="581" t="s">
        <v>1152</v>
      </c>
    </row>
    <row r="11" spans="1:5" ht="200.25" customHeight="1">
      <c r="A11" s="584"/>
      <c r="B11" s="581"/>
    </row>
    <row r="12" spans="1:5" ht="33" customHeight="1">
      <c r="A12" s="584" t="s">
        <v>1153</v>
      </c>
      <c r="B12" s="161" t="s">
        <v>1154</v>
      </c>
    </row>
    <row r="13" spans="1:5" ht="26.25" customHeight="1">
      <c r="A13" s="584"/>
      <c r="B13" s="581" t="s">
        <v>1155</v>
      </c>
    </row>
    <row r="14" spans="1:5" ht="210" customHeight="1">
      <c r="A14" s="584"/>
      <c r="B14" s="581"/>
    </row>
    <row r="15" spans="1:5" ht="31.5" customHeight="1">
      <c r="A15" s="584" t="s">
        <v>1157</v>
      </c>
      <c r="B15" s="161" t="s">
        <v>1156</v>
      </c>
    </row>
    <row r="16" spans="1:5" ht="30" customHeight="1">
      <c r="A16" s="584"/>
      <c r="B16" s="581" t="s">
        <v>1158</v>
      </c>
    </row>
    <row r="17" spans="1:4" ht="383.25" customHeight="1">
      <c r="A17" s="584"/>
      <c r="B17" s="161"/>
    </row>
    <row r="18" spans="1:4" s="548" customFormat="1" ht="19.5" customHeight="1">
      <c r="A18" s="584" t="s">
        <v>1160</v>
      </c>
      <c r="B18" s="585" t="s">
        <v>1159</v>
      </c>
      <c r="D18" s="67"/>
    </row>
    <row r="19" spans="1:4" ht="37.5" customHeight="1">
      <c r="A19" s="584" t="s">
        <v>1161</v>
      </c>
      <c r="B19" s="164" t="s">
        <v>1162</v>
      </c>
    </row>
    <row r="20" spans="1:4" ht="102" customHeight="1">
      <c r="A20" s="584" t="s">
        <v>1164</v>
      </c>
      <c r="B20" s="585" t="s">
        <v>1163</v>
      </c>
      <c r="D20" s="165"/>
    </row>
    <row r="21" spans="1:4" ht="33" customHeight="1">
      <c r="A21" s="584"/>
      <c r="B21" s="581" t="s">
        <v>1165</v>
      </c>
      <c r="D21" s="161"/>
    </row>
    <row r="22" spans="1:4" ht="171.75" customHeight="1">
      <c r="A22" s="584"/>
      <c r="B22" s="67"/>
      <c r="D22" s="67"/>
    </row>
    <row r="23" spans="1:4" ht="28.5" customHeight="1">
      <c r="A23" s="584"/>
      <c r="B23" s="581" t="s">
        <v>1166</v>
      </c>
      <c r="D23" s="161"/>
    </row>
    <row r="24" spans="1:4" ht="197.25" customHeight="1">
      <c r="A24" s="584"/>
      <c r="B24" s="161"/>
      <c r="D24" s="161"/>
    </row>
    <row r="25" spans="1:4" ht="77.25" customHeight="1">
      <c r="A25" s="584" t="s">
        <v>1168</v>
      </c>
      <c r="B25" s="161" t="s">
        <v>1167</v>
      </c>
      <c r="D25" s="161"/>
    </row>
    <row r="26" spans="1:4" ht="28.5" customHeight="1">
      <c r="A26" s="584"/>
      <c r="B26" s="581" t="s">
        <v>1169</v>
      </c>
      <c r="D26" s="161"/>
    </row>
    <row r="27" spans="1:4" ht="118.5" customHeight="1">
      <c r="A27" s="584"/>
      <c r="B27" s="161"/>
      <c r="D27" s="161"/>
    </row>
    <row r="28" spans="1:4" ht="19.5" customHeight="1">
      <c r="A28" s="584"/>
      <c r="B28" s="581" t="s">
        <v>1170</v>
      </c>
      <c r="D28" s="161"/>
    </row>
    <row r="29" spans="1:4" ht="124.5" customHeight="1">
      <c r="A29" s="584"/>
      <c r="B29" s="161"/>
      <c r="D29" s="161"/>
    </row>
    <row r="30" spans="1:4">
      <c r="A30" s="584" t="s">
        <v>1172</v>
      </c>
      <c r="B30" s="585" t="s">
        <v>1171</v>
      </c>
    </row>
    <row r="31" spans="1:4">
      <c r="A31" s="584" t="s">
        <v>1174</v>
      </c>
      <c r="B31" s="585" t="s">
        <v>1173</v>
      </c>
    </row>
    <row r="32" spans="1:4" ht="31.5">
      <c r="A32" s="584" t="s">
        <v>1176</v>
      </c>
      <c r="B32" s="585" t="s">
        <v>1175</v>
      </c>
    </row>
    <row r="33" spans="1:1">
      <c r="A33" s="584"/>
    </row>
    <row r="34" spans="1:1">
      <c r="A34" s="584"/>
    </row>
    <row r="35" spans="1:1">
      <c r="A35" s="584"/>
    </row>
    <row r="36" spans="1:1">
      <c r="A36" s="584"/>
    </row>
    <row r="37" spans="1:1">
      <c r="A37" s="584"/>
    </row>
  </sheetData>
  <mergeCells count="2">
    <mergeCell ref="A1:B1"/>
    <mergeCell ref="D1:E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L25"/>
  <sheetViews>
    <sheetView showGridLines="0" zoomScale="160" zoomScaleNormal="160" zoomScaleSheetLayoutView="100" workbookViewId="0">
      <selection activeCell="D51" sqref="D51:D54"/>
    </sheetView>
  </sheetViews>
  <sheetFormatPr defaultColWidth="9.125" defaultRowHeight="15"/>
  <cols>
    <col min="1" max="1" width="9" style="39" customWidth="1"/>
    <col min="2" max="2" width="6.25" style="39" customWidth="1"/>
    <col min="3" max="3" width="4.625" style="39" customWidth="1"/>
    <col min="4" max="4" width="13.25" style="139" customWidth="1"/>
    <col min="5" max="8" width="13.75" style="39" customWidth="1"/>
    <col min="9" max="9" width="4.75" style="39" customWidth="1"/>
    <col min="10" max="10" width="5.125" style="39" customWidth="1"/>
    <col min="11" max="12" width="13.75" style="39" customWidth="1"/>
    <col min="13" max="16384" width="9.125" style="39"/>
  </cols>
  <sheetData>
    <row r="1" spans="1:12" ht="75.75" customHeight="1" thickBot="1">
      <c r="A1" s="147" t="s">
        <v>1178</v>
      </c>
      <c r="J1" s="139"/>
    </row>
    <row r="2" spans="1:12" ht="27" customHeight="1">
      <c r="A2" s="147" t="s">
        <v>912</v>
      </c>
      <c r="D2" s="217"/>
      <c r="E2" s="22"/>
      <c r="F2" s="22"/>
      <c r="G2" s="22"/>
      <c r="H2" s="22"/>
      <c r="I2" s="22"/>
      <c r="J2" s="218"/>
    </row>
    <row r="3" spans="1:12" ht="27" customHeight="1">
      <c r="D3" s="219"/>
      <c r="E3" s="149"/>
      <c r="F3" s="149"/>
      <c r="G3" s="149"/>
      <c r="H3" s="149"/>
      <c r="I3" s="149"/>
      <c r="J3" s="220"/>
      <c r="L3" s="140"/>
    </row>
    <row r="4" spans="1:12" ht="27" customHeight="1">
      <c r="C4" s="216"/>
      <c r="D4" s="219"/>
      <c r="E4" s="148"/>
      <c r="F4" s="149"/>
      <c r="G4" s="149"/>
      <c r="H4" s="150"/>
      <c r="I4" s="149"/>
      <c r="J4" s="220"/>
    </row>
    <row r="5" spans="1:12" ht="27" customHeight="1">
      <c r="D5" s="219"/>
      <c r="E5" s="149"/>
      <c r="F5" s="149"/>
      <c r="G5" s="149"/>
      <c r="H5" s="149"/>
      <c r="I5" s="149"/>
      <c r="J5" s="220"/>
      <c r="K5" s="141"/>
    </row>
    <row r="6" spans="1:12" ht="31.5" customHeight="1" thickBot="1">
      <c r="C6" s="46"/>
      <c r="D6" s="221"/>
      <c r="E6" s="222"/>
      <c r="F6" s="222"/>
      <c r="G6" s="222"/>
      <c r="H6" s="222"/>
      <c r="I6" s="222"/>
      <c r="J6" s="223"/>
      <c r="K6" s="142"/>
      <c r="L6" s="143"/>
    </row>
    <row r="7" spans="1:12" ht="27.95" customHeight="1">
      <c r="C7" s="46"/>
      <c r="D7" s="144"/>
      <c r="E7" s="142"/>
      <c r="F7" s="143"/>
      <c r="G7" s="143"/>
      <c r="H7" s="145"/>
      <c r="I7" s="143"/>
      <c r="J7" s="143"/>
      <c r="K7" s="142"/>
      <c r="L7" s="143"/>
    </row>
    <row r="8" spans="1:12" ht="27.95" customHeight="1">
      <c r="C8" s="46"/>
      <c r="D8" s="144"/>
      <c r="E8" s="143"/>
      <c r="F8" s="143"/>
      <c r="G8" s="145"/>
      <c r="H8" s="143"/>
      <c r="I8" s="143"/>
      <c r="J8" s="146"/>
      <c r="K8" s="142"/>
      <c r="L8" s="143"/>
    </row>
    <row r="9" spans="1:12" ht="27.95" customHeight="1">
      <c r="C9" s="46"/>
      <c r="D9" s="144"/>
      <c r="E9" s="143"/>
      <c r="F9" s="142"/>
      <c r="G9" s="143"/>
      <c r="H9" s="143"/>
      <c r="I9" s="143"/>
      <c r="J9" s="142"/>
      <c r="K9" s="146"/>
      <c r="L9" s="143"/>
    </row>
    <row r="10" spans="1:12" ht="27.95" customHeight="1">
      <c r="C10" s="46"/>
      <c r="D10" s="144"/>
      <c r="E10" s="143"/>
      <c r="F10" s="142"/>
      <c r="G10" s="146"/>
      <c r="H10" s="142"/>
      <c r="I10" s="143"/>
      <c r="J10" s="146"/>
      <c r="K10" s="146"/>
      <c r="L10" s="143"/>
    </row>
    <row r="11" spans="1:12" ht="27.95" customHeight="1">
      <c r="C11" s="46"/>
      <c r="D11" s="144"/>
      <c r="E11" s="142"/>
      <c r="F11" s="143"/>
      <c r="G11" s="143"/>
      <c r="H11" s="145"/>
      <c r="I11" s="145"/>
      <c r="J11" s="143"/>
      <c r="K11" s="142"/>
      <c r="L11" s="143"/>
    </row>
    <row r="12" spans="1:12" ht="27.95" customHeight="1">
      <c r="C12" s="46"/>
      <c r="D12" s="144"/>
      <c r="E12" s="143"/>
      <c r="F12" s="146"/>
      <c r="G12" s="145"/>
      <c r="H12" s="143"/>
      <c r="I12" s="143"/>
      <c r="J12" s="146"/>
      <c r="K12" s="146"/>
      <c r="L12" s="143"/>
    </row>
    <row r="13" spans="1:12" ht="27.95" customHeight="1">
      <c r="C13" s="46"/>
      <c r="D13" s="144"/>
      <c r="E13" s="145"/>
      <c r="F13" s="143"/>
      <c r="G13" s="145"/>
      <c r="H13" s="143"/>
      <c r="I13" s="143"/>
      <c r="J13" s="142"/>
      <c r="K13" s="142"/>
      <c r="L13" s="143"/>
    </row>
    <row r="14" spans="1:12" ht="27.95" customHeight="1">
      <c r="C14" s="46"/>
      <c r="D14" s="144"/>
      <c r="E14" s="143"/>
      <c r="F14" s="143"/>
      <c r="G14" s="146"/>
      <c r="H14" s="143"/>
      <c r="I14" s="143"/>
      <c r="J14" s="146"/>
      <c r="K14" s="146"/>
      <c r="L14" s="143"/>
    </row>
    <row r="15" spans="1:12" ht="27.95" customHeight="1">
      <c r="C15" s="46"/>
      <c r="D15" s="144"/>
      <c r="E15" s="145"/>
      <c r="F15" s="145"/>
      <c r="G15" s="145"/>
      <c r="H15" s="143"/>
      <c r="I15" s="143"/>
      <c r="J15" s="142"/>
      <c r="K15" s="142"/>
      <c r="L15" s="142"/>
    </row>
    <row r="16" spans="1:12" ht="27.95" customHeight="1">
      <c r="C16" s="46"/>
      <c r="D16" s="144"/>
      <c r="E16" s="145"/>
      <c r="F16" s="142"/>
      <c r="G16" s="145"/>
      <c r="H16" s="143"/>
      <c r="I16" s="143"/>
      <c r="J16" s="146"/>
      <c r="K16" s="142"/>
      <c r="L16" s="142"/>
    </row>
    <row r="17" spans="3:12" ht="27.95" customHeight="1">
      <c r="C17" s="46"/>
      <c r="D17" s="144"/>
      <c r="E17" s="146"/>
      <c r="F17" s="143"/>
      <c r="G17" s="142"/>
      <c r="H17" s="143"/>
      <c r="I17" s="143"/>
      <c r="J17" s="143"/>
      <c r="K17" s="142"/>
      <c r="L17" s="142"/>
    </row>
    <row r="18" spans="3:12" ht="27.95" customHeight="1">
      <c r="C18" s="46"/>
      <c r="D18" s="144"/>
      <c r="E18" s="145"/>
      <c r="F18" s="142"/>
      <c r="G18" s="146"/>
      <c r="H18" s="142"/>
      <c r="I18" s="143"/>
      <c r="J18" s="146"/>
      <c r="K18" s="142"/>
      <c r="L18" s="142"/>
    </row>
    <row r="19" spans="3:12" ht="27.95" customHeight="1">
      <c r="C19" s="46"/>
      <c r="D19" s="144"/>
      <c r="E19" s="145"/>
      <c r="F19" s="145"/>
      <c r="G19" s="142"/>
      <c r="H19" s="146"/>
      <c r="I19" s="143"/>
      <c r="J19" s="142"/>
      <c r="K19" s="142"/>
      <c r="L19" s="142"/>
    </row>
    <row r="20" spans="3:12" ht="27.95" customHeight="1">
      <c r="C20" s="46"/>
      <c r="D20" s="144"/>
      <c r="E20" s="145"/>
      <c r="F20" s="146"/>
      <c r="G20" s="146"/>
      <c r="H20" s="143"/>
      <c r="I20" s="143"/>
      <c r="J20" s="146"/>
      <c r="K20" s="142"/>
      <c r="L20" s="145"/>
    </row>
    <row r="21" spans="3:12" ht="27.95" customHeight="1">
      <c r="C21" s="46"/>
      <c r="D21" s="144"/>
      <c r="E21" s="146"/>
      <c r="F21" s="146"/>
      <c r="G21" s="145"/>
      <c r="H21" s="143"/>
      <c r="I21" s="143"/>
      <c r="J21" s="146"/>
      <c r="K21" s="142"/>
      <c r="L21" s="145"/>
    </row>
    <row r="22" spans="3:12" ht="27.95" customHeight="1">
      <c r="C22" s="46"/>
      <c r="D22" s="144"/>
      <c r="E22" s="146"/>
      <c r="F22" s="145"/>
      <c r="G22" s="146"/>
      <c r="H22" s="143"/>
      <c r="I22" s="143"/>
      <c r="J22" s="146"/>
      <c r="K22" s="142"/>
      <c r="L22" s="146"/>
    </row>
    <row r="23" spans="3:12" ht="27.95" customHeight="1">
      <c r="C23" s="46"/>
      <c r="D23" s="144"/>
      <c r="E23" s="145"/>
      <c r="F23" s="142"/>
      <c r="G23" s="145"/>
      <c r="H23" s="146"/>
      <c r="I23" s="145"/>
      <c r="J23" s="146"/>
      <c r="K23" s="146"/>
      <c r="L23" s="146"/>
    </row>
    <row r="24" spans="3:12" ht="27.95" customHeight="1">
      <c r="C24" s="46"/>
      <c r="D24" s="144"/>
      <c r="E24" s="146"/>
      <c r="F24" s="146"/>
      <c r="G24" s="146"/>
      <c r="H24" s="142"/>
      <c r="I24" s="143"/>
      <c r="J24" s="146"/>
      <c r="K24" s="146"/>
      <c r="L24" s="146"/>
    </row>
    <row r="25" spans="3:12" ht="27.95" customHeight="1">
      <c r="C25" s="46"/>
      <c r="D25" s="144"/>
      <c r="E25" s="146"/>
      <c r="F25" s="146"/>
      <c r="G25" s="142"/>
      <c r="H25" s="146"/>
      <c r="I25" s="146"/>
      <c r="J25" s="142"/>
      <c r="K25" s="142"/>
      <c r="L25" s="146"/>
    </row>
  </sheetData>
  <pageMargins left="0.7" right="0.7" top="0.75" bottom="0.75" header="0.3" footer="0.3"/>
  <pageSetup paperSize="9" orientation="portrait" r:id="rId1"/>
  <drawing r:id="rId2"/>
  <legacyDrawing r:id="rId3"/>
  <controls>
    <control shapeId="50183" r:id="rId4" name="CommandButton3"/>
    <control shapeId="50177" r:id="rId5" name="CommandButton2"/>
    <control shapeId="50180" r:id="rId6" name="CommandButton4"/>
    <control shapeId="50182" r:id="rId7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CR291"/>
  <sheetViews>
    <sheetView view="pageBreakPreview" topLeftCell="A256" zoomScale="85" zoomScaleNormal="70" zoomScaleSheetLayoutView="85" workbookViewId="0">
      <selection activeCell="B263" sqref="B263:F263"/>
    </sheetView>
  </sheetViews>
  <sheetFormatPr defaultColWidth="8.875" defaultRowHeight="15"/>
  <cols>
    <col min="1" max="1" width="8.75" style="184" customWidth="1"/>
    <col min="2" max="2" width="6.75" style="206" customWidth="1"/>
    <col min="3" max="3" width="21" style="207" customWidth="1"/>
    <col min="4" max="4" width="3.875" style="208" customWidth="1"/>
    <col min="5" max="5" width="105" style="209" customWidth="1"/>
    <col min="6" max="6" width="24" style="198" customWidth="1"/>
    <col min="7" max="7" width="15.75" style="368" customWidth="1"/>
    <col min="8" max="8" width="26.625" style="184" customWidth="1"/>
    <col min="9" max="9" width="11.125" style="184" customWidth="1"/>
    <col min="10" max="10" width="19.375" style="184" customWidth="1"/>
    <col min="11" max="256" width="8.875" style="184"/>
    <col min="257" max="258" width="8.75" style="184" customWidth="1"/>
    <col min="259" max="259" width="18.375" style="184" customWidth="1"/>
    <col min="260" max="260" width="3.875" style="184" customWidth="1"/>
    <col min="261" max="261" width="64" style="184" customWidth="1"/>
    <col min="262" max="262" width="21.125" style="184" customWidth="1"/>
    <col min="263" max="263" width="10.875" style="184" customWidth="1"/>
    <col min="264" max="512" width="8.875" style="184"/>
    <col min="513" max="514" width="8.75" style="184" customWidth="1"/>
    <col min="515" max="515" width="18.375" style="184" customWidth="1"/>
    <col min="516" max="516" width="3.875" style="184" customWidth="1"/>
    <col min="517" max="517" width="64" style="184" customWidth="1"/>
    <col min="518" max="518" width="21.125" style="184" customWidth="1"/>
    <col min="519" max="519" width="10.875" style="184" customWidth="1"/>
    <col min="520" max="768" width="8.875" style="184"/>
    <col min="769" max="770" width="8.75" style="184" customWidth="1"/>
    <col min="771" max="771" width="18.375" style="184" customWidth="1"/>
    <col min="772" max="772" width="3.875" style="184" customWidth="1"/>
    <col min="773" max="773" width="64" style="184" customWidth="1"/>
    <col min="774" max="774" width="21.125" style="184" customWidth="1"/>
    <col min="775" max="775" width="10.875" style="184" customWidth="1"/>
    <col min="776" max="1024" width="8.875" style="184"/>
    <col min="1025" max="1026" width="8.75" style="184" customWidth="1"/>
    <col min="1027" max="1027" width="18.375" style="184" customWidth="1"/>
    <col min="1028" max="1028" width="3.875" style="184" customWidth="1"/>
    <col min="1029" max="1029" width="64" style="184" customWidth="1"/>
    <col min="1030" max="1030" width="21.125" style="184" customWidth="1"/>
    <col min="1031" max="1031" width="10.875" style="184" customWidth="1"/>
    <col min="1032" max="1280" width="8.875" style="184"/>
    <col min="1281" max="1282" width="8.75" style="184" customWidth="1"/>
    <col min="1283" max="1283" width="18.375" style="184" customWidth="1"/>
    <col min="1284" max="1284" width="3.875" style="184" customWidth="1"/>
    <col min="1285" max="1285" width="64" style="184" customWidth="1"/>
    <col min="1286" max="1286" width="21.125" style="184" customWidth="1"/>
    <col min="1287" max="1287" width="10.875" style="184" customWidth="1"/>
    <col min="1288" max="1536" width="8.875" style="184"/>
    <col min="1537" max="1538" width="8.75" style="184" customWidth="1"/>
    <col min="1539" max="1539" width="18.375" style="184" customWidth="1"/>
    <col min="1540" max="1540" width="3.875" style="184" customWidth="1"/>
    <col min="1541" max="1541" width="64" style="184" customWidth="1"/>
    <col min="1542" max="1542" width="21.125" style="184" customWidth="1"/>
    <col min="1543" max="1543" width="10.875" style="184" customWidth="1"/>
    <col min="1544" max="1792" width="8.875" style="184"/>
    <col min="1793" max="1794" width="8.75" style="184" customWidth="1"/>
    <col min="1795" max="1795" width="18.375" style="184" customWidth="1"/>
    <col min="1796" max="1796" width="3.875" style="184" customWidth="1"/>
    <col min="1797" max="1797" width="64" style="184" customWidth="1"/>
    <col min="1798" max="1798" width="21.125" style="184" customWidth="1"/>
    <col min="1799" max="1799" width="10.875" style="184" customWidth="1"/>
    <col min="1800" max="2048" width="8.875" style="184"/>
    <col min="2049" max="2050" width="8.75" style="184" customWidth="1"/>
    <col min="2051" max="2051" width="18.375" style="184" customWidth="1"/>
    <col min="2052" max="2052" width="3.875" style="184" customWidth="1"/>
    <col min="2053" max="2053" width="64" style="184" customWidth="1"/>
    <col min="2054" max="2054" width="21.125" style="184" customWidth="1"/>
    <col min="2055" max="2055" width="10.875" style="184" customWidth="1"/>
    <col min="2056" max="2304" width="8.875" style="184"/>
    <col min="2305" max="2306" width="8.75" style="184" customWidth="1"/>
    <col min="2307" max="2307" width="18.375" style="184" customWidth="1"/>
    <col min="2308" max="2308" width="3.875" style="184" customWidth="1"/>
    <col min="2309" max="2309" width="64" style="184" customWidth="1"/>
    <col min="2310" max="2310" width="21.125" style="184" customWidth="1"/>
    <col min="2311" max="2311" width="10.875" style="184" customWidth="1"/>
    <col min="2312" max="2560" width="8.875" style="184"/>
    <col min="2561" max="2562" width="8.75" style="184" customWidth="1"/>
    <col min="2563" max="2563" width="18.375" style="184" customWidth="1"/>
    <col min="2564" max="2564" width="3.875" style="184" customWidth="1"/>
    <col min="2565" max="2565" width="64" style="184" customWidth="1"/>
    <col min="2566" max="2566" width="21.125" style="184" customWidth="1"/>
    <col min="2567" max="2567" width="10.875" style="184" customWidth="1"/>
    <col min="2568" max="2816" width="8.875" style="184"/>
    <col min="2817" max="2818" width="8.75" style="184" customWidth="1"/>
    <col min="2819" max="2819" width="18.375" style="184" customWidth="1"/>
    <col min="2820" max="2820" width="3.875" style="184" customWidth="1"/>
    <col min="2821" max="2821" width="64" style="184" customWidth="1"/>
    <col min="2822" max="2822" width="21.125" style="184" customWidth="1"/>
    <col min="2823" max="2823" width="10.875" style="184" customWidth="1"/>
    <col min="2824" max="3072" width="8.875" style="184"/>
    <col min="3073" max="3074" width="8.75" style="184" customWidth="1"/>
    <col min="3075" max="3075" width="18.375" style="184" customWidth="1"/>
    <col min="3076" max="3076" width="3.875" style="184" customWidth="1"/>
    <col min="3077" max="3077" width="64" style="184" customWidth="1"/>
    <col min="3078" max="3078" width="21.125" style="184" customWidth="1"/>
    <col min="3079" max="3079" width="10.875" style="184" customWidth="1"/>
    <col min="3080" max="3328" width="8.875" style="184"/>
    <col min="3329" max="3330" width="8.75" style="184" customWidth="1"/>
    <col min="3331" max="3331" width="18.375" style="184" customWidth="1"/>
    <col min="3332" max="3332" width="3.875" style="184" customWidth="1"/>
    <col min="3333" max="3333" width="64" style="184" customWidth="1"/>
    <col min="3334" max="3334" width="21.125" style="184" customWidth="1"/>
    <col min="3335" max="3335" width="10.875" style="184" customWidth="1"/>
    <col min="3336" max="3584" width="8.875" style="184"/>
    <col min="3585" max="3586" width="8.75" style="184" customWidth="1"/>
    <col min="3587" max="3587" width="18.375" style="184" customWidth="1"/>
    <col min="3588" max="3588" width="3.875" style="184" customWidth="1"/>
    <col min="3589" max="3589" width="64" style="184" customWidth="1"/>
    <col min="3590" max="3590" width="21.125" style="184" customWidth="1"/>
    <col min="3591" max="3591" width="10.875" style="184" customWidth="1"/>
    <col min="3592" max="3840" width="8.875" style="184"/>
    <col min="3841" max="3842" width="8.75" style="184" customWidth="1"/>
    <col min="3843" max="3843" width="18.375" style="184" customWidth="1"/>
    <col min="3844" max="3844" width="3.875" style="184" customWidth="1"/>
    <col min="3845" max="3845" width="64" style="184" customWidth="1"/>
    <col min="3846" max="3846" width="21.125" style="184" customWidth="1"/>
    <col min="3847" max="3847" width="10.875" style="184" customWidth="1"/>
    <col min="3848" max="4096" width="8.875" style="184"/>
    <col min="4097" max="4098" width="8.75" style="184" customWidth="1"/>
    <col min="4099" max="4099" width="18.375" style="184" customWidth="1"/>
    <col min="4100" max="4100" width="3.875" style="184" customWidth="1"/>
    <col min="4101" max="4101" width="64" style="184" customWidth="1"/>
    <col min="4102" max="4102" width="21.125" style="184" customWidth="1"/>
    <col min="4103" max="4103" width="10.875" style="184" customWidth="1"/>
    <col min="4104" max="4352" width="8.875" style="184"/>
    <col min="4353" max="4354" width="8.75" style="184" customWidth="1"/>
    <col min="4355" max="4355" width="18.375" style="184" customWidth="1"/>
    <col min="4356" max="4356" width="3.875" style="184" customWidth="1"/>
    <col min="4357" max="4357" width="64" style="184" customWidth="1"/>
    <col min="4358" max="4358" width="21.125" style="184" customWidth="1"/>
    <col min="4359" max="4359" width="10.875" style="184" customWidth="1"/>
    <col min="4360" max="4608" width="8.875" style="184"/>
    <col min="4609" max="4610" width="8.75" style="184" customWidth="1"/>
    <col min="4611" max="4611" width="18.375" style="184" customWidth="1"/>
    <col min="4612" max="4612" width="3.875" style="184" customWidth="1"/>
    <col min="4613" max="4613" width="64" style="184" customWidth="1"/>
    <col min="4614" max="4614" width="21.125" style="184" customWidth="1"/>
    <col min="4615" max="4615" width="10.875" style="184" customWidth="1"/>
    <col min="4616" max="4864" width="8.875" style="184"/>
    <col min="4865" max="4866" width="8.75" style="184" customWidth="1"/>
    <col min="4867" max="4867" width="18.375" style="184" customWidth="1"/>
    <col min="4868" max="4868" width="3.875" style="184" customWidth="1"/>
    <col min="4869" max="4869" width="64" style="184" customWidth="1"/>
    <col min="4870" max="4870" width="21.125" style="184" customWidth="1"/>
    <col min="4871" max="4871" width="10.875" style="184" customWidth="1"/>
    <col min="4872" max="5120" width="8.875" style="184"/>
    <col min="5121" max="5122" width="8.75" style="184" customWidth="1"/>
    <col min="5123" max="5123" width="18.375" style="184" customWidth="1"/>
    <col min="5124" max="5124" width="3.875" style="184" customWidth="1"/>
    <col min="5125" max="5125" width="64" style="184" customWidth="1"/>
    <col min="5126" max="5126" width="21.125" style="184" customWidth="1"/>
    <col min="5127" max="5127" width="10.875" style="184" customWidth="1"/>
    <col min="5128" max="5376" width="8.875" style="184"/>
    <col min="5377" max="5378" width="8.75" style="184" customWidth="1"/>
    <col min="5379" max="5379" width="18.375" style="184" customWidth="1"/>
    <col min="5380" max="5380" width="3.875" style="184" customWidth="1"/>
    <col min="5381" max="5381" width="64" style="184" customWidth="1"/>
    <col min="5382" max="5382" width="21.125" style="184" customWidth="1"/>
    <col min="5383" max="5383" width="10.875" style="184" customWidth="1"/>
    <col min="5384" max="5632" width="8.875" style="184"/>
    <col min="5633" max="5634" width="8.75" style="184" customWidth="1"/>
    <col min="5635" max="5635" width="18.375" style="184" customWidth="1"/>
    <col min="5636" max="5636" width="3.875" style="184" customWidth="1"/>
    <col min="5637" max="5637" width="64" style="184" customWidth="1"/>
    <col min="5638" max="5638" width="21.125" style="184" customWidth="1"/>
    <col min="5639" max="5639" width="10.875" style="184" customWidth="1"/>
    <col min="5640" max="5888" width="8.875" style="184"/>
    <col min="5889" max="5890" width="8.75" style="184" customWidth="1"/>
    <col min="5891" max="5891" width="18.375" style="184" customWidth="1"/>
    <col min="5892" max="5892" width="3.875" style="184" customWidth="1"/>
    <col min="5893" max="5893" width="64" style="184" customWidth="1"/>
    <col min="5894" max="5894" width="21.125" style="184" customWidth="1"/>
    <col min="5895" max="5895" width="10.875" style="184" customWidth="1"/>
    <col min="5896" max="6144" width="8.875" style="184"/>
    <col min="6145" max="6146" width="8.75" style="184" customWidth="1"/>
    <col min="6147" max="6147" width="18.375" style="184" customWidth="1"/>
    <col min="6148" max="6148" width="3.875" style="184" customWidth="1"/>
    <col min="6149" max="6149" width="64" style="184" customWidth="1"/>
    <col min="6150" max="6150" width="21.125" style="184" customWidth="1"/>
    <col min="6151" max="6151" width="10.875" style="184" customWidth="1"/>
    <col min="6152" max="6400" width="8.875" style="184"/>
    <col min="6401" max="6402" width="8.75" style="184" customWidth="1"/>
    <col min="6403" max="6403" width="18.375" style="184" customWidth="1"/>
    <col min="6404" max="6404" width="3.875" style="184" customWidth="1"/>
    <col min="6405" max="6405" width="64" style="184" customWidth="1"/>
    <col min="6406" max="6406" width="21.125" style="184" customWidth="1"/>
    <col min="6407" max="6407" width="10.875" style="184" customWidth="1"/>
    <col min="6408" max="6656" width="8.875" style="184"/>
    <col min="6657" max="6658" width="8.75" style="184" customWidth="1"/>
    <col min="6659" max="6659" width="18.375" style="184" customWidth="1"/>
    <col min="6660" max="6660" width="3.875" style="184" customWidth="1"/>
    <col min="6661" max="6661" width="64" style="184" customWidth="1"/>
    <col min="6662" max="6662" width="21.125" style="184" customWidth="1"/>
    <col min="6663" max="6663" width="10.875" style="184" customWidth="1"/>
    <col min="6664" max="6912" width="8.875" style="184"/>
    <col min="6913" max="6914" width="8.75" style="184" customWidth="1"/>
    <col min="6915" max="6915" width="18.375" style="184" customWidth="1"/>
    <col min="6916" max="6916" width="3.875" style="184" customWidth="1"/>
    <col min="6917" max="6917" width="64" style="184" customWidth="1"/>
    <col min="6918" max="6918" width="21.125" style="184" customWidth="1"/>
    <col min="6919" max="6919" width="10.875" style="184" customWidth="1"/>
    <col min="6920" max="7168" width="8.875" style="184"/>
    <col min="7169" max="7170" width="8.75" style="184" customWidth="1"/>
    <col min="7171" max="7171" width="18.375" style="184" customWidth="1"/>
    <col min="7172" max="7172" width="3.875" style="184" customWidth="1"/>
    <col min="7173" max="7173" width="64" style="184" customWidth="1"/>
    <col min="7174" max="7174" width="21.125" style="184" customWidth="1"/>
    <col min="7175" max="7175" width="10.875" style="184" customWidth="1"/>
    <col min="7176" max="7424" width="8.875" style="184"/>
    <col min="7425" max="7426" width="8.75" style="184" customWidth="1"/>
    <col min="7427" max="7427" width="18.375" style="184" customWidth="1"/>
    <col min="7428" max="7428" width="3.875" style="184" customWidth="1"/>
    <col min="7429" max="7429" width="64" style="184" customWidth="1"/>
    <col min="7430" max="7430" width="21.125" style="184" customWidth="1"/>
    <col min="7431" max="7431" width="10.875" style="184" customWidth="1"/>
    <col min="7432" max="7680" width="8.875" style="184"/>
    <col min="7681" max="7682" width="8.75" style="184" customWidth="1"/>
    <col min="7683" max="7683" width="18.375" style="184" customWidth="1"/>
    <col min="7684" max="7684" width="3.875" style="184" customWidth="1"/>
    <col min="7685" max="7685" width="64" style="184" customWidth="1"/>
    <col min="7686" max="7686" width="21.125" style="184" customWidth="1"/>
    <col min="7687" max="7687" width="10.875" style="184" customWidth="1"/>
    <col min="7688" max="7936" width="8.875" style="184"/>
    <col min="7937" max="7938" width="8.75" style="184" customWidth="1"/>
    <col min="7939" max="7939" width="18.375" style="184" customWidth="1"/>
    <col min="7940" max="7940" width="3.875" style="184" customWidth="1"/>
    <col min="7941" max="7941" width="64" style="184" customWidth="1"/>
    <col min="7942" max="7942" width="21.125" style="184" customWidth="1"/>
    <col min="7943" max="7943" width="10.875" style="184" customWidth="1"/>
    <col min="7944" max="8192" width="8.875" style="184"/>
    <col min="8193" max="8194" width="8.75" style="184" customWidth="1"/>
    <col min="8195" max="8195" width="18.375" style="184" customWidth="1"/>
    <col min="8196" max="8196" width="3.875" style="184" customWidth="1"/>
    <col min="8197" max="8197" width="64" style="184" customWidth="1"/>
    <col min="8198" max="8198" width="21.125" style="184" customWidth="1"/>
    <col min="8199" max="8199" width="10.875" style="184" customWidth="1"/>
    <col min="8200" max="8448" width="8.875" style="184"/>
    <col min="8449" max="8450" width="8.75" style="184" customWidth="1"/>
    <col min="8451" max="8451" width="18.375" style="184" customWidth="1"/>
    <col min="8452" max="8452" width="3.875" style="184" customWidth="1"/>
    <col min="8453" max="8453" width="64" style="184" customWidth="1"/>
    <col min="8454" max="8454" width="21.125" style="184" customWidth="1"/>
    <col min="8455" max="8455" width="10.875" style="184" customWidth="1"/>
    <col min="8456" max="8704" width="8.875" style="184"/>
    <col min="8705" max="8706" width="8.75" style="184" customWidth="1"/>
    <col min="8707" max="8707" width="18.375" style="184" customWidth="1"/>
    <col min="8708" max="8708" width="3.875" style="184" customWidth="1"/>
    <col min="8709" max="8709" width="64" style="184" customWidth="1"/>
    <col min="8710" max="8710" width="21.125" style="184" customWidth="1"/>
    <col min="8711" max="8711" width="10.875" style="184" customWidth="1"/>
    <col min="8712" max="8960" width="8.875" style="184"/>
    <col min="8961" max="8962" width="8.75" style="184" customWidth="1"/>
    <col min="8963" max="8963" width="18.375" style="184" customWidth="1"/>
    <col min="8964" max="8964" width="3.875" style="184" customWidth="1"/>
    <col min="8965" max="8965" width="64" style="184" customWidth="1"/>
    <col min="8966" max="8966" width="21.125" style="184" customWidth="1"/>
    <col min="8967" max="8967" width="10.875" style="184" customWidth="1"/>
    <col min="8968" max="9216" width="8.875" style="184"/>
    <col min="9217" max="9218" width="8.75" style="184" customWidth="1"/>
    <col min="9219" max="9219" width="18.375" style="184" customWidth="1"/>
    <col min="9220" max="9220" width="3.875" style="184" customWidth="1"/>
    <col min="9221" max="9221" width="64" style="184" customWidth="1"/>
    <col min="9222" max="9222" width="21.125" style="184" customWidth="1"/>
    <col min="9223" max="9223" width="10.875" style="184" customWidth="1"/>
    <col min="9224" max="9472" width="8.875" style="184"/>
    <col min="9473" max="9474" width="8.75" style="184" customWidth="1"/>
    <col min="9475" max="9475" width="18.375" style="184" customWidth="1"/>
    <col min="9476" max="9476" width="3.875" style="184" customWidth="1"/>
    <col min="9477" max="9477" width="64" style="184" customWidth="1"/>
    <col min="9478" max="9478" width="21.125" style="184" customWidth="1"/>
    <col min="9479" max="9479" width="10.875" style="184" customWidth="1"/>
    <col min="9480" max="9728" width="8.875" style="184"/>
    <col min="9729" max="9730" width="8.75" style="184" customWidth="1"/>
    <col min="9731" max="9731" width="18.375" style="184" customWidth="1"/>
    <col min="9732" max="9732" width="3.875" style="184" customWidth="1"/>
    <col min="9733" max="9733" width="64" style="184" customWidth="1"/>
    <col min="9734" max="9734" width="21.125" style="184" customWidth="1"/>
    <col min="9735" max="9735" width="10.875" style="184" customWidth="1"/>
    <col min="9736" max="9984" width="8.875" style="184"/>
    <col min="9985" max="9986" width="8.75" style="184" customWidth="1"/>
    <col min="9987" max="9987" width="18.375" style="184" customWidth="1"/>
    <col min="9988" max="9988" width="3.875" style="184" customWidth="1"/>
    <col min="9989" max="9989" width="64" style="184" customWidth="1"/>
    <col min="9990" max="9990" width="21.125" style="184" customWidth="1"/>
    <col min="9991" max="9991" width="10.875" style="184" customWidth="1"/>
    <col min="9992" max="10240" width="8.875" style="184"/>
    <col min="10241" max="10242" width="8.75" style="184" customWidth="1"/>
    <col min="10243" max="10243" width="18.375" style="184" customWidth="1"/>
    <col min="10244" max="10244" width="3.875" style="184" customWidth="1"/>
    <col min="10245" max="10245" width="64" style="184" customWidth="1"/>
    <col min="10246" max="10246" width="21.125" style="184" customWidth="1"/>
    <col min="10247" max="10247" width="10.875" style="184" customWidth="1"/>
    <col min="10248" max="10496" width="8.875" style="184"/>
    <col min="10497" max="10498" width="8.75" style="184" customWidth="1"/>
    <col min="10499" max="10499" width="18.375" style="184" customWidth="1"/>
    <col min="10500" max="10500" width="3.875" style="184" customWidth="1"/>
    <col min="10501" max="10501" width="64" style="184" customWidth="1"/>
    <col min="10502" max="10502" width="21.125" style="184" customWidth="1"/>
    <col min="10503" max="10503" width="10.875" style="184" customWidth="1"/>
    <col min="10504" max="10752" width="8.875" style="184"/>
    <col min="10753" max="10754" width="8.75" style="184" customWidth="1"/>
    <col min="10755" max="10755" width="18.375" style="184" customWidth="1"/>
    <col min="10756" max="10756" width="3.875" style="184" customWidth="1"/>
    <col min="10757" max="10757" width="64" style="184" customWidth="1"/>
    <col min="10758" max="10758" width="21.125" style="184" customWidth="1"/>
    <col min="10759" max="10759" width="10.875" style="184" customWidth="1"/>
    <col min="10760" max="11008" width="8.875" style="184"/>
    <col min="11009" max="11010" width="8.75" style="184" customWidth="1"/>
    <col min="11011" max="11011" width="18.375" style="184" customWidth="1"/>
    <col min="11012" max="11012" width="3.875" style="184" customWidth="1"/>
    <col min="11013" max="11013" width="64" style="184" customWidth="1"/>
    <col min="11014" max="11014" width="21.125" style="184" customWidth="1"/>
    <col min="11015" max="11015" width="10.875" style="184" customWidth="1"/>
    <col min="11016" max="11264" width="8.875" style="184"/>
    <col min="11265" max="11266" width="8.75" style="184" customWidth="1"/>
    <col min="11267" max="11267" width="18.375" style="184" customWidth="1"/>
    <col min="11268" max="11268" width="3.875" style="184" customWidth="1"/>
    <col min="11269" max="11269" width="64" style="184" customWidth="1"/>
    <col min="11270" max="11270" width="21.125" style="184" customWidth="1"/>
    <col min="11271" max="11271" width="10.875" style="184" customWidth="1"/>
    <col min="11272" max="11520" width="8.875" style="184"/>
    <col min="11521" max="11522" width="8.75" style="184" customWidth="1"/>
    <col min="11523" max="11523" width="18.375" style="184" customWidth="1"/>
    <col min="11524" max="11524" width="3.875" style="184" customWidth="1"/>
    <col min="11525" max="11525" width="64" style="184" customWidth="1"/>
    <col min="11526" max="11526" width="21.125" style="184" customWidth="1"/>
    <col min="11527" max="11527" width="10.875" style="184" customWidth="1"/>
    <col min="11528" max="11776" width="8.875" style="184"/>
    <col min="11777" max="11778" width="8.75" style="184" customWidth="1"/>
    <col min="11779" max="11779" width="18.375" style="184" customWidth="1"/>
    <col min="11780" max="11780" width="3.875" style="184" customWidth="1"/>
    <col min="11781" max="11781" width="64" style="184" customWidth="1"/>
    <col min="11782" max="11782" width="21.125" style="184" customWidth="1"/>
    <col min="11783" max="11783" width="10.875" style="184" customWidth="1"/>
    <col min="11784" max="12032" width="8.875" style="184"/>
    <col min="12033" max="12034" width="8.75" style="184" customWidth="1"/>
    <col min="12035" max="12035" width="18.375" style="184" customWidth="1"/>
    <col min="12036" max="12036" width="3.875" style="184" customWidth="1"/>
    <col min="12037" max="12037" width="64" style="184" customWidth="1"/>
    <col min="12038" max="12038" width="21.125" style="184" customWidth="1"/>
    <col min="12039" max="12039" width="10.875" style="184" customWidth="1"/>
    <col min="12040" max="12288" width="8.875" style="184"/>
    <col min="12289" max="12290" width="8.75" style="184" customWidth="1"/>
    <col min="12291" max="12291" width="18.375" style="184" customWidth="1"/>
    <col min="12292" max="12292" width="3.875" style="184" customWidth="1"/>
    <col min="12293" max="12293" width="64" style="184" customWidth="1"/>
    <col min="12294" max="12294" width="21.125" style="184" customWidth="1"/>
    <col min="12295" max="12295" width="10.875" style="184" customWidth="1"/>
    <col min="12296" max="12544" width="8.875" style="184"/>
    <col min="12545" max="12546" width="8.75" style="184" customWidth="1"/>
    <col min="12547" max="12547" width="18.375" style="184" customWidth="1"/>
    <col min="12548" max="12548" width="3.875" style="184" customWidth="1"/>
    <col min="12549" max="12549" width="64" style="184" customWidth="1"/>
    <col min="12550" max="12550" width="21.125" style="184" customWidth="1"/>
    <col min="12551" max="12551" width="10.875" style="184" customWidth="1"/>
    <col min="12552" max="12800" width="8.875" style="184"/>
    <col min="12801" max="12802" width="8.75" style="184" customWidth="1"/>
    <col min="12803" max="12803" width="18.375" style="184" customWidth="1"/>
    <col min="12804" max="12804" width="3.875" style="184" customWidth="1"/>
    <col min="12805" max="12805" width="64" style="184" customWidth="1"/>
    <col min="12806" max="12806" width="21.125" style="184" customWidth="1"/>
    <col min="12807" max="12807" width="10.875" style="184" customWidth="1"/>
    <col min="12808" max="13056" width="8.875" style="184"/>
    <col min="13057" max="13058" width="8.75" style="184" customWidth="1"/>
    <col min="13059" max="13059" width="18.375" style="184" customWidth="1"/>
    <col min="13060" max="13060" width="3.875" style="184" customWidth="1"/>
    <col min="13061" max="13061" width="64" style="184" customWidth="1"/>
    <col min="13062" max="13062" width="21.125" style="184" customWidth="1"/>
    <col min="13063" max="13063" width="10.875" style="184" customWidth="1"/>
    <col min="13064" max="13312" width="8.875" style="184"/>
    <col min="13313" max="13314" width="8.75" style="184" customWidth="1"/>
    <col min="13315" max="13315" width="18.375" style="184" customWidth="1"/>
    <col min="13316" max="13316" width="3.875" style="184" customWidth="1"/>
    <col min="13317" max="13317" width="64" style="184" customWidth="1"/>
    <col min="13318" max="13318" width="21.125" style="184" customWidth="1"/>
    <col min="13319" max="13319" width="10.875" style="184" customWidth="1"/>
    <col min="13320" max="13568" width="8.875" style="184"/>
    <col min="13569" max="13570" width="8.75" style="184" customWidth="1"/>
    <col min="13571" max="13571" width="18.375" style="184" customWidth="1"/>
    <col min="13572" max="13572" width="3.875" style="184" customWidth="1"/>
    <col min="13573" max="13573" width="64" style="184" customWidth="1"/>
    <col min="13574" max="13574" width="21.125" style="184" customWidth="1"/>
    <col min="13575" max="13575" width="10.875" style="184" customWidth="1"/>
    <col min="13576" max="13824" width="8.875" style="184"/>
    <col min="13825" max="13826" width="8.75" style="184" customWidth="1"/>
    <col min="13827" max="13827" width="18.375" style="184" customWidth="1"/>
    <col min="13828" max="13828" width="3.875" style="184" customWidth="1"/>
    <col min="13829" max="13829" width="64" style="184" customWidth="1"/>
    <col min="13830" max="13830" width="21.125" style="184" customWidth="1"/>
    <col min="13831" max="13831" width="10.875" style="184" customWidth="1"/>
    <col min="13832" max="14080" width="8.875" style="184"/>
    <col min="14081" max="14082" width="8.75" style="184" customWidth="1"/>
    <col min="14083" max="14083" width="18.375" style="184" customWidth="1"/>
    <col min="14084" max="14084" width="3.875" style="184" customWidth="1"/>
    <col min="14085" max="14085" width="64" style="184" customWidth="1"/>
    <col min="14086" max="14086" width="21.125" style="184" customWidth="1"/>
    <col min="14087" max="14087" width="10.875" style="184" customWidth="1"/>
    <col min="14088" max="14336" width="8.875" style="184"/>
    <col min="14337" max="14338" width="8.75" style="184" customWidth="1"/>
    <col min="14339" max="14339" width="18.375" style="184" customWidth="1"/>
    <col min="14340" max="14340" width="3.875" style="184" customWidth="1"/>
    <col min="14341" max="14341" width="64" style="184" customWidth="1"/>
    <col min="14342" max="14342" width="21.125" style="184" customWidth="1"/>
    <col min="14343" max="14343" width="10.875" style="184" customWidth="1"/>
    <col min="14344" max="14592" width="8.875" style="184"/>
    <col min="14593" max="14594" width="8.75" style="184" customWidth="1"/>
    <col min="14595" max="14595" width="18.375" style="184" customWidth="1"/>
    <col min="14596" max="14596" width="3.875" style="184" customWidth="1"/>
    <col min="14597" max="14597" width="64" style="184" customWidth="1"/>
    <col min="14598" max="14598" width="21.125" style="184" customWidth="1"/>
    <col min="14599" max="14599" width="10.875" style="184" customWidth="1"/>
    <col min="14600" max="14848" width="8.875" style="184"/>
    <col min="14849" max="14850" width="8.75" style="184" customWidth="1"/>
    <col min="14851" max="14851" width="18.375" style="184" customWidth="1"/>
    <col min="14852" max="14852" width="3.875" style="184" customWidth="1"/>
    <col min="14853" max="14853" width="64" style="184" customWidth="1"/>
    <col min="14854" max="14854" width="21.125" style="184" customWidth="1"/>
    <col min="14855" max="14855" width="10.875" style="184" customWidth="1"/>
    <col min="14856" max="15104" width="8.875" style="184"/>
    <col min="15105" max="15106" width="8.75" style="184" customWidth="1"/>
    <col min="15107" max="15107" width="18.375" style="184" customWidth="1"/>
    <col min="15108" max="15108" width="3.875" style="184" customWidth="1"/>
    <col min="15109" max="15109" width="64" style="184" customWidth="1"/>
    <col min="15110" max="15110" width="21.125" style="184" customWidth="1"/>
    <col min="15111" max="15111" width="10.875" style="184" customWidth="1"/>
    <col min="15112" max="15360" width="8.875" style="184"/>
    <col min="15361" max="15362" width="8.75" style="184" customWidth="1"/>
    <col min="15363" max="15363" width="18.375" style="184" customWidth="1"/>
    <col min="15364" max="15364" width="3.875" style="184" customWidth="1"/>
    <col min="15365" max="15365" width="64" style="184" customWidth="1"/>
    <col min="15366" max="15366" width="21.125" style="184" customWidth="1"/>
    <col min="15367" max="15367" width="10.875" style="184" customWidth="1"/>
    <col min="15368" max="15616" width="8.875" style="184"/>
    <col min="15617" max="15618" width="8.75" style="184" customWidth="1"/>
    <col min="15619" max="15619" width="18.375" style="184" customWidth="1"/>
    <col min="15620" max="15620" width="3.875" style="184" customWidth="1"/>
    <col min="15621" max="15621" width="64" style="184" customWidth="1"/>
    <col min="15622" max="15622" width="21.125" style="184" customWidth="1"/>
    <col min="15623" max="15623" width="10.875" style="184" customWidth="1"/>
    <col min="15624" max="15872" width="8.875" style="184"/>
    <col min="15873" max="15874" width="8.75" style="184" customWidth="1"/>
    <col min="15875" max="15875" width="18.375" style="184" customWidth="1"/>
    <col min="15876" max="15876" width="3.875" style="184" customWidth="1"/>
    <col min="15877" max="15877" width="64" style="184" customWidth="1"/>
    <col min="15878" max="15878" width="21.125" style="184" customWidth="1"/>
    <col min="15879" max="15879" width="10.875" style="184" customWidth="1"/>
    <col min="15880" max="16128" width="8.875" style="184"/>
    <col min="16129" max="16130" width="8.75" style="184" customWidth="1"/>
    <col min="16131" max="16131" width="18.375" style="184" customWidth="1"/>
    <col min="16132" max="16132" width="3.875" style="184" customWidth="1"/>
    <col min="16133" max="16133" width="64" style="184" customWidth="1"/>
    <col min="16134" max="16134" width="21.125" style="184" customWidth="1"/>
    <col min="16135" max="16135" width="10.875" style="184" customWidth="1"/>
    <col min="16136" max="16384" width="8.875" style="184"/>
  </cols>
  <sheetData>
    <row r="1" spans="1:96">
      <c r="A1" s="180"/>
      <c r="B1" s="181"/>
      <c r="C1" s="181"/>
      <c r="D1" s="180"/>
      <c r="E1" s="182"/>
      <c r="F1" s="197"/>
      <c r="G1" s="365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83"/>
      <c r="BA1" s="183"/>
      <c r="BB1" s="183"/>
      <c r="BC1" s="183"/>
      <c r="BD1" s="183"/>
      <c r="BE1" s="183"/>
      <c r="BF1" s="183"/>
      <c r="BG1" s="183"/>
      <c r="BH1" s="183"/>
      <c r="BI1" s="183"/>
      <c r="BJ1" s="183"/>
      <c r="BK1" s="183"/>
      <c r="BL1" s="183"/>
      <c r="BM1" s="183"/>
      <c r="BN1" s="183"/>
      <c r="BO1" s="183"/>
      <c r="BP1" s="183"/>
      <c r="BQ1" s="183"/>
      <c r="BR1" s="183"/>
      <c r="BS1" s="183"/>
      <c r="BT1" s="183"/>
      <c r="BU1" s="183"/>
      <c r="BV1" s="183"/>
      <c r="BW1" s="183"/>
      <c r="BX1" s="183"/>
      <c r="BY1" s="183"/>
      <c r="BZ1" s="183"/>
      <c r="CA1" s="183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</row>
    <row r="2" spans="1:96">
      <c r="A2" s="180"/>
      <c r="B2" s="718" t="s">
        <v>1179</v>
      </c>
      <c r="C2" s="719"/>
      <c r="D2" s="719"/>
      <c r="E2" s="719"/>
      <c r="F2" s="720"/>
      <c r="G2" s="365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</row>
    <row r="3" spans="1:96" ht="30.75" customHeight="1">
      <c r="A3" s="180"/>
      <c r="B3" s="721"/>
      <c r="C3" s="722"/>
      <c r="D3" s="722"/>
      <c r="E3" s="722"/>
      <c r="F3" s="723"/>
      <c r="G3" s="365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83"/>
      <c r="AJ3" s="183"/>
      <c r="AK3" s="183"/>
      <c r="AL3" s="183"/>
      <c r="AM3" s="183"/>
      <c r="AN3" s="183"/>
      <c r="AO3" s="183"/>
      <c r="AP3" s="183"/>
      <c r="AQ3" s="183"/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BL3" s="183"/>
      <c r="BM3" s="183"/>
      <c r="BN3" s="183"/>
      <c r="BO3" s="183"/>
      <c r="BP3" s="183"/>
      <c r="BQ3" s="183"/>
      <c r="BR3" s="183"/>
      <c r="BS3" s="183"/>
      <c r="BT3" s="183"/>
      <c r="BU3" s="183"/>
      <c r="BV3" s="183"/>
      <c r="BW3" s="183"/>
      <c r="BX3" s="183"/>
      <c r="BY3" s="183"/>
      <c r="BZ3" s="183"/>
      <c r="CA3" s="183"/>
      <c r="CB3" s="183"/>
      <c r="CC3" s="183"/>
      <c r="CD3" s="183"/>
      <c r="CE3" s="183"/>
      <c r="CF3" s="183"/>
      <c r="CG3" s="183"/>
      <c r="CH3" s="183"/>
      <c r="CI3" s="183"/>
      <c r="CJ3" s="183"/>
      <c r="CK3" s="183"/>
      <c r="CL3" s="183"/>
      <c r="CM3" s="183"/>
      <c r="CN3" s="183"/>
      <c r="CO3" s="183"/>
      <c r="CP3" s="183"/>
      <c r="CQ3" s="183"/>
      <c r="CR3" s="183"/>
    </row>
    <row r="4" spans="1:96" ht="15.75" thickBot="1">
      <c r="A4" s="180"/>
      <c r="B4" s="342"/>
      <c r="C4" s="185"/>
      <c r="D4" s="186"/>
      <c r="E4" s="187"/>
      <c r="F4" s="343"/>
      <c r="G4" s="365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  <c r="BM4" s="183"/>
      <c r="BN4" s="183"/>
      <c r="BO4" s="183"/>
      <c r="BP4" s="183"/>
      <c r="BQ4" s="183"/>
      <c r="BR4" s="183"/>
      <c r="BS4" s="183"/>
      <c r="BT4" s="183"/>
      <c r="BU4" s="183"/>
      <c r="BV4" s="183"/>
      <c r="BW4" s="183"/>
      <c r="BX4" s="183"/>
      <c r="BY4" s="183"/>
      <c r="BZ4" s="183"/>
      <c r="CA4" s="183"/>
      <c r="CB4" s="183"/>
      <c r="CC4" s="183"/>
      <c r="CD4" s="183"/>
      <c r="CE4" s="183"/>
      <c r="CF4" s="183"/>
      <c r="CG4" s="183"/>
      <c r="CH4" s="183"/>
      <c r="CI4" s="183"/>
      <c r="CJ4" s="183"/>
      <c r="CK4" s="183"/>
      <c r="CL4" s="183"/>
      <c r="CM4" s="183"/>
      <c r="CN4" s="183"/>
      <c r="CO4" s="183"/>
      <c r="CP4" s="183"/>
      <c r="CQ4" s="183"/>
      <c r="CR4" s="183"/>
    </row>
    <row r="5" spans="1:96" ht="35.25" customHeight="1" thickBot="1">
      <c r="A5" s="188"/>
      <c r="B5" s="344"/>
      <c r="C5" s="724" t="s">
        <v>888</v>
      </c>
      <c r="D5" s="724"/>
      <c r="E5" s="189">
        <v>42675</v>
      </c>
      <c r="F5" s="345"/>
      <c r="G5" s="365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  <c r="AD5" s="183"/>
      <c r="AE5" s="183"/>
      <c r="AF5" s="183"/>
      <c r="AG5" s="183"/>
      <c r="AH5" s="183"/>
      <c r="AI5" s="183"/>
      <c r="AJ5" s="183"/>
      <c r="AK5" s="183"/>
      <c r="AL5" s="183"/>
      <c r="AM5" s="183"/>
      <c r="AN5" s="183"/>
      <c r="AO5" s="183"/>
      <c r="AP5" s="183"/>
      <c r="AQ5" s="183"/>
      <c r="AR5" s="183"/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  <c r="BH5" s="183"/>
      <c r="BI5" s="183"/>
      <c r="BJ5" s="183"/>
      <c r="BK5" s="183"/>
      <c r="BL5" s="183"/>
      <c r="BM5" s="183"/>
      <c r="BN5" s="183"/>
      <c r="BO5" s="183"/>
      <c r="BP5" s="183"/>
      <c r="BQ5" s="183"/>
      <c r="BR5" s="183"/>
      <c r="BS5" s="183"/>
      <c r="BT5" s="183"/>
      <c r="BU5" s="183"/>
      <c r="BV5" s="183"/>
      <c r="BW5" s="183"/>
      <c r="BX5" s="183"/>
      <c r="BY5" s="183"/>
      <c r="BZ5" s="183"/>
      <c r="CA5" s="183"/>
      <c r="CB5" s="183"/>
      <c r="CC5" s="183"/>
      <c r="CD5" s="183"/>
      <c r="CE5" s="183"/>
      <c r="CF5" s="183"/>
      <c r="CG5" s="183"/>
      <c r="CH5" s="183"/>
      <c r="CI5" s="183"/>
      <c r="CJ5" s="183"/>
      <c r="CK5" s="183"/>
      <c r="CL5" s="183"/>
      <c r="CM5" s="183"/>
      <c r="CN5" s="183"/>
      <c r="CO5" s="183"/>
      <c r="CP5" s="183"/>
      <c r="CQ5" s="183"/>
      <c r="CR5" s="183"/>
    </row>
    <row r="6" spans="1:96" ht="16.5" customHeight="1">
      <c r="A6" s="190"/>
      <c r="B6" s="346"/>
      <c r="C6" s="338"/>
      <c r="D6" s="338"/>
      <c r="E6" s="191"/>
      <c r="F6" s="347"/>
      <c r="G6" s="365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  <c r="BH6" s="183"/>
      <c r="BI6" s="183"/>
      <c r="BJ6" s="183"/>
      <c r="BK6" s="183"/>
      <c r="BL6" s="183"/>
      <c r="BM6" s="183"/>
      <c r="BN6" s="183"/>
      <c r="BO6" s="183"/>
      <c r="BP6" s="183"/>
      <c r="BQ6" s="183"/>
      <c r="BR6" s="183"/>
      <c r="BS6" s="183"/>
      <c r="BT6" s="183"/>
      <c r="BU6" s="183"/>
      <c r="BV6" s="183"/>
      <c r="BW6" s="183"/>
      <c r="BX6" s="183"/>
      <c r="BY6" s="183"/>
      <c r="BZ6" s="183"/>
      <c r="CA6" s="183"/>
      <c r="CB6" s="183"/>
      <c r="CC6" s="183"/>
      <c r="CD6" s="183"/>
      <c r="CE6" s="183"/>
      <c r="CF6" s="183"/>
      <c r="CG6" s="183"/>
      <c r="CH6" s="183"/>
      <c r="CI6" s="183"/>
      <c r="CJ6" s="183"/>
      <c r="CK6" s="183"/>
      <c r="CL6" s="183"/>
      <c r="CM6" s="183"/>
      <c r="CN6" s="183"/>
      <c r="CO6" s="183"/>
      <c r="CP6" s="183"/>
      <c r="CQ6" s="183"/>
      <c r="CR6" s="183"/>
    </row>
    <row r="7" spans="1:96" ht="35.25" customHeight="1">
      <c r="A7" s="188"/>
      <c r="B7" s="344"/>
      <c r="C7" s="724" t="s">
        <v>889</v>
      </c>
      <c r="D7" s="724"/>
      <c r="E7" s="339">
        <v>2</v>
      </c>
      <c r="F7" s="348"/>
      <c r="G7" s="365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BL7" s="183"/>
      <c r="BM7" s="183"/>
      <c r="BN7" s="183"/>
      <c r="BO7" s="183"/>
      <c r="BP7" s="183"/>
      <c r="BQ7" s="183"/>
      <c r="BR7" s="183"/>
      <c r="BS7" s="183"/>
      <c r="BT7" s="183"/>
      <c r="BU7" s="183"/>
      <c r="BV7" s="183"/>
      <c r="BW7" s="183"/>
      <c r="BX7" s="183"/>
      <c r="BY7" s="183"/>
      <c r="BZ7" s="183"/>
      <c r="CA7" s="183"/>
      <c r="CB7" s="183"/>
      <c r="CC7" s="183"/>
      <c r="CD7" s="183"/>
      <c r="CE7" s="183"/>
      <c r="CF7" s="183"/>
      <c r="CG7" s="183"/>
      <c r="CH7" s="183"/>
      <c r="CI7" s="183"/>
      <c r="CJ7" s="183"/>
      <c r="CK7" s="183"/>
      <c r="CL7" s="183"/>
      <c r="CM7" s="183"/>
      <c r="CN7" s="183"/>
      <c r="CO7" s="183"/>
      <c r="CP7" s="183"/>
      <c r="CQ7" s="183"/>
      <c r="CR7" s="183"/>
    </row>
    <row r="8" spans="1:96" ht="15.75" customHeight="1">
      <c r="A8" s="190"/>
      <c r="B8" s="346"/>
      <c r="C8" s="338"/>
      <c r="D8" s="338"/>
      <c r="E8" s="191"/>
      <c r="F8" s="347"/>
      <c r="G8" s="365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  <c r="BH8" s="183"/>
      <c r="BI8" s="183"/>
      <c r="BJ8" s="183"/>
      <c r="BK8" s="183"/>
      <c r="BL8" s="183"/>
      <c r="BM8" s="183"/>
      <c r="BN8" s="183"/>
      <c r="BO8" s="183"/>
      <c r="BP8" s="183"/>
      <c r="BQ8" s="183"/>
      <c r="BR8" s="183"/>
      <c r="BS8" s="183"/>
      <c r="BT8" s="183"/>
      <c r="BU8" s="183"/>
      <c r="BV8" s="183"/>
      <c r="BW8" s="183"/>
      <c r="BX8" s="183"/>
      <c r="BY8" s="183"/>
      <c r="BZ8" s="183"/>
      <c r="CA8" s="183"/>
      <c r="CB8" s="183"/>
      <c r="CC8" s="183"/>
      <c r="CD8" s="183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3"/>
      <c r="CR8" s="183"/>
    </row>
    <row r="9" spans="1:96" ht="35.25" customHeight="1">
      <c r="A9" s="188"/>
      <c r="B9" s="344"/>
      <c r="C9" s="724" t="s">
        <v>890</v>
      </c>
      <c r="D9" s="724"/>
      <c r="E9" s="339">
        <v>1</v>
      </c>
      <c r="F9" s="348"/>
      <c r="G9" s="365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3"/>
      <c r="AZ9" s="183"/>
      <c r="BA9" s="183"/>
      <c r="BB9" s="183"/>
      <c r="BC9" s="183"/>
      <c r="BD9" s="183"/>
      <c r="BE9" s="183"/>
      <c r="BF9" s="183"/>
      <c r="BG9" s="183"/>
      <c r="BH9" s="183"/>
      <c r="BI9" s="183"/>
      <c r="BJ9" s="183"/>
      <c r="BK9" s="183"/>
      <c r="BL9" s="183"/>
      <c r="BM9" s="183"/>
      <c r="BN9" s="183"/>
      <c r="BO9" s="183"/>
      <c r="BP9" s="183"/>
      <c r="BQ9" s="183"/>
      <c r="BR9" s="183"/>
      <c r="BS9" s="183"/>
      <c r="BT9" s="183"/>
      <c r="BU9" s="183"/>
      <c r="BV9" s="183"/>
      <c r="BW9" s="183"/>
      <c r="BX9" s="183"/>
      <c r="BY9" s="183"/>
      <c r="BZ9" s="183"/>
      <c r="CA9" s="183"/>
      <c r="CB9" s="183"/>
      <c r="CC9" s="183"/>
      <c r="CD9" s="183"/>
      <c r="CE9" s="183"/>
      <c r="CF9" s="183"/>
      <c r="CG9" s="183"/>
      <c r="CH9" s="183"/>
      <c r="CI9" s="183"/>
      <c r="CJ9" s="183"/>
      <c r="CK9" s="183"/>
      <c r="CL9" s="183"/>
      <c r="CM9" s="183"/>
      <c r="CN9" s="183"/>
      <c r="CO9" s="183"/>
      <c r="CP9" s="183"/>
      <c r="CQ9" s="183"/>
      <c r="CR9" s="183"/>
    </row>
    <row r="10" spans="1:96" ht="15" customHeight="1">
      <c r="A10" s="192"/>
      <c r="B10" s="342"/>
      <c r="C10" s="193"/>
      <c r="D10" s="194"/>
      <c r="E10" s="195"/>
      <c r="F10" s="349"/>
      <c r="G10" s="365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183"/>
      <c r="BJ10" s="183"/>
      <c r="BK10" s="183"/>
      <c r="BL10" s="183"/>
      <c r="BM10" s="183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3"/>
      <c r="BZ10" s="183"/>
      <c r="CA10" s="183"/>
      <c r="CB10" s="183"/>
      <c r="CC10" s="183"/>
      <c r="CD10" s="183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183"/>
      <c r="CR10" s="183"/>
    </row>
    <row r="11" spans="1:96" ht="45" customHeight="1">
      <c r="A11" s="192"/>
      <c r="B11" s="725" t="s">
        <v>361</v>
      </c>
      <c r="C11" s="726"/>
      <c r="D11" s="726"/>
      <c r="E11" s="726"/>
      <c r="F11" s="727"/>
      <c r="G11" s="365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/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3"/>
      <c r="BZ11" s="183"/>
      <c r="CA11" s="183"/>
      <c r="CB11" s="183"/>
      <c r="CC11" s="183"/>
      <c r="CD11" s="183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</row>
    <row r="12" spans="1:96" s="198" customFormat="1" ht="45" customHeight="1">
      <c r="A12" s="196"/>
      <c r="B12" s="728" t="s">
        <v>817</v>
      </c>
      <c r="C12" s="728"/>
      <c r="D12" s="362">
        <v>1</v>
      </c>
      <c r="E12" s="363" t="s">
        <v>629</v>
      </c>
      <c r="F12" s="363">
        <v>2</v>
      </c>
      <c r="G12" s="767">
        <f>F12</f>
        <v>2</v>
      </c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</row>
    <row r="13" spans="1:96" s="198" customFormat="1" ht="45" customHeight="1">
      <c r="A13" s="196"/>
      <c r="B13" s="728"/>
      <c r="C13" s="728"/>
      <c r="D13" s="362">
        <v>2</v>
      </c>
      <c r="E13" s="363" t="s">
        <v>368</v>
      </c>
      <c r="F13" s="361">
        <v>2</v>
      </c>
      <c r="G13" s="366">
        <f>F13</f>
        <v>2</v>
      </c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97"/>
      <c r="CE13" s="197"/>
      <c r="CF13" s="197"/>
      <c r="CG13" s="197"/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</row>
    <row r="14" spans="1:96" s="198" customFormat="1" ht="45" customHeight="1">
      <c r="A14" s="196"/>
      <c r="B14" s="728"/>
      <c r="C14" s="728"/>
      <c r="D14" s="362">
        <v>3</v>
      </c>
      <c r="E14" s="363" t="s">
        <v>372</v>
      </c>
      <c r="F14" s="361">
        <v>2</v>
      </c>
      <c r="G14" s="366">
        <f>F14</f>
        <v>2</v>
      </c>
      <c r="H14" s="197"/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97"/>
      <c r="AU14" s="197"/>
      <c r="AV14" s="197"/>
      <c r="AW14" s="197"/>
      <c r="AX14" s="197"/>
      <c r="AY14" s="197"/>
      <c r="AZ14" s="197"/>
      <c r="BA14" s="197"/>
      <c r="BB14" s="197"/>
      <c r="BC14" s="197"/>
      <c r="BD14" s="197"/>
      <c r="BE14" s="197"/>
      <c r="BF14" s="197"/>
      <c r="BG14" s="197"/>
      <c r="BH14" s="197"/>
      <c r="BI14" s="197"/>
      <c r="BJ14" s="197"/>
      <c r="BK14" s="197"/>
      <c r="BL14" s="197"/>
      <c r="BM14" s="197"/>
      <c r="BN14" s="197"/>
      <c r="BO14" s="197"/>
      <c r="BP14" s="197"/>
      <c r="BQ14" s="197"/>
      <c r="BR14" s="197"/>
      <c r="BS14" s="197"/>
      <c r="BT14" s="197"/>
      <c r="BU14" s="197"/>
      <c r="BV14" s="197"/>
      <c r="BW14" s="197"/>
      <c r="BX14" s="197"/>
      <c r="BY14" s="197"/>
      <c r="BZ14" s="197"/>
      <c r="CA14" s="197"/>
      <c r="CB14" s="197"/>
      <c r="CC14" s="197"/>
      <c r="CD14" s="197"/>
      <c r="CE14" s="197"/>
      <c r="CF14" s="197"/>
      <c r="CG14" s="197"/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</row>
    <row r="15" spans="1:96" s="198" customFormat="1" ht="45" customHeight="1">
      <c r="A15" s="196"/>
      <c r="B15" s="728"/>
      <c r="C15" s="728"/>
      <c r="D15" s="362">
        <v>4</v>
      </c>
      <c r="E15" s="363" t="s">
        <v>627</v>
      </c>
      <c r="F15" s="361">
        <v>1</v>
      </c>
      <c r="G15" s="366">
        <f>F15</f>
        <v>1</v>
      </c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  <c r="CF15" s="197"/>
      <c r="CG15" s="197"/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</row>
    <row r="16" spans="1:96" s="198" customFormat="1" ht="45" customHeight="1">
      <c r="A16" s="196"/>
      <c r="B16" s="728"/>
      <c r="C16" s="728"/>
      <c r="D16" s="362">
        <v>5</v>
      </c>
      <c r="E16" s="363" t="s">
        <v>628</v>
      </c>
      <c r="F16" s="361">
        <v>1</v>
      </c>
      <c r="G16" s="366">
        <f>F16</f>
        <v>1</v>
      </c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  <c r="CF16" s="197"/>
      <c r="CG16" s="197"/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</row>
    <row r="17" spans="1:96" s="198" customFormat="1" ht="45" customHeight="1">
      <c r="A17" s="196"/>
      <c r="B17" s="728"/>
      <c r="C17" s="728"/>
      <c r="D17" s="362">
        <v>6</v>
      </c>
      <c r="E17" s="363" t="s">
        <v>630</v>
      </c>
      <c r="F17" s="361">
        <v>2</v>
      </c>
      <c r="G17" s="366">
        <f>F17</f>
        <v>2</v>
      </c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</row>
    <row r="18" spans="1:96" s="198" customFormat="1" ht="45" customHeight="1">
      <c r="A18" s="196"/>
      <c r="B18" s="728"/>
      <c r="C18" s="728"/>
      <c r="D18" s="362">
        <v>7</v>
      </c>
      <c r="E18" s="363" t="s">
        <v>631</v>
      </c>
      <c r="F18" s="361">
        <v>2</v>
      </c>
      <c r="G18" s="366">
        <f>F18</f>
        <v>2</v>
      </c>
      <c r="H18" s="197"/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</row>
    <row r="19" spans="1:96" s="198" customFormat="1" ht="45" customHeight="1">
      <c r="A19" s="196"/>
      <c r="B19" s="728"/>
      <c r="C19" s="728"/>
      <c r="D19" s="362">
        <v>8</v>
      </c>
      <c r="E19" s="363" t="s">
        <v>373</v>
      </c>
      <c r="F19" s="361">
        <v>2</v>
      </c>
      <c r="G19" s="366">
        <f>IF(F19=1,2,1)</f>
        <v>1</v>
      </c>
      <c r="H19" s="197"/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</row>
    <row r="20" spans="1:96" s="198" customFormat="1" ht="45" customHeight="1">
      <c r="A20" s="196"/>
      <c r="B20" s="728"/>
      <c r="C20" s="728"/>
      <c r="D20" s="362">
        <v>9</v>
      </c>
      <c r="E20" s="363" t="s">
        <v>847</v>
      </c>
      <c r="F20" s="361">
        <v>1</v>
      </c>
      <c r="G20" s="366">
        <f>F20</f>
        <v>1</v>
      </c>
      <c r="H20" s="197"/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  <c r="AL20" s="197"/>
      <c r="AM20" s="197"/>
      <c r="AN20" s="197"/>
      <c r="AO20" s="197"/>
      <c r="AP20" s="197"/>
      <c r="AQ20" s="197"/>
      <c r="AR20" s="197"/>
      <c r="AS20" s="197"/>
      <c r="AT20" s="197"/>
      <c r="AU20" s="197"/>
      <c r="AV20" s="197"/>
      <c r="AW20" s="197"/>
      <c r="AX20" s="197"/>
      <c r="AY20" s="197"/>
      <c r="AZ20" s="197"/>
      <c r="BA20" s="197"/>
      <c r="BB20" s="197"/>
      <c r="BC20" s="197"/>
      <c r="BD20" s="197"/>
      <c r="BE20" s="197"/>
      <c r="BF20" s="197"/>
      <c r="BG20" s="197"/>
      <c r="BH20" s="197"/>
      <c r="BI20" s="197"/>
      <c r="BJ20" s="197"/>
      <c r="BK20" s="197"/>
      <c r="BL20" s="197"/>
      <c r="BM20" s="197"/>
      <c r="BN20" s="197"/>
      <c r="BO20" s="197"/>
      <c r="BP20" s="197"/>
      <c r="BQ20" s="197"/>
      <c r="BR20" s="197"/>
      <c r="BS20" s="197"/>
      <c r="BT20" s="197"/>
      <c r="BU20" s="197"/>
      <c r="BV20" s="197"/>
      <c r="BW20" s="197"/>
      <c r="BX20" s="197"/>
      <c r="BY20" s="197"/>
      <c r="BZ20" s="197"/>
      <c r="CA20" s="197"/>
      <c r="CB20" s="197"/>
      <c r="CC20" s="197"/>
      <c r="CD20" s="197"/>
      <c r="CE20" s="197"/>
      <c r="CF20" s="197"/>
      <c r="CG20" s="197"/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</row>
    <row r="21" spans="1:96" ht="45" customHeight="1">
      <c r="A21" s="192"/>
      <c r="B21" s="729" t="s">
        <v>374</v>
      </c>
      <c r="C21" s="729"/>
      <c r="D21" s="199">
        <v>1</v>
      </c>
      <c r="E21" s="586" t="s">
        <v>848</v>
      </c>
      <c r="F21" s="341">
        <v>1</v>
      </c>
      <c r="G21" s="365">
        <f>F21</f>
        <v>1</v>
      </c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3"/>
      <c r="AZ21" s="183"/>
      <c r="BA21" s="183"/>
      <c r="BB21" s="183"/>
      <c r="BC21" s="183"/>
      <c r="BD21" s="183"/>
      <c r="BE21" s="183"/>
      <c r="BF21" s="183"/>
      <c r="BG21" s="183"/>
      <c r="BH21" s="183"/>
      <c r="BI21" s="183"/>
      <c r="BJ21" s="183"/>
      <c r="BK21" s="183"/>
      <c r="BL21" s="183"/>
      <c r="BM21" s="183"/>
      <c r="BN21" s="183"/>
      <c r="BO21" s="183"/>
      <c r="BP21" s="183"/>
      <c r="BQ21" s="183"/>
      <c r="BR21" s="183"/>
      <c r="BS21" s="183"/>
      <c r="BT21" s="183"/>
      <c r="BU21" s="183"/>
      <c r="BV21" s="183"/>
      <c r="BW21" s="183"/>
      <c r="BX21" s="183"/>
      <c r="BY21" s="183"/>
      <c r="BZ21" s="183"/>
      <c r="CA21" s="183"/>
      <c r="CB21" s="183"/>
      <c r="CC21" s="183"/>
      <c r="CD21" s="183"/>
      <c r="CE21" s="183"/>
      <c r="CF21" s="183"/>
      <c r="CG21" s="183"/>
      <c r="CH21" s="183"/>
      <c r="CI21" s="183"/>
      <c r="CJ21" s="183"/>
      <c r="CK21" s="183"/>
      <c r="CL21" s="183"/>
      <c r="CM21" s="183"/>
      <c r="CN21" s="183"/>
      <c r="CO21" s="183"/>
      <c r="CP21" s="183"/>
      <c r="CQ21" s="183"/>
      <c r="CR21" s="183"/>
    </row>
    <row r="22" spans="1:96" ht="45" customHeight="1">
      <c r="A22" s="192"/>
      <c r="B22" s="729"/>
      <c r="C22" s="729"/>
      <c r="D22" s="199">
        <v>2</v>
      </c>
      <c r="E22" s="586" t="s">
        <v>632</v>
      </c>
      <c r="F22" s="341">
        <v>1</v>
      </c>
      <c r="G22" s="365">
        <f>F22</f>
        <v>1</v>
      </c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  <c r="BX22" s="183"/>
      <c r="BY22" s="183"/>
      <c r="BZ22" s="183"/>
      <c r="CA22" s="183"/>
      <c r="CB22" s="183"/>
      <c r="CC22" s="183"/>
      <c r="CD22" s="183"/>
      <c r="CE22" s="183"/>
      <c r="CF22" s="183"/>
      <c r="CG22" s="183"/>
      <c r="CH22" s="183"/>
      <c r="CI22" s="183"/>
      <c r="CJ22" s="183"/>
      <c r="CK22" s="183"/>
      <c r="CL22" s="183"/>
      <c r="CM22" s="183"/>
      <c r="CN22" s="183"/>
      <c r="CO22" s="183"/>
      <c r="CP22" s="183"/>
      <c r="CQ22" s="183"/>
      <c r="CR22" s="183"/>
    </row>
    <row r="23" spans="1:96" ht="45" customHeight="1">
      <c r="A23" s="192"/>
      <c r="B23" s="729"/>
      <c r="C23" s="729"/>
      <c r="D23" s="199">
        <v>3</v>
      </c>
      <c r="E23" s="586" t="s">
        <v>377</v>
      </c>
      <c r="F23" s="341">
        <v>1</v>
      </c>
      <c r="G23" s="365">
        <f>F23</f>
        <v>1</v>
      </c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  <c r="AT23" s="183"/>
      <c r="AU23" s="183"/>
      <c r="AV23" s="183"/>
      <c r="AW23" s="183"/>
      <c r="AX23" s="183"/>
      <c r="AY23" s="183"/>
      <c r="AZ23" s="183"/>
      <c r="BA23" s="183"/>
      <c r="BB23" s="183"/>
      <c r="BC23" s="183"/>
      <c r="BD23" s="183"/>
      <c r="BE23" s="183"/>
      <c r="BF23" s="183"/>
      <c r="BG23" s="183"/>
      <c r="BH23" s="183"/>
      <c r="BI23" s="183"/>
      <c r="BJ23" s="183"/>
      <c r="BK23" s="183"/>
      <c r="BL23" s="183"/>
      <c r="BM23" s="183"/>
      <c r="BN23" s="183"/>
      <c r="BO23" s="183"/>
      <c r="BP23" s="183"/>
      <c r="BQ23" s="183"/>
      <c r="BR23" s="183"/>
      <c r="BS23" s="183"/>
      <c r="BT23" s="183"/>
      <c r="BU23" s="183"/>
      <c r="BV23" s="183"/>
      <c r="BW23" s="183"/>
      <c r="BX23" s="183"/>
      <c r="BY23" s="183"/>
      <c r="BZ23" s="183"/>
      <c r="CA23" s="183"/>
      <c r="CB23" s="183"/>
      <c r="CC23" s="183"/>
      <c r="CD23" s="183"/>
      <c r="CE23" s="183"/>
      <c r="CF23" s="183"/>
      <c r="CG23" s="183"/>
      <c r="CH23" s="183"/>
      <c r="CI23" s="183"/>
      <c r="CJ23" s="183"/>
      <c r="CK23" s="183"/>
      <c r="CL23" s="183"/>
      <c r="CM23" s="183"/>
      <c r="CN23" s="183"/>
      <c r="CO23" s="183"/>
      <c r="CP23" s="183"/>
      <c r="CQ23" s="183"/>
      <c r="CR23" s="183"/>
    </row>
    <row r="24" spans="1:96" ht="45" customHeight="1">
      <c r="A24" s="192"/>
      <c r="B24" s="729"/>
      <c r="C24" s="729"/>
      <c r="D24" s="199">
        <v>4</v>
      </c>
      <c r="E24" s="586" t="s">
        <v>849</v>
      </c>
      <c r="F24" s="759">
        <v>2</v>
      </c>
      <c r="G24" s="365">
        <f>F24</f>
        <v>2</v>
      </c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  <c r="BK24" s="183"/>
      <c r="BL24" s="183"/>
      <c r="BM24" s="183"/>
      <c r="BN24" s="183"/>
      <c r="BO24" s="183"/>
      <c r="BP24" s="183"/>
      <c r="BQ24" s="183"/>
      <c r="BR24" s="183"/>
      <c r="BS24" s="183"/>
      <c r="BT24" s="183"/>
      <c r="BU24" s="183"/>
      <c r="BV24" s="183"/>
      <c r="BW24" s="183"/>
      <c r="BX24" s="183"/>
      <c r="BY24" s="183"/>
      <c r="BZ24" s="183"/>
      <c r="CA24" s="183"/>
      <c r="CB24" s="183"/>
      <c r="CC24" s="183"/>
      <c r="CD24" s="183"/>
      <c r="CE24" s="183"/>
      <c r="CF24" s="183"/>
      <c r="CG24" s="183"/>
      <c r="CH24" s="183"/>
      <c r="CI24" s="183"/>
      <c r="CJ24" s="183"/>
      <c r="CK24" s="183"/>
      <c r="CL24" s="183"/>
      <c r="CM24" s="183"/>
      <c r="CN24" s="183"/>
      <c r="CO24" s="183"/>
      <c r="CP24" s="183"/>
      <c r="CQ24" s="183"/>
      <c r="CR24" s="183"/>
    </row>
    <row r="25" spans="1:96" ht="45" customHeight="1">
      <c r="A25" s="192"/>
      <c r="B25" s="729"/>
      <c r="C25" s="729"/>
      <c r="D25" s="199">
        <v>5</v>
      </c>
      <c r="E25" s="586" t="s">
        <v>722</v>
      </c>
      <c r="F25" s="341">
        <v>1</v>
      </c>
      <c r="G25" s="365">
        <f>F25</f>
        <v>1</v>
      </c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3"/>
      <c r="AZ25" s="183"/>
      <c r="BA25" s="183"/>
      <c r="BB25" s="183"/>
      <c r="BC25" s="183"/>
      <c r="BD25" s="183"/>
      <c r="BE25" s="183"/>
      <c r="BF25" s="183"/>
      <c r="BG25" s="183"/>
      <c r="BH25" s="183"/>
      <c r="BI25" s="183"/>
      <c r="BJ25" s="183"/>
      <c r="BK25" s="183"/>
      <c r="BL25" s="183"/>
      <c r="BM25" s="183"/>
      <c r="BN25" s="183"/>
      <c r="BO25" s="183"/>
      <c r="BP25" s="183"/>
      <c r="BQ25" s="183"/>
      <c r="BR25" s="183"/>
      <c r="BS25" s="183"/>
      <c r="BT25" s="183"/>
      <c r="BU25" s="183"/>
      <c r="BV25" s="183"/>
      <c r="BW25" s="183"/>
      <c r="BX25" s="183"/>
      <c r="BY25" s="183"/>
      <c r="BZ25" s="183"/>
      <c r="CA25" s="183"/>
      <c r="CB25" s="183"/>
      <c r="CC25" s="183"/>
      <c r="CD25" s="183"/>
      <c r="CE25" s="183"/>
      <c r="CF25" s="183"/>
      <c r="CG25" s="183"/>
      <c r="CH25" s="183"/>
      <c r="CI25" s="183"/>
      <c r="CJ25" s="183"/>
      <c r="CK25" s="183"/>
      <c r="CL25" s="183"/>
      <c r="CM25" s="183"/>
      <c r="CN25" s="183"/>
      <c r="CO25" s="183"/>
      <c r="CP25" s="183"/>
      <c r="CQ25" s="183"/>
      <c r="CR25" s="183"/>
    </row>
    <row r="26" spans="1:96" ht="45" customHeight="1">
      <c r="A26" s="192"/>
      <c r="B26" s="729" t="s">
        <v>379</v>
      </c>
      <c r="C26" s="729"/>
      <c r="D26" s="199">
        <v>1</v>
      </c>
      <c r="E26" s="586" t="s">
        <v>698</v>
      </c>
      <c r="F26" s="341">
        <v>1</v>
      </c>
      <c r="G26" s="365">
        <f>F26</f>
        <v>1</v>
      </c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3"/>
      <c r="AS26" s="183"/>
      <c r="AT26" s="183"/>
      <c r="AU26" s="183"/>
      <c r="AV26" s="183"/>
      <c r="AW26" s="183"/>
      <c r="AX26" s="183"/>
      <c r="AY26" s="183"/>
      <c r="AZ26" s="183"/>
      <c r="BA26" s="183"/>
      <c r="BB26" s="183"/>
      <c r="BC26" s="183"/>
      <c r="BD26" s="183"/>
      <c r="BE26" s="183"/>
      <c r="BF26" s="183"/>
      <c r="BG26" s="183"/>
      <c r="BH26" s="183"/>
      <c r="BI26" s="183"/>
      <c r="BJ26" s="183"/>
      <c r="BK26" s="183"/>
      <c r="BL26" s="183"/>
      <c r="BM26" s="183"/>
      <c r="BN26" s="183"/>
      <c r="BO26" s="183"/>
      <c r="BP26" s="183"/>
      <c r="BQ26" s="183"/>
      <c r="BR26" s="183"/>
      <c r="BS26" s="183"/>
      <c r="BT26" s="183"/>
      <c r="BU26" s="183"/>
      <c r="BV26" s="183"/>
      <c r="BW26" s="183"/>
      <c r="BX26" s="183"/>
      <c r="BY26" s="183"/>
      <c r="BZ26" s="183"/>
      <c r="CA26" s="183"/>
      <c r="CB26" s="183"/>
      <c r="CC26" s="183"/>
      <c r="CD26" s="183"/>
      <c r="CE26" s="183"/>
      <c r="CF26" s="183"/>
      <c r="CG26" s="183"/>
      <c r="CH26" s="183"/>
      <c r="CI26" s="183"/>
      <c r="CJ26" s="183"/>
      <c r="CK26" s="183"/>
      <c r="CL26" s="183"/>
      <c r="CM26" s="183"/>
      <c r="CN26" s="183"/>
      <c r="CO26" s="183"/>
      <c r="CP26" s="183"/>
      <c r="CQ26" s="183"/>
      <c r="CR26" s="183"/>
    </row>
    <row r="27" spans="1:96" ht="45" customHeight="1">
      <c r="A27" s="192"/>
      <c r="B27" s="729"/>
      <c r="C27" s="729"/>
      <c r="D27" s="199">
        <v>2</v>
      </c>
      <c r="E27" s="586" t="s">
        <v>634</v>
      </c>
      <c r="F27" s="341">
        <v>1</v>
      </c>
      <c r="G27" s="365">
        <f>F27</f>
        <v>1</v>
      </c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3"/>
      <c r="AZ27" s="183"/>
      <c r="BA27" s="183"/>
      <c r="BB27" s="183"/>
      <c r="BC27" s="183"/>
      <c r="BD27" s="183"/>
      <c r="BE27" s="183"/>
      <c r="BF27" s="183"/>
      <c r="BG27" s="183"/>
      <c r="BH27" s="183"/>
      <c r="BI27" s="183"/>
      <c r="BJ27" s="183"/>
      <c r="BK27" s="183"/>
      <c r="BL27" s="183"/>
      <c r="BM27" s="183"/>
      <c r="BN27" s="183"/>
      <c r="BO27" s="183"/>
      <c r="BP27" s="183"/>
      <c r="BQ27" s="183"/>
      <c r="BR27" s="183"/>
      <c r="BS27" s="183"/>
      <c r="BT27" s="183"/>
      <c r="BU27" s="183"/>
      <c r="BV27" s="183"/>
      <c r="BW27" s="183"/>
      <c r="BX27" s="183"/>
      <c r="BY27" s="183"/>
      <c r="BZ27" s="183"/>
      <c r="CA27" s="183"/>
      <c r="CB27" s="183"/>
      <c r="CC27" s="183"/>
      <c r="CD27" s="183"/>
      <c r="CE27" s="183"/>
      <c r="CF27" s="183"/>
      <c r="CG27" s="183"/>
      <c r="CH27" s="183"/>
      <c r="CI27" s="183"/>
      <c r="CJ27" s="183"/>
      <c r="CK27" s="183"/>
      <c r="CL27" s="183"/>
      <c r="CM27" s="183"/>
      <c r="CN27" s="183"/>
      <c r="CO27" s="183"/>
      <c r="CP27" s="183"/>
      <c r="CQ27" s="183"/>
      <c r="CR27" s="183"/>
    </row>
    <row r="28" spans="1:96" ht="45" customHeight="1">
      <c r="A28" s="192"/>
      <c r="B28" s="729"/>
      <c r="C28" s="729"/>
      <c r="D28" s="199">
        <v>3</v>
      </c>
      <c r="E28" s="586" t="s">
        <v>850</v>
      </c>
      <c r="F28" s="341">
        <v>1</v>
      </c>
      <c r="G28" s="365">
        <f>F28</f>
        <v>1</v>
      </c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  <c r="AT28" s="183"/>
      <c r="AU28" s="183"/>
      <c r="AV28" s="183"/>
      <c r="AW28" s="183"/>
      <c r="AX28" s="183"/>
      <c r="AY28" s="183"/>
      <c r="AZ28" s="183"/>
      <c r="BA28" s="183"/>
      <c r="BB28" s="183"/>
      <c r="BC28" s="183"/>
      <c r="BD28" s="183"/>
      <c r="BE28" s="183"/>
      <c r="BF28" s="183"/>
      <c r="BG28" s="183"/>
      <c r="BH28" s="183"/>
      <c r="BI28" s="183"/>
      <c r="BJ28" s="183"/>
      <c r="BK28" s="183"/>
      <c r="BL28" s="183"/>
      <c r="BM28" s="183"/>
      <c r="BN28" s="183"/>
      <c r="BO28" s="183"/>
      <c r="BP28" s="183"/>
      <c r="BQ28" s="183"/>
      <c r="BR28" s="183"/>
      <c r="BS28" s="183"/>
      <c r="BT28" s="183"/>
      <c r="BU28" s="183"/>
      <c r="BV28" s="183"/>
      <c r="BW28" s="183"/>
      <c r="BX28" s="183"/>
      <c r="BY28" s="183"/>
      <c r="BZ28" s="183"/>
      <c r="CA28" s="183"/>
      <c r="CB28" s="183"/>
      <c r="CC28" s="183"/>
      <c r="CD28" s="183"/>
      <c r="CE28" s="183"/>
      <c r="CF28" s="183"/>
      <c r="CG28" s="183"/>
      <c r="CH28" s="183"/>
      <c r="CI28" s="183"/>
      <c r="CJ28" s="183"/>
      <c r="CK28" s="183"/>
      <c r="CL28" s="183"/>
      <c r="CM28" s="183"/>
      <c r="CN28" s="183"/>
      <c r="CO28" s="183"/>
      <c r="CP28" s="183"/>
      <c r="CQ28" s="183"/>
      <c r="CR28" s="183"/>
    </row>
    <row r="29" spans="1:96" ht="45" customHeight="1">
      <c r="A29" s="192"/>
      <c r="B29" s="729"/>
      <c r="C29" s="729"/>
      <c r="D29" s="199">
        <v>4</v>
      </c>
      <c r="E29" s="586" t="s">
        <v>386</v>
      </c>
      <c r="F29" s="341">
        <v>2</v>
      </c>
      <c r="G29" s="365">
        <f>IF(F29=1,2,1)</f>
        <v>1</v>
      </c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183"/>
      <c r="AU29" s="183"/>
      <c r="AV29" s="183"/>
      <c r="AW29" s="183"/>
      <c r="AX29" s="183"/>
      <c r="AY29" s="183"/>
      <c r="AZ29" s="183"/>
      <c r="BA29" s="183"/>
      <c r="BB29" s="183"/>
      <c r="BC29" s="183"/>
      <c r="BD29" s="183"/>
      <c r="BE29" s="183"/>
      <c r="BF29" s="183"/>
      <c r="BG29" s="183"/>
      <c r="BH29" s="183"/>
      <c r="BI29" s="183"/>
      <c r="BJ29" s="183"/>
      <c r="BK29" s="183"/>
      <c r="BL29" s="183"/>
      <c r="BM29" s="183"/>
      <c r="BN29" s="183"/>
      <c r="BO29" s="183"/>
      <c r="BP29" s="183"/>
      <c r="BQ29" s="183"/>
      <c r="BR29" s="183"/>
      <c r="BS29" s="183"/>
      <c r="BT29" s="183"/>
      <c r="BU29" s="183"/>
      <c r="BV29" s="183"/>
      <c r="BW29" s="183"/>
      <c r="BX29" s="183"/>
      <c r="BY29" s="183"/>
      <c r="BZ29" s="183"/>
      <c r="CA29" s="183"/>
      <c r="CB29" s="183"/>
      <c r="CC29" s="183"/>
      <c r="CD29" s="183"/>
      <c r="CE29" s="183"/>
      <c r="CF29" s="183"/>
      <c r="CG29" s="183"/>
      <c r="CH29" s="183"/>
      <c r="CI29" s="183"/>
      <c r="CJ29" s="183"/>
      <c r="CK29" s="183"/>
      <c r="CL29" s="183"/>
      <c r="CM29" s="183"/>
      <c r="CN29" s="183"/>
      <c r="CO29" s="183"/>
      <c r="CP29" s="183"/>
      <c r="CQ29" s="183"/>
      <c r="CR29" s="183"/>
    </row>
    <row r="30" spans="1:96" ht="45" customHeight="1">
      <c r="A30" s="192"/>
      <c r="B30" s="729"/>
      <c r="C30" s="729"/>
      <c r="D30" s="199">
        <v>5</v>
      </c>
      <c r="E30" s="586" t="s">
        <v>796</v>
      </c>
      <c r="F30" s="341">
        <v>1</v>
      </c>
      <c r="G30" s="365">
        <f>IF(F30=1,2,1)</f>
        <v>2</v>
      </c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3"/>
      <c r="BV30" s="183"/>
      <c r="BW30" s="183"/>
      <c r="BX30" s="183"/>
      <c r="BY30" s="183"/>
      <c r="BZ30" s="183"/>
      <c r="CA30" s="183"/>
      <c r="CB30" s="183"/>
      <c r="CC30" s="183"/>
      <c r="CD30" s="183"/>
      <c r="CE30" s="183"/>
      <c r="CF30" s="183"/>
      <c r="CG30" s="183"/>
      <c r="CH30" s="183"/>
      <c r="CI30" s="183"/>
      <c r="CJ30" s="183"/>
      <c r="CK30" s="183"/>
      <c r="CL30" s="183"/>
      <c r="CM30" s="183"/>
      <c r="CN30" s="183"/>
      <c r="CO30" s="183"/>
      <c r="CP30" s="183"/>
      <c r="CQ30" s="183"/>
      <c r="CR30" s="183"/>
    </row>
    <row r="31" spans="1:96" ht="45" customHeight="1">
      <c r="A31" s="192"/>
      <c r="B31" s="729"/>
      <c r="C31" s="729"/>
      <c r="D31" s="199">
        <v>6</v>
      </c>
      <c r="E31" s="586" t="s">
        <v>387</v>
      </c>
      <c r="F31" s="341">
        <v>3</v>
      </c>
      <c r="G31" s="365">
        <f>IF(F31= 3,0,F31)</f>
        <v>0</v>
      </c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83"/>
      <c r="AF31" s="183"/>
      <c r="AG31" s="183"/>
      <c r="AH31" s="183"/>
      <c r="AI31" s="183"/>
      <c r="AJ31" s="183"/>
      <c r="AK31" s="183"/>
      <c r="AL31" s="183"/>
      <c r="AM31" s="183"/>
      <c r="AN31" s="183"/>
      <c r="AO31" s="183"/>
      <c r="AP31" s="183"/>
      <c r="AQ31" s="183"/>
      <c r="AR31" s="183"/>
      <c r="AS31" s="183"/>
      <c r="AT31" s="183"/>
      <c r="AU31" s="183"/>
      <c r="AV31" s="183"/>
      <c r="AW31" s="183"/>
      <c r="AX31" s="183"/>
      <c r="AY31" s="183"/>
      <c r="AZ31" s="183"/>
      <c r="BA31" s="183"/>
      <c r="BB31" s="183"/>
      <c r="BC31" s="183"/>
      <c r="BD31" s="183"/>
      <c r="BE31" s="183"/>
      <c r="BF31" s="183"/>
      <c r="BG31" s="183"/>
      <c r="BH31" s="183"/>
      <c r="BI31" s="183"/>
      <c r="BJ31" s="183"/>
      <c r="BK31" s="183"/>
      <c r="BL31" s="183"/>
      <c r="BM31" s="183"/>
      <c r="BN31" s="183"/>
      <c r="BO31" s="183"/>
      <c r="BP31" s="183"/>
      <c r="BQ31" s="183"/>
      <c r="BR31" s="183"/>
      <c r="BS31" s="183"/>
      <c r="BT31" s="183"/>
      <c r="BU31" s="183"/>
      <c r="BV31" s="183"/>
      <c r="BW31" s="183"/>
      <c r="BX31" s="183"/>
      <c r="BY31" s="183"/>
      <c r="BZ31" s="183"/>
      <c r="CA31" s="183"/>
      <c r="CB31" s="183"/>
      <c r="CC31" s="183"/>
      <c r="CD31" s="183"/>
      <c r="CE31" s="183"/>
      <c r="CF31" s="183"/>
      <c r="CG31" s="183"/>
      <c r="CH31" s="183"/>
      <c r="CI31" s="183"/>
      <c r="CJ31" s="183"/>
      <c r="CK31" s="183"/>
      <c r="CL31" s="183"/>
      <c r="CM31" s="183"/>
      <c r="CN31" s="183"/>
      <c r="CO31" s="183"/>
      <c r="CP31" s="183"/>
      <c r="CQ31" s="183"/>
      <c r="CR31" s="183"/>
    </row>
    <row r="32" spans="1:96" ht="45" customHeight="1">
      <c r="A32" s="192"/>
      <c r="B32" s="729"/>
      <c r="C32" s="729"/>
      <c r="D32" s="199">
        <v>7</v>
      </c>
      <c r="E32" s="586" t="s">
        <v>897</v>
      </c>
      <c r="F32" s="341">
        <v>2</v>
      </c>
      <c r="G32" s="365">
        <f>IF(F32=1,2,1)</f>
        <v>1</v>
      </c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83"/>
      <c r="AF32" s="183"/>
      <c r="AG32" s="183"/>
      <c r="AH32" s="183"/>
      <c r="AI32" s="183"/>
      <c r="AJ32" s="183"/>
      <c r="AK32" s="183"/>
      <c r="AL32" s="183"/>
      <c r="AM32" s="183"/>
      <c r="AN32" s="183"/>
      <c r="AO32" s="183"/>
      <c r="AP32" s="183"/>
      <c r="AQ32" s="183"/>
      <c r="AR32" s="183"/>
      <c r="AS32" s="183"/>
      <c r="AT32" s="183"/>
      <c r="AU32" s="183"/>
      <c r="AV32" s="183"/>
      <c r="AW32" s="183"/>
      <c r="AX32" s="183"/>
      <c r="AY32" s="183"/>
      <c r="AZ32" s="183"/>
      <c r="BA32" s="183"/>
      <c r="BB32" s="183"/>
      <c r="BC32" s="183"/>
      <c r="BD32" s="183"/>
      <c r="BE32" s="183"/>
      <c r="BF32" s="183"/>
      <c r="BG32" s="183"/>
      <c r="BH32" s="183"/>
      <c r="BI32" s="183"/>
      <c r="BJ32" s="183"/>
      <c r="BK32" s="183"/>
      <c r="BL32" s="183"/>
      <c r="BM32" s="183"/>
      <c r="BN32" s="183"/>
      <c r="BO32" s="183"/>
      <c r="BP32" s="183"/>
      <c r="BQ32" s="183"/>
      <c r="BR32" s="183"/>
      <c r="BS32" s="183"/>
      <c r="BT32" s="183"/>
      <c r="BU32" s="183"/>
      <c r="BV32" s="183"/>
      <c r="BW32" s="183"/>
      <c r="BX32" s="183"/>
      <c r="BY32" s="183"/>
      <c r="BZ32" s="183"/>
      <c r="CA32" s="183"/>
      <c r="CB32" s="183"/>
      <c r="CC32" s="183"/>
      <c r="CD32" s="183"/>
      <c r="CE32" s="183"/>
      <c r="CF32" s="183"/>
      <c r="CG32" s="183"/>
      <c r="CH32" s="183"/>
      <c r="CI32" s="183"/>
      <c r="CJ32" s="183"/>
      <c r="CK32" s="183"/>
      <c r="CL32" s="183"/>
      <c r="CM32" s="183"/>
      <c r="CN32" s="183"/>
      <c r="CO32" s="183"/>
      <c r="CP32" s="183"/>
      <c r="CQ32" s="183"/>
      <c r="CR32" s="183"/>
    </row>
    <row r="33" spans="1:96" ht="45" customHeight="1">
      <c r="A33" s="192"/>
      <c r="B33" s="729"/>
      <c r="C33" s="729"/>
      <c r="D33" s="199">
        <v>8</v>
      </c>
      <c r="E33" s="586" t="s">
        <v>635</v>
      </c>
      <c r="F33" s="341">
        <v>2</v>
      </c>
      <c r="G33" s="365">
        <f>F33</f>
        <v>2</v>
      </c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  <c r="AT33" s="183"/>
      <c r="AU33" s="183"/>
      <c r="AV33" s="183"/>
      <c r="AW33" s="183"/>
      <c r="AX33" s="183"/>
      <c r="AY33" s="183"/>
      <c r="AZ33" s="183"/>
      <c r="BA33" s="183"/>
      <c r="BB33" s="183"/>
      <c r="BC33" s="183"/>
      <c r="BD33" s="183"/>
      <c r="BE33" s="183"/>
      <c r="BF33" s="183"/>
      <c r="BG33" s="183"/>
      <c r="BH33" s="183"/>
      <c r="BI33" s="183"/>
      <c r="BJ33" s="183"/>
      <c r="BK33" s="183"/>
      <c r="BL33" s="183"/>
      <c r="BM33" s="183"/>
      <c r="BN33" s="183"/>
      <c r="BO33" s="183"/>
      <c r="BP33" s="183"/>
      <c r="BQ33" s="183"/>
      <c r="BR33" s="183"/>
      <c r="BS33" s="183"/>
      <c r="BT33" s="183"/>
      <c r="BU33" s="183"/>
      <c r="BV33" s="183"/>
      <c r="BW33" s="183"/>
      <c r="BX33" s="183"/>
      <c r="BY33" s="183"/>
      <c r="BZ33" s="183"/>
      <c r="CA33" s="183"/>
      <c r="CB33" s="183"/>
      <c r="CC33" s="183"/>
      <c r="CD33" s="183"/>
      <c r="CE33" s="183"/>
      <c r="CF33" s="183"/>
      <c r="CG33" s="183"/>
      <c r="CH33" s="183"/>
      <c r="CI33" s="183"/>
      <c r="CJ33" s="183"/>
      <c r="CK33" s="183"/>
      <c r="CL33" s="183"/>
      <c r="CM33" s="183"/>
      <c r="CN33" s="183"/>
      <c r="CO33" s="183"/>
      <c r="CP33" s="183"/>
      <c r="CQ33" s="183"/>
      <c r="CR33" s="183"/>
    </row>
    <row r="34" spans="1:96" ht="45" customHeight="1">
      <c r="A34" s="192"/>
      <c r="B34" s="730" t="s">
        <v>818</v>
      </c>
      <c r="C34" s="730"/>
      <c r="D34" s="215">
        <v>1</v>
      </c>
      <c r="E34" s="586" t="s">
        <v>388</v>
      </c>
      <c r="F34" s="341">
        <v>1</v>
      </c>
      <c r="G34" s="365">
        <f>F34</f>
        <v>1</v>
      </c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3"/>
      <c r="BV34" s="183"/>
      <c r="BW34" s="183"/>
      <c r="BX34" s="183"/>
      <c r="BY34" s="183"/>
      <c r="BZ34" s="183"/>
      <c r="CA34" s="183"/>
      <c r="CB34" s="183"/>
      <c r="CC34" s="183"/>
      <c r="CD34" s="183"/>
      <c r="CE34" s="183"/>
      <c r="CF34" s="183"/>
      <c r="CG34" s="183"/>
      <c r="CH34" s="183"/>
      <c r="CI34" s="183"/>
      <c r="CJ34" s="183"/>
      <c r="CK34" s="183"/>
      <c r="CL34" s="183"/>
      <c r="CM34" s="183"/>
      <c r="CN34" s="183"/>
      <c r="CO34" s="183"/>
      <c r="CP34" s="183"/>
      <c r="CQ34" s="183"/>
      <c r="CR34" s="183"/>
    </row>
    <row r="35" spans="1:96" ht="45" customHeight="1">
      <c r="A35" s="192"/>
      <c r="B35" s="730"/>
      <c r="C35" s="730"/>
      <c r="D35" s="215">
        <v>2</v>
      </c>
      <c r="E35" s="586" t="s">
        <v>637</v>
      </c>
      <c r="F35" s="341">
        <v>1</v>
      </c>
      <c r="G35" s="365">
        <f>F35</f>
        <v>1</v>
      </c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83"/>
      <c r="AD35" s="183"/>
      <c r="AE35" s="183"/>
      <c r="AF35" s="183"/>
      <c r="AG35" s="183"/>
      <c r="AH35" s="183"/>
      <c r="AI35" s="183"/>
      <c r="AJ35" s="183"/>
      <c r="AK35" s="183"/>
      <c r="AL35" s="183"/>
      <c r="AM35" s="183"/>
      <c r="AN35" s="183"/>
      <c r="AO35" s="183"/>
      <c r="AP35" s="183"/>
      <c r="AQ35" s="183"/>
      <c r="AR35" s="183"/>
      <c r="AS35" s="183"/>
      <c r="AT35" s="183"/>
      <c r="AU35" s="183"/>
      <c r="AV35" s="183"/>
      <c r="AW35" s="183"/>
      <c r="AX35" s="183"/>
      <c r="AY35" s="183"/>
      <c r="AZ35" s="183"/>
      <c r="BA35" s="183"/>
      <c r="BB35" s="183"/>
      <c r="BC35" s="183"/>
      <c r="BD35" s="183"/>
      <c r="BE35" s="183"/>
      <c r="BF35" s="183"/>
      <c r="BG35" s="183"/>
      <c r="BH35" s="183"/>
      <c r="BI35" s="183"/>
      <c r="BJ35" s="183"/>
      <c r="BK35" s="183"/>
      <c r="BL35" s="183"/>
      <c r="BM35" s="183"/>
      <c r="BN35" s="183"/>
      <c r="BO35" s="183"/>
      <c r="BP35" s="183"/>
      <c r="BQ35" s="183"/>
      <c r="BR35" s="183"/>
      <c r="BS35" s="183"/>
      <c r="BT35" s="183"/>
      <c r="BU35" s="183"/>
      <c r="BV35" s="183"/>
      <c r="BW35" s="183"/>
      <c r="BX35" s="183"/>
      <c r="BY35" s="183"/>
      <c r="BZ35" s="183"/>
      <c r="CA35" s="183"/>
      <c r="CB35" s="183"/>
      <c r="CC35" s="183"/>
      <c r="CD35" s="183"/>
      <c r="CE35" s="183"/>
      <c r="CF35" s="183"/>
      <c r="CG35" s="183"/>
      <c r="CH35" s="183"/>
      <c r="CI35" s="183"/>
      <c r="CJ35" s="183"/>
      <c r="CK35" s="183"/>
      <c r="CL35" s="183"/>
      <c r="CM35" s="183"/>
      <c r="CN35" s="183"/>
      <c r="CO35" s="183"/>
      <c r="CP35" s="183"/>
      <c r="CQ35" s="183"/>
      <c r="CR35" s="183"/>
    </row>
    <row r="36" spans="1:96" ht="45" customHeight="1">
      <c r="A36" s="192"/>
      <c r="B36" s="730"/>
      <c r="C36" s="730"/>
      <c r="D36" s="215">
        <v>3</v>
      </c>
      <c r="E36" s="586" t="s">
        <v>393</v>
      </c>
      <c r="F36" s="341">
        <v>1</v>
      </c>
      <c r="G36" s="365">
        <f>F36</f>
        <v>1</v>
      </c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  <c r="AE36" s="183"/>
      <c r="AF36" s="183"/>
      <c r="AG36" s="183"/>
      <c r="AH36" s="183"/>
      <c r="AI36" s="183"/>
      <c r="AJ36" s="183"/>
      <c r="AK36" s="183"/>
      <c r="AL36" s="183"/>
      <c r="AM36" s="183"/>
      <c r="AN36" s="183"/>
      <c r="AO36" s="183"/>
      <c r="AP36" s="183"/>
      <c r="AQ36" s="183"/>
      <c r="AR36" s="183"/>
      <c r="AS36" s="183"/>
      <c r="AT36" s="183"/>
      <c r="AU36" s="183"/>
      <c r="AV36" s="183"/>
      <c r="AW36" s="183"/>
      <c r="AX36" s="183"/>
      <c r="AY36" s="183"/>
      <c r="AZ36" s="183"/>
      <c r="BA36" s="183"/>
      <c r="BB36" s="183"/>
      <c r="BC36" s="183"/>
      <c r="BD36" s="183"/>
      <c r="BE36" s="183"/>
      <c r="BF36" s="183"/>
      <c r="BG36" s="183"/>
      <c r="BH36" s="183"/>
      <c r="BI36" s="183"/>
      <c r="BJ36" s="183"/>
      <c r="BK36" s="183"/>
      <c r="BL36" s="183"/>
      <c r="BM36" s="183"/>
      <c r="BN36" s="183"/>
      <c r="BO36" s="183"/>
      <c r="BP36" s="183"/>
      <c r="BQ36" s="183"/>
      <c r="BR36" s="183"/>
      <c r="BS36" s="183"/>
      <c r="BT36" s="183"/>
      <c r="BU36" s="183"/>
      <c r="BV36" s="183"/>
      <c r="BW36" s="183"/>
      <c r="BX36" s="183"/>
      <c r="BY36" s="183"/>
      <c r="BZ36" s="183"/>
      <c r="CA36" s="183"/>
      <c r="CB36" s="183"/>
      <c r="CC36" s="183"/>
      <c r="CD36" s="183"/>
      <c r="CE36" s="183"/>
      <c r="CF36" s="183"/>
      <c r="CG36" s="183"/>
      <c r="CH36" s="183"/>
      <c r="CI36" s="183"/>
      <c r="CJ36" s="183"/>
      <c r="CK36" s="183"/>
      <c r="CL36" s="183"/>
      <c r="CM36" s="183"/>
      <c r="CN36" s="183"/>
      <c r="CO36" s="183"/>
      <c r="CP36" s="183"/>
      <c r="CQ36" s="183"/>
      <c r="CR36" s="183"/>
    </row>
    <row r="37" spans="1:96" ht="45" customHeight="1">
      <c r="A37" s="192"/>
      <c r="B37" s="730"/>
      <c r="C37" s="730"/>
      <c r="D37" s="215">
        <v>4</v>
      </c>
      <c r="E37" s="586" t="s">
        <v>709</v>
      </c>
      <c r="F37" s="341">
        <v>2</v>
      </c>
      <c r="G37" s="365">
        <f>IF(F37=1,2,1)</f>
        <v>1</v>
      </c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  <c r="BK37" s="183"/>
      <c r="BL37" s="183"/>
      <c r="BM37" s="183"/>
      <c r="BN37" s="183"/>
      <c r="BO37" s="183"/>
      <c r="BP37" s="183"/>
      <c r="BQ37" s="183"/>
      <c r="BR37" s="183"/>
      <c r="BS37" s="183"/>
      <c r="BT37" s="183"/>
      <c r="BU37" s="183"/>
      <c r="BV37" s="183"/>
      <c r="BW37" s="183"/>
      <c r="BX37" s="183"/>
      <c r="BY37" s="183"/>
      <c r="BZ37" s="183"/>
      <c r="CA37" s="183"/>
      <c r="CB37" s="183"/>
      <c r="CC37" s="183"/>
      <c r="CD37" s="183"/>
      <c r="CE37" s="183"/>
      <c r="CF37" s="183"/>
      <c r="CG37" s="183"/>
      <c r="CH37" s="183"/>
      <c r="CI37" s="183"/>
      <c r="CJ37" s="183"/>
      <c r="CK37" s="183"/>
      <c r="CL37" s="183"/>
      <c r="CM37" s="183"/>
      <c r="CN37" s="183"/>
      <c r="CO37" s="183"/>
      <c r="CP37" s="183"/>
      <c r="CQ37" s="183"/>
      <c r="CR37" s="183"/>
    </row>
    <row r="38" spans="1:96" ht="45" customHeight="1">
      <c r="A38" s="192"/>
      <c r="B38" s="730"/>
      <c r="C38" s="730"/>
      <c r="D38" s="215">
        <v>5</v>
      </c>
      <c r="E38" s="586" t="s">
        <v>851</v>
      </c>
      <c r="F38" s="759">
        <v>2</v>
      </c>
      <c r="G38" s="365">
        <f>IF(F38=1,2,1)</f>
        <v>1</v>
      </c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183"/>
      <c r="BQ38" s="183"/>
      <c r="BR38" s="183"/>
      <c r="BS38" s="183"/>
      <c r="BT38" s="183"/>
      <c r="BU38" s="183"/>
      <c r="BV38" s="183"/>
      <c r="BW38" s="183"/>
      <c r="BX38" s="183"/>
      <c r="BY38" s="183"/>
      <c r="BZ38" s="183"/>
      <c r="CA38" s="183"/>
      <c r="CB38" s="183"/>
      <c r="CC38" s="183"/>
      <c r="CD38" s="183"/>
      <c r="CE38" s="183"/>
      <c r="CF38" s="183"/>
      <c r="CG38" s="183"/>
      <c r="CH38" s="183"/>
      <c r="CI38" s="183"/>
      <c r="CJ38" s="183"/>
      <c r="CK38" s="183"/>
      <c r="CL38" s="183"/>
      <c r="CM38" s="183"/>
      <c r="CN38" s="183"/>
      <c r="CO38" s="183"/>
      <c r="CP38" s="183"/>
      <c r="CQ38" s="183"/>
      <c r="CR38" s="183"/>
    </row>
    <row r="39" spans="1:96" ht="45" customHeight="1">
      <c r="A39" s="192"/>
      <c r="B39" s="730" t="s">
        <v>394</v>
      </c>
      <c r="C39" s="730"/>
      <c r="D39" s="199">
        <v>1</v>
      </c>
      <c r="E39" s="586" t="s">
        <v>714</v>
      </c>
      <c r="F39" s="341">
        <v>2</v>
      </c>
      <c r="G39" s="365">
        <f>IF(F39=1,2,1)</f>
        <v>1</v>
      </c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183"/>
      <c r="BQ39" s="183"/>
      <c r="BR39" s="183"/>
      <c r="BS39" s="183"/>
      <c r="BT39" s="183"/>
      <c r="BU39" s="183"/>
      <c r="BV39" s="183"/>
      <c r="BW39" s="183"/>
      <c r="BX39" s="183"/>
      <c r="BY39" s="183"/>
      <c r="BZ39" s="183"/>
      <c r="CA39" s="183"/>
      <c r="CB39" s="183"/>
      <c r="CC39" s="183"/>
      <c r="CD39" s="183"/>
      <c r="CE39" s="183"/>
      <c r="CF39" s="183"/>
      <c r="CG39" s="183"/>
      <c r="CH39" s="183"/>
      <c r="CI39" s="183"/>
      <c r="CJ39" s="183"/>
      <c r="CK39" s="183"/>
      <c r="CL39" s="183"/>
      <c r="CM39" s="183"/>
      <c r="CN39" s="183"/>
      <c r="CO39" s="183"/>
      <c r="CP39" s="183"/>
      <c r="CQ39" s="183"/>
      <c r="CR39" s="183"/>
    </row>
    <row r="40" spans="1:96" ht="45" customHeight="1">
      <c r="A40" s="192"/>
      <c r="B40" s="730"/>
      <c r="C40" s="730"/>
      <c r="D40" s="199">
        <v>2</v>
      </c>
      <c r="E40" s="586" t="s">
        <v>695</v>
      </c>
      <c r="F40" s="341">
        <v>1</v>
      </c>
      <c r="G40" s="365">
        <f>F40</f>
        <v>1</v>
      </c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83"/>
      <c r="AF40" s="183"/>
      <c r="AG40" s="183"/>
      <c r="AH40" s="183"/>
      <c r="AI40" s="183"/>
      <c r="AJ40" s="183"/>
      <c r="AK40" s="183"/>
      <c r="AL40" s="183"/>
      <c r="AM40" s="183"/>
      <c r="AN40" s="183"/>
      <c r="AO40" s="183"/>
      <c r="AP40" s="183"/>
      <c r="AQ40" s="183"/>
      <c r="AR40" s="183"/>
      <c r="AS40" s="183"/>
      <c r="AT40" s="183"/>
      <c r="AU40" s="183"/>
      <c r="AV40" s="183"/>
      <c r="AW40" s="183"/>
      <c r="AX40" s="183"/>
      <c r="AY40" s="183"/>
      <c r="AZ40" s="183"/>
      <c r="BA40" s="183"/>
      <c r="BB40" s="183"/>
      <c r="BC40" s="183"/>
      <c r="BD40" s="183"/>
      <c r="BE40" s="183"/>
      <c r="BF40" s="183"/>
      <c r="BG40" s="183"/>
      <c r="BH40" s="183"/>
      <c r="BI40" s="183"/>
      <c r="BJ40" s="183"/>
      <c r="BK40" s="183"/>
      <c r="BL40" s="183"/>
      <c r="BM40" s="183"/>
      <c r="BN40" s="183"/>
      <c r="BO40" s="183"/>
      <c r="BP40" s="183"/>
      <c r="BQ40" s="183"/>
      <c r="BR40" s="183"/>
      <c r="BS40" s="183"/>
      <c r="BT40" s="183"/>
      <c r="BU40" s="183"/>
      <c r="BV40" s="183"/>
      <c r="BW40" s="183"/>
      <c r="BX40" s="183"/>
      <c r="BY40" s="183"/>
      <c r="BZ40" s="183"/>
      <c r="CA40" s="183"/>
      <c r="CB40" s="183"/>
      <c r="CC40" s="183"/>
      <c r="CD40" s="183"/>
      <c r="CE40" s="183"/>
      <c r="CF40" s="183"/>
      <c r="CG40" s="183"/>
      <c r="CH40" s="183"/>
      <c r="CI40" s="183"/>
      <c r="CJ40" s="183"/>
      <c r="CK40" s="183"/>
      <c r="CL40" s="183"/>
      <c r="CM40" s="183"/>
      <c r="CN40" s="183"/>
      <c r="CO40" s="183"/>
      <c r="CP40" s="183"/>
      <c r="CQ40" s="183"/>
      <c r="CR40" s="183"/>
    </row>
    <row r="41" spans="1:96" ht="45" customHeight="1">
      <c r="A41" s="192"/>
      <c r="B41" s="730"/>
      <c r="C41" s="730"/>
      <c r="D41" s="199">
        <v>3</v>
      </c>
      <c r="E41" s="586" t="s">
        <v>696</v>
      </c>
      <c r="F41" s="341">
        <v>1</v>
      </c>
      <c r="G41" s="365">
        <f>F41</f>
        <v>1</v>
      </c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3"/>
      <c r="CH41" s="183"/>
      <c r="CI41" s="183"/>
      <c r="CJ41" s="183"/>
      <c r="CK41" s="183"/>
      <c r="CL41" s="183"/>
      <c r="CM41" s="183"/>
      <c r="CN41" s="183"/>
      <c r="CO41" s="183"/>
      <c r="CP41" s="183"/>
      <c r="CQ41" s="183"/>
      <c r="CR41" s="183"/>
    </row>
    <row r="42" spans="1:96" ht="45" customHeight="1">
      <c r="A42" s="192"/>
      <c r="B42" s="730" t="s">
        <v>395</v>
      </c>
      <c r="C42" s="730"/>
      <c r="D42" s="199">
        <v>1</v>
      </c>
      <c r="E42" s="586" t="s">
        <v>396</v>
      </c>
      <c r="F42" s="341">
        <v>2</v>
      </c>
      <c r="G42" s="365">
        <f>F42</f>
        <v>2</v>
      </c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83"/>
      <c r="AF42" s="183"/>
      <c r="AG42" s="183"/>
      <c r="AH42" s="183"/>
      <c r="AI42" s="183"/>
      <c r="AJ42" s="183"/>
      <c r="AK42" s="183"/>
      <c r="AL42" s="183"/>
      <c r="AM42" s="183"/>
      <c r="AN42" s="183"/>
      <c r="AO42" s="183"/>
      <c r="AP42" s="183"/>
      <c r="AQ42" s="183"/>
      <c r="AR42" s="183"/>
      <c r="AS42" s="183"/>
      <c r="AT42" s="183"/>
      <c r="AU42" s="183"/>
      <c r="AV42" s="183"/>
      <c r="AW42" s="183"/>
      <c r="AX42" s="183"/>
      <c r="AY42" s="183"/>
      <c r="AZ42" s="183"/>
      <c r="BA42" s="183"/>
      <c r="BB42" s="183"/>
      <c r="BC42" s="183"/>
      <c r="BD42" s="183"/>
      <c r="BE42" s="183"/>
      <c r="BF42" s="183"/>
      <c r="BG42" s="183"/>
      <c r="BH42" s="183"/>
      <c r="BI42" s="183"/>
      <c r="BJ42" s="183"/>
      <c r="BK42" s="183"/>
      <c r="BL42" s="183"/>
      <c r="BM42" s="183"/>
      <c r="BN42" s="183"/>
      <c r="BO42" s="183"/>
      <c r="BP42" s="183"/>
      <c r="BQ42" s="183"/>
      <c r="BR42" s="183"/>
      <c r="BS42" s="183"/>
      <c r="BT42" s="183"/>
      <c r="BU42" s="183"/>
      <c r="BV42" s="183"/>
      <c r="BW42" s="183"/>
      <c r="BX42" s="183"/>
      <c r="BY42" s="183"/>
      <c r="BZ42" s="183"/>
      <c r="CA42" s="183"/>
      <c r="CB42" s="183"/>
      <c r="CC42" s="183"/>
      <c r="CD42" s="183"/>
      <c r="CE42" s="183"/>
      <c r="CF42" s="183"/>
      <c r="CG42" s="183"/>
      <c r="CH42" s="183"/>
      <c r="CI42" s="183"/>
      <c r="CJ42" s="183"/>
      <c r="CK42" s="183"/>
      <c r="CL42" s="183"/>
      <c r="CM42" s="183"/>
      <c r="CN42" s="183"/>
      <c r="CO42" s="183"/>
      <c r="CP42" s="183"/>
      <c r="CQ42" s="183"/>
      <c r="CR42" s="183"/>
    </row>
    <row r="43" spans="1:96" ht="45" customHeight="1">
      <c r="A43" s="192"/>
      <c r="B43" s="730"/>
      <c r="C43" s="730"/>
      <c r="D43" s="199">
        <v>2</v>
      </c>
      <c r="E43" s="586" t="s">
        <v>853</v>
      </c>
      <c r="F43" s="341">
        <v>2</v>
      </c>
      <c r="G43" s="365">
        <f>IF(F43=1,2,1)</f>
        <v>1</v>
      </c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83"/>
      <c r="AF43" s="183"/>
      <c r="AG43" s="183"/>
      <c r="AH43" s="183"/>
      <c r="AI43" s="183"/>
      <c r="AJ43" s="183"/>
      <c r="AK43" s="183"/>
      <c r="AL43" s="183"/>
      <c r="AM43" s="183"/>
      <c r="AN43" s="183"/>
      <c r="AO43" s="183"/>
      <c r="AP43" s="183"/>
      <c r="AQ43" s="183"/>
      <c r="AR43" s="183"/>
      <c r="AS43" s="183"/>
      <c r="AT43" s="183"/>
      <c r="AU43" s="183"/>
      <c r="AV43" s="183"/>
      <c r="AW43" s="183"/>
      <c r="AX43" s="183"/>
      <c r="AY43" s="183"/>
      <c r="AZ43" s="183"/>
      <c r="BA43" s="183"/>
      <c r="BB43" s="183"/>
      <c r="BC43" s="183"/>
      <c r="BD43" s="183"/>
      <c r="BE43" s="183"/>
      <c r="BF43" s="183"/>
      <c r="BG43" s="183"/>
      <c r="BH43" s="183"/>
      <c r="BI43" s="183"/>
      <c r="BJ43" s="183"/>
      <c r="BK43" s="183"/>
      <c r="BL43" s="183"/>
      <c r="BM43" s="183"/>
      <c r="BN43" s="183"/>
      <c r="BO43" s="183"/>
      <c r="BP43" s="183"/>
      <c r="BQ43" s="183"/>
      <c r="BR43" s="183"/>
      <c r="BS43" s="183"/>
      <c r="BT43" s="183"/>
      <c r="BU43" s="183"/>
      <c r="BV43" s="183"/>
      <c r="BW43" s="183"/>
      <c r="BX43" s="183"/>
      <c r="BY43" s="183"/>
      <c r="BZ43" s="183"/>
      <c r="CA43" s="183"/>
      <c r="CB43" s="183"/>
      <c r="CC43" s="183"/>
      <c r="CD43" s="183"/>
      <c r="CE43" s="183"/>
      <c r="CF43" s="183"/>
      <c r="CG43" s="183"/>
      <c r="CH43" s="183"/>
      <c r="CI43" s="183"/>
      <c r="CJ43" s="183"/>
      <c r="CK43" s="183"/>
      <c r="CL43" s="183"/>
      <c r="CM43" s="183"/>
      <c r="CN43" s="183"/>
      <c r="CO43" s="183"/>
      <c r="CP43" s="183"/>
      <c r="CQ43" s="183"/>
      <c r="CR43" s="183"/>
    </row>
    <row r="44" spans="1:96" ht="45" customHeight="1">
      <c r="A44" s="192"/>
      <c r="B44" s="730"/>
      <c r="C44" s="730"/>
      <c r="D44" s="199">
        <v>3</v>
      </c>
      <c r="E44" s="586" t="s">
        <v>797</v>
      </c>
      <c r="F44" s="341">
        <v>2</v>
      </c>
      <c r="G44" s="365">
        <f>IF(F44=1,2,1)</f>
        <v>1</v>
      </c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83"/>
      <c r="AF44" s="183"/>
      <c r="AG44" s="183"/>
      <c r="AH44" s="183"/>
      <c r="AI44" s="183"/>
      <c r="AJ44" s="183"/>
      <c r="AK44" s="183"/>
      <c r="AL44" s="183"/>
      <c r="AM44" s="183"/>
      <c r="AN44" s="183"/>
      <c r="AO44" s="183"/>
      <c r="AP44" s="183"/>
      <c r="AQ44" s="183"/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183"/>
      <c r="BF44" s="183"/>
      <c r="BG44" s="183"/>
      <c r="BH44" s="183"/>
      <c r="BI44" s="183"/>
      <c r="BJ44" s="183"/>
      <c r="BK44" s="183"/>
      <c r="BL44" s="183"/>
      <c r="BM44" s="183"/>
      <c r="BN44" s="183"/>
      <c r="BO44" s="183"/>
      <c r="BP44" s="183"/>
      <c r="BQ44" s="183"/>
      <c r="BR44" s="183"/>
      <c r="BS44" s="183"/>
      <c r="BT44" s="183"/>
      <c r="BU44" s="183"/>
      <c r="BV44" s="183"/>
      <c r="BW44" s="183"/>
      <c r="BX44" s="183"/>
      <c r="BY44" s="183"/>
      <c r="BZ44" s="183"/>
      <c r="CA44" s="183"/>
      <c r="CB44" s="183"/>
      <c r="CC44" s="183"/>
      <c r="CD44" s="183"/>
      <c r="CE44" s="183"/>
      <c r="CF44" s="183"/>
      <c r="CG44" s="183"/>
      <c r="CH44" s="183"/>
      <c r="CI44" s="183"/>
      <c r="CJ44" s="183"/>
      <c r="CK44" s="183"/>
      <c r="CL44" s="183"/>
      <c r="CM44" s="183"/>
      <c r="CN44" s="183"/>
      <c r="CO44" s="183"/>
      <c r="CP44" s="183"/>
      <c r="CQ44" s="183"/>
      <c r="CR44" s="183"/>
    </row>
    <row r="45" spans="1:96" ht="45" customHeight="1">
      <c r="A45" s="192"/>
      <c r="B45" s="730"/>
      <c r="C45" s="730"/>
      <c r="D45" s="199">
        <v>4</v>
      </c>
      <c r="E45" s="586" t="s">
        <v>400</v>
      </c>
      <c r="F45" s="341">
        <v>2</v>
      </c>
      <c r="G45" s="365">
        <f>IF(F45=1,2,1)</f>
        <v>1</v>
      </c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83"/>
      <c r="AF45" s="183"/>
      <c r="AG45" s="183"/>
      <c r="AH45" s="183"/>
      <c r="AI45" s="183"/>
      <c r="AJ45" s="183"/>
      <c r="AK45" s="183"/>
      <c r="AL45" s="183"/>
      <c r="AM45" s="183"/>
      <c r="AN45" s="183"/>
      <c r="AO45" s="183"/>
      <c r="AP45" s="183"/>
      <c r="AQ45" s="183"/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183"/>
      <c r="BF45" s="183"/>
      <c r="BG45" s="183"/>
      <c r="BH45" s="183"/>
      <c r="BI45" s="183"/>
      <c r="BJ45" s="183"/>
      <c r="BK45" s="183"/>
      <c r="BL45" s="183"/>
      <c r="BM45" s="183"/>
      <c r="BN45" s="183"/>
      <c r="BO45" s="183"/>
      <c r="BP45" s="183"/>
      <c r="BQ45" s="183"/>
      <c r="BR45" s="183"/>
      <c r="BS45" s="183"/>
      <c r="BT45" s="183"/>
      <c r="BU45" s="183"/>
      <c r="BV45" s="183"/>
      <c r="BW45" s="183"/>
      <c r="BX45" s="183"/>
      <c r="BY45" s="183"/>
      <c r="BZ45" s="183"/>
      <c r="CA45" s="183"/>
      <c r="CB45" s="183"/>
      <c r="CC45" s="183"/>
      <c r="CD45" s="183"/>
      <c r="CE45" s="183"/>
      <c r="CF45" s="183"/>
      <c r="CG45" s="183"/>
      <c r="CH45" s="183"/>
      <c r="CI45" s="183"/>
      <c r="CJ45" s="183"/>
      <c r="CK45" s="183"/>
      <c r="CL45" s="183"/>
      <c r="CM45" s="183"/>
      <c r="CN45" s="183"/>
      <c r="CO45" s="183"/>
      <c r="CP45" s="183"/>
      <c r="CQ45" s="183"/>
      <c r="CR45" s="183"/>
    </row>
    <row r="46" spans="1:96" ht="45" customHeight="1">
      <c r="A46" s="192"/>
      <c r="B46" s="730"/>
      <c r="C46" s="730"/>
      <c r="D46" s="199">
        <v>5</v>
      </c>
      <c r="E46" s="586" t="s">
        <v>401</v>
      </c>
      <c r="F46" s="341">
        <v>2</v>
      </c>
      <c r="G46" s="365">
        <f>F46</f>
        <v>2</v>
      </c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83"/>
      <c r="AF46" s="183"/>
      <c r="AG46" s="183"/>
      <c r="AH46" s="183"/>
      <c r="AI46" s="183"/>
      <c r="AJ46" s="183"/>
      <c r="AK46" s="183"/>
      <c r="AL46" s="183"/>
      <c r="AM46" s="183"/>
      <c r="AN46" s="183"/>
      <c r="AO46" s="183"/>
      <c r="AP46" s="183"/>
      <c r="AQ46" s="183"/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183"/>
      <c r="BF46" s="183"/>
      <c r="BG46" s="183"/>
      <c r="BH46" s="183"/>
      <c r="BI46" s="183"/>
      <c r="BJ46" s="183"/>
      <c r="BK46" s="183"/>
      <c r="BL46" s="183"/>
      <c r="BM46" s="183"/>
      <c r="BN46" s="183"/>
      <c r="BO46" s="183"/>
      <c r="BP46" s="183"/>
      <c r="BQ46" s="183"/>
      <c r="BR46" s="183"/>
      <c r="BS46" s="183"/>
      <c r="BT46" s="183"/>
      <c r="BU46" s="183"/>
      <c r="BV46" s="183"/>
      <c r="BW46" s="183"/>
      <c r="BX46" s="183"/>
      <c r="BY46" s="183"/>
      <c r="BZ46" s="183"/>
      <c r="CA46" s="183"/>
      <c r="CB46" s="183"/>
      <c r="CC46" s="183"/>
      <c r="CD46" s="183"/>
      <c r="CE46" s="183"/>
      <c r="CF46" s="183"/>
      <c r="CG46" s="183"/>
      <c r="CH46" s="183"/>
      <c r="CI46" s="183"/>
      <c r="CJ46" s="183"/>
      <c r="CK46" s="183"/>
      <c r="CL46" s="183"/>
      <c r="CM46" s="183"/>
      <c r="CN46" s="183"/>
      <c r="CO46" s="183"/>
      <c r="CP46" s="183"/>
      <c r="CQ46" s="183"/>
      <c r="CR46" s="183"/>
    </row>
    <row r="47" spans="1:96" ht="45" customHeight="1">
      <c r="A47" s="192"/>
      <c r="B47" s="730"/>
      <c r="C47" s="730"/>
      <c r="D47" s="199">
        <v>6</v>
      </c>
      <c r="E47" s="586" t="s">
        <v>640</v>
      </c>
      <c r="F47" s="341">
        <v>2</v>
      </c>
      <c r="G47" s="365">
        <f>IF(F47=1,2,1)</f>
        <v>1</v>
      </c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  <c r="AE47" s="183"/>
      <c r="AF47" s="183"/>
      <c r="AG47" s="183"/>
      <c r="AH47" s="183"/>
      <c r="AI47" s="183"/>
      <c r="AJ47" s="183"/>
      <c r="AK47" s="183"/>
      <c r="AL47" s="183"/>
      <c r="AM47" s="183"/>
      <c r="AN47" s="183"/>
      <c r="AO47" s="183"/>
      <c r="AP47" s="183"/>
      <c r="AQ47" s="183"/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183"/>
      <c r="BF47" s="183"/>
      <c r="BG47" s="183"/>
      <c r="BH47" s="183"/>
      <c r="BI47" s="183"/>
      <c r="BJ47" s="183"/>
      <c r="BK47" s="183"/>
      <c r="BL47" s="183"/>
      <c r="BM47" s="183"/>
      <c r="BN47" s="183"/>
      <c r="BO47" s="183"/>
      <c r="BP47" s="183"/>
      <c r="BQ47" s="183"/>
      <c r="BR47" s="183"/>
      <c r="BS47" s="183"/>
      <c r="BT47" s="183"/>
      <c r="BU47" s="183"/>
      <c r="BV47" s="183"/>
      <c r="BW47" s="183"/>
      <c r="BX47" s="183"/>
      <c r="BY47" s="183"/>
      <c r="BZ47" s="183"/>
      <c r="CA47" s="183"/>
      <c r="CB47" s="183"/>
      <c r="CC47" s="183"/>
      <c r="CD47" s="183"/>
      <c r="CE47" s="183"/>
      <c r="CF47" s="183"/>
      <c r="CG47" s="183"/>
      <c r="CH47" s="183"/>
      <c r="CI47" s="183"/>
      <c r="CJ47" s="183"/>
      <c r="CK47" s="183"/>
      <c r="CL47" s="183"/>
      <c r="CM47" s="183"/>
      <c r="CN47" s="183"/>
      <c r="CO47" s="183"/>
      <c r="CP47" s="183"/>
      <c r="CQ47" s="183"/>
      <c r="CR47" s="183"/>
    </row>
    <row r="48" spans="1:96" ht="45" customHeight="1">
      <c r="A48" s="192"/>
      <c r="B48" s="730"/>
      <c r="C48" s="730"/>
      <c r="D48" s="199">
        <v>7</v>
      </c>
      <c r="E48" s="586" t="s">
        <v>402</v>
      </c>
      <c r="F48" s="341">
        <v>2</v>
      </c>
      <c r="G48" s="365">
        <f>IF(F48=1,2,1)</f>
        <v>1</v>
      </c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  <c r="AE48" s="183"/>
      <c r="AF48" s="183"/>
      <c r="AG48" s="183"/>
      <c r="AH48" s="183"/>
      <c r="AI48" s="183"/>
      <c r="AJ48" s="183"/>
      <c r="AK48" s="183"/>
      <c r="AL48" s="183"/>
      <c r="AM48" s="183"/>
      <c r="AN48" s="183"/>
      <c r="AO48" s="183"/>
      <c r="AP48" s="183"/>
      <c r="AQ48" s="183"/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183"/>
      <c r="BF48" s="183"/>
      <c r="BG48" s="183"/>
      <c r="BH48" s="183"/>
      <c r="BI48" s="183"/>
      <c r="BJ48" s="183"/>
      <c r="BK48" s="183"/>
      <c r="BL48" s="183"/>
      <c r="BM48" s="183"/>
      <c r="BN48" s="183"/>
      <c r="BO48" s="183"/>
      <c r="BP48" s="183"/>
      <c r="BQ48" s="183"/>
      <c r="BR48" s="183"/>
      <c r="BS48" s="183"/>
      <c r="BT48" s="183"/>
      <c r="BU48" s="183"/>
      <c r="BV48" s="183"/>
      <c r="BW48" s="183"/>
      <c r="BX48" s="183"/>
      <c r="BY48" s="183"/>
      <c r="BZ48" s="183"/>
      <c r="CA48" s="183"/>
      <c r="CB48" s="183"/>
      <c r="CC48" s="183"/>
      <c r="CD48" s="183"/>
      <c r="CE48" s="183"/>
      <c r="CF48" s="183"/>
      <c r="CG48" s="183"/>
      <c r="CH48" s="183"/>
      <c r="CI48" s="183"/>
      <c r="CJ48" s="183"/>
      <c r="CK48" s="183"/>
      <c r="CL48" s="183"/>
      <c r="CM48" s="183"/>
      <c r="CN48" s="183"/>
      <c r="CO48" s="183"/>
      <c r="CP48" s="183"/>
      <c r="CQ48" s="183"/>
      <c r="CR48" s="183"/>
    </row>
    <row r="49" spans="1:96" ht="45" customHeight="1">
      <c r="A49" s="192"/>
      <c r="B49" s="717" t="s">
        <v>403</v>
      </c>
      <c r="C49" s="717"/>
      <c r="D49" s="717"/>
      <c r="E49" s="717"/>
      <c r="F49" s="717"/>
      <c r="G49" s="365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3"/>
      <c r="AJ49" s="183"/>
      <c r="AK49" s="183"/>
      <c r="AL49" s="183"/>
      <c r="AM49" s="183"/>
      <c r="AN49" s="183"/>
      <c r="AO49" s="183"/>
      <c r="AP49" s="183"/>
      <c r="AQ49" s="183"/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183"/>
      <c r="BF49" s="183"/>
      <c r="BG49" s="183"/>
      <c r="BH49" s="183"/>
      <c r="BI49" s="183"/>
      <c r="BJ49" s="183"/>
      <c r="BK49" s="183"/>
      <c r="BL49" s="183"/>
      <c r="BM49" s="183"/>
      <c r="BN49" s="183"/>
      <c r="BO49" s="183"/>
      <c r="BP49" s="183"/>
      <c r="BQ49" s="183"/>
      <c r="BR49" s="183"/>
      <c r="BS49" s="183"/>
      <c r="BT49" s="183"/>
      <c r="BU49" s="183"/>
      <c r="BV49" s="183"/>
      <c r="BW49" s="183"/>
      <c r="BX49" s="183"/>
      <c r="BY49" s="183"/>
      <c r="BZ49" s="183"/>
      <c r="CA49" s="183"/>
      <c r="CB49" s="183"/>
      <c r="CC49" s="183"/>
      <c r="CD49" s="183"/>
      <c r="CE49" s="183"/>
      <c r="CF49" s="183"/>
      <c r="CG49" s="183"/>
      <c r="CH49" s="183"/>
      <c r="CI49" s="183"/>
      <c r="CJ49" s="183"/>
      <c r="CK49" s="183"/>
      <c r="CL49" s="183"/>
      <c r="CM49" s="183"/>
      <c r="CN49" s="183"/>
      <c r="CO49" s="183"/>
      <c r="CP49" s="183"/>
      <c r="CQ49" s="183"/>
      <c r="CR49" s="183"/>
    </row>
    <row r="50" spans="1:96" ht="45" customHeight="1">
      <c r="A50" s="192"/>
      <c r="B50" s="729" t="s">
        <v>819</v>
      </c>
      <c r="C50" s="729"/>
      <c r="D50" s="199">
        <v>1</v>
      </c>
      <c r="E50" s="200" t="s">
        <v>405</v>
      </c>
      <c r="F50" s="341">
        <v>1</v>
      </c>
      <c r="G50" s="365">
        <f>F50</f>
        <v>1</v>
      </c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83"/>
      <c r="AD50" s="183"/>
      <c r="AE50" s="183"/>
      <c r="AF50" s="183"/>
      <c r="AG50" s="183"/>
      <c r="AH50" s="183"/>
      <c r="AI50" s="183"/>
      <c r="AJ50" s="183"/>
      <c r="AK50" s="183"/>
      <c r="AL50" s="183"/>
      <c r="AM50" s="183"/>
      <c r="AN50" s="183"/>
      <c r="AO50" s="183"/>
      <c r="AP50" s="183"/>
      <c r="AQ50" s="183"/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183"/>
      <c r="BF50" s="183"/>
      <c r="BG50" s="183"/>
      <c r="BH50" s="183"/>
      <c r="BI50" s="183"/>
      <c r="BJ50" s="183"/>
      <c r="BK50" s="183"/>
      <c r="BL50" s="183"/>
      <c r="BM50" s="183"/>
      <c r="BN50" s="183"/>
      <c r="BO50" s="183"/>
      <c r="BP50" s="183"/>
      <c r="BQ50" s="183"/>
      <c r="BR50" s="183"/>
      <c r="BS50" s="183"/>
      <c r="BT50" s="183"/>
      <c r="BU50" s="183"/>
      <c r="BV50" s="183"/>
      <c r="BW50" s="183"/>
      <c r="BX50" s="183"/>
      <c r="BY50" s="183"/>
      <c r="BZ50" s="183"/>
      <c r="CA50" s="183"/>
      <c r="CB50" s="183"/>
      <c r="CC50" s="183"/>
      <c r="CD50" s="183"/>
      <c r="CE50" s="183"/>
      <c r="CF50" s="183"/>
      <c r="CG50" s="183"/>
      <c r="CH50" s="183"/>
      <c r="CI50" s="183"/>
      <c r="CJ50" s="183"/>
      <c r="CK50" s="183"/>
      <c r="CL50" s="183"/>
      <c r="CM50" s="183"/>
      <c r="CN50" s="183"/>
      <c r="CO50" s="183"/>
      <c r="CP50" s="183"/>
      <c r="CQ50" s="183"/>
      <c r="CR50" s="183"/>
    </row>
    <row r="51" spans="1:96" ht="45" customHeight="1">
      <c r="A51" s="192"/>
      <c r="B51" s="729"/>
      <c r="C51" s="729"/>
      <c r="D51" s="199">
        <v>2</v>
      </c>
      <c r="E51" s="200" t="s">
        <v>643</v>
      </c>
      <c r="F51" s="341">
        <v>3</v>
      </c>
      <c r="G51" s="365">
        <f>IF(F51= 3,0,F51)</f>
        <v>0</v>
      </c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3"/>
      <c r="AJ51" s="183"/>
      <c r="AK51" s="183"/>
      <c r="AL51" s="183"/>
      <c r="AM51" s="183"/>
      <c r="AN51" s="183"/>
      <c r="AO51" s="183"/>
      <c r="AP51" s="183"/>
      <c r="AQ51" s="183"/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3"/>
      <c r="BV51" s="183"/>
      <c r="BW51" s="183"/>
      <c r="BX51" s="183"/>
      <c r="BY51" s="183"/>
      <c r="BZ51" s="183"/>
      <c r="CA51" s="183"/>
      <c r="CB51" s="183"/>
      <c r="CC51" s="183"/>
      <c r="CD51" s="183"/>
      <c r="CE51" s="183"/>
      <c r="CF51" s="183"/>
      <c r="CG51" s="183"/>
      <c r="CH51" s="183"/>
      <c r="CI51" s="183"/>
      <c r="CJ51" s="183"/>
      <c r="CK51" s="183"/>
      <c r="CL51" s="183"/>
      <c r="CM51" s="183"/>
      <c r="CN51" s="183"/>
      <c r="CO51" s="183"/>
      <c r="CP51" s="183"/>
      <c r="CQ51" s="183"/>
      <c r="CR51" s="183"/>
    </row>
    <row r="52" spans="1:96" ht="45" customHeight="1">
      <c r="A52" s="192"/>
      <c r="B52" s="729"/>
      <c r="C52" s="729"/>
      <c r="D52" s="199">
        <v>3</v>
      </c>
      <c r="E52" s="200" t="s">
        <v>413</v>
      </c>
      <c r="F52" s="341">
        <v>1</v>
      </c>
      <c r="G52" s="365">
        <f>F52</f>
        <v>1</v>
      </c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83"/>
      <c r="AF52" s="183"/>
      <c r="AG52" s="183"/>
      <c r="AH52" s="183"/>
      <c r="AI52" s="183"/>
      <c r="AJ52" s="183"/>
      <c r="AK52" s="183"/>
      <c r="AL52" s="183"/>
      <c r="AM52" s="183"/>
      <c r="AN52" s="183"/>
      <c r="AO52" s="183"/>
      <c r="AP52" s="183"/>
      <c r="AQ52" s="183"/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183"/>
      <c r="BF52" s="183"/>
      <c r="BG52" s="183"/>
      <c r="BH52" s="183"/>
      <c r="BI52" s="183"/>
      <c r="BJ52" s="183"/>
      <c r="BK52" s="183"/>
      <c r="BL52" s="183"/>
      <c r="BM52" s="183"/>
      <c r="BN52" s="183"/>
      <c r="BO52" s="183"/>
      <c r="BP52" s="183"/>
      <c r="BQ52" s="183"/>
      <c r="BR52" s="183"/>
      <c r="BS52" s="183"/>
      <c r="BT52" s="183"/>
      <c r="BU52" s="183"/>
      <c r="BV52" s="183"/>
      <c r="BW52" s="183"/>
      <c r="BX52" s="183"/>
      <c r="BY52" s="183"/>
      <c r="BZ52" s="183"/>
      <c r="CA52" s="183"/>
      <c r="CB52" s="183"/>
      <c r="CC52" s="183"/>
      <c r="CD52" s="183"/>
      <c r="CE52" s="183"/>
      <c r="CF52" s="183"/>
      <c r="CG52" s="183"/>
      <c r="CH52" s="183"/>
      <c r="CI52" s="183"/>
      <c r="CJ52" s="183"/>
      <c r="CK52" s="183"/>
      <c r="CL52" s="183"/>
      <c r="CM52" s="183"/>
      <c r="CN52" s="183"/>
      <c r="CO52" s="183"/>
      <c r="CP52" s="183"/>
      <c r="CQ52" s="183"/>
      <c r="CR52" s="183"/>
    </row>
    <row r="53" spans="1:96" ht="45" customHeight="1">
      <c r="A53" s="192"/>
      <c r="B53" s="729"/>
      <c r="C53" s="729"/>
      <c r="D53" s="199">
        <v>4</v>
      </c>
      <c r="E53" s="200" t="s">
        <v>771</v>
      </c>
      <c r="F53" s="341">
        <v>1</v>
      </c>
      <c r="G53" s="365">
        <f>F53</f>
        <v>1</v>
      </c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83"/>
      <c r="AF53" s="183"/>
      <c r="AG53" s="183"/>
      <c r="AH53" s="183"/>
      <c r="AI53" s="183"/>
      <c r="AJ53" s="183"/>
      <c r="AK53" s="183"/>
      <c r="AL53" s="183"/>
      <c r="AM53" s="183"/>
      <c r="AN53" s="183"/>
      <c r="AO53" s="183"/>
      <c r="AP53" s="183"/>
      <c r="AQ53" s="183"/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3"/>
      <c r="BV53" s="183"/>
      <c r="BW53" s="183"/>
      <c r="BX53" s="183"/>
      <c r="BY53" s="183"/>
      <c r="BZ53" s="183"/>
      <c r="CA53" s="183"/>
      <c r="CB53" s="183"/>
      <c r="CC53" s="183"/>
      <c r="CD53" s="183"/>
      <c r="CE53" s="183"/>
      <c r="CF53" s="183"/>
      <c r="CG53" s="183"/>
      <c r="CH53" s="183"/>
      <c r="CI53" s="183"/>
      <c r="CJ53" s="183"/>
      <c r="CK53" s="183"/>
      <c r="CL53" s="183"/>
      <c r="CM53" s="183"/>
      <c r="CN53" s="183"/>
      <c r="CO53" s="183"/>
      <c r="CP53" s="183"/>
      <c r="CQ53" s="183"/>
      <c r="CR53" s="183"/>
    </row>
    <row r="54" spans="1:96" ht="45" customHeight="1">
      <c r="A54" s="192"/>
      <c r="B54" s="729"/>
      <c r="C54" s="729"/>
      <c r="D54" s="199">
        <v>5</v>
      </c>
      <c r="E54" s="200" t="s">
        <v>898</v>
      </c>
      <c r="F54" s="341">
        <v>1</v>
      </c>
      <c r="G54" s="365">
        <f>F54</f>
        <v>1</v>
      </c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  <c r="AE54" s="183"/>
      <c r="AF54" s="183"/>
      <c r="AG54" s="183"/>
      <c r="AH54" s="183"/>
      <c r="AI54" s="183"/>
      <c r="AJ54" s="183"/>
      <c r="AK54" s="183"/>
      <c r="AL54" s="183"/>
      <c r="AM54" s="183"/>
      <c r="AN54" s="183"/>
      <c r="AO54" s="183"/>
      <c r="AP54" s="183"/>
      <c r="AQ54" s="183"/>
      <c r="AR54" s="183"/>
      <c r="AS54" s="183"/>
      <c r="AT54" s="183"/>
      <c r="AU54" s="183"/>
      <c r="AV54" s="183"/>
      <c r="AW54" s="183"/>
      <c r="AX54" s="183"/>
      <c r="AY54" s="183"/>
      <c r="AZ54" s="183"/>
      <c r="BA54" s="183"/>
      <c r="BB54" s="183"/>
      <c r="BC54" s="183"/>
      <c r="BD54" s="183"/>
      <c r="BE54" s="183"/>
      <c r="BF54" s="183"/>
      <c r="BG54" s="183"/>
      <c r="BH54" s="183"/>
      <c r="BI54" s="183"/>
      <c r="BJ54" s="183"/>
      <c r="BK54" s="183"/>
      <c r="BL54" s="183"/>
      <c r="BM54" s="183"/>
      <c r="BN54" s="183"/>
      <c r="BO54" s="183"/>
      <c r="BP54" s="183"/>
      <c r="BQ54" s="183"/>
      <c r="BR54" s="183"/>
      <c r="BS54" s="183"/>
      <c r="BT54" s="183"/>
      <c r="BU54" s="183"/>
      <c r="BV54" s="183"/>
      <c r="BW54" s="183"/>
      <c r="BX54" s="183"/>
      <c r="BY54" s="183"/>
      <c r="BZ54" s="183"/>
      <c r="CA54" s="183"/>
      <c r="CB54" s="183"/>
      <c r="CC54" s="183"/>
      <c r="CD54" s="183"/>
      <c r="CE54" s="183"/>
      <c r="CF54" s="183"/>
      <c r="CG54" s="183"/>
      <c r="CH54" s="183"/>
      <c r="CI54" s="183"/>
      <c r="CJ54" s="183"/>
      <c r="CK54" s="183"/>
      <c r="CL54" s="183"/>
      <c r="CM54" s="183"/>
      <c r="CN54" s="183"/>
      <c r="CO54" s="183"/>
      <c r="CP54" s="183"/>
      <c r="CQ54" s="183"/>
      <c r="CR54" s="183"/>
    </row>
    <row r="55" spans="1:96" ht="45" customHeight="1">
      <c r="A55" s="192"/>
      <c r="B55" s="729"/>
      <c r="C55" s="729"/>
      <c r="D55" s="199">
        <v>6</v>
      </c>
      <c r="E55" s="200" t="s">
        <v>414</v>
      </c>
      <c r="F55" s="759">
        <v>2</v>
      </c>
      <c r="G55" s="365">
        <f>F55</f>
        <v>2</v>
      </c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83"/>
      <c r="AF55" s="183"/>
      <c r="AG55" s="183"/>
      <c r="AH55" s="183"/>
      <c r="AI55" s="183"/>
      <c r="AJ55" s="183"/>
      <c r="AK55" s="183"/>
      <c r="AL55" s="183"/>
      <c r="AM55" s="183"/>
      <c r="AN55" s="183"/>
      <c r="AO55" s="183"/>
      <c r="AP55" s="183"/>
      <c r="AQ55" s="183"/>
      <c r="AR55" s="183"/>
      <c r="AS55" s="183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3"/>
      <c r="BV55" s="183"/>
      <c r="BW55" s="183"/>
      <c r="BX55" s="183"/>
      <c r="BY55" s="183"/>
      <c r="BZ55" s="183"/>
      <c r="CA55" s="183"/>
      <c r="CB55" s="183"/>
      <c r="CC55" s="183"/>
      <c r="CD55" s="183"/>
      <c r="CE55" s="183"/>
      <c r="CF55" s="183"/>
      <c r="CG55" s="183"/>
      <c r="CH55" s="183"/>
      <c r="CI55" s="183"/>
      <c r="CJ55" s="183"/>
      <c r="CK55" s="183"/>
      <c r="CL55" s="183"/>
      <c r="CM55" s="183"/>
      <c r="CN55" s="183"/>
      <c r="CO55" s="183"/>
      <c r="CP55" s="183"/>
      <c r="CQ55" s="183"/>
      <c r="CR55" s="183"/>
    </row>
    <row r="56" spans="1:96" ht="45" customHeight="1">
      <c r="A56" s="192"/>
      <c r="B56" s="729"/>
      <c r="C56" s="729"/>
      <c r="D56" s="199">
        <v>7</v>
      </c>
      <c r="E56" s="200" t="s">
        <v>415</v>
      </c>
      <c r="F56" s="341">
        <v>1</v>
      </c>
      <c r="G56" s="365">
        <f>F56</f>
        <v>1</v>
      </c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83"/>
      <c r="AF56" s="183"/>
      <c r="AG56" s="183"/>
      <c r="AH56" s="183"/>
      <c r="AI56" s="183"/>
      <c r="AJ56" s="183"/>
      <c r="AK56" s="183"/>
      <c r="AL56" s="183"/>
      <c r="AM56" s="183"/>
      <c r="AN56" s="183"/>
      <c r="AO56" s="183"/>
      <c r="AP56" s="183"/>
      <c r="AQ56" s="183"/>
      <c r="AR56" s="183"/>
      <c r="AS56" s="183"/>
      <c r="AT56" s="183"/>
      <c r="AU56" s="183"/>
      <c r="AV56" s="183"/>
      <c r="AW56" s="183"/>
      <c r="AX56" s="183"/>
      <c r="AY56" s="183"/>
      <c r="AZ56" s="183"/>
      <c r="BA56" s="183"/>
      <c r="BB56" s="183"/>
      <c r="BC56" s="183"/>
      <c r="BD56" s="183"/>
      <c r="BE56" s="183"/>
      <c r="BF56" s="183"/>
      <c r="BG56" s="183"/>
      <c r="BH56" s="183"/>
      <c r="BI56" s="183"/>
      <c r="BJ56" s="183"/>
      <c r="BK56" s="183"/>
      <c r="BL56" s="183"/>
      <c r="BM56" s="183"/>
      <c r="BN56" s="183"/>
      <c r="BO56" s="183"/>
      <c r="BP56" s="183"/>
      <c r="BQ56" s="183"/>
      <c r="BR56" s="183"/>
      <c r="BS56" s="183"/>
      <c r="BT56" s="183"/>
      <c r="BU56" s="183"/>
      <c r="BV56" s="183"/>
      <c r="BW56" s="183"/>
      <c r="BX56" s="183"/>
      <c r="BY56" s="183"/>
      <c r="BZ56" s="183"/>
      <c r="CA56" s="183"/>
      <c r="CB56" s="183"/>
      <c r="CC56" s="183"/>
      <c r="CD56" s="183"/>
      <c r="CE56" s="183"/>
      <c r="CF56" s="183"/>
      <c r="CG56" s="183"/>
      <c r="CH56" s="183"/>
      <c r="CI56" s="183"/>
      <c r="CJ56" s="183"/>
      <c r="CK56" s="183"/>
      <c r="CL56" s="183"/>
      <c r="CM56" s="183"/>
      <c r="CN56" s="183"/>
      <c r="CO56" s="183"/>
      <c r="CP56" s="183"/>
      <c r="CQ56" s="183"/>
      <c r="CR56" s="183"/>
    </row>
    <row r="57" spans="1:96" ht="45" customHeight="1">
      <c r="A57" s="192"/>
      <c r="B57" s="729"/>
      <c r="C57" s="729"/>
      <c r="D57" s="199">
        <v>8</v>
      </c>
      <c r="E57" s="200" t="s">
        <v>416</v>
      </c>
      <c r="F57" s="341">
        <v>1</v>
      </c>
      <c r="G57" s="365">
        <f>F57</f>
        <v>1</v>
      </c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83"/>
      <c r="AF57" s="183"/>
      <c r="AG57" s="183"/>
      <c r="AH57" s="183"/>
      <c r="AI57" s="183"/>
      <c r="AJ57" s="183"/>
      <c r="AK57" s="183"/>
      <c r="AL57" s="183"/>
      <c r="AM57" s="183"/>
      <c r="AN57" s="183"/>
      <c r="AO57" s="183"/>
      <c r="AP57" s="183"/>
      <c r="AQ57" s="183"/>
      <c r="AR57" s="183"/>
      <c r="AS57" s="183"/>
      <c r="AT57" s="183"/>
      <c r="AU57" s="183"/>
      <c r="AV57" s="183"/>
      <c r="AW57" s="183"/>
      <c r="AX57" s="183"/>
      <c r="AY57" s="183"/>
      <c r="AZ57" s="183"/>
      <c r="BA57" s="183"/>
      <c r="BB57" s="183"/>
      <c r="BC57" s="183"/>
      <c r="BD57" s="183"/>
      <c r="BE57" s="183"/>
      <c r="BF57" s="183"/>
      <c r="BG57" s="183"/>
      <c r="BH57" s="183"/>
      <c r="BI57" s="183"/>
      <c r="BJ57" s="183"/>
      <c r="BK57" s="183"/>
      <c r="BL57" s="183"/>
      <c r="BM57" s="183"/>
      <c r="BN57" s="183"/>
      <c r="BO57" s="183"/>
      <c r="BP57" s="183"/>
      <c r="BQ57" s="183"/>
      <c r="BR57" s="183"/>
      <c r="BS57" s="183"/>
      <c r="BT57" s="183"/>
      <c r="BU57" s="183"/>
      <c r="BV57" s="183"/>
      <c r="BW57" s="183"/>
      <c r="BX57" s="183"/>
      <c r="BY57" s="183"/>
      <c r="BZ57" s="183"/>
      <c r="CA57" s="183"/>
      <c r="CB57" s="183"/>
      <c r="CC57" s="183"/>
      <c r="CD57" s="183"/>
      <c r="CE57" s="183"/>
      <c r="CF57" s="183"/>
      <c r="CG57" s="183"/>
      <c r="CH57" s="183"/>
      <c r="CI57" s="183"/>
      <c r="CJ57" s="183"/>
      <c r="CK57" s="183"/>
      <c r="CL57" s="183"/>
      <c r="CM57" s="183"/>
      <c r="CN57" s="183"/>
      <c r="CO57" s="183"/>
      <c r="CP57" s="183"/>
      <c r="CQ57" s="183"/>
      <c r="CR57" s="183"/>
    </row>
    <row r="58" spans="1:96" ht="45" customHeight="1">
      <c r="A58" s="192"/>
      <c r="B58" s="729" t="s">
        <v>417</v>
      </c>
      <c r="C58" s="729"/>
      <c r="D58" s="199">
        <v>1</v>
      </c>
      <c r="E58" s="200" t="s">
        <v>699</v>
      </c>
      <c r="F58" s="759">
        <v>1</v>
      </c>
      <c r="G58" s="365">
        <f>F58</f>
        <v>1</v>
      </c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83"/>
      <c r="AD58" s="183"/>
      <c r="AE58" s="183"/>
      <c r="AF58" s="183"/>
      <c r="AG58" s="183"/>
      <c r="AH58" s="183"/>
      <c r="AI58" s="183"/>
      <c r="AJ58" s="183"/>
      <c r="AK58" s="183"/>
      <c r="AL58" s="183"/>
      <c r="AM58" s="183"/>
      <c r="AN58" s="183"/>
      <c r="AO58" s="183"/>
      <c r="AP58" s="183"/>
      <c r="AQ58" s="183"/>
      <c r="AR58" s="183"/>
      <c r="AS58" s="183"/>
      <c r="AT58" s="183"/>
      <c r="AU58" s="183"/>
      <c r="AV58" s="183"/>
      <c r="AW58" s="183"/>
      <c r="AX58" s="183"/>
      <c r="AY58" s="183"/>
      <c r="AZ58" s="183"/>
      <c r="BA58" s="183"/>
      <c r="BB58" s="183"/>
      <c r="BC58" s="183"/>
      <c r="BD58" s="183"/>
      <c r="BE58" s="183"/>
      <c r="BF58" s="183"/>
      <c r="BG58" s="183"/>
      <c r="BH58" s="183"/>
      <c r="BI58" s="183"/>
      <c r="BJ58" s="183"/>
      <c r="BK58" s="183"/>
      <c r="BL58" s="183"/>
      <c r="BM58" s="183"/>
      <c r="BN58" s="183"/>
      <c r="BO58" s="183"/>
      <c r="BP58" s="183"/>
      <c r="BQ58" s="183"/>
      <c r="BR58" s="183"/>
      <c r="BS58" s="183"/>
      <c r="BT58" s="183"/>
      <c r="BU58" s="183"/>
      <c r="BV58" s="183"/>
      <c r="BW58" s="183"/>
      <c r="BX58" s="183"/>
      <c r="BY58" s="183"/>
      <c r="BZ58" s="183"/>
      <c r="CA58" s="183"/>
      <c r="CB58" s="183"/>
      <c r="CC58" s="183"/>
      <c r="CD58" s="183"/>
      <c r="CE58" s="183"/>
      <c r="CF58" s="183"/>
      <c r="CG58" s="183"/>
      <c r="CH58" s="183"/>
      <c r="CI58" s="183"/>
      <c r="CJ58" s="183"/>
      <c r="CK58" s="183"/>
      <c r="CL58" s="183"/>
      <c r="CM58" s="183"/>
      <c r="CN58" s="183"/>
      <c r="CO58" s="183"/>
      <c r="CP58" s="183"/>
      <c r="CQ58" s="183"/>
      <c r="CR58" s="183"/>
    </row>
    <row r="59" spans="1:96" ht="45" customHeight="1">
      <c r="A59" s="192"/>
      <c r="B59" s="729"/>
      <c r="C59" s="729"/>
      <c r="D59" s="199">
        <v>2</v>
      </c>
      <c r="E59" s="200" t="s">
        <v>724</v>
      </c>
      <c r="F59" s="341">
        <v>1</v>
      </c>
      <c r="G59" s="365">
        <f>F59</f>
        <v>1</v>
      </c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83"/>
      <c r="AD59" s="183"/>
      <c r="AE59" s="183"/>
      <c r="AF59" s="183"/>
      <c r="AG59" s="183"/>
      <c r="AH59" s="183"/>
      <c r="AI59" s="183"/>
      <c r="AJ59" s="183"/>
      <c r="AK59" s="183"/>
      <c r="AL59" s="183"/>
      <c r="AM59" s="183"/>
      <c r="AN59" s="183"/>
      <c r="AO59" s="183"/>
      <c r="AP59" s="183"/>
      <c r="AQ59" s="183"/>
      <c r="AR59" s="183"/>
      <c r="AS59" s="183"/>
      <c r="AT59" s="183"/>
      <c r="AU59" s="183"/>
      <c r="AV59" s="183"/>
      <c r="AW59" s="183"/>
      <c r="AX59" s="183"/>
      <c r="AY59" s="183"/>
      <c r="AZ59" s="183"/>
      <c r="BA59" s="183"/>
      <c r="BB59" s="183"/>
      <c r="BC59" s="183"/>
      <c r="BD59" s="183"/>
      <c r="BE59" s="183"/>
      <c r="BF59" s="183"/>
      <c r="BG59" s="183"/>
      <c r="BH59" s="183"/>
      <c r="BI59" s="183"/>
      <c r="BJ59" s="183"/>
      <c r="BK59" s="183"/>
      <c r="BL59" s="183"/>
      <c r="BM59" s="183"/>
      <c r="BN59" s="183"/>
      <c r="BO59" s="183"/>
      <c r="BP59" s="183"/>
      <c r="BQ59" s="183"/>
      <c r="BR59" s="183"/>
      <c r="BS59" s="183"/>
      <c r="BT59" s="183"/>
      <c r="BU59" s="183"/>
      <c r="BV59" s="183"/>
      <c r="BW59" s="183"/>
      <c r="BX59" s="183"/>
      <c r="BY59" s="183"/>
      <c r="BZ59" s="183"/>
      <c r="CA59" s="183"/>
      <c r="CB59" s="183"/>
      <c r="CC59" s="183"/>
      <c r="CD59" s="183"/>
      <c r="CE59" s="183"/>
      <c r="CF59" s="183"/>
      <c r="CG59" s="183"/>
      <c r="CH59" s="183"/>
      <c r="CI59" s="183"/>
      <c r="CJ59" s="183"/>
      <c r="CK59" s="183"/>
      <c r="CL59" s="183"/>
      <c r="CM59" s="183"/>
      <c r="CN59" s="183"/>
      <c r="CO59" s="183"/>
      <c r="CP59" s="183"/>
      <c r="CQ59" s="183"/>
      <c r="CR59" s="183"/>
    </row>
    <row r="60" spans="1:96" ht="45" customHeight="1">
      <c r="A60" s="192"/>
      <c r="B60" s="729"/>
      <c r="C60" s="729"/>
      <c r="D60" s="199">
        <v>3</v>
      </c>
      <c r="E60" s="200" t="s">
        <v>646</v>
      </c>
      <c r="F60" s="341">
        <v>1</v>
      </c>
      <c r="G60" s="365">
        <f>F60</f>
        <v>1</v>
      </c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83"/>
      <c r="AD60" s="183"/>
      <c r="AE60" s="183"/>
      <c r="AF60" s="183"/>
      <c r="AG60" s="183"/>
      <c r="AH60" s="183"/>
      <c r="AI60" s="183"/>
      <c r="AJ60" s="183"/>
      <c r="AK60" s="183"/>
      <c r="AL60" s="183"/>
      <c r="AM60" s="183"/>
      <c r="AN60" s="183"/>
      <c r="AO60" s="183"/>
      <c r="AP60" s="183"/>
      <c r="AQ60" s="183"/>
      <c r="AR60" s="183"/>
      <c r="AS60" s="183"/>
      <c r="AT60" s="183"/>
      <c r="AU60" s="183"/>
      <c r="AV60" s="183"/>
      <c r="AW60" s="183"/>
      <c r="AX60" s="183"/>
      <c r="AY60" s="183"/>
      <c r="AZ60" s="183"/>
      <c r="BA60" s="183"/>
      <c r="BB60" s="183"/>
      <c r="BC60" s="183"/>
      <c r="BD60" s="183"/>
      <c r="BE60" s="183"/>
      <c r="BF60" s="183"/>
      <c r="BG60" s="183"/>
      <c r="BH60" s="183"/>
      <c r="BI60" s="183"/>
      <c r="BJ60" s="183"/>
      <c r="BK60" s="183"/>
      <c r="BL60" s="183"/>
      <c r="BM60" s="183"/>
      <c r="BN60" s="183"/>
      <c r="BO60" s="183"/>
      <c r="BP60" s="183"/>
      <c r="BQ60" s="183"/>
      <c r="BR60" s="183"/>
      <c r="BS60" s="183"/>
      <c r="BT60" s="183"/>
      <c r="BU60" s="183"/>
      <c r="BV60" s="183"/>
      <c r="BW60" s="183"/>
      <c r="BX60" s="183"/>
      <c r="BY60" s="183"/>
      <c r="BZ60" s="183"/>
      <c r="CA60" s="183"/>
      <c r="CB60" s="183"/>
      <c r="CC60" s="183"/>
      <c r="CD60" s="183"/>
      <c r="CE60" s="183"/>
      <c r="CF60" s="183"/>
      <c r="CG60" s="183"/>
      <c r="CH60" s="183"/>
      <c r="CI60" s="183"/>
      <c r="CJ60" s="183"/>
      <c r="CK60" s="183"/>
      <c r="CL60" s="183"/>
      <c r="CM60" s="183"/>
      <c r="CN60" s="183"/>
      <c r="CO60" s="183"/>
      <c r="CP60" s="183"/>
      <c r="CQ60" s="183"/>
      <c r="CR60" s="183"/>
    </row>
    <row r="61" spans="1:96" ht="45" customHeight="1">
      <c r="A61" s="192"/>
      <c r="B61" s="729"/>
      <c r="C61" s="729"/>
      <c r="D61" s="199">
        <v>4</v>
      </c>
      <c r="E61" s="200" t="s">
        <v>683</v>
      </c>
      <c r="F61" s="341">
        <v>1</v>
      </c>
      <c r="G61" s="365">
        <f>F61</f>
        <v>1</v>
      </c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83"/>
      <c r="AD61" s="183"/>
      <c r="AE61" s="183"/>
      <c r="AF61" s="183"/>
      <c r="AG61" s="183"/>
      <c r="AH61" s="183"/>
      <c r="AI61" s="183"/>
      <c r="AJ61" s="183"/>
      <c r="AK61" s="183"/>
      <c r="AL61" s="183"/>
      <c r="AM61" s="183"/>
      <c r="AN61" s="183"/>
      <c r="AO61" s="183"/>
      <c r="AP61" s="183"/>
      <c r="AQ61" s="183"/>
      <c r="AR61" s="183"/>
      <c r="AS61" s="183"/>
      <c r="AT61" s="183"/>
      <c r="AU61" s="183"/>
      <c r="AV61" s="183"/>
      <c r="AW61" s="183"/>
      <c r="AX61" s="183"/>
      <c r="AY61" s="183"/>
      <c r="AZ61" s="183"/>
      <c r="BA61" s="183"/>
      <c r="BB61" s="183"/>
      <c r="BC61" s="183"/>
      <c r="BD61" s="183"/>
      <c r="BE61" s="183"/>
      <c r="BF61" s="183"/>
      <c r="BG61" s="183"/>
      <c r="BH61" s="183"/>
      <c r="BI61" s="183"/>
      <c r="BJ61" s="183"/>
      <c r="BK61" s="183"/>
      <c r="BL61" s="183"/>
      <c r="BM61" s="183"/>
      <c r="BN61" s="183"/>
      <c r="BO61" s="183"/>
      <c r="BP61" s="183"/>
      <c r="BQ61" s="183"/>
      <c r="BR61" s="183"/>
      <c r="BS61" s="183"/>
      <c r="BT61" s="183"/>
      <c r="BU61" s="183"/>
      <c r="BV61" s="183"/>
      <c r="BW61" s="183"/>
      <c r="BX61" s="183"/>
      <c r="BY61" s="183"/>
      <c r="BZ61" s="183"/>
      <c r="CA61" s="183"/>
      <c r="CB61" s="183"/>
      <c r="CC61" s="183"/>
      <c r="CD61" s="183"/>
      <c r="CE61" s="183"/>
      <c r="CF61" s="183"/>
      <c r="CG61" s="183"/>
      <c r="CH61" s="183"/>
      <c r="CI61" s="183"/>
      <c r="CJ61" s="183"/>
      <c r="CK61" s="183"/>
      <c r="CL61" s="183"/>
      <c r="CM61" s="183"/>
      <c r="CN61" s="183"/>
      <c r="CO61" s="183"/>
      <c r="CP61" s="183"/>
      <c r="CQ61" s="183"/>
      <c r="CR61" s="183"/>
    </row>
    <row r="62" spans="1:96" ht="45" customHeight="1">
      <c r="A62" s="192"/>
      <c r="B62" s="729"/>
      <c r="C62" s="729"/>
      <c r="D62" s="199">
        <v>5</v>
      </c>
      <c r="E62" s="200" t="s">
        <v>899</v>
      </c>
      <c r="F62" s="341">
        <v>1</v>
      </c>
      <c r="G62" s="365">
        <f>F62</f>
        <v>1</v>
      </c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  <c r="AE62" s="183"/>
      <c r="AF62" s="183"/>
      <c r="AG62" s="183"/>
      <c r="AH62" s="183"/>
      <c r="AI62" s="183"/>
      <c r="AJ62" s="183"/>
      <c r="AK62" s="183"/>
      <c r="AL62" s="183"/>
      <c r="AM62" s="183"/>
      <c r="AN62" s="183"/>
      <c r="AO62" s="183"/>
      <c r="AP62" s="183"/>
      <c r="AQ62" s="183"/>
      <c r="AR62" s="183"/>
      <c r="AS62" s="183"/>
      <c r="AT62" s="183"/>
      <c r="AU62" s="183"/>
      <c r="AV62" s="183"/>
      <c r="AW62" s="183"/>
      <c r="AX62" s="183"/>
      <c r="AY62" s="183"/>
      <c r="AZ62" s="183"/>
      <c r="BA62" s="183"/>
      <c r="BB62" s="183"/>
      <c r="BC62" s="183"/>
      <c r="BD62" s="183"/>
      <c r="BE62" s="183"/>
      <c r="BF62" s="183"/>
      <c r="BG62" s="183"/>
      <c r="BH62" s="183"/>
      <c r="BI62" s="183"/>
      <c r="BJ62" s="183"/>
      <c r="BK62" s="183"/>
      <c r="BL62" s="183"/>
      <c r="BM62" s="183"/>
      <c r="BN62" s="183"/>
      <c r="BO62" s="183"/>
      <c r="BP62" s="183"/>
      <c r="BQ62" s="183"/>
      <c r="BR62" s="183"/>
      <c r="BS62" s="183"/>
      <c r="BT62" s="183"/>
      <c r="BU62" s="183"/>
      <c r="BV62" s="183"/>
      <c r="BW62" s="183"/>
      <c r="BX62" s="183"/>
      <c r="BY62" s="183"/>
      <c r="BZ62" s="183"/>
      <c r="CA62" s="183"/>
      <c r="CB62" s="183"/>
      <c r="CC62" s="183"/>
      <c r="CD62" s="183"/>
      <c r="CE62" s="183"/>
      <c r="CF62" s="183"/>
      <c r="CG62" s="183"/>
      <c r="CH62" s="183"/>
      <c r="CI62" s="183"/>
      <c r="CJ62" s="183"/>
      <c r="CK62" s="183"/>
      <c r="CL62" s="183"/>
      <c r="CM62" s="183"/>
      <c r="CN62" s="183"/>
      <c r="CO62" s="183"/>
      <c r="CP62" s="183"/>
      <c r="CQ62" s="183"/>
      <c r="CR62" s="183"/>
    </row>
    <row r="63" spans="1:96" ht="45" customHeight="1">
      <c r="A63" s="192"/>
      <c r="B63" s="729" t="s">
        <v>424</v>
      </c>
      <c r="C63" s="729"/>
      <c r="D63" s="199">
        <v>1</v>
      </c>
      <c r="E63" s="200" t="s">
        <v>425</v>
      </c>
      <c r="F63" s="341">
        <v>1</v>
      </c>
      <c r="G63" s="365">
        <f>F63</f>
        <v>1</v>
      </c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L63" s="183"/>
      <c r="BM63" s="183"/>
      <c r="BN63" s="183"/>
      <c r="BO63" s="183"/>
      <c r="BP63" s="183"/>
      <c r="BQ63" s="183"/>
      <c r="BR63" s="183"/>
      <c r="BS63" s="183"/>
      <c r="BT63" s="183"/>
      <c r="BU63" s="183"/>
      <c r="BV63" s="183"/>
      <c r="BW63" s="183"/>
      <c r="BX63" s="183"/>
      <c r="BY63" s="183"/>
      <c r="BZ63" s="183"/>
      <c r="CA63" s="183"/>
      <c r="CB63" s="183"/>
      <c r="CC63" s="183"/>
      <c r="CD63" s="183"/>
      <c r="CE63" s="183"/>
      <c r="CF63" s="183"/>
      <c r="CG63" s="183"/>
      <c r="CH63" s="183"/>
      <c r="CI63" s="183"/>
      <c r="CJ63" s="183"/>
      <c r="CK63" s="183"/>
      <c r="CL63" s="183"/>
      <c r="CM63" s="183"/>
      <c r="CN63" s="183"/>
      <c r="CO63" s="183"/>
      <c r="CP63" s="183"/>
      <c r="CQ63" s="183"/>
      <c r="CR63" s="183"/>
    </row>
    <row r="64" spans="1:96" ht="45" customHeight="1">
      <c r="A64" s="192"/>
      <c r="B64" s="729"/>
      <c r="C64" s="729"/>
      <c r="D64" s="199">
        <v>2</v>
      </c>
      <c r="E64" s="200" t="s">
        <v>427</v>
      </c>
      <c r="F64" s="341">
        <v>1</v>
      </c>
      <c r="G64" s="365">
        <f>F64</f>
        <v>1</v>
      </c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L64" s="183"/>
      <c r="BM64" s="183"/>
      <c r="BN64" s="183"/>
      <c r="BO64" s="183"/>
      <c r="BP64" s="183"/>
      <c r="BQ64" s="183"/>
      <c r="BR64" s="183"/>
      <c r="BS64" s="183"/>
      <c r="BT64" s="183"/>
      <c r="BU64" s="183"/>
      <c r="BV64" s="183"/>
      <c r="BW64" s="183"/>
      <c r="BX64" s="183"/>
      <c r="BY64" s="183"/>
      <c r="BZ64" s="183"/>
      <c r="CA64" s="183"/>
      <c r="CB64" s="183"/>
      <c r="CC64" s="183"/>
      <c r="CD64" s="183"/>
      <c r="CE64" s="183"/>
      <c r="CF64" s="183"/>
      <c r="CG64" s="183"/>
      <c r="CH64" s="183"/>
      <c r="CI64" s="183"/>
      <c r="CJ64" s="183"/>
      <c r="CK64" s="183"/>
      <c r="CL64" s="183"/>
      <c r="CM64" s="183"/>
      <c r="CN64" s="183"/>
      <c r="CO64" s="183"/>
      <c r="CP64" s="183"/>
      <c r="CQ64" s="183"/>
      <c r="CR64" s="183"/>
    </row>
    <row r="65" spans="1:96" ht="45" customHeight="1">
      <c r="A65" s="192"/>
      <c r="B65" s="729"/>
      <c r="C65" s="729"/>
      <c r="D65" s="199">
        <v>3</v>
      </c>
      <c r="E65" s="200" t="s">
        <v>429</v>
      </c>
      <c r="F65" s="341">
        <v>1</v>
      </c>
      <c r="G65" s="365">
        <f>IF(F65= 3,0,F65)</f>
        <v>1</v>
      </c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L65" s="183"/>
      <c r="BM65" s="183"/>
      <c r="BN65" s="183"/>
      <c r="BO65" s="183"/>
      <c r="BP65" s="183"/>
      <c r="BQ65" s="183"/>
      <c r="BR65" s="183"/>
      <c r="BS65" s="183"/>
      <c r="BT65" s="183"/>
      <c r="BU65" s="183"/>
      <c r="BV65" s="183"/>
      <c r="BW65" s="183"/>
      <c r="BX65" s="183"/>
      <c r="BY65" s="183"/>
      <c r="BZ65" s="183"/>
      <c r="CA65" s="183"/>
      <c r="CB65" s="183"/>
      <c r="CC65" s="183"/>
      <c r="CD65" s="183"/>
      <c r="CE65" s="183"/>
      <c r="CF65" s="183"/>
      <c r="CG65" s="183"/>
      <c r="CH65" s="183"/>
      <c r="CI65" s="183"/>
      <c r="CJ65" s="183"/>
      <c r="CK65" s="183"/>
      <c r="CL65" s="183"/>
      <c r="CM65" s="183"/>
      <c r="CN65" s="183"/>
      <c r="CO65" s="183"/>
      <c r="CP65" s="183"/>
      <c r="CQ65" s="183"/>
      <c r="CR65" s="183"/>
    </row>
    <row r="66" spans="1:96" ht="45" customHeight="1">
      <c r="A66" s="192"/>
      <c r="B66" s="729"/>
      <c r="C66" s="729"/>
      <c r="D66" s="199">
        <v>4</v>
      </c>
      <c r="E66" s="200" t="s">
        <v>430</v>
      </c>
      <c r="F66" s="341">
        <v>1</v>
      </c>
      <c r="G66" s="365">
        <f>F66</f>
        <v>1</v>
      </c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83"/>
      <c r="AF66" s="183"/>
      <c r="AG66" s="183"/>
      <c r="AH66" s="183"/>
      <c r="AI66" s="183"/>
      <c r="AJ66" s="183"/>
      <c r="AK66" s="183"/>
      <c r="AL66" s="183"/>
      <c r="AM66" s="183"/>
      <c r="AN66" s="183"/>
      <c r="AO66" s="183"/>
      <c r="AP66" s="183"/>
      <c r="AQ66" s="183"/>
      <c r="AR66" s="183"/>
      <c r="AS66" s="183"/>
      <c r="AT66" s="183"/>
      <c r="AU66" s="183"/>
      <c r="AV66" s="183"/>
      <c r="AW66" s="183"/>
      <c r="AX66" s="183"/>
      <c r="AY66" s="183"/>
      <c r="AZ66" s="183"/>
      <c r="BA66" s="183"/>
      <c r="BB66" s="183"/>
      <c r="BC66" s="183"/>
      <c r="BD66" s="183"/>
      <c r="BE66" s="183"/>
      <c r="BF66" s="183"/>
      <c r="BG66" s="183"/>
      <c r="BH66" s="183"/>
      <c r="BI66" s="183"/>
      <c r="BJ66" s="183"/>
      <c r="BK66" s="183"/>
      <c r="BL66" s="183"/>
      <c r="BM66" s="183"/>
      <c r="BN66" s="183"/>
      <c r="BO66" s="183"/>
      <c r="BP66" s="183"/>
      <c r="BQ66" s="183"/>
      <c r="BR66" s="183"/>
      <c r="BS66" s="183"/>
      <c r="BT66" s="183"/>
      <c r="BU66" s="183"/>
      <c r="BV66" s="183"/>
      <c r="BW66" s="183"/>
      <c r="BX66" s="183"/>
      <c r="BY66" s="183"/>
      <c r="BZ66" s="183"/>
      <c r="CA66" s="183"/>
      <c r="CB66" s="183"/>
      <c r="CC66" s="183"/>
      <c r="CD66" s="183"/>
      <c r="CE66" s="183"/>
      <c r="CF66" s="183"/>
      <c r="CG66" s="183"/>
      <c r="CH66" s="183"/>
      <c r="CI66" s="183"/>
      <c r="CJ66" s="183"/>
      <c r="CK66" s="183"/>
      <c r="CL66" s="183"/>
      <c r="CM66" s="183"/>
      <c r="CN66" s="183"/>
      <c r="CO66" s="183"/>
      <c r="CP66" s="183"/>
      <c r="CQ66" s="183"/>
      <c r="CR66" s="183"/>
    </row>
    <row r="67" spans="1:96" ht="45" customHeight="1">
      <c r="A67" s="192"/>
      <c r="B67" s="729"/>
      <c r="C67" s="729"/>
      <c r="D67" s="199">
        <v>5</v>
      </c>
      <c r="E67" s="200" t="s">
        <v>431</v>
      </c>
      <c r="F67" s="341">
        <v>1</v>
      </c>
      <c r="G67" s="365">
        <f>IF(AND(F66= 1,OR(F67=1,F67=2)),F67,IF(F66=2,0,2))</f>
        <v>1</v>
      </c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83"/>
      <c r="BG67" s="183"/>
      <c r="BH67" s="183"/>
      <c r="BI67" s="183"/>
      <c r="BJ67" s="183"/>
      <c r="BK67" s="183"/>
      <c r="BL67" s="183"/>
      <c r="BM67" s="183"/>
      <c r="BN67" s="183"/>
      <c r="BO67" s="183"/>
      <c r="BP67" s="183"/>
      <c r="BQ67" s="183"/>
      <c r="BR67" s="183"/>
      <c r="BS67" s="183"/>
      <c r="BT67" s="183"/>
      <c r="BU67" s="183"/>
      <c r="BV67" s="183"/>
      <c r="BW67" s="183"/>
      <c r="BX67" s="183"/>
      <c r="BY67" s="183"/>
      <c r="BZ67" s="183"/>
      <c r="CA67" s="183"/>
      <c r="CB67" s="183"/>
      <c r="CC67" s="183"/>
      <c r="CD67" s="183"/>
      <c r="CE67" s="183"/>
      <c r="CF67" s="183"/>
      <c r="CG67" s="183"/>
      <c r="CH67" s="183"/>
      <c r="CI67" s="183"/>
      <c r="CJ67" s="183"/>
      <c r="CK67" s="183"/>
      <c r="CL67" s="183"/>
      <c r="CM67" s="183"/>
      <c r="CN67" s="183"/>
      <c r="CO67" s="183"/>
      <c r="CP67" s="183"/>
      <c r="CQ67" s="183"/>
      <c r="CR67" s="183"/>
    </row>
    <row r="68" spans="1:96" ht="45" customHeight="1">
      <c r="A68" s="192"/>
      <c r="B68" s="729"/>
      <c r="C68" s="729"/>
      <c r="D68" s="199">
        <v>6</v>
      </c>
      <c r="E68" s="200" t="s">
        <v>432</v>
      </c>
      <c r="F68" s="341">
        <v>1</v>
      </c>
      <c r="G68" s="365">
        <f>F68</f>
        <v>1</v>
      </c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L68" s="183"/>
      <c r="BM68" s="183"/>
      <c r="BN68" s="183"/>
      <c r="BO68" s="183"/>
      <c r="BP68" s="183"/>
      <c r="BQ68" s="183"/>
      <c r="BR68" s="183"/>
      <c r="BS68" s="183"/>
      <c r="BT68" s="183"/>
      <c r="BU68" s="183"/>
      <c r="BV68" s="183"/>
      <c r="BW68" s="183"/>
      <c r="BX68" s="183"/>
      <c r="BY68" s="183"/>
      <c r="BZ68" s="183"/>
      <c r="CA68" s="183"/>
      <c r="CB68" s="183"/>
      <c r="CC68" s="183"/>
      <c r="CD68" s="183"/>
      <c r="CE68" s="183"/>
      <c r="CF68" s="183"/>
      <c r="CG68" s="183"/>
      <c r="CH68" s="183"/>
      <c r="CI68" s="183"/>
      <c r="CJ68" s="183"/>
      <c r="CK68" s="183"/>
      <c r="CL68" s="183"/>
      <c r="CM68" s="183"/>
      <c r="CN68" s="183"/>
      <c r="CO68" s="183"/>
      <c r="CP68" s="183"/>
      <c r="CQ68" s="183"/>
      <c r="CR68" s="183"/>
    </row>
    <row r="69" spans="1:96" ht="45" customHeight="1">
      <c r="A69" s="192"/>
      <c r="B69" s="729"/>
      <c r="C69" s="729"/>
      <c r="D69" s="199">
        <v>7</v>
      </c>
      <c r="E69" s="200" t="s">
        <v>433</v>
      </c>
      <c r="F69" s="341">
        <v>2</v>
      </c>
      <c r="G69" s="365">
        <f>IF(F69=1,2,1)</f>
        <v>1</v>
      </c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83"/>
      <c r="AF69" s="183"/>
      <c r="AG69" s="183"/>
      <c r="AH69" s="183"/>
      <c r="AI69" s="183"/>
      <c r="AJ69" s="183"/>
      <c r="AK69" s="183"/>
      <c r="AL69" s="183"/>
      <c r="AM69" s="183"/>
      <c r="AN69" s="183"/>
      <c r="AO69" s="183"/>
      <c r="AP69" s="183"/>
      <c r="AQ69" s="183"/>
      <c r="AR69" s="183"/>
      <c r="AS69" s="183"/>
      <c r="AT69" s="183"/>
      <c r="AU69" s="183"/>
      <c r="AV69" s="183"/>
      <c r="AW69" s="183"/>
      <c r="AX69" s="183"/>
      <c r="AY69" s="183"/>
      <c r="AZ69" s="183"/>
      <c r="BA69" s="183"/>
      <c r="BB69" s="183"/>
      <c r="BC69" s="183"/>
      <c r="BD69" s="183"/>
      <c r="BE69" s="183"/>
      <c r="BF69" s="183"/>
      <c r="BG69" s="183"/>
      <c r="BH69" s="183"/>
      <c r="BI69" s="183"/>
      <c r="BJ69" s="183"/>
      <c r="BK69" s="183"/>
      <c r="BL69" s="183"/>
      <c r="BM69" s="183"/>
      <c r="BN69" s="183"/>
      <c r="BO69" s="183"/>
      <c r="BP69" s="183"/>
      <c r="BQ69" s="183"/>
      <c r="BR69" s="183"/>
      <c r="BS69" s="183"/>
      <c r="BT69" s="183"/>
      <c r="BU69" s="183"/>
      <c r="BV69" s="183"/>
      <c r="BW69" s="183"/>
      <c r="BX69" s="183"/>
      <c r="BY69" s="183"/>
      <c r="BZ69" s="183"/>
      <c r="CA69" s="183"/>
      <c r="CB69" s="183"/>
      <c r="CC69" s="183"/>
      <c r="CD69" s="183"/>
      <c r="CE69" s="183"/>
      <c r="CF69" s="183"/>
      <c r="CG69" s="183"/>
      <c r="CH69" s="183"/>
      <c r="CI69" s="183"/>
      <c r="CJ69" s="183"/>
      <c r="CK69" s="183"/>
      <c r="CL69" s="183"/>
      <c r="CM69" s="183"/>
      <c r="CN69" s="183"/>
      <c r="CO69" s="183"/>
      <c r="CP69" s="183"/>
      <c r="CQ69" s="183"/>
      <c r="CR69" s="183"/>
    </row>
    <row r="70" spans="1:96" ht="45" customHeight="1">
      <c r="A70" s="192"/>
      <c r="B70" s="729"/>
      <c r="C70" s="729"/>
      <c r="D70" s="199">
        <v>8</v>
      </c>
      <c r="E70" s="200" t="s">
        <v>434</v>
      </c>
      <c r="F70" s="341">
        <v>1</v>
      </c>
      <c r="G70" s="365">
        <f>F70</f>
        <v>1</v>
      </c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83"/>
      <c r="AF70" s="183"/>
      <c r="AG70" s="183"/>
      <c r="AH70" s="183"/>
      <c r="AI70" s="183"/>
      <c r="AJ70" s="183"/>
      <c r="AK70" s="183"/>
      <c r="AL70" s="183"/>
      <c r="AM70" s="183"/>
      <c r="AN70" s="183"/>
      <c r="AO70" s="183"/>
      <c r="AP70" s="183"/>
      <c r="AQ70" s="183"/>
      <c r="AR70" s="183"/>
      <c r="AS70" s="183"/>
      <c r="AT70" s="183"/>
      <c r="AU70" s="183"/>
      <c r="AV70" s="183"/>
      <c r="AW70" s="183"/>
      <c r="AX70" s="183"/>
      <c r="AY70" s="183"/>
      <c r="AZ70" s="183"/>
      <c r="BA70" s="183"/>
      <c r="BB70" s="183"/>
      <c r="BC70" s="183"/>
      <c r="BD70" s="183"/>
      <c r="BE70" s="183"/>
      <c r="BF70" s="183"/>
      <c r="BG70" s="183"/>
      <c r="BH70" s="183"/>
      <c r="BI70" s="183"/>
      <c r="BJ70" s="183"/>
      <c r="BK70" s="183"/>
      <c r="BL70" s="183"/>
      <c r="BM70" s="183"/>
      <c r="BN70" s="183"/>
      <c r="BO70" s="183"/>
      <c r="BP70" s="183"/>
      <c r="BQ70" s="183"/>
      <c r="BR70" s="183"/>
      <c r="BS70" s="183"/>
      <c r="BT70" s="183"/>
      <c r="BU70" s="183"/>
      <c r="BV70" s="183"/>
      <c r="BW70" s="183"/>
      <c r="BX70" s="183"/>
      <c r="BY70" s="183"/>
      <c r="BZ70" s="183"/>
      <c r="CA70" s="183"/>
      <c r="CB70" s="183"/>
      <c r="CC70" s="183"/>
      <c r="CD70" s="183"/>
      <c r="CE70" s="183"/>
      <c r="CF70" s="183"/>
      <c r="CG70" s="183"/>
      <c r="CH70" s="183"/>
      <c r="CI70" s="183"/>
      <c r="CJ70" s="183"/>
      <c r="CK70" s="183"/>
      <c r="CL70" s="183"/>
      <c r="CM70" s="183"/>
      <c r="CN70" s="183"/>
      <c r="CO70" s="183"/>
      <c r="CP70" s="183"/>
      <c r="CQ70" s="183"/>
      <c r="CR70" s="183"/>
    </row>
    <row r="71" spans="1:96" ht="45" customHeight="1">
      <c r="A71" s="192"/>
      <c r="B71" s="745" t="s">
        <v>820</v>
      </c>
      <c r="C71" s="733"/>
      <c r="D71" s="199">
        <v>1</v>
      </c>
      <c r="E71" s="200" t="s">
        <v>437</v>
      </c>
      <c r="F71" s="341">
        <v>1</v>
      </c>
      <c r="G71" s="365">
        <f>IF(F71= 3,0,F71)</f>
        <v>1</v>
      </c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  <c r="AH71" s="183"/>
      <c r="AI71" s="183"/>
      <c r="AJ71" s="183"/>
      <c r="AK71" s="183"/>
      <c r="AL71" s="183"/>
      <c r="AM71" s="183"/>
      <c r="AN71" s="183"/>
      <c r="AO71" s="183"/>
      <c r="AP71" s="183"/>
      <c r="AQ71" s="183"/>
      <c r="AR71" s="183"/>
      <c r="AS71" s="183"/>
      <c r="AT71" s="183"/>
      <c r="AU71" s="183"/>
      <c r="AV71" s="183"/>
      <c r="AW71" s="183"/>
      <c r="AX71" s="183"/>
      <c r="AY71" s="183"/>
      <c r="AZ71" s="183"/>
      <c r="BA71" s="183"/>
      <c r="BB71" s="183"/>
      <c r="BC71" s="183"/>
      <c r="BD71" s="183"/>
      <c r="BE71" s="183"/>
      <c r="BF71" s="183"/>
      <c r="BG71" s="183"/>
      <c r="BH71" s="183"/>
      <c r="BI71" s="183"/>
      <c r="BJ71" s="183"/>
      <c r="BK71" s="183"/>
      <c r="BL71" s="183"/>
      <c r="BM71" s="183"/>
      <c r="BN71" s="183"/>
      <c r="BO71" s="183"/>
      <c r="BP71" s="183"/>
      <c r="BQ71" s="183"/>
      <c r="BR71" s="183"/>
      <c r="BS71" s="183"/>
      <c r="BT71" s="183"/>
      <c r="BU71" s="183"/>
      <c r="BV71" s="183"/>
      <c r="BW71" s="183"/>
      <c r="BX71" s="183"/>
      <c r="BY71" s="183"/>
      <c r="BZ71" s="183"/>
      <c r="CA71" s="183"/>
      <c r="CB71" s="183"/>
      <c r="CC71" s="183"/>
      <c r="CD71" s="183"/>
      <c r="CE71" s="183"/>
      <c r="CF71" s="183"/>
      <c r="CG71" s="183"/>
      <c r="CH71" s="183"/>
      <c r="CI71" s="183"/>
      <c r="CJ71" s="183"/>
      <c r="CK71" s="183"/>
      <c r="CL71" s="183"/>
      <c r="CM71" s="183"/>
      <c r="CN71" s="183"/>
      <c r="CO71" s="183"/>
      <c r="CP71" s="183"/>
      <c r="CQ71" s="183"/>
      <c r="CR71" s="183"/>
    </row>
    <row r="72" spans="1:96" ht="45" customHeight="1">
      <c r="A72" s="192"/>
      <c r="B72" s="746"/>
      <c r="C72" s="747"/>
      <c r="D72" s="199">
        <v>2</v>
      </c>
      <c r="E72" s="200" t="s">
        <v>439</v>
      </c>
      <c r="F72" s="341">
        <v>1</v>
      </c>
      <c r="G72" s="365">
        <f>F72</f>
        <v>1</v>
      </c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83"/>
      <c r="AF72" s="183"/>
      <c r="AG72" s="183"/>
      <c r="AH72" s="183"/>
      <c r="AI72" s="183"/>
      <c r="AJ72" s="183"/>
      <c r="AK72" s="183"/>
      <c r="AL72" s="183"/>
      <c r="AM72" s="183"/>
      <c r="AN72" s="183"/>
      <c r="AO72" s="183"/>
      <c r="AP72" s="183"/>
      <c r="AQ72" s="183"/>
      <c r="AR72" s="183"/>
      <c r="AS72" s="183"/>
      <c r="AT72" s="183"/>
      <c r="AU72" s="183"/>
      <c r="AV72" s="183"/>
      <c r="AW72" s="183"/>
      <c r="AX72" s="183"/>
      <c r="AY72" s="183"/>
      <c r="AZ72" s="183"/>
      <c r="BA72" s="183"/>
      <c r="BB72" s="183"/>
      <c r="BC72" s="183"/>
      <c r="BD72" s="183"/>
      <c r="BE72" s="183"/>
      <c r="BF72" s="183"/>
      <c r="BG72" s="183"/>
      <c r="BH72" s="183"/>
      <c r="BI72" s="183"/>
      <c r="BJ72" s="183"/>
      <c r="BK72" s="183"/>
      <c r="BL72" s="183"/>
      <c r="BM72" s="183"/>
      <c r="BN72" s="183"/>
      <c r="BO72" s="183"/>
      <c r="BP72" s="183"/>
      <c r="BQ72" s="183"/>
      <c r="BR72" s="183"/>
      <c r="BS72" s="183"/>
      <c r="BT72" s="183"/>
      <c r="BU72" s="183"/>
      <c r="BV72" s="183"/>
      <c r="BW72" s="183"/>
      <c r="BX72" s="183"/>
      <c r="BY72" s="183"/>
      <c r="BZ72" s="183"/>
      <c r="CA72" s="183"/>
      <c r="CB72" s="183"/>
      <c r="CC72" s="183"/>
      <c r="CD72" s="183"/>
      <c r="CE72" s="183"/>
      <c r="CF72" s="183"/>
      <c r="CG72" s="183"/>
      <c r="CH72" s="183"/>
      <c r="CI72" s="183"/>
      <c r="CJ72" s="183"/>
      <c r="CK72" s="183"/>
      <c r="CL72" s="183"/>
      <c r="CM72" s="183"/>
      <c r="CN72" s="183"/>
      <c r="CO72" s="183"/>
      <c r="CP72" s="183"/>
      <c r="CQ72" s="183"/>
      <c r="CR72" s="183"/>
    </row>
    <row r="73" spans="1:96" ht="45" customHeight="1">
      <c r="A73" s="192"/>
      <c r="B73" s="746"/>
      <c r="C73" s="747"/>
      <c r="D73" s="199">
        <v>3</v>
      </c>
      <c r="E73" s="200" t="s">
        <v>440</v>
      </c>
      <c r="F73" s="341">
        <v>1</v>
      </c>
      <c r="G73" s="365">
        <f>F73</f>
        <v>1</v>
      </c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83"/>
      <c r="AF73" s="183"/>
      <c r="AG73" s="183"/>
      <c r="AH73" s="183"/>
      <c r="AI73" s="183"/>
      <c r="AJ73" s="183"/>
      <c r="AK73" s="183"/>
      <c r="AL73" s="183"/>
      <c r="AM73" s="183"/>
      <c r="AN73" s="183"/>
      <c r="AO73" s="183"/>
      <c r="AP73" s="183"/>
      <c r="AQ73" s="183"/>
      <c r="AR73" s="183"/>
      <c r="AS73" s="183"/>
      <c r="AT73" s="183"/>
      <c r="AU73" s="183"/>
      <c r="AV73" s="183"/>
      <c r="AW73" s="183"/>
      <c r="AX73" s="183"/>
      <c r="AY73" s="183"/>
      <c r="AZ73" s="183"/>
      <c r="BA73" s="183"/>
      <c r="BB73" s="183"/>
      <c r="BC73" s="183"/>
      <c r="BD73" s="183"/>
      <c r="BE73" s="183"/>
      <c r="BF73" s="183"/>
      <c r="BG73" s="183"/>
      <c r="BH73" s="183"/>
      <c r="BI73" s="183"/>
      <c r="BJ73" s="183"/>
      <c r="BK73" s="183"/>
      <c r="BL73" s="183"/>
      <c r="BM73" s="183"/>
      <c r="BN73" s="183"/>
      <c r="BO73" s="183"/>
      <c r="BP73" s="183"/>
      <c r="BQ73" s="183"/>
      <c r="BR73" s="183"/>
      <c r="BS73" s="183"/>
      <c r="BT73" s="183"/>
      <c r="BU73" s="183"/>
      <c r="BV73" s="183"/>
      <c r="BW73" s="183"/>
      <c r="BX73" s="183"/>
      <c r="BY73" s="183"/>
      <c r="BZ73" s="183"/>
      <c r="CA73" s="183"/>
      <c r="CB73" s="183"/>
      <c r="CC73" s="183"/>
      <c r="CD73" s="183"/>
      <c r="CE73" s="183"/>
      <c r="CF73" s="183"/>
      <c r="CG73" s="183"/>
      <c r="CH73" s="183"/>
      <c r="CI73" s="183"/>
      <c r="CJ73" s="183"/>
      <c r="CK73" s="183"/>
      <c r="CL73" s="183"/>
      <c r="CM73" s="183"/>
      <c r="CN73" s="183"/>
      <c r="CO73" s="183"/>
      <c r="CP73" s="183"/>
      <c r="CQ73" s="183"/>
      <c r="CR73" s="183"/>
    </row>
    <row r="74" spans="1:96" ht="45" customHeight="1">
      <c r="A74" s="192"/>
      <c r="B74" s="746"/>
      <c r="C74" s="747"/>
      <c r="D74" s="199">
        <v>4</v>
      </c>
      <c r="E74" s="200" t="s">
        <v>854</v>
      </c>
      <c r="F74" s="341">
        <v>2</v>
      </c>
      <c r="G74" s="365">
        <f>F74</f>
        <v>2</v>
      </c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83"/>
      <c r="AF74" s="183"/>
      <c r="AG74" s="183"/>
      <c r="AH74" s="183"/>
      <c r="AI74" s="183"/>
      <c r="AJ74" s="183"/>
      <c r="AK74" s="183"/>
      <c r="AL74" s="183"/>
      <c r="AM74" s="183"/>
      <c r="AN74" s="183"/>
      <c r="AO74" s="183"/>
      <c r="AP74" s="183"/>
      <c r="AQ74" s="183"/>
      <c r="AR74" s="183"/>
      <c r="AS74" s="183"/>
      <c r="AT74" s="183"/>
      <c r="AU74" s="183"/>
      <c r="AV74" s="183"/>
      <c r="AW74" s="183"/>
      <c r="AX74" s="183"/>
      <c r="AY74" s="183"/>
      <c r="AZ74" s="183"/>
      <c r="BA74" s="183"/>
      <c r="BB74" s="183"/>
      <c r="BC74" s="183"/>
      <c r="BD74" s="183"/>
      <c r="BE74" s="183"/>
      <c r="BF74" s="183"/>
      <c r="BG74" s="183"/>
      <c r="BH74" s="183"/>
      <c r="BI74" s="183"/>
      <c r="BJ74" s="183"/>
      <c r="BK74" s="183"/>
      <c r="BL74" s="183"/>
      <c r="BM74" s="183"/>
      <c r="BN74" s="183"/>
      <c r="BO74" s="183"/>
      <c r="BP74" s="183"/>
      <c r="BQ74" s="183"/>
      <c r="BR74" s="183"/>
      <c r="BS74" s="183"/>
      <c r="BT74" s="183"/>
      <c r="BU74" s="183"/>
      <c r="BV74" s="183"/>
      <c r="BW74" s="183"/>
      <c r="BX74" s="183"/>
      <c r="BY74" s="183"/>
      <c r="BZ74" s="183"/>
      <c r="CA74" s="183"/>
      <c r="CB74" s="183"/>
      <c r="CC74" s="183"/>
      <c r="CD74" s="183"/>
      <c r="CE74" s="183"/>
      <c r="CF74" s="183"/>
      <c r="CG74" s="183"/>
      <c r="CH74" s="183"/>
      <c r="CI74" s="183"/>
      <c r="CJ74" s="183"/>
      <c r="CK74" s="183"/>
      <c r="CL74" s="183"/>
      <c r="CM74" s="183"/>
      <c r="CN74" s="183"/>
      <c r="CO74" s="183"/>
      <c r="CP74" s="183"/>
      <c r="CQ74" s="183"/>
      <c r="CR74" s="183"/>
    </row>
    <row r="75" spans="1:96" ht="45" customHeight="1">
      <c r="A75" s="192"/>
      <c r="B75" s="746"/>
      <c r="C75" s="747"/>
      <c r="D75" s="199">
        <v>5</v>
      </c>
      <c r="E75" s="200" t="s">
        <v>677</v>
      </c>
      <c r="F75" s="341">
        <v>2</v>
      </c>
      <c r="G75" s="365">
        <f>IF(F75=1,2,1)</f>
        <v>1</v>
      </c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83"/>
      <c r="AF75" s="183"/>
      <c r="AG75" s="183"/>
      <c r="AH75" s="183"/>
      <c r="AI75" s="183"/>
      <c r="AJ75" s="183"/>
      <c r="AK75" s="183"/>
      <c r="AL75" s="183"/>
      <c r="AM75" s="183"/>
      <c r="AN75" s="183"/>
      <c r="AO75" s="183"/>
      <c r="AP75" s="183"/>
      <c r="AQ75" s="183"/>
      <c r="AR75" s="183"/>
      <c r="AS75" s="183"/>
      <c r="AT75" s="183"/>
      <c r="AU75" s="183"/>
      <c r="AV75" s="183"/>
      <c r="AW75" s="183"/>
      <c r="AX75" s="183"/>
      <c r="AY75" s="183"/>
      <c r="AZ75" s="183"/>
      <c r="BA75" s="183"/>
      <c r="BB75" s="183"/>
      <c r="BC75" s="183"/>
      <c r="BD75" s="183"/>
      <c r="BE75" s="183"/>
      <c r="BF75" s="183"/>
      <c r="BG75" s="183"/>
      <c r="BH75" s="183"/>
      <c r="BI75" s="183"/>
      <c r="BJ75" s="183"/>
      <c r="BK75" s="183"/>
      <c r="BL75" s="183"/>
      <c r="BM75" s="183"/>
      <c r="BN75" s="183"/>
      <c r="BO75" s="183"/>
      <c r="BP75" s="183"/>
      <c r="BQ75" s="183"/>
      <c r="BR75" s="183"/>
      <c r="BS75" s="183"/>
      <c r="BT75" s="183"/>
      <c r="BU75" s="183"/>
      <c r="BV75" s="183"/>
      <c r="BW75" s="183"/>
      <c r="BX75" s="183"/>
      <c r="BY75" s="183"/>
      <c r="BZ75" s="183"/>
      <c r="CA75" s="183"/>
      <c r="CB75" s="183"/>
      <c r="CC75" s="183"/>
      <c r="CD75" s="183"/>
      <c r="CE75" s="183"/>
      <c r="CF75" s="183"/>
      <c r="CG75" s="183"/>
      <c r="CH75" s="183"/>
      <c r="CI75" s="183"/>
      <c r="CJ75" s="183"/>
      <c r="CK75" s="183"/>
      <c r="CL75" s="183"/>
      <c r="CM75" s="183"/>
      <c r="CN75" s="183"/>
      <c r="CO75" s="183"/>
      <c r="CP75" s="183"/>
      <c r="CQ75" s="183"/>
      <c r="CR75" s="183"/>
    </row>
    <row r="76" spans="1:96" ht="45" customHeight="1">
      <c r="A76" s="192"/>
      <c r="B76" s="734"/>
      <c r="C76" s="735"/>
      <c r="D76" s="199">
        <v>6</v>
      </c>
      <c r="E76" s="200" t="s">
        <v>900</v>
      </c>
      <c r="F76" s="341">
        <v>2</v>
      </c>
      <c r="G76" s="365">
        <f>IF(F76=1,2,1)</f>
        <v>1</v>
      </c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83"/>
      <c r="AF76" s="183"/>
      <c r="AG76" s="183"/>
      <c r="AH76" s="183"/>
      <c r="AI76" s="183"/>
      <c r="AJ76" s="183"/>
      <c r="AK76" s="183"/>
      <c r="AL76" s="183"/>
      <c r="AM76" s="183"/>
      <c r="AN76" s="183"/>
      <c r="AO76" s="183"/>
      <c r="AP76" s="183"/>
      <c r="AQ76" s="183"/>
      <c r="AR76" s="183"/>
      <c r="AS76" s="183"/>
      <c r="AT76" s="183"/>
      <c r="AU76" s="183"/>
      <c r="AV76" s="183"/>
      <c r="AW76" s="183"/>
      <c r="AX76" s="183"/>
      <c r="AY76" s="183"/>
      <c r="AZ76" s="183"/>
      <c r="BA76" s="183"/>
      <c r="BB76" s="183"/>
      <c r="BC76" s="183"/>
      <c r="BD76" s="183"/>
      <c r="BE76" s="183"/>
      <c r="BF76" s="183"/>
      <c r="BG76" s="183"/>
      <c r="BH76" s="183"/>
      <c r="BI76" s="183"/>
      <c r="BJ76" s="183"/>
      <c r="BK76" s="183"/>
      <c r="BL76" s="183"/>
      <c r="BM76" s="183"/>
      <c r="BN76" s="183"/>
      <c r="BO76" s="183"/>
      <c r="BP76" s="183"/>
      <c r="BQ76" s="183"/>
      <c r="BR76" s="183"/>
      <c r="BS76" s="183"/>
      <c r="BT76" s="183"/>
      <c r="BU76" s="183"/>
      <c r="BV76" s="183"/>
      <c r="BW76" s="183"/>
      <c r="BX76" s="183"/>
      <c r="BY76" s="183"/>
      <c r="BZ76" s="183"/>
      <c r="CA76" s="183"/>
      <c r="CB76" s="183"/>
      <c r="CC76" s="183"/>
      <c r="CD76" s="183"/>
      <c r="CE76" s="183"/>
      <c r="CF76" s="183"/>
      <c r="CG76" s="183"/>
      <c r="CH76" s="183"/>
      <c r="CI76" s="183"/>
      <c r="CJ76" s="183"/>
      <c r="CK76" s="183"/>
      <c r="CL76" s="183"/>
      <c r="CM76" s="183"/>
      <c r="CN76" s="183"/>
      <c r="CO76" s="183"/>
      <c r="CP76" s="183"/>
      <c r="CQ76" s="183"/>
      <c r="CR76" s="183"/>
    </row>
    <row r="77" spans="1:96" ht="45" customHeight="1">
      <c r="A77" s="192"/>
      <c r="B77" s="731" t="s">
        <v>441</v>
      </c>
      <c r="C77" s="729"/>
      <c r="D77" s="199">
        <v>1</v>
      </c>
      <c r="E77" s="200" t="s">
        <v>855</v>
      </c>
      <c r="F77" s="341">
        <v>1</v>
      </c>
      <c r="G77" s="365">
        <f>F77</f>
        <v>1</v>
      </c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83"/>
      <c r="AI77" s="183"/>
      <c r="AJ77" s="183"/>
      <c r="AK77" s="183"/>
      <c r="AL77" s="183"/>
      <c r="AM77" s="183"/>
      <c r="AN77" s="183"/>
      <c r="AO77" s="183"/>
      <c r="AP77" s="183"/>
      <c r="AQ77" s="183"/>
      <c r="AR77" s="183"/>
      <c r="AS77" s="183"/>
      <c r="AT77" s="183"/>
      <c r="AU77" s="183"/>
      <c r="AV77" s="183"/>
      <c r="AW77" s="183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83"/>
      <c r="BV77" s="183"/>
      <c r="BW77" s="183"/>
      <c r="BX77" s="183"/>
      <c r="BY77" s="183"/>
      <c r="BZ77" s="183"/>
      <c r="CA77" s="183"/>
      <c r="CB77" s="183"/>
      <c r="CC77" s="183"/>
      <c r="CD77" s="183"/>
      <c r="CE77" s="183"/>
      <c r="CF77" s="183"/>
      <c r="CG77" s="183"/>
      <c r="CH77" s="183"/>
      <c r="CI77" s="183"/>
      <c r="CJ77" s="183"/>
      <c r="CK77" s="183"/>
      <c r="CL77" s="183"/>
      <c r="CM77" s="183"/>
      <c r="CN77" s="183"/>
      <c r="CO77" s="183"/>
      <c r="CP77" s="183"/>
      <c r="CQ77" s="183"/>
      <c r="CR77" s="183"/>
    </row>
    <row r="78" spans="1:96" ht="45" customHeight="1">
      <c r="A78" s="192"/>
      <c r="B78" s="729"/>
      <c r="C78" s="729"/>
      <c r="D78" s="199">
        <v>2</v>
      </c>
      <c r="E78" s="200" t="s">
        <v>758</v>
      </c>
      <c r="F78" s="341">
        <v>1</v>
      </c>
      <c r="G78" s="365">
        <f>F78</f>
        <v>1</v>
      </c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83"/>
      <c r="AF78" s="183"/>
      <c r="AG78" s="183"/>
      <c r="AH78" s="183"/>
      <c r="AI78" s="183"/>
      <c r="AJ78" s="183"/>
      <c r="AK78" s="183"/>
      <c r="AL78" s="183"/>
      <c r="AM78" s="183"/>
      <c r="AN78" s="183"/>
      <c r="AO78" s="183"/>
      <c r="AP78" s="183"/>
      <c r="AQ78" s="183"/>
      <c r="AR78" s="183"/>
      <c r="AS78" s="183"/>
      <c r="AT78" s="183"/>
      <c r="AU78" s="183"/>
      <c r="AV78" s="183"/>
      <c r="AW78" s="183"/>
      <c r="AX78" s="183"/>
      <c r="AY78" s="183"/>
      <c r="AZ78" s="183"/>
      <c r="BA78" s="183"/>
      <c r="BB78" s="183"/>
      <c r="BC78" s="183"/>
      <c r="BD78" s="183"/>
      <c r="BE78" s="183"/>
      <c r="BF78" s="183"/>
      <c r="BG78" s="183"/>
      <c r="BH78" s="183"/>
      <c r="BI78" s="183"/>
      <c r="BJ78" s="183"/>
      <c r="BK78" s="183"/>
      <c r="BL78" s="183"/>
      <c r="BM78" s="183"/>
      <c r="BN78" s="183"/>
      <c r="BO78" s="183"/>
      <c r="BP78" s="183"/>
      <c r="BQ78" s="183"/>
      <c r="BR78" s="183"/>
      <c r="BS78" s="183"/>
      <c r="BT78" s="183"/>
      <c r="BU78" s="183"/>
      <c r="BV78" s="183"/>
      <c r="BW78" s="183"/>
      <c r="BX78" s="183"/>
      <c r="BY78" s="183"/>
      <c r="BZ78" s="183"/>
      <c r="CA78" s="183"/>
      <c r="CB78" s="183"/>
      <c r="CC78" s="183"/>
      <c r="CD78" s="183"/>
      <c r="CE78" s="183"/>
      <c r="CF78" s="183"/>
      <c r="CG78" s="183"/>
      <c r="CH78" s="183"/>
      <c r="CI78" s="183"/>
      <c r="CJ78" s="183"/>
      <c r="CK78" s="183"/>
      <c r="CL78" s="183"/>
      <c r="CM78" s="183"/>
      <c r="CN78" s="183"/>
      <c r="CO78" s="183"/>
      <c r="CP78" s="183"/>
      <c r="CQ78" s="183"/>
      <c r="CR78" s="183"/>
    </row>
    <row r="79" spans="1:96" ht="45" customHeight="1">
      <c r="A79" s="192"/>
      <c r="B79" s="729"/>
      <c r="C79" s="729"/>
      <c r="D79" s="199">
        <v>3</v>
      </c>
      <c r="E79" s="200" t="s">
        <v>708</v>
      </c>
      <c r="F79" s="341">
        <v>1</v>
      </c>
      <c r="G79" s="365">
        <f>F79</f>
        <v>1</v>
      </c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83"/>
      <c r="AI79" s="183"/>
      <c r="AJ79" s="183"/>
      <c r="AK79" s="183"/>
      <c r="AL79" s="183"/>
      <c r="AM79" s="183"/>
      <c r="AN79" s="183"/>
      <c r="AO79" s="183"/>
      <c r="AP79" s="183"/>
      <c r="AQ79" s="183"/>
      <c r="AR79" s="183"/>
      <c r="AS79" s="183"/>
      <c r="AT79" s="183"/>
      <c r="AU79" s="183"/>
      <c r="AV79" s="183"/>
      <c r="AW79" s="183"/>
      <c r="AX79" s="183"/>
      <c r="AY79" s="183"/>
      <c r="AZ79" s="183"/>
      <c r="BA79" s="183"/>
      <c r="BB79" s="183"/>
      <c r="BC79" s="183"/>
      <c r="BD79" s="183"/>
      <c r="BE79" s="183"/>
      <c r="BF79" s="183"/>
      <c r="BG79" s="183"/>
      <c r="BH79" s="183"/>
      <c r="BI79" s="183"/>
      <c r="BJ79" s="183"/>
      <c r="BK79" s="183"/>
      <c r="BL79" s="183"/>
      <c r="BM79" s="183"/>
      <c r="BN79" s="183"/>
      <c r="BO79" s="183"/>
      <c r="BP79" s="183"/>
      <c r="BQ79" s="183"/>
      <c r="BR79" s="183"/>
      <c r="BS79" s="183"/>
      <c r="BT79" s="183"/>
      <c r="BU79" s="183"/>
      <c r="BV79" s="183"/>
      <c r="BW79" s="183"/>
      <c r="BX79" s="183"/>
      <c r="BY79" s="183"/>
      <c r="BZ79" s="183"/>
      <c r="CA79" s="183"/>
      <c r="CB79" s="183"/>
      <c r="CC79" s="183"/>
      <c r="CD79" s="183"/>
      <c r="CE79" s="183"/>
      <c r="CF79" s="183"/>
      <c r="CG79" s="183"/>
      <c r="CH79" s="183"/>
      <c r="CI79" s="183"/>
      <c r="CJ79" s="183"/>
      <c r="CK79" s="183"/>
      <c r="CL79" s="183"/>
      <c r="CM79" s="183"/>
      <c r="CN79" s="183"/>
      <c r="CO79" s="183"/>
      <c r="CP79" s="183"/>
      <c r="CQ79" s="183"/>
      <c r="CR79" s="183"/>
    </row>
    <row r="80" spans="1:96" ht="45" customHeight="1">
      <c r="A80" s="192"/>
      <c r="B80" s="729"/>
      <c r="C80" s="729"/>
      <c r="D80" s="199">
        <v>4</v>
      </c>
      <c r="E80" s="200" t="s">
        <v>680</v>
      </c>
      <c r="F80" s="341">
        <v>1</v>
      </c>
      <c r="G80" s="365">
        <f>F80</f>
        <v>1</v>
      </c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  <c r="AE80" s="183"/>
      <c r="AF80" s="183"/>
      <c r="AG80" s="183"/>
      <c r="AH80" s="183"/>
      <c r="AI80" s="183"/>
      <c r="AJ80" s="183"/>
      <c r="AK80" s="183"/>
      <c r="AL80" s="183"/>
      <c r="AM80" s="183"/>
      <c r="AN80" s="183"/>
      <c r="AO80" s="183"/>
      <c r="AP80" s="183"/>
      <c r="AQ80" s="183"/>
      <c r="AR80" s="183"/>
      <c r="AS80" s="183"/>
      <c r="AT80" s="183"/>
      <c r="AU80" s="183"/>
      <c r="AV80" s="183"/>
      <c r="AW80" s="183"/>
      <c r="AX80" s="183"/>
      <c r="AY80" s="183"/>
      <c r="AZ80" s="183"/>
      <c r="BA80" s="183"/>
      <c r="BB80" s="183"/>
      <c r="BC80" s="183"/>
      <c r="BD80" s="183"/>
      <c r="BE80" s="183"/>
      <c r="BF80" s="183"/>
      <c r="BG80" s="183"/>
      <c r="BH80" s="183"/>
      <c r="BI80" s="183"/>
      <c r="BJ80" s="183"/>
      <c r="BK80" s="183"/>
      <c r="BL80" s="183"/>
      <c r="BM80" s="183"/>
      <c r="BN80" s="183"/>
      <c r="BO80" s="183"/>
      <c r="BP80" s="183"/>
      <c r="BQ80" s="183"/>
      <c r="BR80" s="183"/>
      <c r="BS80" s="183"/>
      <c r="BT80" s="183"/>
      <c r="BU80" s="183"/>
      <c r="BV80" s="183"/>
      <c r="BW80" s="183"/>
      <c r="BX80" s="183"/>
      <c r="BY80" s="183"/>
      <c r="BZ80" s="183"/>
      <c r="CA80" s="183"/>
      <c r="CB80" s="183"/>
      <c r="CC80" s="183"/>
      <c r="CD80" s="183"/>
      <c r="CE80" s="183"/>
      <c r="CF80" s="183"/>
      <c r="CG80" s="183"/>
      <c r="CH80" s="183"/>
      <c r="CI80" s="183"/>
      <c r="CJ80" s="183"/>
      <c r="CK80" s="183"/>
      <c r="CL80" s="183"/>
      <c r="CM80" s="183"/>
      <c r="CN80" s="183"/>
      <c r="CO80" s="183"/>
      <c r="CP80" s="183"/>
      <c r="CQ80" s="183"/>
      <c r="CR80" s="183"/>
    </row>
    <row r="81" spans="1:96" ht="45" customHeight="1">
      <c r="A81" s="192"/>
      <c r="B81" s="732" t="s">
        <v>443</v>
      </c>
      <c r="C81" s="733"/>
      <c r="D81" s="199">
        <v>1</v>
      </c>
      <c r="E81" s="200" t="s">
        <v>734</v>
      </c>
      <c r="F81" s="341">
        <v>2</v>
      </c>
      <c r="G81" s="365">
        <f>F81</f>
        <v>2</v>
      </c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83"/>
      <c r="AD81" s="183"/>
      <c r="AE81" s="183"/>
      <c r="AF81" s="183"/>
      <c r="AG81" s="183"/>
      <c r="AH81" s="183"/>
      <c r="AI81" s="183"/>
      <c r="AJ81" s="183"/>
      <c r="AK81" s="183"/>
      <c r="AL81" s="183"/>
      <c r="AM81" s="183"/>
      <c r="AN81" s="183"/>
      <c r="AO81" s="183"/>
      <c r="AP81" s="183"/>
      <c r="AQ81" s="183"/>
      <c r="AR81" s="183"/>
      <c r="AS81" s="183"/>
      <c r="AT81" s="183"/>
      <c r="AU81" s="183"/>
      <c r="AV81" s="183"/>
      <c r="AW81" s="183"/>
      <c r="AX81" s="183"/>
      <c r="AY81" s="183"/>
      <c r="AZ81" s="183"/>
      <c r="BA81" s="183"/>
      <c r="BB81" s="183"/>
      <c r="BC81" s="183"/>
      <c r="BD81" s="183"/>
      <c r="BE81" s="183"/>
      <c r="BF81" s="183"/>
      <c r="BG81" s="183"/>
      <c r="BH81" s="183"/>
      <c r="BI81" s="183"/>
      <c r="BJ81" s="183"/>
      <c r="BK81" s="183"/>
      <c r="BL81" s="183"/>
      <c r="BM81" s="183"/>
      <c r="BN81" s="183"/>
      <c r="BO81" s="183"/>
      <c r="BP81" s="183"/>
      <c r="BQ81" s="183"/>
      <c r="BR81" s="183"/>
      <c r="BS81" s="183"/>
      <c r="BT81" s="183"/>
      <c r="BU81" s="183"/>
      <c r="BV81" s="183"/>
      <c r="BW81" s="183"/>
      <c r="BX81" s="183"/>
      <c r="BY81" s="183"/>
      <c r="BZ81" s="183"/>
      <c r="CA81" s="183"/>
      <c r="CB81" s="183"/>
      <c r="CC81" s="183"/>
      <c r="CD81" s="183"/>
      <c r="CE81" s="183"/>
      <c r="CF81" s="183"/>
      <c r="CG81" s="183"/>
      <c r="CH81" s="183"/>
      <c r="CI81" s="183"/>
      <c r="CJ81" s="183"/>
      <c r="CK81" s="183"/>
      <c r="CL81" s="183"/>
      <c r="CM81" s="183"/>
      <c r="CN81" s="183"/>
      <c r="CO81" s="183"/>
      <c r="CP81" s="183"/>
      <c r="CQ81" s="183"/>
      <c r="CR81" s="183"/>
    </row>
    <row r="82" spans="1:96" ht="45" customHeight="1">
      <c r="A82" s="192"/>
      <c r="B82" s="734"/>
      <c r="C82" s="735"/>
      <c r="D82" s="199">
        <v>2</v>
      </c>
      <c r="E82" s="200" t="s">
        <v>645</v>
      </c>
      <c r="F82" s="341">
        <v>1</v>
      </c>
      <c r="G82" s="365">
        <f>F82</f>
        <v>1</v>
      </c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83"/>
      <c r="AD82" s="183"/>
      <c r="AE82" s="183"/>
      <c r="AF82" s="183"/>
      <c r="AG82" s="183"/>
      <c r="AH82" s="183"/>
      <c r="AI82" s="183"/>
      <c r="AJ82" s="183"/>
      <c r="AK82" s="183"/>
      <c r="AL82" s="183"/>
      <c r="AM82" s="183"/>
      <c r="AN82" s="183"/>
      <c r="AO82" s="183"/>
      <c r="AP82" s="183"/>
      <c r="AQ82" s="183"/>
      <c r="AR82" s="183"/>
      <c r="AS82" s="183"/>
      <c r="AT82" s="183"/>
      <c r="AU82" s="183"/>
      <c r="AV82" s="183"/>
      <c r="AW82" s="183"/>
      <c r="AX82" s="183"/>
      <c r="AY82" s="183"/>
      <c r="AZ82" s="183"/>
      <c r="BA82" s="183"/>
      <c r="BB82" s="183"/>
      <c r="BC82" s="183"/>
      <c r="BD82" s="183"/>
      <c r="BE82" s="183"/>
      <c r="BF82" s="183"/>
      <c r="BG82" s="183"/>
      <c r="BH82" s="183"/>
      <c r="BI82" s="183"/>
      <c r="BJ82" s="183"/>
      <c r="BK82" s="183"/>
      <c r="BL82" s="183"/>
      <c r="BM82" s="183"/>
      <c r="BN82" s="183"/>
      <c r="BO82" s="183"/>
      <c r="BP82" s="183"/>
      <c r="BQ82" s="183"/>
      <c r="BR82" s="183"/>
      <c r="BS82" s="183"/>
      <c r="BT82" s="183"/>
      <c r="BU82" s="183"/>
      <c r="BV82" s="183"/>
      <c r="BW82" s="183"/>
      <c r="BX82" s="183"/>
      <c r="BY82" s="183"/>
      <c r="BZ82" s="183"/>
      <c r="CA82" s="183"/>
      <c r="CB82" s="183"/>
      <c r="CC82" s="183"/>
      <c r="CD82" s="183"/>
      <c r="CE82" s="183"/>
      <c r="CF82" s="183"/>
      <c r="CG82" s="183"/>
      <c r="CH82" s="183"/>
      <c r="CI82" s="183"/>
      <c r="CJ82" s="183"/>
      <c r="CK82" s="183"/>
      <c r="CL82" s="183"/>
      <c r="CM82" s="183"/>
      <c r="CN82" s="183"/>
      <c r="CO82" s="183"/>
      <c r="CP82" s="183"/>
      <c r="CQ82" s="183"/>
      <c r="CR82" s="183"/>
    </row>
    <row r="83" spans="1:96" ht="45" customHeight="1">
      <c r="A83" s="192"/>
      <c r="B83" s="736" t="s">
        <v>444</v>
      </c>
      <c r="C83" s="737"/>
      <c r="D83" s="737"/>
      <c r="E83" s="737"/>
      <c r="F83" s="738"/>
      <c r="G83" s="365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83"/>
      <c r="AD83" s="183"/>
      <c r="AE83" s="183"/>
      <c r="AF83" s="183"/>
      <c r="AG83" s="183"/>
      <c r="AH83" s="183"/>
      <c r="AI83" s="183"/>
      <c r="AJ83" s="183"/>
      <c r="AK83" s="183"/>
      <c r="AL83" s="183"/>
      <c r="AM83" s="183"/>
      <c r="AN83" s="183"/>
      <c r="AO83" s="183"/>
      <c r="AP83" s="183"/>
      <c r="AQ83" s="183"/>
      <c r="AR83" s="183"/>
      <c r="AS83" s="183"/>
      <c r="AT83" s="183"/>
      <c r="AU83" s="183"/>
      <c r="AV83" s="183"/>
      <c r="AW83" s="183"/>
      <c r="AX83" s="183"/>
      <c r="AY83" s="183"/>
      <c r="AZ83" s="183"/>
      <c r="BA83" s="183"/>
      <c r="BB83" s="183"/>
      <c r="BC83" s="183"/>
      <c r="BD83" s="183"/>
      <c r="BE83" s="183"/>
      <c r="BF83" s="183"/>
      <c r="BG83" s="183"/>
      <c r="BH83" s="183"/>
      <c r="BI83" s="183"/>
      <c r="BJ83" s="183"/>
      <c r="BK83" s="183"/>
      <c r="BL83" s="183"/>
      <c r="BM83" s="183"/>
      <c r="BN83" s="183"/>
      <c r="BO83" s="183"/>
      <c r="BP83" s="183"/>
      <c r="BQ83" s="183"/>
      <c r="BR83" s="183"/>
      <c r="BS83" s="183"/>
      <c r="BT83" s="183"/>
      <c r="BU83" s="183"/>
      <c r="BV83" s="183"/>
      <c r="BW83" s="183"/>
      <c r="BX83" s="183"/>
      <c r="BY83" s="183"/>
      <c r="BZ83" s="183"/>
      <c r="CA83" s="183"/>
      <c r="CB83" s="183"/>
      <c r="CC83" s="183"/>
      <c r="CD83" s="183"/>
      <c r="CE83" s="183"/>
      <c r="CF83" s="183"/>
      <c r="CG83" s="183"/>
      <c r="CH83" s="183"/>
      <c r="CI83" s="183"/>
      <c r="CJ83" s="183"/>
      <c r="CK83" s="183"/>
      <c r="CL83" s="183"/>
      <c r="CM83" s="183"/>
      <c r="CN83" s="183"/>
      <c r="CO83" s="183"/>
      <c r="CP83" s="183"/>
      <c r="CQ83" s="183"/>
      <c r="CR83" s="183"/>
    </row>
    <row r="84" spans="1:96" ht="45" customHeight="1">
      <c r="A84" s="192"/>
      <c r="B84" s="729" t="s">
        <v>445</v>
      </c>
      <c r="C84" s="729"/>
      <c r="D84" s="199">
        <v>1</v>
      </c>
      <c r="E84" s="200" t="s">
        <v>732</v>
      </c>
      <c r="F84" s="341">
        <v>1</v>
      </c>
      <c r="G84" s="365">
        <f>F84</f>
        <v>1</v>
      </c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83"/>
      <c r="AD84" s="183"/>
      <c r="AE84" s="183"/>
      <c r="AF84" s="183"/>
      <c r="AG84" s="183"/>
      <c r="AH84" s="183"/>
      <c r="AI84" s="183"/>
      <c r="AJ84" s="183"/>
      <c r="AK84" s="183"/>
      <c r="AL84" s="183"/>
      <c r="AM84" s="183"/>
      <c r="AN84" s="183"/>
      <c r="AO84" s="183"/>
      <c r="AP84" s="183"/>
      <c r="AQ84" s="183"/>
      <c r="AR84" s="183"/>
      <c r="AS84" s="183"/>
      <c r="AT84" s="183"/>
      <c r="AU84" s="183"/>
      <c r="AV84" s="183"/>
      <c r="AW84" s="183"/>
      <c r="AX84" s="183"/>
      <c r="AY84" s="183"/>
      <c r="AZ84" s="183"/>
      <c r="BA84" s="183"/>
      <c r="BB84" s="183"/>
      <c r="BC84" s="183"/>
      <c r="BD84" s="183"/>
      <c r="BE84" s="183"/>
      <c r="BF84" s="183"/>
      <c r="BG84" s="183"/>
      <c r="BH84" s="183"/>
      <c r="BI84" s="183"/>
      <c r="BJ84" s="183"/>
      <c r="BK84" s="183"/>
      <c r="BL84" s="183"/>
      <c r="BM84" s="183"/>
      <c r="BN84" s="183"/>
      <c r="BO84" s="183"/>
      <c r="BP84" s="183"/>
      <c r="BQ84" s="183"/>
      <c r="BR84" s="183"/>
      <c r="BS84" s="183"/>
      <c r="BT84" s="183"/>
      <c r="BU84" s="183"/>
      <c r="BV84" s="183"/>
      <c r="BW84" s="183"/>
      <c r="BX84" s="183"/>
      <c r="BY84" s="183"/>
      <c r="BZ84" s="183"/>
      <c r="CA84" s="183"/>
      <c r="CB84" s="183"/>
      <c r="CC84" s="183"/>
      <c r="CD84" s="183"/>
      <c r="CE84" s="183"/>
      <c r="CF84" s="183"/>
      <c r="CG84" s="183"/>
      <c r="CH84" s="183"/>
      <c r="CI84" s="183"/>
      <c r="CJ84" s="183"/>
      <c r="CK84" s="183"/>
      <c r="CL84" s="183"/>
      <c r="CM84" s="183"/>
      <c r="CN84" s="183"/>
      <c r="CO84" s="183"/>
      <c r="CP84" s="183"/>
      <c r="CQ84" s="183"/>
      <c r="CR84" s="183"/>
    </row>
    <row r="85" spans="1:96" ht="45" customHeight="1">
      <c r="A85" s="192"/>
      <c r="B85" s="729"/>
      <c r="C85" s="729"/>
      <c r="D85" s="199">
        <v>2</v>
      </c>
      <c r="E85" s="200" t="s">
        <v>446</v>
      </c>
      <c r="F85" s="341">
        <v>1</v>
      </c>
      <c r="G85" s="365">
        <f>IF(AND(F84= 1,OR(F85=1,F85=2)),F85,IF(F84=2,0,2))</f>
        <v>1</v>
      </c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83"/>
      <c r="AD85" s="183"/>
      <c r="AE85" s="183"/>
      <c r="AF85" s="183"/>
      <c r="AG85" s="183"/>
      <c r="AH85" s="183"/>
      <c r="AI85" s="183"/>
      <c r="AJ85" s="183"/>
      <c r="AK85" s="183"/>
      <c r="AL85" s="183"/>
      <c r="AM85" s="183"/>
      <c r="AN85" s="183"/>
      <c r="AO85" s="183"/>
      <c r="AP85" s="183"/>
      <c r="AQ85" s="183"/>
      <c r="AR85" s="183"/>
      <c r="AS85" s="183"/>
      <c r="AT85" s="183"/>
      <c r="AU85" s="183"/>
      <c r="AV85" s="183"/>
      <c r="AW85" s="183"/>
      <c r="AX85" s="183"/>
      <c r="AY85" s="183"/>
      <c r="AZ85" s="183"/>
      <c r="BA85" s="183"/>
      <c r="BB85" s="183"/>
      <c r="BC85" s="183"/>
      <c r="BD85" s="183"/>
      <c r="BE85" s="183"/>
      <c r="BF85" s="183"/>
      <c r="BG85" s="183"/>
      <c r="BH85" s="183"/>
      <c r="BI85" s="183"/>
      <c r="BJ85" s="183"/>
      <c r="BK85" s="183"/>
      <c r="BL85" s="183"/>
      <c r="BM85" s="183"/>
      <c r="BN85" s="183"/>
      <c r="BO85" s="183"/>
      <c r="BP85" s="183"/>
      <c r="BQ85" s="183"/>
      <c r="BR85" s="183"/>
      <c r="BS85" s="183"/>
      <c r="BT85" s="183"/>
      <c r="BU85" s="183"/>
      <c r="BV85" s="183"/>
      <c r="BW85" s="183"/>
      <c r="BX85" s="183"/>
      <c r="BY85" s="183"/>
      <c r="BZ85" s="183"/>
      <c r="CA85" s="183"/>
      <c r="CB85" s="183"/>
      <c r="CC85" s="183"/>
      <c r="CD85" s="183"/>
      <c r="CE85" s="183"/>
      <c r="CF85" s="183"/>
      <c r="CG85" s="183"/>
      <c r="CH85" s="183"/>
      <c r="CI85" s="183"/>
      <c r="CJ85" s="183"/>
      <c r="CK85" s="183"/>
      <c r="CL85" s="183"/>
      <c r="CM85" s="183"/>
      <c r="CN85" s="183"/>
      <c r="CO85" s="183"/>
      <c r="CP85" s="183"/>
      <c r="CQ85" s="183"/>
      <c r="CR85" s="183"/>
    </row>
    <row r="86" spans="1:96" ht="45" customHeight="1">
      <c r="A86" s="192"/>
      <c r="B86" s="729"/>
      <c r="C86" s="729"/>
      <c r="D86" s="199">
        <v>3</v>
      </c>
      <c r="E86" s="200" t="s">
        <v>447</v>
      </c>
      <c r="F86" s="341">
        <v>1</v>
      </c>
      <c r="G86" s="365">
        <f>F86</f>
        <v>1</v>
      </c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83"/>
      <c r="AF86" s="183"/>
      <c r="AG86" s="183"/>
      <c r="AH86" s="183"/>
      <c r="AI86" s="183"/>
      <c r="AJ86" s="183"/>
      <c r="AK86" s="183"/>
      <c r="AL86" s="183"/>
      <c r="AM86" s="183"/>
      <c r="AN86" s="183"/>
      <c r="AO86" s="183"/>
      <c r="AP86" s="183"/>
      <c r="AQ86" s="183"/>
      <c r="AR86" s="183"/>
      <c r="AS86" s="183"/>
      <c r="AT86" s="183"/>
      <c r="AU86" s="183"/>
      <c r="AV86" s="183"/>
      <c r="AW86" s="183"/>
      <c r="AX86" s="183"/>
      <c r="AY86" s="183"/>
      <c r="AZ86" s="183"/>
      <c r="BA86" s="183"/>
      <c r="BB86" s="183"/>
      <c r="BC86" s="183"/>
      <c r="BD86" s="183"/>
      <c r="BE86" s="183"/>
      <c r="BF86" s="183"/>
      <c r="BG86" s="183"/>
      <c r="BH86" s="183"/>
      <c r="BI86" s="183"/>
      <c r="BJ86" s="183"/>
      <c r="BK86" s="183"/>
      <c r="BL86" s="183"/>
      <c r="BM86" s="183"/>
      <c r="BN86" s="183"/>
      <c r="BO86" s="183"/>
      <c r="BP86" s="183"/>
      <c r="BQ86" s="183"/>
      <c r="BR86" s="183"/>
      <c r="BS86" s="183"/>
      <c r="BT86" s="183"/>
      <c r="BU86" s="183"/>
      <c r="BV86" s="183"/>
      <c r="BW86" s="183"/>
      <c r="BX86" s="183"/>
      <c r="BY86" s="183"/>
      <c r="BZ86" s="183"/>
      <c r="CA86" s="183"/>
      <c r="CB86" s="183"/>
      <c r="CC86" s="183"/>
      <c r="CD86" s="183"/>
      <c r="CE86" s="183"/>
      <c r="CF86" s="183"/>
      <c r="CG86" s="183"/>
      <c r="CH86" s="183"/>
      <c r="CI86" s="183"/>
      <c r="CJ86" s="183"/>
      <c r="CK86" s="183"/>
      <c r="CL86" s="183"/>
      <c r="CM86" s="183"/>
      <c r="CN86" s="183"/>
      <c r="CO86" s="183"/>
      <c r="CP86" s="183"/>
      <c r="CQ86" s="183"/>
      <c r="CR86" s="183"/>
    </row>
    <row r="87" spans="1:96" ht="45" customHeight="1">
      <c r="A87" s="192"/>
      <c r="B87" s="729"/>
      <c r="C87" s="729"/>
      <c r="D87" s="199">
        <v>4</v>
      </c>
      <c r="E87" s="200" t="s">
        <v>448</v>
      </c>
      <c r="F87" s="341">
        <v>1</v>
      </c>
      <c r="G87" s="365">
        <f>F87</f>
        <v>1</v>
      </c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83"/>
      <c r="AD87" s="183"/>
      <c r="AE87" s="183"/>
      <c r="AF87" s="183"/>
      <c r="AG87" s="183"/>
      <c r="AH87" s="183"/>
      <c r="AI87" s="183"/>
      <c r="AJ87" s="183"/>
      <c r="AK87" s="183"/>
      <c r="AL87" s="183"/>
      <c r="AM87" s="183"/>
      <c r="AN87" s="183"/>
      <c r="AO87" s="183"/>
      <c r="AP87" s="183"/>
      <c r="AQ87" s="183"/>
      <c r="AR87" s="183"/>
      <c r="AS87" s="183"/>
      <c r="AT87" s="183"/>
      <c r="AU87" s="183"/>
      <c r="AV87" s="183"/>
      <c r="AW87" s="183"/>
      <c r="AX87" s="183"/>
      <c r="AY87" s="183"/>
      <c r="AZ87" s="183"/>
      <c r="BA87" s="183"/>
      <c r="BB87" s="183"/>
      <c r="BC87" s="183"/>
      <c r="BD87" s="183"/>
      <c r="BE87" s="183"/>
      <c r="BF87" s="183"/>
      <c r="BG87" s="183"/>
      <c r="BH87" s="183"/>
      <c r="BI87" s="183"/>
      <c r="BJ87" s="183"/>
      <c r="BK87" s="183"/>
      <c r="BL87" s="183"/>
      <c r="BM87" s="183"/>
      <c r="BN87" s="183"/>
      <c r="BO87" s="183"/>
      <c r="BP87" s="183"/>
      <c r="BQ87" s="183"/>
      <c r="BR87" s="183"/>
      <c r="BS87" s="183"/>
      <c r="BT87" s="183"/>
      <c r="BU87" s="183"/>
      <c r="BV87" s="183"/>
      <c r="BW87" s="183"/>
      <c r="BX87" s="183"/>
      <c r="BY87" s="183"/>
      <c r="BZ87" s="183"/>
      <c r="CA87" s="183"/>
      <c r="CB87" s="183"/>
      <c r="CC87" s="183"/>
      <c r="CD87" s="183"/>
      <c r="CE87" s="183"/>
      <c r="CF87" s="183"/>
      <c r="CG87" s="183"/>
      <c r="CH87" s="183"/>
      <c r="CI87" s="183"/>
      <c r="CJ87" s="183"/>
      <c r="CK87" s="183"/>
      <c r="CL87" s="183"/>
      <c r="CM87" s="183"/>
      <c r="CN87" s="183"/>
      <c r="CO87" s="183"/>
      <c r="CP87" s="183"/>
      <c r="CQ87" s="183"/>
      <c r="CR87" s="183"/>
    </row>
    <row r="88" spans="1:96" ht="45" customHeight="1">
      <c r="A88" s="192"/>
      <c r="B88" s="739" t="s">
        <v>821</v>
      </c>
      <c r="C88" s="740"/>
      <c r="D88" s="199">
        <v>1</v>
      </c>
      <c r="E88" s="200" t="s">
        <v>856</v>
      </c>
      <c r="F88" s="341">
        <v>2</v>
      </c>
      <c r="G88" s="365">
        <f>IF(F88=1,2,1)</f>
        <v>1</v>
      </c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83"/>
      <c r="AD88" s="183"/>
      <c r="AE88" s="183"/>
      <c r="AF88" s="183"/>
      <c r="AG88" s="183"/>
      <c r="AH88" s="183"/>
      <c r="AI88" s="183"/>
      <c r="AJ88" s="183"/>
      <c r="AK88" s="183"/>
      <c r="AL88" s="183"/>
      <c r="AM88" s="183"/>
      <c r="AN88" s="183"/>
      <c r="AO88" s="183"/>
      <c r="AP88" s="183"/>
      <c r="AQ88" s="183"/>
      <c r="AR88" s="183"/>
      <c r="AS88" s="183"/>
      <c r="AT88" s="183"/>
      <c r="AU88" s="183"/>
      <c r="AV88" s="183"/>
      <c r="AW88" s="183"/>
      <c r="AX88" s="183"/>
      <c r="AY88" s="183"/>
      <c r="AZ88" s="183"/>
      <c r="BA88" s="183"/>
      <c r="BB88" s="183"/>
      <c r="BC88" s="183"/>
      <c r="BD88" s="183"/>
      <c r="BE88" s="183"/>
      <c r="BF88" s="183"/>
      <c r="BG88" s="183"/>
      <c r="BH88" s="183"/>
      <c r="BI88" s="183"/>
      <c r="BJ88" s="183"/>
      <c r="BK88" s="183"/>
      <c r="BL88" s="183"/>
      <c r="BM88" s="183"/>
      <c r="BN88" s="183"/>
      <c r="BO88" s="183"/>
      <c r="BP88" s="183"/>
      <c r="BQ88" s="183"/>
      <c r="BR88" s="183"/>
      <c r="BS88" s="183"/>
      <c r="BT88" s="183"/>
      <c r="BU88" s="183"/>
      <c r="BV88" s="183"/>
      <c r="BW88" s="183"/>
      <c r="BX88" s="183"/>
      <c r="BY88" s="183"/>
      <c r="BZ88" s="183"/>
      <c r="CA88" s="183"/>
      <c r="CB88" s="183"/>
      <c r="CC88" s="183"/>
      <c r="CD88" s="183"/>
      <c r="CE88" s="183"/>
      <c r="CF88" s="183"/>
      <c r="CG88" s="183"/>
      <c r="CH88" s="183"/>
      <c r="CI88" s="183"/>
      <c r="CJ88" s="183"/>
      <c r="CK88" s="183"/>
      <c r="CL88" s="183"/>
      <c r="CM88" s="183"/>
      <c r="CN88" s="183"/>
      <c r="CO88" s="183"/>
      <c r="CP88" s="183"/>
      <c r="CQ88" s="183"/>
      <c r="CR88" s="183"/>
    </row>
    <row r="89" spans="1:96" ht="45" customHeight="1">
      <c r="A89" s="192"/>
      <c r="B89" s="741"/>
      <c r="C89" s="742"/>
      <c r="D89" s="199">
        <v>2</v>
      </c>
      <c r="E89" s="200" t="s">
        <v>773</v>
      </c>
      <c r="F89" s="341">
        <v>1</v>
      </c>
      <c r="G89" s="365">
        <f>IF(F89=1,2,1)</f>
        <v>2</v>
      </c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83"/>
      <c r="AD89" s="183"/>
      <c r="AE89" s="183"/>
      <c r="AF89" s="183"/>
      <c r="AG89" s="183"/>
      <c r="AH89" s="183"/>
      <c r="AI89" s="183"/>
      <c r="AJ89" s="183"/>
      <c r="AK89" s="183"/>
      <c r="AL89" s="183"/>
      <c r="AM89" s="183"/>
      <c r="AN89" s="183"/>
      <c r="AO89" s="183"/>
      <c r="AP89" s="183"/>
      <c r="AQ89" s="183"/>
      <c r="AR89" s="183"/>
      <c r="AS89" s="183"/>
      <c r="AT89" s="183"/>
      <c r="AU89" s="183"/>
      <c r="AV89" s="183"/>
      <c r="AW89" s="183"/>
      <c r="AX89" s="183"/>
      <c r="AY89" s="183"/>
      <c r="AZ89" s="183"/>
      <c r="BA89" s="183"/>
      <c r="BB89" s="183"/>
      <c r="BC89" s="183"/>
      <c r="BD89" s="183"/>
      <c r="BE89" s="183"/>
      <c r="BF89" s="183"/>
      <c r="BG89" s="183"/>
      <c r="BH89" s="183"/>
      <c r="BI89" s="183"/>
      <c r="BJ89" s="183"/>
      <c r="BK89" s="183"/>
      <c r="BL89" s="183"/>
      <c r="BM89" s="183"/>
      <c r="BN89" s="183"/>
      <c r="BO89" s="183"/>
      <c r="BP89" s="183"/>
      <c r="BQ89" s="183"/>
      <c r="BR89" s="183"/>
      <c r="BS89" s="183"/>
      <c r="BT89" s="183"/>
      <c r="BU89" s="183"/>
      <c r="BV89" s="183"/>
      <c r="BW89" s="183"/>
      <c r="BX89" s="183"/>
      <c r="BY89" s="183"/>
      <c r="BZ89" s="183"/>
      <c r="CA89" s="183"/>
      <c r="CB89" s="183"/>
      <c r="CC89" s="183"/>
      <c r="CD89" s="183"/>
      <c r="CE89" s="183"/>
      <c r="CF89" s="183"/>
      <c r="CG89" s="183"/>
      <c r="CH89" s="183"/>
      <c r="CI89" s="183"/>
      <c r="CJ89" s="183"/>
      <c r="CK89" s="183"/>
      <c r="CL89" s="183"/>
      <c r="CM89" s="183"/>
      <c r="CN89" s="183"/>
      <c r="CO89" s="183"/>
      <c r="CP89" s="183"/>
      <c r="CQ89" s="183"/>
      <c r="CR89" s="183"/>
    </row>
    <row r="90" spans="1:96" ht="45" customHeight="1">
      <c r="A90" s="192"/>
      <c r="B90" s="741"/>
      <c r="C90" s="742"/>
      <c r="D90" s="199">
        <v>3</v>
      </c>
      <c r="E90" s="200" t="s">
        <v>901</v>
      </c>
      <c r="F90" s="341">
        <v>2</v>
      </c>
      <c r="G90" s="365">
        <f>IF(F90=1,2,1)</f>
        <v>1</v>
      </c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83"/>
      <c r="AD90" s="183"/>
      <c r="AE90" s="183"/>
      <c r="AF90" s="183"/>
      <c r="AG90" s="183"/>
      <c r="AH90" s="183"/>
      <c r="AI90" s="183"/>
      <c r="AJ90" s="183"/>
      <c r="AK90" s="183"/>
      <c r="AL90" s="183"/>
      <c r="AM90" s="183"/>
      <c r="AN90" s="183"/>
      <c r="AO90" s="183"/>
      <c r="AP90" s="183"/>
      <c r="AQ90" s="183"/>
      <c r="AR90" s="183"/>
      <c r="AS90" s="183"/>
      <c r="AT90" s="183"/>
      <c r="AU90" s="183"/>
      <c r="AV90" s="183"/>
      <c r="AW90" s="183"/>
      <c r="AX90" s="183"/>
      <c r="AY90" s="183"/>
      <c r="AZ90" s="183"/>
      <c r="BA90" s="183"/>
      <c r="BB90" s="183"/>
      <c r="BC90" s="183"/>
      <c r="BD90" s="183"/>
      <c r="BE90" s="183"/>
      <c r="BF90" s="183"/>
      <c r="BG90" s="183"/>
      <c r="BH90" s="183"/>
      <c r="BI90" s="183"/>
      <c r="BJ90" s="183"/>
      <c r="BK90" s="183"/>
      <c r="BL90" s="183"/>
      <c r="BM90" s="183"/>
      <c r="BN90" s="183"/>
      <c r="BO90" s="183"/>
      <c r="BP90" s="183"/>
      <c r="BQ90" s="183"/>
      <c r="BR90" s="183"/>
      <c r="BS90" s="183"/>
      <c r="BT90" s="183"/>
      <c r="BU90" s="183"/>
      <c r="BV90" s="183"/>
      <c r="BW90" s="183"/>
      <c r="BX90" s="183"/>
      <c r="BY90" s="183"/>
      <c r="BZ90" s="183"/>
      <c r="CA90" s="183"/>
      <c r="CB90" s="183"/>
      <c r="CC90" s="183"/>
      <c r="CD90" s="183"/>
      <c r="CE90" s="183"/>
      <c r="CF90" s="183"/>
      <c r="CG90" s="183"/>
      <c r="CH90" s="183"/>
      <c r="CI90" s="183"/>
      <c r="CJ90" s="183"/>
      <c r="CK90" s="183"/>
      <c r="CL90" s="183"/>
      <c r="CM90" s="183"/>
      <c r="CN90" s="183"/>
      <c r="CO90" s="183"/>
      <c r="CP90" s="183"/>
      <c r="CQ90" s="183"/>
      <c r="CR90" s="183"/>
    </row>
    <row r="91" spans="1:96" ht="45" customHeight="1">
      <c r="A91" s="192"/>
      <c r="B91" s="741"/>
      <c r="C91" s="742"/>
      <c r="D91" s="199">
        <v>4</v>
      </c>
      <c r="E91" s="200" t="s">
        <v>454</v>
      </c>
      <c r="F91" s="341">
        <v>2</v>
      </c>
      <c r="G91" s="365">
        <f>IF(F91=1,2,1)</f>
        <v>1</v>
      </c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83"/>
      <c r="AF91" s="183"/>
      <c r="AG91" s="183"/>
      <c r="AH91" s="183"/>
      <c r="AI91" s="183"/>
      <c r="AJ91" s="183"/>
      <c r="AK91" s="183"/>
      <c r="AL91" s="183"/>
      <c r="AM91" s="183"/>
      <c r="AN91" s="183"/>
      <c r="AO91" s="183"/>
      <c r="AP91" s="183"/>
      <c r="AQ91" s="183"/>
      <c r="AR91" s="183"/>
      <c r="AS91" s="183"/>
      <c r="AT91" s="183"/>
      <c r="AU91" s="183"/>
      <c r="AV91" s="183"/>
      <c r="AW91" s="183"/>
      <c r="AX91" s="183"/>
      <c r="AY91" s="183"/>
      <c r="AZ91" s="183"/>
      <c r="BA91" s="183"/>
      <c r="BB91" s="183"/>
      <c r="BC91" s="183"/>
      <c r="BD91" s="183"/>
      <c r="BE91" s="183"/>
      <c r="BF91" s="183"/>
      <c r="BG91" s="183"/>
      <c r="BH91" s="183"/>
      <c r="BI91" s="183"/>
      <c r="BJ91" s="183"/>
      <c r="BK91" s="183"/>
      <c r="BL91" s="183"/>
      <c r="BM91" s="183"/>
      <c r="BN91" s="183"/>
      <c r="BO91" s="183"/>
      <c r="BP91" s="183"/>
      <c r="BQ91" s="183"/>
      <c r="BR91" s="183"/>
      <c r="BS91" s="183"/>
      <c r="BT91" s="183"/>
      <c r="BU91" s="183"/>
      <c r="BV91" s="183"/>
      <c r="BW91" s="183"/>
      <c r="BX91" s="183"/>
      <c r="BY91" s="183"/>
      <c r="BZ91" s="183"/>
      <c r="CA91" s="183"/>
      <c r="CB91" s="183"/>
      <c r="CC91" s="183"/>
      <c r="CD91" s="183"/>
      <c r="CE91" s="183"/>
      <c r="CF91" s="183"/>
      <c r="CG91" s="183"/>
      <c r="CH91" s="183"/>
      <c r="CI91" s="183"/>
      <c r="CJ91" s="183"/>
      <c r="CK91" s="183"/>
      <c r="CL91" s="183"/>
      <c r="CM91" s="183"/>
      <c r="CN91" s="183"/>
      <c r="CO91" s="183"/>
      <c r="CP91" s="183"/>
      <c r="CQ91" s="183"/>
      <c r="CR91" s="183"/>
    </row>
    <row r="92" spans="1:96" ht="45" customHeight="1">
      <c r="A92" s="192"/>
      <c r="B92" s="741"/>
      <c r="C92" s="742"/>
      <c r="D92" s="199">
        <v>5</v>
      </c>
      <c r="E92" s="200" t="s">
        <v>455</v>
      </c>
      <c r="F92" s="341">
        <v>2</v>
      </c>
      <c r="G92" s="365">
        <f>IF(F92=1,2,1)</f>
        <v>1</v>
      </c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83"/>
      <c r="AD92" s="183"/>
      <c r="AE92" s="183"/>
      <c r="AF92" s="183"/>
      <c r="AG92" s="183"/>
      <c r="AH92" s="183"/>
      <c r="AI92" s="183"/>
      <c r="AJ92" s="183"/>
      <c r="AK92" s="183"/>
      <c r="AL92" s="183"/>
      <c r="AM92" s="183"/>
      <c r="AN92" s="183"/>
      <c r="AO92" s="183"/>
      <c r="AP92" s="183"/>
      <c r="AQ92" s="183"/>
      <c r="AR92" s="183"/>
      <c r="AS92" s="183"/>
      <c r="AT92" s="183"/>
      <c r="AU92" s="183"/>
      <c r="AV92" s="183"/>
      <c r="AW92" s="183"/>
      <c r="AX92" s="183"/>
      <c r="AY92" s="183"/>
      <c r="AZ92" s="183"/>
      <c r="BA92" s="183"/>
      <c r="BB92" s="183"/>
      <c r="BC92" s="183"/>
      <c r="BD92" s="183"/>
      <c r="BE92" s="183"/>
      <c r="BF92" s="183"/>
      <c r="BG92" s="183"/>
      <c r="BH92" s="183"/>
      <c r="BI92" s="183"/>
      <c r="BJ92" s="183"/>
      <c r="BK92" s="183"/>
      <c r="BL92" s="183"/>
      <c r="BM92" s="183"/>
      <c r="BN92" s="183"/>
      <c r="BO92" s="183"/>
      <c r="BP92" s="183"/>
      <c r="BQ92" s="183"/>
      <c r="BR92" s="183"/>
      <c r="BS92" s="183"/>
      <c r="BT92" s="183"/>
      <c r="BU92" s="183"/>
      <c r="BV92" s="183"/>
      <c r="BW92" s="183"/>
      <c r="BX92" s="183"/>
      <c r="BY92" s="183"/>
      <c r="BZ92" s="183"/>
      <c r="CA92" s="183"/>
      <c r="CB92" s="183"/>
      <c r="CC92" s="183"/>
      <c r="CD92" s="183"/>
      <c r="CE92" s="183"/>
      <c r="CF92" s="183"/>
      <c r="CG92" s="183"/>
      <c r="CH92" s="183"/>
      <c r="CI92" s="183"/>
      <c r="CJ92" s="183"/>
      <c r="CK92" s="183"/>
      <c r="CL92" s="183"/>
      <c r="CM92" s="183"/>
      <c r="CN92" s="183"/>
      <c r="CO92" s="183"/>
      <c r="CP92" s="183"/>
      <c r="CQ92" s="183"/>
      <c r="CR92" s="183"/>
    </row>
    <row r="93" spans="1:96" ht="45" customHeight="1">
      <c r="A93" s="192"/>
      <c r="B93" s="741"/>
      <c r="C93" s="742"/>
      <c r="D93" s="199">
        <v>6</v>
      </c>
      <c r="E93" s="200" t="s">
        <v>857</v>
      </c>
      <c r="F93" s="341">
        <v>2</v>
      </c>
      <c r="G93" s="365">
        <f>IF(F93=1,2,1)</f>
        <v>1</v>
      </c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83"/>
      <c r="AD93" s="183"/>
      <c r="AE93" s="183"/>
      <c r="AF93" s="183"/>
      <c r="AG93" s="183"/>
      <c r="AH93" s="183"/>
      <c r="AI93" s="183"/>
      <c r="AJ93" s="183"/>
      <c r="AK93" s="183"/>
      <c r="AL93" s="183"/>
      <c r="AM93" s="183"/>
      <c r="AN93" s="183"/>
      <c r="AO93" s="183"/>
      <c r="AP93" s="183"/>
      <c r="AQ93" s="183"/>
      <c r="AR93" s="183"/>
      <c r="AS93" s="183"/>
      <c r="AT93" s="183"/>
      <c r="AU93" s="183"/>
      <c r="AV93" s="183"/>
      <c r="AW93" s="183"/>
      <c r="AX93" s="183"/>
      <c r="AY93" s="183"/>
      <c r="AZ93" s="183"/>
      <c r="BA93" s="183"/>
      <c r="BB93" s="183"/>
      <c r="BC93" s="183"/>
      <c r="BD93" s="183"/>
      <c r="BE93" s="183"/>
      <c r="BF93" s="183"/>
      <c r="BG93" s="183"/>
      <c r="BH93" s="183"/>
      <c r="BI93" s="183"/>
      <c r="BJ93" s="183"/>
      <c r="BK93" s="183"/>
      <c r="BL93" s="183"/>
      <c r="BM93" s="183"/>
      <c r="BN93" s="183"/>
      <c r="BO93" s="183"/>
      <c r="BP93" s="183"/>
      <c r="BQ93" s="183"/>
      <c r="BR93" s="183"/>
      <c r="BS93" s="183"/>
      <c r="BT93" s="183"/>
      <c r="BU93" s="183"/>
      <c r="BV93" s="183"/>
      <c r="BW93" s="183"/>
      <c r="BX93" s="183"/>
      <c r="BY93" s="183"/>
      <c r="BZ93" s="183"/>
      <c r="CA93" s="183"/>
      <c r="CB93" s="183"/>
      <c r="CC93" s="183"/>
      <c r="CD93" s="183"/>
      <c r="CE93" s="183"/>
      <c r="CF93" s="183"/>
      <c r="CG93" s="183"/>
      <c r="CH93" s="183"/>
      <c r="CI93" s="183"/>
      <c r="CJ93" s="183"/>
      <c r="CK93" s="183"/>
      <c r="CL93" s="183"/>
      <c r="CM93" s="183"/>
      <c r="CN93" s="183"/>
      <c r="CO93" s="183"/>
      <c r="CP93" s="183"/>
      <c r="CQ93" s="183"/>
      <c r="CR93" s="183"/>
    </row>
    <row r="94" spans="1:96" ht="45" customHeight="1">
      <c r="A94" s="192"/>
      <c r="B94" s="743"/>
      <c r="C94" s="744"/>
      <c r="D94" s="199">
        <v>7</v>
      </c>
      <c r="E94" s="200" t="s">
        <v>759</v>
      </c>
      <c r="F94" s="341">
        <v>2</v>
      </c>
      <c r="G94" s="365">
        <f>IF(F94=1,2,1)</f>
        <v>1</v>
      </c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83"/>
      <c r="AF94" s="183"/>
      <c r="AG94" s="183"/>
      <c r="AH94" s="183"/>
      <c r="AI94" s="183"/>
      <c r="AJ94" s="183"/>
      <c r="AK94" s="183"/>
      <c r="AL94" s="183"/>
      <c r="AM94" s="183"/>
      <c r="AN94" s="183"/>
      <c r="AO94" s="183"/>
      <c r="AP94" s="183"/>
      <c r="AQ94" s="183"/>
      <c r="AR94" s="183"/>
      <c r="AS94" s="183"/>
      <c r="AT94" s="183"/>
      <c r="AU94" s="183"/>
      <c r="AV94" s="183"/>
      <c r="AW94" s="183"/>
      <c r="AX94" s="183"/>
      <c r="AY94" s="183"/>
      <c r="AZ94" s="183"/>
      <c r="BA94" s="183"/>
      <c r="BB94" s="183"/>
      <c r="BC94" s="183"/>
      <c r="BD94" s="183"/>
      <c r="BE94" s="183"/>
      <c r="BF94" s="183"/>
      <c r="BG94" s="183"/>
      <c r="BH94" s="183"/>
      <c r="BI94" s="183"/>
      <c r="BJ94" s="183"/>
      <c r="BK94" s="183"/>
      <c r="BL94" s="183"/>
      <c r="BM94" s="183"/>
      <c r="BN94" s="183"/>
      <c r="BO94" s="183"/>
      <c r="BP94" s="183"/>
      <c r="BQ94" s="183"/>
      <c r="BR94" s="183"/>
      <c r="BS94" s="183"/>
      <c r="BT94" s="183"/>
      <c r="BU94" s="183"/>
      <c r="BV94" s="183"/>
      <c r="BW94" s="183"/>
      <c r="BX94" s="183"/>
      <c r="BY94" s="183"/>
      <c r="BZ94" s="183"/>
      <c r="CA94" s="183"/>
      <c r="CB94" s="183"/>
      <c r="CC94" s="183"/>
      <c r="CD94" s="183"/>
      <c r="CE94" s="183"/>
      <c r="CF94" s="183"/>
      <c r="CG94" s="183"/>
      <c r="CH94" s="183"/>
      <c r="CI94" s="183"/>
      <c r="CJ94" s="183"/>
      <c r="CK94" s="183"/>
      <c r="CL94" s="183"/>
      <c r="CM94" s="183"/>
      <c r="CN94" s="183"/>
      <c r="CO94" s="183"/>
      <c r="CP94" s="183"/>
      <c r="CQ94" s="183"/>
      <c r="CR94" s="183"/>
    </row>
    <row r="95" spans="1:96" ht="45" customHeight="1">
      <c r="A95" s="192"/>
      <c r="B95" s="739" t="s">
        <v>456</v>
      </c>
      <c r="C95" s="740"/>
      <c r="D95" s="199">
        <v>1</v>
      </c>
      <c r="E95" s="200" t="s">
        <v>858</v>
      </c>
      <c r="F95" s="341">
        <v>2</v>
      </c>
      <c r="G95" s="365">
        <f>IF(F95=1,2,1)</f>
        <v>1</v>
      </c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83"/>
      <c r="AF95" s="183"/>
      <c r="AG95" s="183"/>
      <c r="AH95" s="183"/>
      <c r="AI95" s="183"/>
      <c r="AJ95" s="183"/>
      <c r="AK95" s="183"/>
      <c r="AL95" s="183"/>
      <c r="AM95" s="183"/>
      <c r="AN95" s="183"/>
      <c r="AO95" s="183"/>
      <c r="AP95" s="183"/>
      <c r="AQ95" s="183"/>
      <c r="AR95" s="183"/>
      <c r="AS95" s="183"/>
      <c r="AT95" s="183"/>
      <c r="AU95" s="183"/>
      <c r="AV95" s="183"/>
      <c r="AW95" s="183"/>
      <c r="AX95" s="183"/>
      <c r="AY95" s="183"/>
      <c r="AZ95" s="183"/>
      <c r="BA95" s="183"/>
      <c r="BB95" s="183"/>
      <c r="BC95" s="183"/>
      <c r="BD95" s="183"/>
      <c r="BE95" s="183"/>
      <c r="BF95" s="183"/>
      <c r="BG95" s="183"/>
      <c r="BH95" s="183"/>
      <c r="BI95" s="183"/>
      <c r="BJ95" s="183"/>
      <c r="BK95" s="183"/>
      <c r="BL95" s="183"/>
      <c r="BM95" s="183"/>
      <c r="BN95" s="183"/>
      <c r="BO95" s="183"/>
      <c r="BP95" s="183"/>
      <c r="BQ95" s="183"/>
      <c r="BR95" s="183"/>
      <c r="BS95" s="183"/>
      <c r="BT95" s="183"/>
      <c r="BU95" s="183"/>
      <c r="BV95" s="183"/>
      <c r="BW95" s="183"/>
      <c r="BX95" s="183"/>
      <c r="BY95" s="183"/>
      <c r="BZ95" s="183"/>
      <c r="CA95" s="183"/>
      <c r="CB95" s="183"/>
      <c r="CC95" s="183"/>
      <c r="CD95" s="183"/>
      <c r="CE95" s="183"/>
      <c r="CF95" s="183"/>
      <c r="CG95" s="183"/>
      <c r="CH95" s="183"/>
      <c r="CI95" s="183"/>
      <c r="CJ95" s="183"/>
      <c r="CK95" s="183"/>
      <c r="CL95" s="183"/>
      <c r="CM95" s="183"/>
      <c r="CN95" s="183"/>
      <c r="CO95" s="183"/>
      <c r="CP95" s="183"/>
      <c r="CQ95" s="183"/>
      <c r="CR95" s="183"/>
    </row>
    <row r="96" spans="1:96" ht="45" customHeight="1">
      <c r="A96" s="192"/>
      <c r="B96" s="741"/>
      <c r="C96" s="742"/>
      <c r="D96" s="199">
        <v>2</v>
      </c>
      <c r="E96" s="200" t="s">
        <v>859</v>
      </c>
      <c r="F96" s="759">
        <v>1</v>
      </c>
      <c r="G96" s="365">
        <f>IF(F96=1,2,1)</f>
        <v>2</v>
      </c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83"/>
      <c r="AD96" s="183"/>
      <c r="AE96" s="183"/>
      <c r="AF96" s="183"/>
      <c r="AG96" s="183"/>
      <c r="AH96" s="183"/>
      <c r="AI96" s="183"/>
      <c r="AJ96" s="183"/>
      <c r="AK96" s="183"/>
      <c r="AL96" s="183"/>
      <c r="AM96" s="183"/>
      <c r="AN96" s="183"/>
      <c r="AO96" s="183"/>
      <c r="AP96" s="183"/>
      <c r="AQ96" s="183"/>
      <c r="AR96" s="183"/>
      <c r="AS96" s="183"/>
      <c r="AT96" s="183"/>
      <c r="AU96" s="183"/>
      <c r="AV96" s="183"/>
      <c r="AW96" s="183"/>
      <c r="AX96" s="183"/>
      <c r="AY96" s="183"/>
      <c r="AZ96" s="183"/>
      <c r="BA96" s="183"/>
      <c r="BB96" s="183"/>
      <c r="BC96" s="183"/>
      <c r="BD96" s="183"/>
      <c r="BE96" s="183"/>
      <c r="BF96" s="183"/>
      <c r="BG96" s="183"/>
      <c r="BH96" s="183"/>
      <c r="BI96" s="183"/>
      <c r="BJ96" s="183"/>
      <c r="BK96" s="183"/>
      <c r="BL96" s="183"/>
      <c r="BM96" s="183"/>
      <c r="BN96" s="183"/>
      <c r="BO96" s="183"/>
      <c r="BP96" s="183"/>
      <c r="BQ96" s="183"/>
      <c r="BR96" s="183"/>
      <c r="BS96" s="183"/>
      <c r="BT96" s="183"/>
      <c r="BU96" s="183"/>
      <c r="BV96" s="183"/>
      <c r="BW96" s="183"/>
      <c r="BX96" s="183"/>
      <c r="BY96" s="183"/>
      <c r="BZ96" s="183"/>
      <c r="CA96" s="183"/>
      <c r="CB96" s="183"/>
      <c r="CC96" s="183"/>
      <c r="CD96" s="183"/>
      <c r="CE96" s="183"/>
      <c r="CF96" s="183"/>
      <c r="CG96" s="183"/>
      <c r="CH96" s="183"/>
      <c r="CI96" s="183"/>
      <c r="CJ96" s="183"/>
      <c r="CK96" s="183"/>
      <c r="CL96" s="183"/>
      <c r="CM96" s="183"/>
      <c r="CN96" s="183"/>
      <c r="CO96" s="183"/>
      <c r="CP96" s="183"/>
      <c r="CQ96" s="183"/>
      <c r="CR96" s="183"/>
    </row>
    <row r="97" spans="1:96" ht="45" customHeight="1">
      <c r="A97" s="192"/>
      <c r="B97" s="741"/>
      <c r="C97" s="742"/>
      <c r="D97" s="199">
        <v>3</v>
      </c>
      <c r="E97" s="200" t="s">
        <v>860</v>
      </c>
      <c r="F97" s="341">
        <v>2</v>
      </c>
      <c r="G97" s="365">
        <f>IF(F97=1,2,1)</f>
        <v>1</v>
      </c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83"/>
      <c r="AD97" s="183"/>
      <c r="AE97" s="183"/>
      <c r="AF97" s="183"/>
      <c r="AG97" s="183"/>
      <c r="AH97" s="183"/>
      <c r="AI97" s="183"/>
      <c r="AJ97" s="183"/>
      <c r="AK97" s="183"/>
      <c r="AL97" s="183"/>
      <c r="AM97" s="183"/>
      <c r="AN97" s="183"/>
      <c r="AO97" s="183"/>
      <c r="AP97" s="183"/>
      <c r="AQ97" s="183"/>
      <c r="AR97" s="183"/>
      <c r="AS97" s="183"/>
      <c r="AT97" s="183"/>
      <c r="AU97" s="183"/>
      <c r="AV97" s="183"/>
      <c r="AW97" s="183"/>
      <c r="AX97" s="183"/>
      <c r="AY97" s="183"/>
      <c r="AZ97" s="183"/>
      <c r="BA97" s="183"/>
      <c r="BB97" s="183"/>
      <c r="BC97" s="183"/>
      <c r="BD97" s="183"/>
      <c r="BE97" s="183"/>
      <c r="BF97" s="183"/>
      <c r="BG97" s="183"/>
      <c r="BH97" s="183"/>
      <c r="BI97" s="183"/>
      <c r="BJ97" s="183"/>
      <c r="BK97" s="183"/>
      <c r="BL97" s="183"/>
      <c r="BM97" s="183"/>
      <c r="BN97" s="183"/>
      <c r="BO97" s="183"/>
      <c r="BP97" s="183"/>
      <c r="BQ97" s="183"/>
      <c r="BR97" s="183"/>
      <c r="BS97" s="183"/>
      <c r="BT97" s="183"/>
      <c r="BU97" s="183"/>
      <c r="BV97" s="183"/>
      <c r="BW97" s="183"/>
      <c r="BX97" s="183"/>
      <c r="BY97" s="183"/>
      <c r="BZ97" s="183"/>
      <c r="CA97" s="183"/>
      <c r="CB97" s="183"/>
      <c r="CC97" s="183"/>
      <c r="CD97" s="183"/>
      <c r="CE97" s="183"/>
      <c r="CF97" s="183"/>
      <c r="CG97" s="183"/>
      <c r="CH97" s="183"/>
      <c r="CI97" s="183"/>
      <c r="CJ97" s="183"/>
      <c r="CK97" s="183"/>
      <c r="CL97" s="183"/>
      <c r="CM97" s="183"/>
      <c r="CN97" s="183"/>
      <c r="CO97" s="183"/>
      <c r="CP97" s="183"/>
      <c r="CQ97" s="183"/>
      <c r="CR97" s="183"/>
    </row>
    <row r="98" spans="1:96" ht="45" customHeight="1">
      <c r="A98" s="192"/>
      <c r="B98" s="736" t="s">
        <v>459</v>
      </c>
      <c r="C98" s="737"/>
      <c r="D98" s="737"/>
      <c r="E98" s="737"/>
      <c r="F98" s="738"/>
      <c r="G98" s="365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83"/>
      <c r="AD98" s="183"/>
      <c r="AE98" s="183"/>
      <c r="AF98" s="183"/>
      <c r="AG98" s="183"/>
      <c r="AH98" s="183"/>
      <c r="AI98" s="183"/>
      <c r="AJ98" s="183"/>
      <c r="AK98" s="183"/>
      <c r="AL98" s="183"/>
      <c r="AM98" s="183"/>
      <c r="AN98" s="183"/>
      <c r="AO98" s="183"/>
      <c r="AP98" s="183"/>
      <c r="AQ98" s="183"/>
      <c r="AR98" s="183"/>
      <c r="AS98" s="183"/>
      <c r="AT98" s="183"/>
      <c r="AU98" s="183"/>
      <c r="AV98" s="183"/>
      <c r="AW98" s="183"/>
      <c r="AX98" s="183"/>
      <c r="AY98" s="183"/>
      <c r="AZ98" s="183"/>
      <c r="BA98" s="183"/>
      <c r="BB98" s="183"/>
      <c r="BC98" s="183"/>
      <c r="BD98" s="183"/>
      <c r="BE98" s="183"/>
      <c r="BF98" s="183"/>
      <c r="BG98" s="183"/>
      <c r="BH98" s="183"/>
      <c r="BI98" s="183"/>
      <c r="BJ98" s="183"/>
      <c r="BK98" s="183"/>
      <c r="BL98" s="183"/>
      <c r="BM98" s="183"/>
      <c r="BN98" s="183"/>
      <c r="BO98" s="183"/>
      <c r="BP98" s="183"/>
      <c r="BQ98" s="183"/>
      <c r="BR98" s="183"/>
      <c r="BS98" s="183"/>
      <c r="BT98" s="183"/>
      <c r="BU98" s="183"/>
      <c r="BV98" s="183"/>
      <c r="BW98" s="183"/>
      <c r="BX98" s="183"/>
      <c r="BY98" s="183"/>
      <c r="BZ98" s="183"/>
      <c r="CA98" s="183"/>
      <c r="CB98" s="183"/>
      <c r="CC98" s="183"/>
      <c r="CD98" s="183"/>
      <c r="CE98" s="183"/>
      <c r="CF98" s="183"/>
      <c r="CG98" s="183"/>
      <c r="CH98" s="183"/>
      <c r="CI98" s="183"/>
      <c r="CJ98" s="183"/>
      <c r="CK98" s="183"/>
      <c r="CL98" s="183"/>
      <c r="CM98" s="183"/>
      <c r="CN98" s="183"/>
      <c r="CO98" s="183"/>
      <c r="CP98" s="183"/>
      <c r="CQ98" s="183"/>
      <c r="CR98" s="183"/>
    </row>
    <row r="99" spans="1:96" ht="45" customHeight="1">
      <c r="A99" s="192"/>
      <c r="B99" s="729" t="s">
        <v>822</v>
      </c>
      <c r="C99" s="729"/>
      <c r="D99" s="199">
        <v>1</v>
      </c>
      <c r="E99" s="200" t="s">
        <v>461</v>
      </c>
      <c r="F99" s="341">
        <v>1</v>
      </c>
      <c r="G99" s="365">
        <f>F99</f>
        <v>1</v>
      </c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83"/>
      <c r="AD99" s="183"/>
      <c r="AE99" s="183"/>
      <c r="AF99" s="183"/>
      <c r="AG99" s="183"/>
      <c r="AH99" s="183"/>
      <c r="AI99" s="183"/>
      <c r="AJ99" s="183"/>
      <c r="AK99" s="183"/>
      <c r="AL99" s="183"/>
      <c r="AM99" s="183"/>
      <c r="AN99" s="183"/>
      <c r="AO99" s="183"/>
      <c r="AP99" s="183"/>
      <c r="AQ99" s="183"/>
      <c r="AR99" s="183"/>
      <c r="AS99" s="183"/>
      <c r="AT99" s="183"/>
      <c r="AU99" s="183"/>
      <c r="AV99" s="183"/>
      <c r="AW99" s="183"/>
      <c r="AX99" s="183"/>
      <c r="AY99" s="183"/>
      <c r="AZ99" s="183"/>
      <c r="BA99" s="183"/>
      <c r="BB99" s="183"/>
      <c r="BC99" s="183"/>
      <c r="BD99" s="183"/>
      <c r="BE99" s="183"/>
      <c r="BF99" s="183"/>
      <c r="BG99" s="183"/>
      <c r="BH99" s="183"/>
      <c r="BI99" s="183"/>
      <c r="BJ99" s="183"/>
      <c r="BK99" s="183"/>
      <c r="BL99" s="183"/>
      <c r="BM99" s="183"/>
      <c r="BN99" s="183"/>
      <c r="BO99" s="183"/>
      <c r="BP99" s="183"/>
      <c r="BQ99" s="183"/>
      <c r="BR99" s="183"/>
      <c r="BS99" s="183"/>
      <c r="BT99" s="183"/>
      <c r="BU99" s="183"/>
      <c r="BV99" s="183"/>
      <c r="BW99" s="183"/>
      <c r="BX99" s="183"/>
      <c r="BY99" s="183"/>
      <c r="BZ99" s="183"/>
      <c r="CA99" s="183"/>
      <c r="CB99" s="183"/>
      <c r="CC99" s="183"/>
      <c r="CD99" s="183"/>
      <c r="CE99" s="183"/>
      <c r="CF99" s="183"/>
      <c r="CG99" s="183"/>
      <c r="CH99" s="183"/>
      <c r="CI99" s="183"/>
      <c r="CJ99" s="183"/>
      <c r="CK99" s="183"/>
      <c r="CL99" s="183"/>
      <c r="CM99" s="183"/>
      <c r="CN99" s="183"/>
      <c r="CO99" s="183"/>
      <c r="CP99" s="183"/>
      <c r="CQ99" s="183"/>
      <c r="CR99" s="183"/>
    </row>
    <row r="100" spans="1:96" ht="45" customHeight="1">
      <c r="A100" s="192"/>
      <c r="B100" s="729"/>
      <c r="C100" s="729"/>
      <c r="D100" s="199">
        <v>2</v>
      </c>
      <c r="E100" s="200" t="s">
        <v>465</v>
      </c>
      <c r="F100" s="341">
        <v>1</v>
      </c>
      <c r="G100" s="365">
        <f>IF(AND(F99= 1,OR(F100=1,F100=2)),F100,IF(F99=2,0,2))</f>
        <v>1</v>
      </c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83"/>
      <c r="AD100" s="183"/>
      <c r="AE100" s="183"/>
      <c r="AF100" s="183"/>
      <c r="AG100" s="183"/>
      <c r="AH100" s="183"/>
      <c r="AI100" s="183"/>
      <c r="AJ100" s="183"/>
      <c r="AK100" s="183"/>
      <c r="AL100" s="183"/>
      <c r="AM100" s="183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3"/>
      <c r="AX100" s="183"/>
      <c r="AY100" s="183"/>
      <c r="AZ100" s="183"/>
      <c r="BA100" s="183"/>
      <c r="BB100" s="183"/>
      <c r="BC100" s="183"/>
      <c r="BD100" s="183"/>
      <c r="BE100" s="183"/>
      <c r="BF100" s="183"/>
      <c r="BG100" s="183"/>
      <c r="BH100" s="183"/>
      <c r="BI100" s="183"/>
      <c r="BJ100" s="183"/>
      <c r="BK100" s="183"/>
      <c r="BL100" s="183"/>
      <c r="BM100" s="183"/>
      <c r="BN100" s="183"/>
      <c r="BO100" s="183"/>
      <c r="BP100" s="183"/>
      <c r="BQ100" s="183"/>
      <c r="BR100" s="183"/>
      <c r="BS100" s="183"/>
      <c r="BT100" s="183"/>
      <c r="BU100" s="183"/>
      <c r="BV100" s="183"/>
      <c r="BW100" s="183"/>
      <c r="BX100" s="183"/>
      <c r="BY100" s="183"/>
      <c r="BZ100" s="183"/>
      <c r="CA100" s="183"/>
      <c r="CB100" s="183"/>
      <c r="CC100" s="183"/>
      <c r="CD100" s="183"/>
      <c r="CE100" s="183"/>
      <c r="CF100" s="183"/>
      <c r="CG100" s="183"/>
      <c r="CH100" s="183"/>
      <c r="CI100" s="183"/>
      <c r="CJ100" s="183"/>
      <c r="CK100" s="183"/>
      <c r="CL100" s="183"/>
      <c r="CM100" s="183"/>
      <c r="CN100" s="183"/>
      <c r="CO100" s="183"/>
      <c r="CP100" s="183"/>
      <c r="CQ100" s="183"/>
      <c r="CR100" s="183"/>
    </row>
    <row r="101" spans="1:96" ht="45" customHeight="1">
      <c r="A101" s="192"/>
      <c r="B101" s="729"/>
      <c r="C101" s="729"/>
      <c r="D101" s="199">
        <v>3</v>
      </c>
      <c r="E101" s="200" t="s">
        <v>468</v>
      </c>
      <c r="F101" s="341">
        <v>2</v>
      </c>
      <c r="G101" s="365">
        <f>IF(F101=1,2,1)</f>
        <v>1</v>
      </c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83"/>
      <c r="AD101" s="183"/>
      <c r="AE101" s="183"/>
      <c r="AF101" s="183"/>
      <c r="AG101" s="183"/>
      <c r="AH101" s="183"/>
      <c r="AI101" s="183"/>
      <c r="AJ101" s="183"/>
      <c r="AK101" s="183"/>
      <c r="AL101" s="183"/>
      <c r="AM101" s="183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3"/>
      <c r="AX101" s="183"/>
      <c r="AY101" s="183"/>
      <c r="AZ101" s="183"/>
      <c r="BA101" s="183"/>
      <c r="BB101" s="183"/>
      <c r="BC101" s="183"/>
      <c r="BD101" s="183"/>
      <c r="BE101" s="183"/>
      <c r="BF101" s="183"/>
      <c r="BG101" s="183"/>
      <c r="BH101" s="183"/>
      <c r="BI101" s="183"/>
      <c r="BJ101" s="183"/>
      <c r="BK101" s="183"/>
      <c r="BL101" s="183"/>
      <c r="BM101" s="183"/>
      <c r="BN101" s="183"/>
      <c r="BO101" s="183"/>
      <c r="BP101" s="183"/>
      <c r="BQ101" s="183"/>
      <c r="BR101" s="183"/>
      <c r="BS101" s="183"/>
      <c r="BT101" s="183"/>
      <c r="BU101" s="183"/>
      <c r="BV101" s="183"/>
      <c r="BW101" s="183"/>
      <c r="BX101" s="183"/>
      <c r="BY101" s="183"/>
      <c r="BZ101" s="183"/>
      <c r="CA101" s="183"/>
      <c r="CB101" s="183"/>
      <c r="CC101" s="183"/>
      <c r="CD101" s="183"/>
      <c r="CE101" s="183"/>
      <c r="CF101" s="183"/>
      <c r="CG101" s="183"/>
      <c r="CH101" s="183"/>
      <c r="CI101" s="183"/>
      <c r="CJ101" s="183"/>
      <c r="CK101" s="183"/>
      <c r="CL101" s="183"/>
      <c r="CM101" s="183"/>
      <c r="CN101" s="183"/>
      <c r="CO101" s="183"/>
      <c r="CP101" s="183"/>
      <c r="CQ101" s="183"/>
      <c r="CR101" s="183"/>
    </row>
    <row r="102" spans="1:96" ht="45" customHeight="1">
      <c r="A102" s="192"/>
      <c r="B102" s="729"/>
      <c r="C102" s="729"/>
      <c r="D102" s="199">
        <v>4</v>
      </c>
      <c r="E102" s="200" t="s">
        <v>861</v>
      </c>
      <c r="F102" s="341">
        <v>2</v>
      </c>
      <c r="G102" s="365">
        <f>IF(F102=1,2,1)</f>
        <v>1</v>
      </c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83"/>
      <c r="AD102" s="183"/>
      <c r="AE102" s="183"/>
      <c r="AF102" s="183"/>
      <c r="AG102" s="183"/>
      <c r="AH102" s="183"/>
      <c r="AI102" s="183"/>
      <c r="AJ102" s="183"/>
      <c r="AK102" s="183"/>
      <c r="AL102" s="183"/>
      <c r="AM102" s="183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3"/>
      <c r="AX102" s="183"/>
      <c r="AY102" s="183"/>
      <c r="AZ102" s="183"/>
      <c r="BA102" s="183"/>
      <c r="BB102" s="183"/>
      <c r="BC102" s="183"/>
      <c r="BD102" s="183"/>
      <c r="BE102" s="183"/>
      <c r="BF102" s="183"/>
      <c r="BG102" s="183"/>
      <c r="BH102" s="183"/>
      <c r="BI102" s="183"/>
      <c r="BJ102" s="183"/>
      <c r="BK102" s="183"/>
      <c r="BL102" s="183"/>
      <c r="BM102" s="183"/>
      <c r="BN102" s="183"/>
      <c r="BO102" s="183"/>
      <c r="BP102" s="183"/>
      <c r="BQ102" s="183"/>
      <c r="BR102" s="183"/>
      <c r="BS102" s="183"/>
      <c r="BT102" s="183"/>
      <c r="BU102" s="183"/>
      <c r="BV102" s="183"/>
      <c r="BW102" s="183"/>
      <c r="BX102" s="183"/>
      <c r="BY102" s="183"/>
      <c r="BZ102" s="183"/>
      <c r="CA102" s="183"/>
      <c r="CB102" s="183"/>
      <c r="CC102" s="183"/>
      <c r="CD102" s="183"/>
      <c r="CE102" s="183"/>
      <c r="CF102" s="183"/>
      <c r="CG102" s="183"/>
      <c r="CH102" s="183"/>
      <c r="CI102" s="183"/>
      <c r="CJ102" s="183"/>
      <c r="CK102" s="183"/>
      <c r="CL102" s="183"/>
      <c r="CM102" s="183"/>
      <c r="CN102" s="183"/>
      <c r="CO102" s="183"/>
      <c r="CP102" s="183"/>
      <c r="CQ102" s="183"/>
      <c r="CR102" s="183"/>
    </row>
    <row r="103" spans="1:96" ht="45" customHeight="1">
      <c r="A103" s="192"/>
      <c r="B103" s="729"/>
      <c r="C103" s="729"/>
      <c r="D103" s="199">
        <v>5</v>
      </c>
      <c r="E103" s="200" t="s">
        <v>862</v>
      </c>
      <c r="F103" s="341">
        <v>2</v>
      </c>
      <c r="G103" s="365">
        <f>IF(F103=1,2,1)</f>
        <v>1</v>
      </c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83"/>
      <c r="AD103" s="183"/>
      <c r="AE103" s="183"/>
      <c r="AF103" s="183"/>
      <c r="AG103" s="183"/>
      <c r="AH103" s="183"/>
      <c r="AI103" s="183"/>
      <c r="AJ103" s="183"/>
      <c r="AK103" s="183"/>
      <c r="AL103" s="183"/>
      <c r="AM103" s="183"/>
      <c r="AN103" s="183"/>
      <c r="AO103" s="183"/>
      <c r="AP103" s="183"/>
      <c r="AQ103" s="183"/>
      <c r="AR103" s="183"/>
      <c r="AS103" s="183"/>
      <c r="AT103" s="183"/>
      <c r="AU103" s="183"/>
      <c r="AV103" s="183"/>
      <c r="AW103" s="183"/>
      <c r="AX103" s="183"/>
      <c r="AY103" s="183"/>
      <c r="AZ103" s="183"/>
      <c r="BA103" s="183"/>
      <c r="BB103" s="183"/>
      <c r="BC103" s="183"/>
      <c r="BD103" s="183"/>
      <c r="BE103" s="183"/>
      <c r="BF103" s="183"/>
      <c r="BG103" s="183"/>
      <c r="BH103" s="183"/>
      <c r="BI103" s="183"/>
      <c r="BJ103" s="183"/>
      <c r="BK103" s="183"/>
      <c r="BL103" s="183"/>
      <c r="BM103" s="183"/>
      <c r="BN103" s="183"/>
      <c r="BO103" s="183"/>
      <c r="BP103" s="183"/>
      <c r="BQ103" s="183"/>
      <c r="BR103" s="183"/>
      <c r="BS103" s="183"/>
      <c r="BT103" s="183"/>
      <c r="BU103" s="183"/>
      <c r="BV103" s="183"/>
      <c r="BW103" s="183"/>
      <c r="BX103" s="183"/>
      <c r="BY103" s="183"/>
      <c r="BZ103" s="183"/>
      <c r="CA103" s="183"/>
      <c r="CB103" s="183"/>
      <c r="CC103" s="183"/>
      <c r="CD103" s="183"/>
      <c r="CE103" s="183"/>
      <c r="CF103" s="183"/>
      <c r="CG103" s="183"/>
      <c r="CH103" s="183"/>
      <c r="CI103" s="183"/>
      <c r="CJ103" s="183"/>
      <c r="CK103" s="183"/>
      <c r="CL103" s="183"/>
      <c r="CM103" s="183"/>
      <c r="CN103" s="183"/>
      <c r="CO103" s="183"/>
      <c r="CP103" s="183"/>
      <c r="CQ103" s="183"/>
      <c r="CR103" s="183"/>
    </row>
    <row r="104" spans="1:96" ht="45" customHeight="1">
      <c r="A104" s="192"/>
      <c r="B104" s="729"/>
      <c r="C104" s="729"/>
      <c r="D104" s="199">
        <v>6</v>
      </c>
      <c r="E104" s="200" t="s">
        <v>863</v>
      </c>
      <c r="F104" s="341">
        <v>1</v>
      </c>
      <c r="G104" s="365">
        <f>F104</f>
        <v>1</v>
      </c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83"/>
      <c r="AD104" s="183"/>
      <c r="AE104" s="183"/>
      <c r="AF104" s="183"/>
      <c r="AG104" s="183"/>
      <c r="AH104" s="183"/>
      <c r="AI104" s="183"/>
      <c r="AJ104" s="183"/>
      <c r="AK104" s="183"/>
      <c r="AL104" s="183"/>
      <c r="AM104" s="183"/>
      <c r="AN104" s="183"/>
      <c r="AO104" s="183"/>
      <c r="AP104" s="183"/>
      <c r="AQ104" s="183"/>
      <c r="AR104" s="183"/>
      <c r="AS104" s="183"/>
      <c r="AT104" s="183"/>
      <c r="AU104" s="183"/>
      <c r="AV104" s="183"/>
      <c r="AW104" s="183"/>
      <c r="AX104" s="183"/>
      <c r="AY104" s="183"/>
      <c r="AZ104" s="183"/>
      <c r="BA104" s="183"/>
      <c r="BB104" s="183"/>
      <c r="BC104" s="183"/>
      <c r="BD104" s="183"/>
      <c r="BE104" s="183"/>
      <c r="BF104" s="183"/>
      <c r="BG104" s="183"/>
      <c r="BH104" s="183"/>
      <c r="BI104" s="183"/>
      <c r="BJ104" s="183"/>
      <c r="BK104" s="183"/>
      <c r="BL104" s="183"/>
      <c r="BM104" s="183"/>
      <c r="BN104" s="183"/>
      <c r="BO104" s="183"/>
      <c r="BP104" s="183"/>
      <c r="BQ104" s="183"/>
      <c r="BR104" s="183"/>
      <c r="BS104" s="183"/>
      <c r="BT104" s="183"/>
      <c r="BU104" s="183"/>
      <c r="BV104" s="183"/>
      <c r="BW104" s="183"/>
      <c r="BX104" s="183"/>
      <c r="BY104" s="183"/>
      <c r="BZ104" s="183"/>
      <c r="CA104" s="183"/>
      <c r="CB104" s="183"/>
      <c r="CC104" s="183"/>
      <c r="CD104" s="183"/>
      <c r="CE104" s="183"/>
      <c r="CF104" s="183"/>
      <c r="CG104" s="183"/>
      <c r="CH104" s="183"/>
      <c r="CI104" s="183"/>
      <c r="CJ104" s="183"/>
      <c r="CK104" s="183"/>
      <c r="CL104" s="183"/>
      <c r="CM104" s="183"/>
      <c r="CN104" s="183"/>
      <c r="CO104" s="183"/>
      <c r="CP104" s="183"/>
      <c r="CQ104" s="183"/>
      <c r="CR104" s="183"/>
    </row>
    <row r="105" spans="1:96" ht="45" customHeight="1">
      <c r="A105" s="192"/>
      <c r="B105" s="729" t="s">
        <v>823</v>
      </c>
      <c r="C105" s="729"/>
      <c r="D105" s="199">
        <v>1</v>
      </c>
      <c r="E105" s="200" t="s">
        <v>472</v>
      </c>
      <c r="F105" s="341">
        <v>1</v>
      </c>
      <c r="G105" s="365">
        <f>F105</f>
        <v>1</v>
      </c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83"/>
      <c r="AD105" s="183"/>
      <c r="AE105" s="183"/>
      <c r="AF105" s="183"/>
      <c r="AG105" s="183"/>
      <c r="AH105" s="183"/>
      <c r="AI105" s="183"/>
      <c r="AJ105" s="183"/>
      <c r="AK105" s="183"/>
      <c r="AL105" s="183"/>
      <c r="AM105" s="183"/>
      <c r="AN105" s="183"/>
      <c r="AO105" s="183"/>
      <c r="AP105" s="183"/>
      <c r="AQ105" s="183"/>
      <c r="AR105" s="183"/>
      <c r="AS105" s="183"/>
      <c r="AT105" s="183"/>
      <c r="AU105" s="183"/>
      <c r="AV105" s="183"/>
      <c r="AW105" s="183"/>
      <c r="AX105" s="183"/>
      <c r="AY105" s="183"/>
      <c r="AZ105" s="183"/>
      <c r="BA105" s="183"/>
      <c r="BB105" s="183"/>
      <c r="BC105" s="183"/>
      <c r="BD105" s="183"/>
      <c r="BE105" s="183"/>
      <c r="BF105" s="183"/>
      <c r="BG105" s="183"/>
      <c r="BH105" s="183"/>
      <c r="BI105" s="183"/>
      <c r="BJ105" s="183"/>
      <c r="BK105" s="183"/>
      <c r="BL105" s="183"/>
      <c r="BM105" s="183"/>
      <c r="BN105" s="183"/>
      <c r="BO105" s="183"/>
      <c r="BP105" s="183"/>
      <c r="BQ105" s="183"/>
      <c r="BR105" s="183"/>
      <c r="BS105" s="183"/>
      <c r="BT105" s="183"/>
      <c r="BU105" s="183"/>
      <c r="BV105" s="183"/>
      <c r="BW105" s="183"/>
      <c r="BX105" s="183"/>
      <c r="BY105" s="183"/>
      <c r="BZ105" s="183"/>
      <c r="CA105" s="183"/>
      <c r="CB105" s="183"/>
      <c r="CC105" s="183"/>
      <c r="CD105" s="183"/>
      <c r="CE105" s="183"/>
      <c r="CF105" s="183"/>
      <c r="CG105" s="183"/>
      <c r="CH105" s="183"/>
      <c r="CI105" s="183"/>
      <c r="CJ105" s="183"/>
      <c r="CK105" s="183"/>
      <c r="CL105" s="183"/>
      <c r="CM105" s="183"/>
      <c r="CN105" s="183"/>
      <c r="CO105" s="183"/>
      <c r="CP105" s="183"/>
      <c r="CQ105" s="183"/>
      <c r="CR105" s="183"/>
    </row>
    <row r="106" spans="1:96" ht="45" customHeight="1">
      <c r="A106" s="192"/>
      <c r="B106" s="729"/>
      <c r="C106" s="729"/>
      <c r="D106" s="199">
        <v>2</v>
      </c>
      <c r="E106" s="200" t="s">
        <v>473</v>
      </c>
      <c r="F106" s="341">
        <v>3</v>
      </c>
      <c r="G106" s="365">
        <f>IF(F106= 3,0,F106)</f>
        <v>0</v>
      </c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83"/>
      <c r="AF106" s="183"/>
      <c r="AG106" s="183"/>
      <c r="AH106" s="183"/>
      <c r="AI106" s="183"/>
      <c r="AJ106" s="183"/>
      <c r="AK106" s="183"/>
      <c r="AL106" s="183"/>
      <c r="AM106" s="183"/>
      <c r="AN106" s="183"/>
      <c r="AO106" s="183"/>
      <c r="AP106" s="183"/>
      <c r="AQ106" s="183"/>
      <c r="AR106" s="183"/>
      <c r="AS106" s="183"/>
      <c r="AT106" s="183"/>
      <c r="AU106" s="183"/>
      <c r="AV106" s="183"/>
      <c r="AW106" s="183"/>
      <c r="AX106" s="183"/>
      <c r="AY106" s="183"/>
      <c r="AZ106" s="183"/>
      <c r="BA106" s="183"/>
      <c r="BB106" s="183"/>
      <c r="BC106" s="183"/>
      <c r="BD106" s="183"/>
      <c r="BE106" s="183"/>
      <c r="BF106" s="183"/>
      <c r="BG106" s="183"/>
      <c r="BH106" s="183"/>
      <c r="BI106" s="183"/>
      <c r="BJ106" s="183"/>
      <c r="BK106" s="183"/>
      <c r="BL106" s="183"/>
      <c r="BM106" s="183"/>
      <c r="BN106" s="183"/>
      <c r="BO106" s="183"/>
      <c r="BP106" s="183"/>
      <c r="BQ106" s="183"/>
      <c r="BR106" s="183"/>
      <c r="BS106" s="183"/>
      <c r="BT106" s="183"/>
      <c r="BU106" s="183"/>
      <c r="BV106" s="183"/>
      <c r="BW106" s="183"/>
      <c r="BX106" s="183"/>
      <c r="BY106" s="183"/>
      <c r="BZ106" s="183"/>
      <c r="CA106" s="183"/>
      <c r="CB106" s="183"/>
      <c r="CC106" s="183"/>
      <c r="CD106" s="183"/>
      <c r="CE106" s="183"/>
      <c r="CF106" s="183"/>
      <c r="CG106" s="183"/>
      <c r="CH106" s="183"/>
      <c r="CI106" s="183"/>
      <c r="CJ106" s="183"/>
      <c r="CK106" s="183"/>
      <c r="CL106" s="183"/>
      <c r="CM106" s="183"/>
      <c r="CN106" s="183"/>
      <c r="CO106" s="183"/>
      <c r="CP106" s="183"/>
      <c r="CQ106" s="183"/>
      <c r="CR106" s="183"/>
    </row>
    <row r="107" spans="1:96" ht="45" customHeight="1">
      <c r="A107" s="192"/>
      <c r="B107" s="729"/>
      <c r="C107" s="729"/>
      <c r="D107" s="199">
        <v>3</v>
      </c>
      <c r="E107" s="200" t="s">
        <v>474</v>
      </c>
      <c r="F107" s="341">
        <v>1</v>
      </c>
      <c r="G107" s="365">
        <f>F107</f>
        <v>1</v>
      </c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83"/>
      <c r="AD107" s="183"/>
      <c r="AE107" s="183"/>
      <c r="AF107" s="183"/>
      <c r="AG107" s="183"/>
      <c r="AH107" s="183"/>
      <c r="AI107" s="183"/>
      <c r="AJ107" s="183"/>
      <c r="AK107" s="183"/>
      <c r="AL107" s="183"/>
      <c r="AM107" s="183"/>
      <c r="AN107" s="183"/>
      <c r="AO107" s="183"/>
      <c r="AP107" s="183"/>
      <c r="AQ107" s="183"/>
      <c r="AR107" s="183"/>
      <c r="AS107" s="183"/>
      <c r="AT107" s="183"/>
      <c r="AU107" s="183"/>
      <c r="AV107" s="183"/>
      <c r="AW107" s="183"/>
      <c r="AX107" s="183"/>
      <c r="AY107" s="183"/>
      <c r="AZ107" s="183"/>
      <c r="BA107" s="183"/>
      <c r="BB107" s="183"/>
      <c r="BC107" s="183"/>
      <c r="BD107" s="183"/>
      <c r="BE107" s="183"/>
      <c r="BF107" s="183"/>
      <c r="BG107" s="183"/>
      <c r="BH107" s="183"/>
      <c r="BI107" s="183"/>
      <c r="BJ107" s="183"/>
      <c r="BK107" s="183"/>
      <c r="BL107" s="183"/>
      <c r="BM107" s="183"/>
      <c r="BN107" s="183"/>
      <c r="BO107" s="183"/>
      <c r="BP107" s="183"/>
      <c r="BQ107" s="183"/>
      <c r="BR107" s="183"/>
      <c r="BS107" s="183"/>
      <c r="BT107" s="183"/>
      <c r="BU107" s="183"/>
      <c r="BV107" s="183"/>
      <c r="BW107" s="183"/>
      <c r="BX107" s="183"/>
      <c r="BY107" s="183"/>
      <c r="BZ107" s="183"/>
      <c r="CA107" s="183"/>
      <c r="CB107" s="183"/>
      <c r="CC107" s="183"/>
      <c r="CD107" s="183"/>
      <c r="CE107" s="183"/>
      <c r="CF107" s="183"/>
      <c r="CG107" s="183"/>
      <c r="CH107" s="183"/>
      <c r="CI107" s="183"/>
      <c r="CJ107" s="183"/>
      <c r="CK107" s="183"/>
      <c r="CL107" s="183"/>
      <c r="CM107" s="183"/>
      <c r="CN107" s="183"/>
      <c r="CO107" s="183"/>
      <c r="CP107" s="183"/>
      <c r="CQ107" s="183"/>
      <c r="CR107" s="183"/>
    </row>
    <row r="108" spans="1:96" ht="45" customHeight="1">
      <c r="A108" s="192"/>
      <c r="B108" s="736" t="s">
        <v>475</v>
      </c>
      <c r="C108" s="737"/>
      <c r="D108" s="737"/>
      <c r="E108" s="737"/>
      <c r="F108" s="738"/>
      <c r="G108" s="365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83"/>
      <c r="AD108" s="183"/>
      <c r="AE108" s="183"/>
      <c r="AF108" s="183"/>
      <c r="AG108" s="183"/>
      <c r="AH108" s="183"/>
      <c r="AI108" s="183"/>
      <c r="AJ108" s="183"/>
      <c r="AK108" s="183"/>
      <c r="AL108" s="183"/>
      <c r="AM108" s="183"/>
      <c r="AN108" s="183"/>
      <c r="AO108" s="183"/>
      <c r="AP108" s="183"/>
      <c r="AQ108" s="183"/>
      <c r="AR108" s="183"/>
      <c r="AS108" s="183"/>
      <c r="AT108" s="183"/>
      <c r="AU108" s="183"/>
      <c r="AV108" s="183"/>
      <c r="AW108" s="183"/>
      <c r="AX108" s="183"/>
      <c r="AY108" s="183"/>
      <c r="AZ108" s="183"/>
      <c r="BA108" s="183"/>
      <c r="BB108" s="183"/>
      <c r="BC108" s="183"/>
      <c r="BD108" s="183"/>
      <c r="BE108" s="183"/>
      <c r="BF108" s="183"/>
      <c r="BG108" s="183"/>
      <c r="BH108" s="183"/>
      <c r="BI108" s="183"/>
      <c r="BJ108" s="183"/>
      <c r="BK108" s="183"/>
      <c r="BL108" s="183"/>
      <c r="BM108" s="183"/>
      <c r="BN108" s="183"/>
      <c r="BO108" s="183"/>
      <c r="BP108" s="183"/>
      <c r="BQ108" s="183"/>
      <c r="BR108" s="183"/>
      <c r="BS108" s="183"/>
      <c r="BT108" s="183"/>
      <c r="BU108" s="183"/>
      <c r="BV108" s="183"/>
      <c r="BW108" s="183"/>
      <c r="BX108" s="183"/>
      <c r="BY108" s="183"/>
      <c r="BZ108" s="183"/>
      <c r="CA108" s="183"/>
      <c r="CB108" s="183"/>
      <c r="CC108" s="183"/>
      <c r="CD108" s="183"/>
      <c r="CE108" s="183"/>
      <c r="CF108" s="183"/>
      <c r="CG108" s="183"/>
      <c r="CH108" s="183"/>
      <c r="CI108" s="183"/>
      <c r="CJ108" s="183"/>
      <c r="CK108" s="183"/>
      <c r="CL108" s="183"/>
      <c r="CM108" s="183"/>
      <c r="CN108" s="183"/>
      <c r="CO108" s="183"/>
      <c r="CP108" s="183"/>
      <c r="CQ108" s="183"/>
      <c r="CR108" s="183"/>
    </row>
    <row r="109" spans="1:96" ht="45" customHeight="1">
      <c r="A109" s="192"/>
      <c r="B109" s="739" t="s">
        <v>824</v>
      </c>
      <c r="C109" s="740"/>
      <c r="D109" s="199">
        <v>1</v>
      </c>
      <c r="E109" s="201" t="s">
        <v>748</v>
      </c>
      <c r="F109" s="341">
        <v>2</v>
      </c>
      <c r="G109" s="365">
        <f>IF(F109=1,2,1)</f>
        <v>1</v>
      </c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83"/>
      <c r="AF109" s="183"/>
      <c r="AG109" s="183"/>
      <c r="AH109" s="183"/>
      <c r="AI109" s="183"/>
      <c r="AJ109" s="183"/>
      <c r="AK109" s="183"/>
      <c r="AL109" s="183"/>
      <c r="AM109" s="183"/>
      <c r="AN109" s="183"/>
      <c r="AO109" s="183"/>
      <c r="AP109" s="183"/>
      <c r="AQ109" s="183"/>
      <c r="AR109" s="183"/>
      <c r="AS109" s="183"/>
      <c r="AT109" s="183"/>
      <c r="AU109" s="183"/>
      <c r="AV109" s="183"/>
      <c r="AW109" s="183"/>
      <c r="AX109" s="183"/>
      <c r="AY109" s="183"/>
      <c r="AZ109" s="183"/>
      <c r="BA109" s="183"/>
      <c r="BB109" s="183"/>
      <c r="BC109" s="183"/>
      <c r="BD109" s="183"/>
      <c r="BE109" s="183"/>
      <c r="BF109" s="183"/>
      <c r="BG109" s="183"/>
      <c r="BH109" s="183"/>
      <c r="BI109" s="183"/>
      <c r="BJ109" s="183"/>
      <c r="BK109" s="183"/>
      <c r="BL109" s="183"/>
      <c r="BM109" s="183"/>
      <c r="BN109" s="183"/>
      <c r="BO109" s="183"/>
      <c r="BP109" s="183"/>
      <c r="BQ109" s="183"/>
      <c r="BR109" s="183"/>
      <c r="BS109" s="183"/>
      <c r="BT109" s="183"/>
      <c r="BU109" s="183"/>
      <c r="BV109" s="183"/>
      <c r="BW109" s="183"/>
      <c r="BX109" s="183"/>
      <c r="BY109" s="183"/>
      <c r="BZ109" s="183"/>
      <c r="CA109" s="183"/>
      <c r="CB109" s="183"/>
      <c r="CC109" s="183"/>
      <c r="CD109" s="183"/>
      <c r="CE109" s="183"/>
      <c r="CF109" s="183"/>
      <c r="CG109" s="183"/>
      <c r="CH109" s="183"/>
      <c r="CI109" s="183"/>
      <c r="CJ109" s="183"/>
      <c r="CK109" s="183"/>
      <c r="CL109" s="183"/>
      <c r="CM109" s="183"/>
      <c r="CN109" s="183"/>
      <c r="CO109" s="183"/>
      <c r="CP109" s="183"/>
      <c r="CQ109" s="183"/>
      <c r="CR109" s="183"/>
    </row>
    <row r="110" spans="1:96" ht="45" customHeight="1">
      <c r="A110" s="192"/>
      <c r="B110" s="741"/>
      <c r="C110" s="742"/>
      <c r="D110" s="199">
        <v>2</v>
      </c>
      <c r="E110" s="201" t="s">
        <v>479</v>
      </c>
      <c r="F110" s="341">
        <v>1</v>
      </c>
      <c r="G110" s="365">
        <f>IF(F110=1,2,1)</f>
        <v>2</v>
      </c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83"/>
      <c r="AF110" s="183"/>
      <c r="AG110" s="183"/>
      <c r="AH110" s="183"/>
      <c r="AI110" s="183"/>
      <c r="AJ110" s="183"/>
      <c r="AK110" s="183"/>
      <c r="AL110" s="183"/>
      <c r="AM110" s="183"/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183"/>
      <c r="AZ110" s="183"/>
      <c r="BA110" s="183"/>
      <c r="BB110" s="183"/>
      <c r="BC110" s="183"/>
      <c r="BD110" s="183"/>
      <c r="BE110" s="183"/>
      <c r="BF110" s="183"/>
      <c r="BG110" s="183"/>
      <c r="BH110" s="183"/>
      <c r="BI110" s="183"/>
      <c r="BJ110" s="183"/>
      <c r="BK110" s="183"/>
      <c r="BL110" s="183"/>
      <c r="BM110" s="183"/>
      <c r="BN110" s="183"/>
      <c r="BO110" s="183"/>
      <c r="BP110" s="183"/>
      <c r="BQ110" s="183"/>
      <c r="BR110" s="183"/>
      <c r="BS110" s="183"/>
      <c r="BT110" s="183"/>
      <c r="BU110" s="183"/>
      <c r="BV110" s="183"/>
      <c r="BW110" s="183"/>
      <c r="BX110" s="183"/>
      <c r="BY110" s="183"/>
      <c r="BZ110" s="183"/>
      <c r="CA110" s="183"/>
      <c r="CB110" s="183"/>
      <c r="CC110" s="183"/>
      <c r="CD110" s="183"/>
      <c r="CE110" s="183"/>
      <c r="CF110" s="183"/>
      <c r="CG110" s="183"/>
      <c r="CH110" s="183"/>
      <c r="CI110" s="183"/>
      <c r="CJ110" s="183"/>
      <c r="CK110" s="183"/>
      <c r="CL110" s="183"/>
      <c r="CM110" s="183"/>
      <c r="CN110" s="183"/>
      <c r="CO110" s="183"/>
      <c r="CP110" s="183"/>
      <c r="CQ110" s="183"/>
      <c r="CR110" s="183"/>
    </row>
    <row r="111" spans="1:96" ht="45" customHeight="1">
      <c r="A111" s="192"/>
      <c r="B111" s="741"/>
      <c r="C111" s="742"/>
      <c r="D111" s="199">
        <v>3</v>
      </c>
      <c r="E111" s="201" t="s">
        <v>749</v>
      </c>
      <c r="F111" s="341">
        <v>1</v>
      </c>
      <c r="G111" s="365">
        <f>F111</f>
        <v>1</v>
      </c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83"/>
      <c r="AF111" s="183"/>
      <c r="AG111" s="183"/>
      <c r="AH111" s="183"/>
      <c r="AI111" s="183"/>
      <c r="AJ111" s="183"/>
      <c r="AK111" s="183"/>
      <c r="AL111" s="183"/>
      <c r="AM111" s="183"/>
      <c r="AN111" s="183"/>
      <c r="AO111" s="183"/>
      <c r="AP111" s="183"/>
      <c r="AQ111" s="183"/>
      <c r="AR111" s="183"/>
      <c r="AS111" s="183"/>
      <c r="AT111" s="183"/>
      <c r="AU111" s="183"/>
      <c r="AV111" s="183"/>
      <c r="AW111" s="183"/>
      <c r="AX111" s="183"/>
      <c r="AY111" s="183"/>
      <c r="AZ111" s="183"/>
      <c r="BA111" s="183"/>
      <c r="BB111" s="183"/>
      <c r="BC111" s="183"/>
      <c r="BD111" s="183"/>
      <c r="BE111" s="183"/>
      <c r="BF111" s="183"/>
      <c r="BG111" s="183"/>
      <c r="BH111" s="183"/>
      <c r="BI111" s="183"/>
      <c r="BJ111" s="183"/>
      <c r="BK111" s="183"/>
      <c r="BL111" s="183"/>
      <c r="BM111" s="183"/>
      <c r="BN111" s="183"/>
      <c r="BO111" s="183"/>
      <c r="BP111" s="183"/>
      <c r="BQ111" s="183"/>
      <c r="BR111" s="183"/>
      <c r="BS111" s="183"/>
      <c r="BT111" s="183"/>
      <c r="BU111" s="183"/>
      <c r="BV111" s="183"/>
      <c r="BW111" s="183"/>
      <c r="BX111" s="183"/>
      <c r="BY111" s="183"/>
      <c r="BZ111" s="183"/>
      <c r="CA111" s="183"/>
      <c r="CB111" s="183"/>
      <c r="CC111" s="183"/>
      <c r="CD111" s="183"/>
      <c r="CE111" s="183"/>
      <c r="CF111" s="183"/>
      <c r="CG111" s="183"/>
      <c r="CH111" s="183"/>
      <c r="CI111" s="183"/>
      <c r="CJ111" s="183"/>
      <c r="CK111" s="183"/>
      <c r="CL111" s="183"/>
      <c r="CM111" s="183"/>
      <c r="CN111" s="183"/>
      <c r="CO111" s="183"/>
      <c r="CP111" s="183"/>
      <c r="CQ111" s="183"/>
      <c r="CR111" s="183"/>
    </row>
    <row r="112" spans="1:96" ht="45" customHeight="1">
      <c r="A112" s="192"/>
      <c r="B112" s="743"/>
      <c r="C112" s="744"/>
      <c r="D112" s="199">
        <v>4</v>
      </c>
      <c r="E112" s="201" t="s">
        <v>864</v>
      </c>
      <c r="F112" s="341">
        <v>1</v>
      </c>
      <c r="G112" s="365">
        <f>IF(F112=1,2,1)</f>
        <v>2</v>
      </c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83"/>
      <c r="AD112" s="183"/>
      <c r="AE112" s="183"/>
      <c r="AF112" s="183"/>
      <c r="AG112" s="183"/>
      <c r="AH112" s="183"/>
      <c r="AI112" s="183"/>
      <c r="AJ112" s="183"/>
      <c r="AK112" s="183"/>
      <c r="AL112" s="183"/>
      <c r="AM112" s="183"/>
      <c r="AN112" s="183"/>
      <c r="AO112" s="183"/>
      <c r="AP112" s="183"/>
      <c r="AQ112" s="183"/>
      <c r="AR112" s="183"/>
      <c r="AS112" s="183"/>
      <c r="AT112" s="183"/>
      <c r="AU112" s="183"/>
      <c r="AV112" s="183"/>
      <c r="AW112" s="183"/>
      <c r="AX112" s="183"/>
      <c r="AY112" s="183"/>
      <c r="AZ112" s="183"/>
      <c r="BA112" s="183"/>
      <c r="BB112" s="183"/>
      <c r="BC112" s="183"/>
      <c r="BD112" s="183"/>
      <c r="BE112" s="183"/>
      <c r="BF112" s="183"/>
      <c r="BG112" s="183"/>
      <c r="BH112" s="183"/>
      <c r="BI112" s="183"/>
      <c r="BJ112" s="183"/>
      <c r="BK112" s="183"/>
      <c r="BL112" s="183"/>
      <c r="BM112" s="183"/>
      <c r="BN112" s="183"/>
      <c r="BO112" s="183"/>
      <c r="BP112" s="183"/>
      <c r="BQ112" s="183"/>
      <c r="BR112" s="183"/>
      <c r="BS112" s="183"/>
      <c r="BT112" s="183"/>
      <c r="BU112" s="183"/>
      <c r="BV112" s="183"/>
      <c r="BW112" s="183"/>
      <c r="BX112" s="183"/>
      <c r="BY112" s="183"/>
      <c r="BZ112" s="183"/>
      <c r="CA112" s="183"/>
      <c r="CB112" s="183"/>
      <c r="CC112" s="183"/>
      <c r="CD112" s="183"/>
      <c r="CE112" s="183"/>
      <c r="CF112" s="183"/>
      <c r="CG112" s="183"/>
      <c r="CH112" s="183"/>
      <c r="CI112" s="183"/>
      <c r="CJ112" s="183"/>
      <c r="CK112" s="183"/>
      <c r="CL112" s="183"/>
      <c r="CM112" s="183"/>
      <c r="CN112" s="183"/>
      <c r="CO112" s="183"/>
      <c r="CP112" s="183"/>
      <c r="CQ112" s="183"/>
      <c r="CR112" s="183"/>
    </row>
    <row r="113" spans="1:96" ht="45" customHeight="1">
      <c r="A113" s="192"/>
      <c r="B113" s="729" t="s">
        <v>825</v>
      </c>
      <c r="C113" s="729"/>
      <c r="D113" s="199">
        <v>1</v>
      </c>
      <c r="E113" s="201" t="s">
        <v>482</v>
      </c>
      <c r="F113" s="341">
        <v>2</v>
      </c>
      <c r="G113" s="365">
        <f>F113</f>
        <v>2</v>
      </c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83"/>
      <c r="AD113" s="183"/>
      <c r="AE113" s="183"/>
      <c r="AF113" s="183"/>
      <c r="AG113" s="183"/>
      <c r="AH113" s="183"/>
      <c r="AI113" s="183"/>
      <c r="AJ113" s="183"/>
      <c r="AK113" s="183"/>
      <c r="AL113" s="183"/>
      <c r="AM113" s="183"/>
      <c r="AN113" s="183"/>
      <c r="AO113" s="183"/>
      <c r="AP113" s="183"/>
      <c r="AQ113" s="183"/>
      <c r="AR113" s="183"/>
      <c r="AS113" s="183"/>
      <c r="AT113" s="183"/>
      <c r="AU113" s="183"/>
      <c r="AV113" s="183"/>
      <c r="AW113" s="183"/>
      <c r="AX113" s="183"/>
      <c r="AY113" s="183"/>
      <c r="AZ113" s="183"/>
      <c r="BA113" s="183"/>
      <c r="BB113" s="183"/>
      <c r="BC113" s="183"/>
      <c r="BD113" s="183"/>
      <c r="BE113" s="183"/>
      <c r="BF113" s="183"/>
      <c r="BG113" s="183"/>
      <c r="BH113" s="183"/>
      <c r="BI113" s="183"/>
      <c r="BJ113" s="183"/>
      <c r="BK113" s="183"/>
      <c r="BL113" s="183"/>
      <c r="BM113" s="183"/>
      <c r="BN113" s="183"/>
      <c r="BO113" s="183"/>
      <c r="BP113" s="183"/>
      <c r="BQ113" s="183"/>
      <c r="BR113" s="183"/>
      <c r="BS113" s="183"/>
      <c r="BT113" s="183"/>
      <c r="BU113" s="183"/>
      <c r="BV113" s="183"/>
      <c r="BW113" s="183"/>
      <c r="BX113" s="183"/>
      <c r="BY113" s="183"/>
      <c r="BZ113" s="183"/>
      <c r="CA113" s="183"/>
      <c r="CB113" s="183"/>
      <c r="CC113" s="183"/>
      <c r="CD113" s="183"/>
      <c r="CE113" s="183"/>
      <c r="CF113" s="183"/>
      <c r="CG113" s="183"/>
      <c r="CH113" s="183"/>
      <c r="CI113" s="183"/>
      <c r="CJ113" s="183"/>
      <c r="CK113" s="183"/>
      <c r="CL113" s="183"/>
      <c r="CM113" s="183"/>
      <c r="CN113" s="183"/>
      <c r="CO113" s="183"/>
      <c r="CP113" s="183"/>
      <c r="CQ113" s="183"/>
      <c r="CR113" s="183"/>
    </row>
    <row r="114" spans="1:96" ht="45" customHeight="1">
      <c r="A114" s="192"/>
      <c r="B114" s="729"/>
      <c r="C114" s="729"/>
      <c r="D114" s="199">
        <v>2</v>
      </c>
      <c r="E114" s="201" t="s">
        <v>485</v>
      </c>
      <c r="F114" s="341">
        <v>2</v>
      </c>
      <c r="G114" s="365">
        <f>IF(F114=1,2,1)</f>
        <v>1</v>
      </c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83"/>
      <c r="AD114" s="183"/>
      <c r="AE114" s="183"/>
      <c r="AF114" s="183"/>
      <c r="AG114" s="183"/>
      <c r="AH114" s="183"/>
      <c r="AI114" s="183"/>
      <c r="AJ114" s="183"/>
      <c r="AK114" s="183"/>
      <c r="AL114" s="183"/>
      <c r="AM114" s="183"/>
      <c r="AN114" s="183"/>
      <c r="AO114" s="183"/>
      <c r="AP114" s="183"/>
      <c r="AQ114" s="183"/>
      <c r="AR114" s="183"/>
      <c r="AS114" s="183"/>
      <c r="AT114" s="183"/>
      <c r="AU114" s="183"/>
      <c r="AV114" s="183"/>
      <c r="AW114" s="183"/>
      <c r="AX114" s="183"/>
      <c r="AY114" s="183"/>
      <c r="AZ114" s="183"/>
      <c r="BA114" s="183"/>
      <c r="BB114" s="183"/>
      <c r="BC114" s="183"/>
      <c r="BD114" s="183"/>
      <c r="BE114" s="183"/>
      <c r="BF114" s="183"/>
      <c r="BG114" s="183"/>
      <c r="BH114" s="183"/>
      <c r="BI114" s="183"/>
      <c r="BJ114" s="183"/>
      <c r="BK114" s="183"/>
      <c r="BL114" s="183"/>
      <c r="BM114" s="183"/>
      <c r="BN114" s="183"/>
      <c r="BO114" s="183"/>
      <c r="BP114" s="183"/>
      <c r="BQ114" s="183"/>
      <c r="BR114" s="183"/>
      <c r="BS114" s="183"/>
      <c r="BT114" s="183"/>
      <c r="BU114" s="183"/>
      <c r="BV114" s="183"/>
      <c r="BW114" s="183"/>
      <c r="BX114" s="183"/>
      <c r="BY114" s="183"/>
      <c r="BZ114" s="183"/>
      <c r="CA114" s="183"/>
      <c r="CB114" s="183"/>
      <c r="CC114" s="183"/>
      <c r="CD114" s="183"/>
      <c r="CE114" s="183"/>
      <c r="CF114" s="183"/>
      <c r="CG114" s="183"/>
      <c r="CH114" s="183"/>
      <c r="CI114" s="183"/>
      <c r="CJ114" s="183"/>
      <c r="CK114" s="183"/>
      <c r="CL114" s="183"/>
      <c r="CM114" s="183"/>
      <c r="CN114" s="183"/>
      <c r="CO114" s="183"/>
      <c r="CP114" s="183"/>
      <c r="CQ114" s="183"/>
      <c r="CR114" s="183"/>
    </row>
    <row r="115" spans="1:96" ht="45" customHeight="1">
      <c r="A115" s="192"/>
      <c r="B115" s="729"/>
      <c r="C115" s="729"/>
      <c r="D115" s="199">
        <v>3</v>
      </c>
      <c r="E115" s="201" t="s">
        <v>488</v>
      </c>
      <c r="F115" s="341">
        <v>2</v>
      </c>
      <c r="G115" s="365">
        <f>IF(F115=1,2,1)</f>
        <v>1</v>
      </c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83"/>
      <c r="AF115" s="183"/>
      <c r="AG115" s="183"/>
      <c r="AH115" s="183"/>
      <c r="AI115" s="183"/>
      <c r="AJ115" s="183"/>
      <c r="AK115" s="183"/>
      <c r="AL115" s="183"/>
      <c r="AM115" s="183"/>
      <c r="AN115" s="183"/>
      <c r="AO115" s="183"/>
      <c r="AP115" s="183"/>
      <c r="AQ115" s="183"/>
      <c r="AR115" s="183"/>
      <c r="AS115" s="183"/>
      <c r="AT115" s="183"/>
      <c r="AU115" s="183"/>
      <c r="AV115" s="183"/>
      <c r="AW115" s="183"/>
      <c r="AX115" s="183"/>
      <c r="AY115" s="183"/>
      <c r="AZ115" s="183"/>
      <c r="BA115" s="183"/>
      <c r="BB115" s="183"/>
      <c r="BC115" s="183"/>
      <c r="BD115" s="183"/>
      <c r="BE115" s="183"/>
      <c r="BF115" s="183"/>
      <c r="BG115" s="183"/>
      <c r="BH115" s="183"/>
      <c r="BI115" s="183"/>
      <c r="BJ115" s="183"/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183"/>
      <c r="BV115" s="183"/>
      <c r="BW115" s="183"/>
      <c r="BX115" s="183"/>
      <c r="BY115" s="183"/>
      <c r="BZ115" s="183"/>
      <c r="CA115" s="183"/>
      <c r="CB115" s="183"/>
      <c r="CC115" s="183"/>
      <c r="CD115" s="183"/>
      <c r="CE115" s="183"/>
      <c r="CF115" s="183"/>
      <c r="CG115" s="183"/>
      <c r="CH115" s="183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</row>
    <row r="116" spans="1:96" ht="45" customHeight="1">
      <c r="A116" s="192"/>
      <c r="B116" s="729"/>
      <c r="C116" s="729"/>
      <c r="D116" s="199">
        <v>4</v>
      </c>
      <c r="E116" s="201" t="s">
        <v>687</v>
      </c>
      <c r="F116" s="341">
        <v>2</v>
      </c>
      <c r="G116" s="365">
        <f>IF(F116=1,2,1)</f>
        <v>1</v>
      </c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83"/>
      <c r="AD116" s="183"/>
      <c r="AE116" s="183"/>
      <c r="AF116" s="183"/>
      <c r="AG116" s="183"/>
      <c r="AH116" s="183"/>
      <c r="AI116" s="183"/>
      <c r="AJ116" s="183"/>
      <c r="AK116" s="183"/>
      <c r="AL116" s="183"/>
      <c r="AM116" s="183"/>
      <c r="AN116" s="183"/>
      <c r="AO116" s="183"/>
      <c r="AP116" s="183"/>
      <c r="AQ116" s="183"/>
      <c r="AR116" s="183"/>
      <c r="AS116" s="183"/>
      <c r="AT116" s="183"/>
      <c r="AU116" s="183"/>
      <c r="AV116" s="183"/>
      <c r="AW116" s="183"/>
      <c r="AX116" s="183"/>
      <c r="AY116" s="183"/>
      <c r="AZ116" s="183"/>
      <c r="BA116" s="183"/>
      <c r="BB116" s="183"/>
      <c r="BC116" s="183"/>
      <c r="BD116" s="183"/>
      <c r="BE116" s="183"/>
      <c r="BF116" s="183"/>
      <c r="BG116" s="183"/>
      <c r="BH116" s="183"/>
      <c r="BI116" s="183"/>
      <c r="BJ116" s="183"/>
      <c r="BK116" s="183"/>
      <c r="BL116" s="183"/>
      <c r="BM116" s="183"/>
      <c r="BN116" s="183"/>
      <c r="BO116" s="183"/>
      <c r="BP116" s="183"/>
      <c r="BQ116" s="183"/>
      <c r="BR116" s="183"/>
      <c r="BS116" s="183"/>
      <c r="BT116" s="183"/>
      <c r="BU116" s="183"/>
      <c r="BV116" s="183"/>
      <c r="BW116" s="183"/>
      <c r="BX116" s="183"/>
      <c r="BY116" s="183"/>
      <c r="BZ116" s="183"/>
      <c r="CA116" s="183"/>
      <c r="CB116" s="183"/>
      <c r="CC116" s="183"/>
      <c r="CD116" s="183"/>
      <c r="CE116" s="183"/>
      <c r="CF116" s="183"/>
      <c r="CG116" s="183"/>
      <c r="CH116" s="183"/>
      <c r="CI116" s="183"/>
      <c r="CJ116" s="183"/>
      <c r="CK116" s="183"/>
      <c r="CL116" s="183"/>
      <c r="CM116" s="183"/>
      <c r="CN116" s="183"/>
      <c r="CO116" s="183"/>
      <c r="CP116" s="183"/>
      <c r="CQ116" s="183"/>
      <c r="CR116" s="183"/>
    </row>
    <row r="117" spans="1:96" ht="45" customHeight="1">
      <c r="A117" s="192"/>
      <c r="B117" s="729"/>
      <c r="C117" s="729"/>
      <c r="D117" s="199">
        <v>5</v>
      </c>
      <c r="E117" s="201" t="s">
        <v>489</v>
      </c>
      <c r="F117" s="341">
        <v>2</v>
      </c>
      <c r="G117" s="365">
        <f>IF(F117=1,2,1)</f>
        <v>1</v>
      </c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83"/>
      <c r="AD117" s="183"/>
      <c r="AE117" s="183"/>
      <c r="AF117" s="183"/>
      <c r="AG117" s="183"/>
      <c r="AH117" s="183"/>
      <c r="AI117" s="183"/>
      <c r="AJ117" s="183"/>
      <c r="AK117" s="183"/>
      <c r="AL117" s="183"/>
      <c r="AM117" s="183"/>
      <c r="AN117" s="183"/>
      <c r="AO117" s="183"/>
      <c r="AP117" s="183"/>
      <c r="AQ117" s="183"/>
      <c r="AR117" s="183"/>
      <c r="AS117" s="183"/>
      <c r="AT117" s="183"/>
      <c r="AU117" s="183"/>
      <c r="AV117" s="183"/>
      <c r="AW117" s="183"/>
      <c r="AX117" s="183"/>
      <c r="AY117" s="183"/>
      <c r="AZ117" s="183"/>
      <c r="BA117" s="183"/>
      <c r="BB117" s="183"/>
      <c r="BC117" s="183"/>
      <c r="BD117" s="183"/>
      <c r="BE117" s="183"/>
      <c r="BF117" s="183"/>
      <c r="BG117" s="183"/>
      <c r="BH117" s="183"/>
      <c r="BI117" s="183"/>
      <c r="BJ117" s="183"/>
      <c r="BK117" s="183"/>
      <c r="BL117" s="183"/>
      <c r="BM117" s="183"/>
      <c r="BN117" s="183"/>
      <c r="BO117" s="183"/>
      <c r="BP117" s="183"/>
      <c r="BQ117" s="183"/>
      <c r="BR117" s="183"/>
      <c r="BS117" s="183"/>
      <c r="BT117" s="183"/>
      <c r="BU117" s="183"/>
      <c r="BV117" s="183"/>
      <c r="BW117" s="183"/>
      <c r="BX117" s="183"/>
      <c r="BY117" s="183"/>
      <c r="BZ117" s="183"/>
      <c r="CA117" s="183"/>
      <c r="CB117" s="183"/>
      <c r="CC117" s="183"/>
      <c r="CD117" s="183"/>
      <c r="CE117" s="183"/>
      <c r="CF117" s="183"/>
      <c r="CG117" s="183"/>
      <c r="CH117" s="183"/>
      <c r="CI117" s="183"/>
      <c r="CJ117" s="183"/>
      <c r="CK117" s="183"/>
      <c r="CL117" s="183"/>
      <c r="CM117" s="183"/>
      <c r="CN117" s="183"/>
      <c r="CO117" s="183"/>
      <c r="CP117" s="183"/>
      <c r="CQ117" s="183"/>
      <c r="CR117" s="183"/>
    </row>
    <row r="118" spans="1:96" ht="45" customHeight="1">
      <c r="A118" s="192"/>
      <c r="B118" s="729" t="s">
        <v>826</v>
      </c>
      <c r="C118" s="729"/>
      <c r="D118" s="199">
        <v>1</v>
      </c>
      <c r="E118" s="201" t="s">
        <v>491</v>
      </c>
      <c r="F118" s="341">
        <v>1</v>
      </c>
      <c r="G118" s="365">
        <f>F118</f>
        <v>1</v>
      </c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83"/>
      <c r="AD118" s="183"/>
      <c r="AE118" s="183"/>
      <c r="AF118" s="183"/>
      <c r="AG118" s="183"/>
      <c r="AH118" s="183"/>
      <c r="AI118" s="183"/>
      <c r="AJ118" s="183"/>
      <c r="AK118" s="183"/>
      <c r="AL118" s="183"/>
      <c r="AM118" s="183"/>
      <c r="AN118" s="183"/>
      <c r="AO118" s="183"/>
      <c r="AP118" s="183"/>
      <c r="AQ118" s="183"/>
      <c r="AR118" s="183"/>
      <c r="AS118" s="183"/>
      <c r="AT118" s="183"/>
      <c r="AU118" s="183"/>
      <c r="AV118" s="183"/>
      <c r="AW118" s="183"/>
      <c r="AX118" s="183"/>
      <c r="AY118" s="183"/>
      <c r="AZ118" s="183"/>
      <c r="BA118" s="183"/>
      <c r="BB118" s="183"/>
      <c r="BC118" s="183"/>
      <c r="BD118" s="183"/>
      <c r="BE118" s="183"/>
      <c r="BF118" s="183"/>
      <c r="BG118" s="183"/>
      <c r="BH118" s="183"/>
      <c r="BI118" s="183"/>
      <c r="BJ118" s="183"/>
      <c r="BK118" s="183"/>
      <c r="BL118" s="183"/>
      <c r="BM118" s="183"/>
      <c r="BN118" s="183"/>
      <c r="BO118" s="183"/>
      <c r="BP118" s="183"/>
      <c r="BQ118" s="183"/>
      <c r="BR118" s="183"/>
      <c r="BS118" s="183"/>
      <c r="BT118" s="183"/>
      <c r="BU118" s="183"/>
      <c r="BV118" s="183"/>
      <c r="BW118" s="183"/>
      <c r="BX118" s="183"/>
      <c r="BY118" s="183"/>
      <c r="BZ118" s="183"/>
      <c r="CA118" s="183"/>
      <c r="CB118" s="183"/>
      <c r="CC118" s="183"/>
      <c r="CD118" s="183"/>
      <c r="CE118" s="183"/>
      <c r="CF118" s="183"/>
      <c r="CG118" s="183"/>
      <c r="CH118" s="183"/>
      <c r="CI118" s="183"/>
      <c r="CJ118" s="183"/>
      <c r="CK118" s="183"/>
      <c r="CL118" s="183"/>
      <c r="CM118" s="183"/>
      <c r="CN118" s="183"/>
      <c r="CO118" s="183"/>
      <c r="CP118" s="183"/>
      <c r="CQ118" s="183"/>
      <c r="CR118" s="183"/>
    </row>
    <row r="119" spans="1:96" ht="45" customHeight="1">
      <c r="A119" s="192"/>
      <c r="B119" s="729"/>
      <c r="C119" s="729"/>
      <c r="D119" s="199">
        <v>2</v>
      </c>
      <c r="E119" s="201" t="s">
        <v>492</v>
      </c>
      <c r="F119" s="341">
        <v>1</v>
      </c>
      <c r="G119" s="365">
        <f>F119</f>
        <v>1</v>
      </c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83"/>
      <c r="AD119" s="183"/>
      <c r="AE119" s="183"/>
      <c r="AF119" s="183"/>
      <c r="AG119" s="183"/>
      <c r="AH119" s="183"/>
      <c r="AI119" s="183"/>
      <c r="AJ119" s="183"/>
      <c r="AK119" s="183"/>
      <c r="AL119" s="183"/>
      <c r="AM119" s="183"/>
      <c r="AN119" s="183"/>
      <c r="AO119" s="183"/>
      <c r="AP119" s="183"/>
      <c r="AQ119" s="183"/>
      <c r="AR119" s="183"/>
      <c r="AS119" s="183"/>
      <c r="AT119" s="183"/>
      <c r="AU119" s="183"/>
      <c r="AV119" s="183"/>
      <c r="AW119" s="183"/>
      <c r="AX119" s="183"/>
      <c r="AY119" s="183"/>
      <c r="AZ119" s="183"/>
      <c r="BA119" s="183"/>
      <c r="BB119" s="183"/>
      <c r="BC119" s="183"/>
      <c r="BD119" s="183"/>
      <c r="BE119" s="183"/>
      <c r="BF119" s="183"/>
      <c r="BG119" s="183"/>
      <c r="BH119" s="183"/>
      <c r="BI119" s="183"/>
      <c r="BJ119" s="183"/>
      <c r="BK119" s="183"/>
      <c r="BL119" s="183"/>
      <c r="BM119" s="183"/>
      <c r="BN119" s="183"/>
      <c r="BO119" s="183"/>
      <c r="BP119" s="183"/>
      <c r="BQ119" s="183"/>
      <c r="BR119" s="183"/>
      <c r="BS119" s="183"/>
      <c r="BT119" s="183"/>
      <c r="BU119" s="183"/>
      <c r="BV119" s="183"/>
      <c r="BW119" s="183"/>
      <c r="BX119" s="183"/>
      <c r="BY119" s="183"/>
      <c r="BZ119" s="183"/>
      <c r="CA119" s="183"/>
      <c r="CB119" s="183"/>
      <c r="CC119" s="183"/>
      <c r="CD119" s="183"/>
      <c r="CE119" s="183"/>
      <c r="CF119" s="183"/>
      <c r="CG119" s="183"/>
      <c r="CH119" s="183"/>
      <c r="CI119" s="183"/>
      <c r="CJ119" s="183"/>
      <c r="CK119" s="183"/>
      <c r="CL119" s="183"/>
      <c r="CM119" s="183"/>
      <c r="CN119" s="183"/>
      <c r="CO119" s="183"/>
      <c r="CP119" s="183"/>
      <c r="CQ119" s="183"/>
      <c r="CR119" s="183"/>
    </row>
    <row r="120" spans="1:96" ht="45" customHeight="1">
      <c r="A120" s="192"/>
      <c r="B120" s="729"/>
      <c r="C120" s="729"/>
      <c r="D120" s="199">
        <v>3</v>
      </c>
      <c r="E120" s="201" t="s">
        <v>726</v>
      </c>
      <c r="F120" s="341">
        <v>2</v>
      </c>
      <c r="G120" s="365">
        <f>F120</f>
        <v>2</v>
      </c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83"/>
      <c r="AD120" s="183"/>
      <c r="AE120" s="183"/>
      <c r="AF120" s="183"/>
      <c r="AG120" s="183"/>
      <c r="AH120" s="183"/>
      <c r="AI120" s="183"/>
      <c r="AJ120" s="183"/>
      <c r="AK120" s="183"/>
      <c r="AL120" s="183"/>
      <c r="AM120" s="183"/>
      <c r="AN120" s="183"/>
      <c r="AO120" s="183"/>
      <c r="AP120" s="183"/>
      <c r="AQ120" s="183"/>
      <c r="AR120" s="183"/>
      <c r="AS120" s="183"/>
      <c r="AT120" s="183"/>
      <c r="AU120" s="183"/>
      <c r="AV120" s="183"/>
      <c r="AW120" s="183"/>
      <c r="AX120" s="183"/>
      <c r="AY120" s="183"/>
      <c r="AZ120" s="183"/>
      <c r="BA120" s="183"/>
      <c r="BB120" s="183"/>
      <c r="BC120" s="183"/>
      <c r="BD120" s="183"/>
      <c r="BE120" s="183"/>
      <c r="BF120" s="183"/>
      <c r="BG120" s="183"/>
      <c r="BH120" s="183"/>
      <c r="BI120" s="183"/>
      <c r="BJ120" s="183"/>
      <c r="BK120" s="183"/>
      <c r="BL120" s="183"/>
      <c r="BM120" s="183"/>
      <c r="BN120" s="183"/>
      <c r="BO120" s="183"/>
      <c r="BP120" s="183"/>
      <c r="BQ120" s="183"/>
      <c r="BR120" s="183"/>
      <c r="BS120" s="183"/>
      <c r="BT120" s="183"/>
      <c r="BU120" s="183"/>
      <c r="BV120" s="183"/>
      <c r="BW120" s="183"/>
      <c r="BX120" s="183"/>
      <c r="BY120" s="183"/>
      <c r="BZ120" s="183"/>
      <c r="CA120" s="183"/>
      <c r="CB120" s="183"/>
      <c r="CC120" s="183"/>
      <c r="CD120" s="183"/>
      <c r="CE120" s="183"/>
      <c r="CF120" s="183"/>
      <c r="CG120" s="183"/>
      <c r="CH120" s="183"/>
      <c r="CI120" s="183"/>
      <c r="CJ120" s="183"/>
      <c r="CK120" s="183"/>
      <c r="CL120" s="183"/>
      <c r="CM120" s="183"/>
      <c r="CN120" s="183"/>
      <c r="CO120" s="183"/>
      <c r="CP120" s="183"/>
      <c r="CQ120" s="183"/>
      <c r="CR120" s="183"/>
    </row>
    <row r="121" spans="1:96" ht="45" customHeight="1">
      <c r="A121" s="192"/>
      <c r="B121" s="736" t="s">
        <v>493</v>
      </c>
      <c r="C121" s="737"/>
      <c r="D121" s="737"/>
      <c r="E121" s="737"/>
      <c r="F121" s="738"/>
      <c r="G121" s="365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83"/>
      <c r="AD121" s="183"/>
      <c r="AE121" s="183"/>
      <c r="AF121" s="183"/>
      <c r="AG121" s="183"/>
      <c r="AH121" s="183"/>
      <c r="AI121" s="183"/>
      <c r="AJ121" s="183"/>
      <c r="AK121" s="183"/>
      <c r="AL121" s="183"/>
      <c r="AM121" s="183"/>
      <c r="AN121" s="183"/>
      <c r="AO121" s="183"/>
      <c r="AP121" s="183"/>
      <c r="AQ121" s="183"/>
      <c r="AR121" s="183"/>
      <c r="AS121" s="183"/>
      <c r="AT121" s="183"/>
      <c r="AU121" s="183"/>
      <c r="AV121" s="183"/>
      <c r="AW121" s="183"/>
      <c r="AX121" s="183"/>
      <c r="AY121" s="183"/>
      <c r="AZ121" s="183"/>
      <c r="BA121" s="183"/>
      <c r="BB121" s="183"/>
      <c r="BC121" s="183"/>
      <c r="BD121" s="183"/>
      <c r="BE121" s="183"/>
      <c r="BF121" s="183"/>
      <c r="BG121" s="183"/>
      <c r="BH121" s="183"/>
      <c r="BI121" s="183"/>
      <c r="BJ121" s="183"/>
      <c r="BK121" s="183"/>
      <c r="BL121" s="183"/>
      <c r="BM121" s="183"/>
      <c r="BN121" s="183"/>
      <c r="BO121" s="183"/>
      <c r="BP121" s="183"/>
      <c r="BQ121" s="183"/>
      <c r="BR121" s="183"/>
      <c r="BS121" s="183"/>
      <c r="BT121" s="183"/>
      <c r="BU121" s="183"/>
      <c r="BV121" s="183"/>
      <c r="BW121" s="183"/>
      <c r="BX121" s="183"/>
      <c r="BY121" s="183"/>
      <c r="BZ121" s="183"/>
      <c r="CA121" s="183"/>
      <c r="CB121" s="183"/>
      <c r="CC121" s="183"/>
      <c r="CD121" s="183"/>
      <c r="CE121" s="183"/>
      <c r="CF121" s="183"/>
      <c r="CG121" s="183"/>
      <c r="CH121" s="183"/>
      <c r="CI121" s="183"/>
      <c r="CJ121" s="183"/>
      <c r="CK121" s="183"/>
      <c r="CL121" s="183"/>
      <c r="CM121" s="183"/>
      <c r="CN121" s="183"/>
      <c r="CO121" s="183"/>
      <c r="CP121" s="183"/>
      <c r="CQ121" s="183"/>
      <c r="CR121" s="183"/>
    </row>
    <row r="122" spans="1:96" ht="45" customHeight="1">
      <c r="A122" s="192"/>
      <c r="B122" s="729" t="s">
        <v>827</v>
      </c>
      <c r="C122" s="729"/>
      <c r="D122" s="199">
        <v>1</v>
      </c>
      <c r="E122" s="200" t="s">
        <v>496</v>
      </c>
      <c r="F122" s="341">
        <v>1</v>
      </c>
      <c r="G122" s="365">
        <f>F122</f>
        <v>1</v>
      </c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83"/>
      <c r="AD122" s="183"/>
      <c r="AE122" s="183"/>
      <c r="AF122" s="183"/>
      <c r="AG122" s="183"/>
      <c r="AH122" s="183"/>
      <c r="AI122" s="183"/>
      <c r="AJ122" s="183"/>
      <c r="AK122" s="183"/>
      <c r="AL122" s="183"/>
      <c r="AM122" s="183"/>
      <c r="AN122" s="183"/>
      <c r="AO122" s="183"/>
      <c r="AP122" s="183"/>
      <c r="AQ122" s="183"/>
      <c r="AR122" s="183"/>
      <c r="AS122" s="183"/>
      <c r="AT122" s="183"/>
      <c r="AU122" s="183"/>
      <c r="AV122" s="183"/>
      <c r="AW122" s="183"/>
      <c r="AX122" s="183"/>
      <c r="AY122" s="183"/>
      <c r="AZ122" s="183"/>
      <c r="BA122" s="183"/>
      <c r="BB122" s="183"/>
      <c r="BC122" s="183"/>
      <c r="BD122" s="183"/>
      <c r="BE122" s="183"/>
      <c r="BF122" s="183"/>
      <c r="BG122" s="183"/>
      <c r="BH122" s="183"/>
      <c r="BI122" s="183"/>
      <c r="BJ122" s="183"/>
      <c r="BK122" s="183"/>
      <c r="BL122" s="183"/>
      <c r="BM122" s="183"/>
      <c r="BN122" s="183"/>
      <c r="BO122" s="183"/>
      <c r="BP122" s="183"/>
      <c r="BQ122" s="183"/>
      <c r="BR122" s="183"/>
      <c r="BS122" s="183"/>
      <c r="BT122" s="183"/>
      <c r="BU122" s="183"/>
      <c r="BV122" s="183"/>
      <c r="BW122" s="183"/>
      <c r="BX122" s="183"/>
      <c r="BY122" s="183"/>
      <c r="BZ122" s="183"/>
      <c r="CA122" s="183"/>
      <c r="CB122" s="183"/>
      <c r="CC122" s="183"/>
      <c r="CD122" s="183"/>
      <c r="CE122" s="183"/>
      <c r="CF122" s="183"/>
      <c r="CG122" s="183"/>
      <c r="CH122" s="183"/>
      <c r="CI122" s="183"/>
      <c r="CJ122" s="183"/>
      <c r="CK122" s="183"/>
      <c r="CL122" s="183"/>
      <c r="CM122" s="183"/>
      <c r="CN122" s="183"/>
      <c r="CO122" s="183"/>
      <c r="CP122" s="183"/>
      <c r="CQ122" s="183"/>
      <c r="CR122" s="183"/>
    </row>
    <row r="123" spans="1:96" ht="45" customHeight="1">
      <c r="A123" s="192"/>
      <c r="B123" s="729"/>
      <c r="C123" s="729"/>
      <c r="D123" s="199">
        <v>2</v>
      </c>
      <c r="E123" s="200" t="s">
        <v>497</v>
      </c>
      <c r="F123" s="341">
        <v>1</v>
      </c>
      <c r="G123" s="365">
        <f>F123</f>
        <v>1</v>
      </c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83"/>
      <c r="AD123" s="183"/>
      <c r="AE123" s="183"/>
      <c r="AF123" s="183"/>
      <c r="AG123" s="183"/>
      <c r="AH123" s="183"/>
      <c r="AI123" s="183"/>
      <c r="AJ123" s="183"/>
      <c r="AK123" s="183"/>
      <c r="AL123" s="183"/>
      <c r="AM123" s="183"/>
      <c r="AN123" s="183"/>
      <c r="AO123" s="183"/>
      <c r="AP123" s="183"/>
      <c r="AQ123" s="183"/>
      <c r="AR123" s="183"/>
      <c r="AS123" s="183"/>
      <c r="AT123" s="183"/>
      <c r="AU123" s="183"/>
      <c r="AV123" s="183"/>
      <c r="AW123" s="183"/>
      <c r="AX123" s="183"/>
      <c r="AY123" s="183"/>
      <c r="AZ123" s="183"/>
      <c r="BA123" s="183"/>
      <c r="BB123" s="183"/>
      <c r="BC123" s="183"/>
      <c r="BD123" s="183"/>
      <c r="BE123" s="183"/>
      <c r="BF123" s="183"/>
      <c r="BG123" s="183"/>
      <c r="BH123" s="183"/>
      <c r="BI123" s="183"/>
      <c r="BJ123" s="183"/>
      <c r="BK123" s="183"/>
      <c r="BL123" s="183"/>
      <c r="BM123" s="183"/>
      <c r="BN123" s="183"/>
      <c r="BO123" s="183"/>
      <c r="BP123" s="183"/>
      <c r="BQ123" s="183"/>
      <c r="BR123" s="183"/>
      <c r="BS123" s="183"/>
      <c r="BT123" s="183"/>
      <c r="BU123" s="183"/>
      <c r="BV123" s="183"/>
      <c r="BW123" s="183"/>
      <c r="BX123" s="183"/>
      <c r="BY123" s="183"/>
      <c r="BZ123" s="183"/>
      <c r="CA123" s="183"/>
      <c r="CB123" s="183"/>
      <c r="CC123" s="183"/>
      <c r="CD123" s="183"/>
      <c r="CE123" s="183"/>
      <c r="CF123" s="183"/>
      <c r="CG123" s="183"/>
      <c r="CH123" s="183"/>
      <c r="CI123" s="183"/>
      <c r="CJ123" s="183"/>
      <c r="CK123" s="183"/>
      <c r="CL123" s="183"/>
      <c r="CM123" s="183"/>
      <c r="CN123" s="183"/>
      <c r="CO123" s="183"/>
      <c r="CP123" s="183"/>
      <c r="CQ123" s="183"/>
      <c r="CR123" s="183"/>
    </row>
    <row r="124" spans="1:96" ht="45" customHeight="1">
      <c r="A124" s="192"/>
      <c r="B124" s="729"/>
      <c r="C124" s="729"/>
      <c r="D124" s="199">
        <v>3</v>
      </c>
      <c r="E124" s="200" t="s">
        <v>498</v>
      </c>
      <c r="F124" s="341">
        <v>2</v>
      </c>
      <c r="G124" s="365">
        <f>F124</f>
        <v>2</v>
      </c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83"/>
      <c r="AD124" s="183"/>
      <c r="AE124" s="183"/>
      <c r="AF124" s="183"/>
      <c r="AG124" s="183"/>
      <c r="AH124" s="183"/>
      <c r="AI124" s="183"/>
      <c r="AJ124" s="183"/>
      <c r="AK124" s="183"/>
      <c r="AL124" s="183"/>
      <c r="AM124" s="183"/>
      <c r="AN124" s="183"/>
      <c r="AO124" s="183"/>
      <c r="AP124" s="183"/>
      <c r="AQ124" s="183"/>
      <c r="AR124" s="183"/>
      <c r="AS124" s="183"/>
      <c r="AT124" s="183"/>
      <c r="AU124" s="183"/>
      <c r="AV124" s="183"/>
      <c r="AW124" s="183"/>
      <c r="AX124" s="183"/>
      <c r="AY124" s="183"/>
      <c r="AZ124" s="183"/>
      <c r="BA124" s="183"/>
      <c r="BB124" s="183"/>
      <c r="BC124" s="183"/>
      <c r="BD124" s="183"/>
      <c r="BE124" s="183"/>
      <c r="BF124" s="183"/>
      <c r="BG124" s="183"/>
      <c r="BH124" s="183"/>
      <c r="BI124" s="183"/>
      <c r="BJ124" s="183"/>
      <c r="BK124" s="183"/>
      <c r="BL124" s="183"/>
      <c r="BM124" s="183"/>
      <c r="BN124" s="183"/>
      <c r="BO124" s="183"/>
      <c r="BP124" s="183"/>
      <c r="BQ124" s="183"/>
      <c r="BR124" s="183"/>
      <c r="BS124" s="183"/>
      <c r="BT124" s="183"/>
      <c r="BU124" s="183"/>
      <c r="BV124" s="183"/>
      <c r="BW124" s="183"/>
      <c r="BX124" s="183"/>
      <c r="BY124" s="183"/>
      <c r="BZ124" s="183"/>
      <c r="CA124" s="183"/>
      <c r="CB124" s="183"/>
      <c r="CC124" s="183"/>
      <c r="CD124" s="183"/>
      <c r="CE124" s="183"/>
      <c r="CF124" s="183"/>
      <c r="CG124" s="183"/>
      <c r="CH124" s="183"/>
      <c r="CI124" s="183"/>
      <c r="CJ124" s="183"/>
      <c r="CK124" s="183"/>
      <c r="CL124" s="183"/>
      <c r="CM124" s="183"/>
      <c r="CN124" s="183"/>
      <c r="CO124" s="183"/>
      <c r="CP124" s="183"/>
      <c r="CQ124" s="183"/>
      <c r="CR124" s="183"/>
    </row>
    <row r="125" spans="1:96" ht="45" customHeight="1">
      <c r="A125" s="192"/>
      <c r="B125" s="729"/>
      <c r="C125" s="729"/>
      <c r="D125" s="199">
        <v>4</v>
      </c>
      <c r="E125" s="200" t="s">
        <v>499</v>
      </c>
      <c r="F125" s="341">
        <v>2</v>
      </c>
      <c r="G125" s="365">
        <f>F125</f>
        <v>2</v>
      </c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83"/>
      <c r="AD125" s="183"/>
      <c r="AE125" s="183"/>
      <c r="AF125" s="183"/>
      <c r="AG125" s="183"/>
      <c r="AH125" s="183"/>
      <c r="AI125" s="183"/>
      <c r="AJ125" s="183"/>
      <c r="AK125" s="183"/>
      <c r="AL125" s="183"/>
      <c r="AM125" s="183"/>
      <c r="AN125" s="183"/>
      <c r="AO125" s="183"/>
      <c r="AP125" s="183"/>
      <c r="AQ125" s="183"/>
      <c r="AR125" s="183"/>
      <c r="AS125" s="183"/>
      <c r="AT125" s="183"/>
      <c r="AU125" s="183"/>
      <c r="AV125" s="183"/>
      <c r="AW125" s="183"/>
      <c r="AX125" s="183"/>
      <c r="AY125" s="183"/>
      <c r="AZ125" s="183"/>
      <c r="BA125" s="183"/>
      <c r="BB125" s="183"/>
      <c r="BC125" s="183"/>
      <c r="BD125" s="183"/>
      <c r="BE125" s="183"/>
      <c r="BF125" s="183"/>
      <c r="BG125" s="183"/>
      <c r="BH125" s="183"/>
      <c r="BI125" s="183"/>
      <c r="BJ125" s="183"/>
      <c r="BK125" s="183"/>
      <c r="BL125" s="183"/>
      <c r="BM125" s="183"/>
      <c r="BN125" s="183"/>
      <c r="BO125" s="183"/>
      <c r="BP125" s="183"/>
      <c r="BQ125" s="183"/>
      <c r="BR125" s="183"/>
      <c r="BS125" s="183"/>
      <c r="BT125" s="183"/>
      <c r="BU125" s="183"/>
      <c r="BV125" s="183"/>
      <c r="BW125" s="183"/>
      <c r="BX125" s="183"/>
      <c r="BY125" s="183"/>
      <c r="BZ125" s="183"/>
      <c r="CA125" s="183"/>
      <c r="CB125" s="183"/>
      <c r="CC125" s="183"/>
      <c r="CD125" s="183"/>
      <c r="CE125" s="183"/>
      <c r="CF125" s="183"/>
      <c r="CG125" s="183"/>
      <c r="CH125" s="183"/>
      <c r="CI125" s="183"/>
      <c r="CJ125" s="183"/>
      <c r="CK125" s="183"/>
      <c r="CL125" s="183"/>
      <c r="CM125" s="183"/>
      <c r="CN125" s="183"/>
      <c r="CO125" s="183"/>
      <c r="CP125" s="183"/>
      <c r="CQ125" s="183"/>
      <c r="CR125" s="183"/>
    </row>
    <row r="126" spans="1:96" ht="45" customHeight="1">
      <c r="A126" s="192"/>
      <c r="B126" s="729" t="s">
        <v>500</v>
      </c>
      <c r="C126" s="729"/>
      <c r="D126" s="199">
        <v>1</v>
      </c>
      <c r="E126" s="200" t="s">
        <v>496</v>
      </c>
      <c r="F126" s="341">
        <v>1</v>
      </c>
      <c r="G126" s="365">
        <f>F126</f>
        <v>1</v>
      </c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83"/>
      <c r="AD126" s="183"/>
      <c r="AE126" s="183"/>
      <c r="AF126" s="183"/>
      <c r="AG126" s="183"/>
      <c r="AH126" s="183"/>
      <c r="AI126" s="183"/>
      <c r="AJ126" s="183"/>
      <c r="AK126" s="183"/>
      <c r="AL126" s="183"/>
      <c r="AM126" s="183"/>
      <c r="AN126" s="183"/>
      <c r="AO126" s="183"/>
      <c r="AP126" s="183"/>
      <c r="AQ126" s="183"/>
      <c r="AR126" s="183"/>
      <c r="AS126" s="183"/>
      <c r="AT126" s="183"/>
      <c r="AU126" s="183"/>
      <c r="AV126" s="183"/>
      <c r="AW126" s="183"/>
      <c r="AX126" s="183"/>
      <c r="AY126" s="183"/>
      <c r="AZ126" s="183"/>
      <c r="BA126" s="183"/>
      <c r="BB126" s="183"/>
      <c r="BC126" s="183"/>
      <c r="BD126" s="183"/>
      <c r="BE126" s="183"/>
      <c r="BF126" s="183"/>
      <c r="BG126" s="183"/>
      <c r="BH126" s="183"/>
      <c r="BI126" s="183"/>
      <c r="BJ126" s="183"/>
      <c r="BK126" s="183"/>
      <c r="BL126" s="183"/>
      <c r="BM126" s="183"/>
      <c r="BN126" s="183"/>
      <c r="BO126" s="183"/>
      <c r="BP126" s="183"/>
      <c r="BQ126" s="183"/>
      <c r="BR126" s="183"/>
      <c r="BS126" s="183"/>
      <c r="BT126" s="183"/>
      <c r="BU126" s="183"/>
      <c r="BV126" s="183"/>
      <c r="BW126" s="183"/>
      <c r="BX126" s="183"/>
      <c r="BY126" s="183"/>
      <c r="BZ126" s="183"/>
      <c r="CA126" s="183"/>
      <c r="CB126" s="183"/>
      <c r="CC126" s="183"/>
      <c r="CD126" s="183"/>
      <c r="CE126" s="183"/>
      <c r="CF126" s="183"/>
      <c r="CG126" s="183"/>
      <c r="CH126" s="183"/>
      <c r="CI126" s="183"/>
      <c r="CJ126" s="183"/>
      <c r="CK126" s="183"/>
      <c r="CL126" s="183"/>
      <c r="CM126" s="183"/>
      <c r="CN126" s="183"/>
      <c r="CO126" s="183"/>
      <c r="CP126" s="183"/>
      <c r="CQ126" s="183"/>
      <c r="CR126" s="183"/>
    </row>
    <row r="127" spans="1:96" ht="45" customHeight="1">
      <c r="A127" s="192"/>
      <c r="B127" s="729"/>
      <c r="C127" s="729"/>
      <c r="D127" s="199">
        <v>2</v>
      </c>
      <c r="E127" s="200" t="s">
        <v>497</v>
      </c>
      <c r="F127" s="759">
        <v>1</v>
      </c>
      <c r="G127" s="365">
        <f>IF(F127=1,2,1)</f>
        <v>2</v>
      </c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83"/>
      <c r="AD127" s="183"/>
      <c r="AE127" s="183"/>
      <c r="AF127" s="183"/>
      <c r="AG127" s="183"/>
      <c r="AH127" s="183"/>
      <c r="AI127" s="183"/>
      <c r="AJ127" s="183"/>
      <c r="AK127" s="183"/>
      <c r="AL127" s="183"/>
      <c r="AM127" s="183"/>
      <c r="AN127" s="183"/>
      <c r="AO127" s="183"/>
      <c r="AP127" s="183"/>
      <c r="AQ127" s="183"/>
      <c r="AR127" s="183"/>
      <c r="AS127" s="183"/>
      <c r="AT127" s="183"/>
      <c r="AU127" s="183"/>
      <c r="AV127" s="183"/>
      <c r="AW127" s="183"/>
      <c r="AX127" s="183"/>
      <c r="AY127" s="183"/>
      <c r="AZ127" s="183"/>
      <c r="BA127" s="183"/>
      <c r="BB127" s="183"/>
      <c r="BC127" s="183"/>
      <c r="BD127" s="183"/>
      <c r="BE127" s="183"/>
      <c r="BF127" s="183"/>
      <c r="BG127" s="183"/>
      <c r="BH127" s="183"/>
      <c r="BI127" s="183"/>
      <c r="BJ127" s="183"/>
      <c r="BK127" s="183"/>
      <c r="BL127" s="183"/>
      <c r="BM127" s="183"/>
      <c r="BN127" s="183"/>
      <c r="BO127" s="183"/>
      <c r="BP127" s="183"/>
      <c r="BQ127" s="183"/>
      <c r="BR127" s="183"/>
      <c r="BS127" s="183"/>
      <c r="BT127" s="183"/>
      <c r="BU127" s="183"/>
      <c r="BV127" s="183"/>
      <c r="BW127" s="183"/>
      <c r="BX127" s="183"/>
      <c r="BY127" s="183"/>
      <c r="BZ127" s="183"/>
      <c r="CA127" s="183"/>
      <c r="CB127" s="183"/>
      <c r="CC127" s="183"/>
      <c r="CD127" s="183"/>
      <c r="CE127" s="183"/>
      <c r="CF127" s="183"/>
      <c r="CG127" s="183"/>
      <c r="CH127" s="183"/>
      <c r="CI127" s="183"/>
      <c r="CJ127" s="183"/>
      <c r="CK127" s="183"/>
      <c r="CL127" s="183"/>
      <c r="CM127" s="183"/>
      <c r="CN127" s="183"/>
      <c r="CO127" s="183"/>
      <c r="CP127" s="183"/>
      <c r="CQ127" s="183"/>
      <c r="CR127" s="183"/>
    </row>
    <row r="128" spans="1:96" s="766" customFormat="1" ht="45" customHeight="1">
      <c r="A128" s="760"/>
      <c r="B128" s="729"/>
      <c r="C128" s="729"/>
      <c r="D128" s="761">
        <v>3</v>
      </c>
      <c r="E128" s="762" t="s">
        <v>498</v>
      </c>
      <c r="F128" s="763">
        <v>1</v>
      </c>
      <c r="G128" s="764">
        <f>IF(F128=1,2,1)</f>
        <v>2</v>
      </c>
      <c r="H128" s="765"/>
      <c r="I128" s="765"/>
      <c r="J128" s="765"/>
      <c r="K128" s="765"/>
      <c r="L128" s="765"/>
      <c r="M128" s="765"/>
      <c r="N128" s="765"/>
      <c r="O128" s="765"/>
      <c r="P128" s="765"/>
      <c r="Q128" s="765"/>
      <c r="R128" s="765"/>
      <c r="S128" s="765"/>
      <c r="T128" s="765"/>
      <c r="U128" s="765"/>
      <c r="V128" s="765"/>
      <c r="W128" s="765"/>
      <c r="X128" s="765"/>
      <c r="Y128" s="765"/>
      <c r="Z128" s="765"/>
      <c r="AA128" s="765"/>
      <c r="AB128" s="765"/>
      <c r="AC128" s="765"/>
      <c r="AD128" s="765"/>
      <c r="AE128" s="765"/>
      <c r="AF128" s="765"/>
      <c r="AG128" s="765"/>
      <c r="AH128" s="765"/>
      <c r="AI128" s="765"/>
      <c r="AJ128" s="765"/>
      <c r="AK128" s="765"/>
      <c r="AL128" s="765"/>
      <c r="AM128" s="765"/>
      <c r="AN128" s="765"/>
      <c r="AO128" s="765"/>
      <c r="AP128" s="765"/>
      <c r="AQ128" s="765"/>
      <c r="AR128" s="765"/>
      <c r="AS128" s="765"/>
      <c r="AT128" s="765"/>
      <c r="AU128" s="765"/>
      <c r="AV128" s="765"/>
      <c r="AW128" s="765"/>
      <c r="AX128" s="765"/>
      <c r="AY128" s="765"/>
      <c r="AZ128" s="765"/>
      <c r="BA128" s="765"/>
      <c r="BB128" s="765"/>
      <c r="BC128" s="765"/>
      <c r="BD128" s="765"/>
      <c r="BE128" s="765"/>
      <c r="BF128" s="765"/>
      <c r="BG128" s="765"/>
      <c r="BH128" s="765"/>
      <c r="BI128" s="765"/>
      <c r="BJ128" s="765"/>
      <c r="BK128" s="765"/>
      <c r="BL128" s="765"/>
      <c r="BM128" s="765"/>
      <c r="BN128" s="765"/>
      <c r="BO128" s="765"/>
      <c r="BP128" s="765"/>
      <c r="BQ128" s="765"/>
      <c r="BR128" s="765"/>
      <c r="BS128" s="765"/>
      <c r="BT128" s="765"/>
      <c r="BU128" s="765"/>
      <c r="BV128" s="765"/>
      <c r="BW128" s="765"/>
      <c r="BX128" s="765"/>
      <c r="BY128" s="765"/>
      <c r="BZ128" s="765"/>
      <c r="CA128" s="765"/>
      <c r="CB128" s="765"/>
      <c r="CC128" s="765"/>
      <c r="CD128" s="765"/>
      <c r="CE128" s="765"/>
      <c r="CF128" s="765"/>
      <c r="CG128" s="765"/>
      <c r="CH128" s="765"/>
      <c r="CI128" s="765"/>
      <c r="CJ128" s="765"/>
      <c r="CK128" s="765"/>
      <c r="CL128" s="765"/>
      <c r="CM128" s="765"/>
      <c r="CN128" s="765"/>
      <c r="CO128" s="765"/>
      <c r="CP128" s="765"/>
      <c r="CQ128" s="765"/>
      <c r="CR128" s="765"/>
    </row>
    <row r="129" spans="1:96" ht="45" customHeight="1">
      <c r="A129" s="192"/>
      <c r="B129" s="729"/>
      <c r="C129" s="729"/>
      <c r="D129" s="199">
        <v>4</v>
      </c>
      <c r="E129" s="200" t="s">
        <v>499</v>
      </c>
      <c r="F129" s="759">
        <v>2</v>
      </c>
      <c r="G129" s="365">
        <f>IF(F129=1,2,1)</f>
        <v>1</v>
      </c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83"/>
      <c r="AD129" s="183"/>
      <c r="AE129" s="183"/>
      <c r="AF129" s="183"/>
      <c r="AG129" s="183"/>
      <c r="AH129" s="183"/>
      <c r="AI129" s="183"/>
      <c r="AJ129" s="183"/>
      <c r="AK129" s="183"/>
      <c r="AL129" s="183"/>
      <c r="AM129" s="183"/>
      <c r="AN129" s="183"/>
      <c r="AO129" s="183"/>
      <c r="AP129" s="183"/>
      <c r="AQ129" s="183"/>
      <c r="AR129" s="183"/>
      <c r="AS129" s="183"/>
      <c r="AT129" s="183"/>
      <c r="AU129" s="183"/>
      <c r="AV129" s="183"/>
      <c r="AW129" s="183"/>
      <c r="AX129" s="183"/>
      <c r="AY129" s="183"/>
      <c r="AZ129" s="183"/>
      <c r="BA129" s="183"/>
      <c r="BB129" s="183"/>
      <c r="BC129" s="183"/>
      <c r="BD129" s="183"/>
      <c r="BE129" s="183"/>
      <c r="BF129" s="183"/>
      <c r="BG129" s="183"/>
      <c r="BH129" s="183"/>
      <c r="BI129" s="183"/>
      <c r="BJ129" s="183"/>
      <c r="BK129" s="183"/>
      <c r="BL129" s="183"/>
      <c r="BM129" s="183"/>
      <c r="BN129" s="183"/>
      <c r="BO129" s="183"/>
      <c r="BP129" s="183"/>
      <c r="BQ129" s="183"/>
      <c r="BR129" s="183"/>
      <c r="BS129" s="183"/>
      <c r="BT129" s="183"/>
      <c r="BU129" s="183"/>
      <c r="BV129" s="183"/>
      <c r="BW129" s="183"/>
      <c r="BX129" s="183"/>
      <c r="BY129" s="183"/>
      <c r="BZ129" s="183"/>
      <c r="CA129" s="183"/>
      <c r="CB129" s="183"/>
      <c r="CC129" s="183"/>
      <c r="CD129" s="183"/>
      <c r="CE129" s="183"/>
      <c r="CF129" s="183"/>
      <c r="CG129" s="183"/>
      <c r="CH129" s="183"/>
      <c r="CI129" s="183"/>
      <c r="CJ129" s="183"/>
      <c r="CK129" s="183"/>
      <c r="CL129" s="183"/>
      <c r="CM129" s="183"/>
      <c r="CN129" s="183"/>
      <c r="CO129" s="183"/>
      <c r="CP129" s="183"/>
      <c r="CQ129" s="183"/>
      <c r="CR129" s="183"/>
    </row>
    <row r="130" spans="1:96" ht="45" customHeight="1">
      <c r="A130" s="192"/>
      <c r="B130" s="736" t="s">
        <v>829</v>
      </c>
      <c r="C130" s="737"/>
      <c r="D130" s="737"/>
      <c r="E130" s="737"/>
      <c r="F130" s="738"/>
      <c r="G130" s="365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83"/>
      <c r="AD130" s="183"/>
      <c r="AE130" s="183"/>
      <c r="AF130" s="183"/>
      <c r="AG130" s="183"/>
      <c r="AH130" s="183"/>
      <c r="AI130" s="183"/>
      <c r="AJ130" s="183"/>
      <c r="AK130" s="183"/>
      <c r="AL130" s="183"/>
      <c r="AM130" s="183"/>
      <c r="AN130" s="183"/>
      <c r="AO130" s="183"/>
      <c r="AP130" s="183"/>
      <c r="AQ130" s="183"/>
      <c r="AR130" s="183"/>
      <c r="AS130" s="183"/>
      <c r="AT130" s="183"/>
      <c r="AU130" s="183"/>
      <c r="AV130" s="183"/>
      <c r="AW130" s="183"/>
      <c r="AX130" s="183"/>
      <c r="AY130" s="183"/>
      <c r="AZ130" s="183"/>
      <c r="BA130" s="183"/>
      <c r="BB130" s="183"/>
      <c r="BC130" s="183"/>
      <c r="BD130" s="183"/>
      <c r="BE130" s="183"/>
      <c r="BF130" s="183"/>
      <c r="BG130" s="183"/>
      <c r="BH130" s="183"/>
      <c r="BI130" s="183"/>
      <c r="BJ130" s="183"/>
      <c r="BK130" s="183"/>
      <c r="BL130" s="183"/>
      <c r="BM130" s="183"/>
      <c r="BN130" s="183"/>
      <c r="BO130" s="183"/>
      <c r="BP130" s="183"/>
      <c r="BQ130" s="183"/>
      <c r="BR130" s="183"/>
      <c r="BS130" s="183"/>
      <c r="BT130" s="183"/>
      <c r="BU130" s="183"/>
      <c r="BV130" s="183"/>
      <c r="BW130" s="183"/>
      <c r="BX130" s="183"/>
      <c r="BY130" s="183"/>
      <c r="BZ130" s="183"/>
      <c r="CA130" s="183"/>
      <c r="CB130" s="183"/>
      <c r="CC130" s="183"/>
      <c r="CD130" s="183"/>
      <c r="CE130" s="183"/>
      <c r="CF130" s="183"/>
      <c r="CG130" s="183"/>
      <c r="CH130" s="183"/>
      <c r="CI130" s="183"/>
      <c r="CJ130" s="183"/>
      <c r="CK130" s="183"/>
      <c r="CL130" s="183"/>
      <c r="CM130" s="183"/>
      <c r="CN130" s="183"/>
      <c r="CO130" s="183"/>
      <c r="CP130" s="183"/>
      <c r="CQ130" s="183"/>
      <c r="CR130" s="183"/>
    </row>
    <row r="131" spans="1:96" ht="45" customHeight="1">
      <c r="A131" s="192"/>
      <c r="B131" s="729" t="s">
        <v>828</v>
      </c>
      <c r="C131" s="729"/>
      <c r="D131" s="199">
        <v>1</v>
      </c>
      <c r="E131" s="200" t="s">
        <v>507</v>
      </c>
      <c r="F131" s="341">
        <v>1</v>
      </c>
      <c r="G131" s="365">
        <f>IF(F131=1,2,1)</f>
        <v>2</v>
      </c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83"/>
      <c r="AF131" s="183"/>
      <c r="AG131" s="183"/>
      <c r="AH131" s="183"/>
      <c r="AI131" s="183"/>
      <c r="AJ131" s="183"/>
      <c r="AK131" s="183"/>
      <c r="AL131" s="183"/>
      <c r="AM131" s="183"/>
      <c r="AN131" s="183"/>
      <c r="AO131" s="183"/>
      <c r="AP131" s="183"/>
      <c r="AQ131" s="183"/>
      <c r="AR131" s="183"/>
      <c r="AS131" s="183"/>
      <c r="AT131" s="183"/>
      <c r="AU131" s="183"/>
      <c r="AV131" s="183"/>
      <c r="AW131" s="183"/>
      <c r="AX131" s="183"/>
      <c r="AY131" s="183"/>
      <c r="AZ131" s="183"/>
      <c r="BA131" s="183"/>
      <c r="BB131" s="183"/>
      <c r="BC131" s="183"/>
      <c r="BD131" s="183"/>
      <c r="BE131" s="183"/>
      <c r="BF131" s="183"/>
      <c r="BG131" s="183"/>
      <c r="BH131" s="183"/>
      <c r="BI131" s="183"/>
      <c r="BJ131" s="183"/>
      <c r="BK131" s="183"/>
      <c r="BL131" s="183"/>
      <c r="BM131" s="183"/>
      <c r="BN131" s="183"/>
      <c r="BO131" s="183"/>
      <c r="BP131" s="183"/>
      <c r="BQ131" s="183"/>
      <c r="BR131" s="183"/>
      <c r="BS131" s="183"/>
      <c r="BT131" s="183"/>
      <c r="BU131" s="183"/>
      <c r="BV131" s="183"/>
      <c r="BW131" s="183"/>
      <c r="BX131" s="183"/>
      <c r="BY131" s="183"/>
      <c r="BZ131" s="183"/>
      <c r="CA131" s="183"/>
      <c r="CB131" s="183"/>
      <c r="CC131" s="183"/>
      <c r="CD131" s="183"/>
      <c r="CE131" s="183"/>
      <c r="CF131" s="183"/>
      <c r="CG131" s="183"/>
      <c r="CH131" s="183"/>
      <c r="CI131" s="183"/>
      <c r="CJ131" s="183"/>
      <c r="CK131" s="183"/>
      <c r="CL131" s="183"/>
      <c r="CM131" s="183"/>
      <c r="CN131" s="183"/>
      <c r="CO131" s="183"/>
      <c r="CP131" s="183"/>
      <c r="CQ131" s="183"/>
      <c r="CR131" s="183"/>
    </row>
    <row r="132" spans="1:96" ht="45" customHeight="1">
      <c r="A132" s="192"/>
      <c r="B132" s="729"/>
      <c r="C132" s="729"/>
      <c r="D132" s="199">
        <v>2</v>
      </c>
      <c r="E132" s="200" t="s">
        <v>508</v>
      </c>
      <c r="F132" s="341">
        <v>1</v>
      </c>
      <c r="G132" s="365">
        <f>IF(F132=3,0,IF(F132=1,2,1))</f>
        <v>2</v>
      </c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83"/>
      <c r="AM132" s="183"/>
      <c r="AN132" s="183"/>
      <c r="AO132" s="183"/>
      <c r="AP132" s="183"/>
      <c r="AQ132" s="183"/>
      <c r="AR132" s="183"/>
      <c r="AS132" s="183"/>
      <c r="AT132" s="183"/>
      <c r="AU132" s="183"/>
      <c r="AV132" s="183"/>
      <c r="AW132" s="183"/>
      <c r="AX132" s="183"/>
      <c r="AY132" s="183"/>
      <c r="AZ132" s="183"/>
      <c r="BA132" s="183"/>
      <c r="BB132" s="183"/>
      <c r="BC132" s="183"/>
      <c r="BD132" s="183"/>
      <c r="BE132" s="183"/>
      <c r="BF132" s="183"/>
      <c r="BG132" s="183"/>
      <c r="BH132" s="183"/>
      <c r="BI132" s="183"/>
      <c r="BJ132" s="183"/>
      <c r="BK132" s="183"/>
      <c r="BL132" s="183"/>
      <c r="BM132" s="183"/>
      <c r="BN132" s="183"/>
      <c r="BO132" s="183"/>
      <c r="BP132" s="183"/>
      <c r="BQ132" s="183"/>
      <c r="BR132" s="183"/>
      <c r="BS132" s="183"/>
      <c r="BT132" s="183"/>
      <c r="BU132" s="183"/>
      <c r="BV132" s="183"/>
      <c r="BW132" s="183"/>
      <c r="BX132" s="183"/>
      <c r="BY132" s="183"/>
      <c r="BZ132" s="183"/>
      <c r="CA132" s="183"/>
      <c r="CB132" s="183"/>
      <c r="CC132" s="183"/>
      <c r="CD132" s="183"/>
      <c r="CE132" s="183"/>
      <c r="CF132" s="183"/>
      <c r="CG132" s="183"/>
      <c r="CH132" s="183"/>
      <c r="CI132" s="183"/>
      <c r="CJ132" s="183"/>
      <c r="CK132" s="183"/>
      <c r="CL132" s="183"/>
      <c r="CM132" s="183"/>
      <c r="CN132" s="183"/>
      <c r="CO132" s="183"/>
      <c r="CP132" s="183"/>
      <c r="CQ132" s="183"/>
      <c r="CR132" s="183"/>
    </row>
    <row r="133" spans="1:96" ht="45" customHeight="1">
      <c r="A133" s="192"/>
      <c r="B133" s="729"/>
      <c r="C133" s="729"/>
      <c r="D133" s="199">
        <v>3</v>
      </c>
      <c r="E133" s="200" t="s">
        <v>509</v>
      </c>
      <c r="F133" s="341">
        <v>2</v>
      </c>
      <c r="G133" s="365">
        <f>IF(F133= 3,0,F133)</f>
        <v>2</v>
      </c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83"/>
      <c r="AM133" s="183"/>
      <c r="AN133" s="183"/>
      <c r="AO133" s="183"/>
      <c r="AP133" s="183"/>
      <c r="AQ133" s="183"/>
      <c r="AR133" s="183"/>
      <c r="AS133" s="183"/>
      <c r="AT133" s="183"/>
      <c r="AU133" s="183"/>
      <c r="AV133" s="183"/>
      <c r="AW133" s="183"/>
      <c r="AX133" s="183"/>
      <c r="AY133" s="183"/>
      <c r="AZ133" s="18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183"/>
      <c r="BL133" s="183"/>
      <c r="BM133" s="183"/>
      <c r="BN133" s="183"/>
      <c r="BO133" s="183"/>
      <c r="BP133" s="183"/>
      <c r="BQ133" s="183"/>
      <c r="BR133" s="183"/>
      <c r="BS133" s="183"/>
      <c r="BT133" s="183"/>
      <c r="BU133" s="183"/>
      <c r="BV133" s="183"/>
      <c r="BW133" s="183"/>
      <c r="BX133" s="183"/>
      <c r="BY133" s="183"/>
      <c r="BZ133" s="183"/>
      <c r="CA133" s="183"/>
      <c r="CB133" s="183"/>
      <c r="CC133" s="183"/>
      <c r="CD133" s="183"/>
      <c r="CE133" s="183"/>
      <c r="CF133" s="183"/>
      <c r="CG133" s="183"/>
      <c r="CH133" s="183"/>
      <c r="CI133" s="183"/>
      <c r="CJ133" s="183"/>
      <c r="CK133" s="183"/>
      <c r="CL133" s="183"/>
      <c r="CM133" s="183"/>
      <c r="CN133" s="183"/>
      <c r="CO133" s="183"/>
      <c r="CP133" s="183"/>
      <c r="CQ133" s="183"/>
      <c r="CR133" s="183"/>
    </row>
    <row r="134" spans="1:96" ht="45" customHeight="1">
      <c r="A134" s="192"/>
      <c r="B134" s="729"/>
      <c r="C134" s="729"/>
      <c r="D134" s="199">
        <v>4</v>
      </c>
      <c r="E134" s="200" t="s">
        <v>762</v>
      </c>
      <c r="F134" s="759">
        <v>3</v>
      </c>
      <c r="G134" s="365">
        <f>IF(F134=3,0,IF(F134=1,2,1))</f>
        <v>0</v>
      </c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83"/>
      <c r="AD134" s="183"/>
      <c r="AE134" s="183"/>
      <c r="AF134" s="183"/>
      <c r="AG134" s="183"/>
      <c r="AH134" s="183"/>
      <c r="AI134" s="183"/>
      <c r="AJ134" s="183"/>
      <c r="AK134" s="183"/>
      <c r="AL134" s="183"/>
      <c r="AM134" s="183"/>
      <c r="AN134" s="183"/>
      <c r="AO134" s="183"/>
      <c r="AP134" s="183"/>
      <c r="AQ134" s="183"/>
      <c r="AR134" s="183"/>
      <c r="AS134" s="183"/>
      <c r="AT134" s="183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183"/>
      <c r="BL134" s="183"/>
      <c r="BM134" s="183"/>
      <c r="BN134" s="183"/>
      <c r="BO134" s="183"/>
      <c r="BP134" s="183"/>
      <c r="BQ134" s="183"/>
      <c r="BR134" s="183"/>
      <c r="BS134" s="183"/>
      <c r="BT134" s="183"/>
      <c r="BU134" s="183"/>
      <c r="BV134" s="183"/>
      <c r="BW134" s="183"/>
      <c r="BX134" s="183"/>
      <c r="BY134" s="183"/>
      <c r="BZ134" s="183"/>
      <c r="CA134" s="183"/>
      <c r="CB134" s="183"/>
      <c r="CC134" s="183"/>
      <c r="CD134" s="183"/>
      <c r="CE134" s="183"/>
      <c r="CF134" s="183"/>
      <c r="CG134" s="183"/>
      <c r="CH134" s="183"/>
      <c r="CI134" s="183"/>
      <c r="CJ134" s="183"/>
      <c r="CK134" s="183"/>
      <c r="CL134" s="183"/>
      <c r="CM134" s="183"/>
      <c r="CN134" s="183"/>
      <c r="CO134" s="183"/>
      <c r="CP134" s="183"/>
      <c r="CQ134" s="183"/>
      <c r="CR134" s="183"/>
    </row>
    <row r="135" spans="1:96" ht="45" customHeight="1">
      <c r="A135" s="192"/>
      <c r="B135" s="729" t="s">
        <v>830</v>
      </c>
      <c r="C135" s="729"/>
      <c r="D135" s="199">
        <v>1</v>
      </c>
      <c r="E135" s="200" t="s">
        <v>511</v>
      </c>
      <c r="F135" s="341">
        <v>2</v>
      </c>
      <c r="G135" s="365">
        <f>IF(F135=3,0,IF(F135=1,2,1))</f>
        <v>1</v>
      </c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83"/>
      <c r="AD135" s="183"/>
      <c r="AE135" s="183"/>
      <c r="AF135" s="183"/>
      <c r="AG135" s="183"/>
      <c r="AH135" s="183"/>
      <c r="AI135" s="183"/>
      <c r="AJ135" s="183"/>
      <c r="AK135" s="183"/>
      <c r="AL135" s="183"/>
      <c r="AM135" s="183"/>
      <c r="AN135" s="183"/>
      <c r="AO135" s="183"/>
      <c r="AP135" s="183"/>
      <c r="AQ135" s="183"/>
      <c r="AR135" s="183"/>
      <c r="AS135" s="183"/>
      <c r="AT135" s="183"/>
      <c r="AU135" s="183"/>
      <c r="AV135" s="183"/>
      <c r="AW135" s="183"/>
      <c r="AX135" s="183"/>
      <c r="AY135" s="183"/>
      <c r="AZ135" s="18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183"/>
      <c r="BL135" s="183"/>
      <c r="BM135" s="183"/>
      <c r="BN135" s="183"/>
      <c r="BO135" s="183"/>
      <c r="BP135" s="183"/>
      <c r="BQ135" s="183"/>
      <c r="BR135" s="183"/>
      <c r="BS135" s="183"/>
      <c r="BT135" s="183"/>
      <c r="BU135" s="183"/>
      <c r="BV135" s="183"/>
      <c r="BW135" s="183"/>
      <c r="BX135" s="183"/>
      <c r="BY135" s="183"/>
      <c r="BZ135" s="183"/>
      <c r="CA135" s="183"/>
      <c r="CB135" s="183"/>
      <c r="CC135" s="183"/>
      <c r="CD135" s="183"/>
      <c r="CE135" s="183"/>
      <c r="CF135" s="183"/>
      <c r="CG135" s="183"/>
      <c r="CH135" s="183"/>
      <c r="CI135" s="183"/>
      <c r="CJ135" s="183"/>
      <c r="CK135" s="183"/>
      <c r="CL135" s="183"/>
      <c r="CM135" s="183"/>
      <c r="CN135" s="183"/>
      <c r="CO135" s="183"/>
      <c r="CP135" s="183"/>
      <c r="CQ135" s="183"/>
      <c r="CR135" s="183"/>
    </row>
    <row r="136" spans="1:96" ht="45" customHeight="1">
      <c r="A136" s="192"/>
      <c r="B136" s="729"/>
      <c r="C136" s="729"/>
      <c r="D136" s="199">
        <v>2</v>
      </c>
      <c r="E136" s="200" t="s">
        <v>512</v>
      </c>
      <c r="F136" s="341">
        <v>2</v>
      </c>
      <c r="G136" s="365">
        <f>IF(F136=3,0,IF(F136=1,2,1))</f>
        <v>1</v>
      </c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83"/>
      <c r="AD136" s="183"/>
      <c r="AE136" s="183"/>
      <c r="AF136" s="183"/>
      <c r="AG136" s="183"/>
      <c r="AH136" s="183"/>
      <c r="AI136" s="183"/>
      <c r="AJ136" s="183"/>
      <c r="AK136" s="183"/>
      <c r="AL136" s="183"/>
      <c r="AM136" s="183"/>
      <c r="AN136" s="183"/>
      <c r="AO136" s="183"/>
      <c r="AP136" s="183"/>
      <c r="AQ136" s="183"/>
      <c r="AR136" s="183"/>
      <c r="AS136" s="183"/>
      <c r="AT136" s="183"/>
      <c r="AU136" s="183"/>
      <c r="AV136" s="183"/>
      <c r="AW136" s="183"/>
      <c r="AX136" s="183"/>
      <c r="AY136" s="183"/>
      <c r="AZ136" s="183"/>
      <c r="BA136" s="183"/>
      <c r="BB136" s="183"/>
      <c r="BC136" s="183"/>
      <c r="BD136" s="183"/>
      <c r="BE136" s="183"/>
      <c r="BF136" s="183"/>
      <c r="BG136" s="183"/>
      <c r="BH136" s="183"/>
      <c r="BI136" s="183"/>
      <c r="BJ136" s="183"/>
      <c r="BK136" s="183"/>
      <c r="BL136" s="183"/>
      <c r="BM136" s="183"/>
      <c r="BN136" s="183"/>
      <c r="BO136" s="183"/>
      <c r="BP136" s="183"/>
      <c r="BQ136" s="183"/>
      <c r="BR136" s="183"/>
      <c r="BS136" s="183"/>
      <c r="BT136" s="183"/>
      <c r="BU136" s="183"/>
      <c r="BV136" s="183"/>
      <c r="BW136" s="183"/>
      <c r="BX136" s="183"/>
      <c r="BY136" s="183"/>
      <c r="BZ136" s="183"/>
      <c r="CA136" s="183"/>
      <c r="CB136" s="183"/>
      <c r="CC136" s="183"/>
      <c r="CD136" s="183"/>
      <c r="CE136" s="183"/>
      <c r="CF136" s="183"/>
      <c r="CG136" s="183"/>
      <c r="CH136" s="183"/>
      <c r="CI136" s="183"/>
      <c r="CJ136" s="183"/>
      <c r="CK136" s="183"/>
      <c r="CL136" s="183"/>
      <c r="CM136" s="183"/>
      <c r="CN136" s="183"/>
      <c r="CO136" s="183"/>
      <c r="CP136" s="183"/>
      <c r="CQ136" s="183"/>
      <c r="CR136" s="183"/>
    </row>
    <row r="137" spans="1:96" ht="45" customHeight="1">
      <c r="A137" s="192"/>
      <c r="B137" s="729"/>
      <c r="C137" s="729"/>
      <c r="D137" s="199">
        <v>3</v>
      </c>
      <c r="E137" s="200" t="s">
        <v>513</v>
      </c>
      <c r="F137" s="341">
        <v>1</v>
      </c>
      <c r="G137" s="365">
        <f>IF(F137= 3,0,F137)</f>
        <v>1</v>
      </c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83"/>
      <c r="AF137" s="183"/>
      <c r="AG137" s="183"/>
      <c r="AH137" s="183"/>
      <c r="AI137" s="183"/>
      <c r="AJ137" s="183"/>
      <c r="AK137" s="183"/>
      <c r="AL137" s="183"/>
      <c r="AM137" s="183"/>
      <c r="AN137" s="183"/>
      <c r="AO137" s="183"/>
      <c r="AP137" s="183"/>
      <c r="AQ137" s="183"/>
      <c r="AR137" s="183"/>
      <c r="AS137" s="183"/>
      <c r="AT137" s="183"/>
      <c r="AU137" s="183"/>
      <c r="AV137" s="183"/>
      <c r="AW137" s="183"/>
      <c r="AX137" s="183"/>
      <c r="AY137" s="183"/>
      <c r="AZ137" s="183"/>
      <c r="BA137" s="183"/>
      <c r="BB137" s="183"/>
      <c r="BC137" s="183"/>
      <c r="BD137" s="183"/>
      <c r="BE137" s="183"/>
      <c r="BF137" s="183"/>
      <c r="BG137" s="183"/>
      <c r="BH137" s="183"/>
      <c r="BI137" s="183"/>
      <c r="BJ137" s="183"/>
      <c r="BK137" s="183"/>
      <c r="BL137" s="183"/>
      <c r="BM137" s="183"/>
      <c r="BN137" s="183"/>
      <c r="BO137" s="183"/>
      <c r="BP137" s="183"/>
      <c r="BQ137" s="183"/>
      <c r="BR137" s="183"/>
      <c r="BS137" s="183"/>
      <c r="BT137" s="183"/>
      <c r="BU137" s="183"/>
      <c r="BV137" s="183"/>
      <c r="BW137" s="183"/>
      <c r="BX137" s="183"/>
      <c r="BY137" s="183"/>
      <c r="BZ137" s="183"/>
      <c r="CA137" s="183"/>
      <c r="CB137" s="183"/>
      <c r="CC137" s="183"/>
      <c r="CD137" s="183"/>
      <c r="CE137" s="183"/>
      <c r="CF137" s="183"/>
      <c r="CG137" s="183"/>
      <c r="CH137" s="183"/>
      <c r="CI137" s="183"/>
      <c r="CJ137" s="183"/>
      <c r="CK137" s="183"/>
      <c r="CL137" s="183"/>
      <c r="CM137" s="183"/>
      <c r="CN137" s="183"/>
      <c r="CO137" s="183"/>
      <c r="CP137" s="183"/>
      <c r="CQ137" s="183"/>
      <c r="CR137" s="183"/>
    </row>
    <row r="138" spans="1:96" ht="45" customHeight="1">
      <c r="A138" s="192"/>
      <c r="B138" s="729" t="s">
        <v>831</v>
      </c>
      <c r="C138" s="729"/>
      <c r="D138" s="199">
        <v>1</v>
      </c>
      <c r="E138" s="200" t="s">
        <v>729</v>
      </c>
      <c r="F138" s="341">
        <v>2</v>
      </c>
      <c r="G138" s="365">
        <f>IF(F138=3,0,IF(F138=1,2,1))</f>
        <v>1</v>
      </c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83"/>
      <c r="AD138" s="183"/>
      <c r="AE138" s="183"/>
      <c r="AF138" s="183"/>
      <c r="AG138" s="183"/>
      <c r="AH138" s="183"/>
      <c r="AI138" s="183"/>
      <c r="AJ138" s="183"/>
      <c r="AK138" s="183"/>
      <c r="AL138" s="183"/>
      <c r="AM138" s="183"/>
      <c r="AN138" s="183"/>
      <c r="AO138" s="183"/>
      <c r="AP138" s="183"/>
      <c r="AQ138" s="183"/>
      <c r="AR138" s="183"/>
      <c r="AS138" s="183"/>
      <c r="AT138" s="183"/>
      <c r="AU138" s="183"/>
      <c r="AV138" s="183"/>
      <c r="AW138" s="183"/>
      <c r="AX138" s="183"/>
      <c r="AY138" s="183"/>
      <c r="AZ138" s="183"/>
      <c r="BA138" s="183"/>
      <c r="BB138" s="183"/>
      <c r="BC138" s="183"/>
      <c r="BD138" s="183"/>
      <c r="BE138" s="183"/>
      <c r="BF138" s="183"/>
      <c r="BG138" s="183"/>
      <c r="BH138" s="183"/>
      <c r="BI138" s="183"/>
      <c r="BJ138" s="183"/>
      <c r="BK138" s="183"/>
      <c r="BL138" s="183"/>
      <c r="BM138" s="183"/>
      <c r="BN138" s="183"/>
      <c r="BO138" s="183"/>
      <c r="BP138" s="183"/>
      <c r="BQ138" s="183"/>
      <c r="BR138" s="183"/>
      <c r="BS138" s="183"/>
      <c r="BT138" s="183"/>
      <c r="BU138" s="183"/>
      <c r="BV138" s="183"/>
      <c r="BW138" s="183"/>
      <c r="BX138" s="183"/>
      <c r="BY138" s="183"/>
      <c r="BZ138" s="183"/>
      <c r="CA138" s="183"/>
      <c r="CB138" s="183"/>
      <c r="CC138" s="183"/>
      <c r="CD138" s="183"/>
      <c r="CE138" s="183"/>
      <c r="CF138" s="183"/>
      <c r="CG138" s="183"/>
      <c r="CH138" s="183"/>
      <c r="CI138" s="183"/>
      <c r="CJ138" s="183"/>
      <c r="CK138" s="183"/>
      <c r="CL138" s="183"/>
      <c r="CM138" s="183"/>
      <c r="CN138" s="183"/>
      <c r="CO138" s="183"/>
      <c r="CP138" s="183"/>
      <c r="CQ138" s="183"/>
      <c r="CR138" s="183"/>
    </row>
    <row r="139" spans="1:96" ht="45" customHeight="1">
      <c r="A139" s="192"/>
      <c r="B139" s="729"/>
      <c r="C139" s="729"/>
      <c r="D139" s="199">
        <v>2</v>
      </c>
      <c r="E139" s="200" t="s">
        <v>515</v>
      </c>
      <c r="F139" s="341">
        <v>1</v>
      </c>
      <c r="G139" s="365">
        <f>IF(F139=3,0,IF(F139=1,2,1))</f>
        <v>2</v>
      </c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83"/>
      <c r="AD139" s="183"/>
      <c r="AE139" s="183"/>
      <c r="AF139" s="183"/>
      <c r="AG139" s="183"/>
      <c r="AH139" s="183"/>
      <c r="AI139" s="183"/>
      <c r="AJ139" s="183"/>
      <c r="AK139" s="183"/>
      <c r="AL139" s="183"/>
      <c r="AM139" s="183"/>
      <c r="AN139" s="183"/>
      <c r="AO139" s="183"/>
      <c r="AP139" s="183"/>
      <c r="AQ139" s="183"/>
      <c r="AR139" s="183"/>
      <c r="AS139" s="183"/>
      <c r="AT139" s="183"/>
      <c r="AU139" s="183"/>
      <c r="AV139" s="183"/>
      <c r="AW139" s="183"/>
      <c r="AX139" s="183"/>
      <c r="AY139" s="183"/>
      <c r="AZ139" s="183"/>
      <c r="BA139" s="183"/>
      <c r="BB139" s="183"/>
      <c r="BC139" s="183"/>
      <c r="BD139" s="183"/>
      <c r="BE139" s="183"/>
      <c r="BF139" s="183"/>
      <c r="BG139" s="183"/>
      <c r="BH139" s="183"/>
      <c r="BI139" s="183"/>
      <c r="BJ139" s="183"/>
      <c r="BK139" s="183"/>
      <c r="BL139" s="183"/>
      <c r="BM139" s="183"/>
      <c r="BN139" s="183"/>
      <c r="BO139" s="183"/>
      <c r="BP139" s="183"/>
      <c r="BQ139" s="183"/>
      <c r="BR139" s="183"/>
      <c r="BS139" s="183"/>
      <c r="BT139" s="183"/>
      <c r="BU139" s="183"/>
      <c r="BV139" s="183"/>
      <c r="BW139" s="183"/>
      <c r="BX139" s="183"/>
      <c r="BY139" s="183"/>
      <c r="BZ139" s="183"/>
      <c r="CA139" s="183"/>
      <c r="CB139" s="183"/>
      <c r="CC139" s="183"/>
      <c r="CD139" s="183"/>
      <c r="CE139" s="183"/>
      <c r="CF139" s="183"/>
      <c r="CG139" s="183"/>
      <c r="CH139" s="183"/>
      <c r="CI139" s="183"/>
      <c r="CJ139" s="183"/>
      <c r="CK139" s="183"/>
      <c r="CL139" s="183"/>
      <c r="CM139" s="183"/>
      <c r="CN139" s="183"/>
      <c r="CO139" s="183"/>
      <c r="CP139" s="183"/>
      <c r="CQ139" s="183"/>
      <c r="CR139" s="183"/>
    </row>
    <row r="140" spans="1:96" ht="45" customHeight="1">
      <c r="A140" s="192"/>
      <c r="B140" s="729"/>
      <c r="C140" s="729"/>
      <c r="D140" s="199">
        <v>3</v>
      </c>
      <c r="E140" s="200" t="s">
        <v>516</v>
      </c>
      <c r="F140" s="341">
        <v>2</v>
      </c>
      <c r="G140" s="365">
        <f>IF(F140=3,0,IF(F140=1,2,1))</f>
        <v>1</v>
      </c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83"/>
      <c r="AD140" s="183"/>
      <c r="AE140" s="183"/>
      <c r="AF140" s="183"/>
      <c r="AG140" s="183"/>
      <c r="AH140" s="183"/>
      <c r="AI140" s="183"/>
      <c r="AJ140" s="183"/>
      <c r="AK140" s="183"/>
      <c r="AL140" s="183"/>
      <c r="AM140" s="183"/>
      <c r="AN140" s="183"/>
      <c r="AO140" s="183"/>
      <c r="AP140" s="183"/>
      <c r="AQ140" s="183"/>
      <c r="AR140" s="183"/>
      <c r="AS140" s="183"/>
      <c r="AT140" s="183"/>
      <c r="AU140" s="183"/>
      <c r="AV140" s="183"/>
      <c r="AW140" s="183"/>
      <c r="AX140" s="183"/>
      <c r="AY140" s="183"/>
      <c r="AZ140" s="183"/>
      <c r="BA140" s="183"/>
      <c r="BB140" s="183"/>
      <c r="BC140" s="183"/>
      <c r="BD140" s="183"/>
      <c r="BE140" s="183"/>
      <c r="BF140" s="183"/>
      <c r="BG140" s="183"/>
      <c r="BH140" s="183"/>
      <c r="BI140" s="183"/>
      <c r="BJ140" s="183"/>
      <c r="BK140" s="183"/>
      <c r="BL140" s="183"/>
      <c r="BM140" s="183"/>
      <c r="BN140" s="183"/>
      <c r="BO140" s="183"/>
      <c r="BP140" s="183"/>
      <c r="BQ140" s="183"/>
      <c r="BR140" s="183"/>
      <c r="BS140" s="183"/>
      <c r="BT140" s="183"/>
      <c r="BU140" s="183"/>
      <c r="BV140" s="183"/>
      <c r="BW140" s="183"/>
      <c r="BX140" s="183"/>
      <c r="BY140" s="183"/>
      <c r="BZ140" s="183"/>
      <c r="CA140" s="183"/>
      <c r="CB140" s="183"/>
      <c r="CC140" s="183"/>
      <c r="CD140" s="183"/>
      <c r="CE140" s="183"/>
      <c r="CF140" s="183"/>
      <c r="CG140" s="183"/>
      <c r="CH140" s="183"/>
      <c r="CI140" s="183"/>
      <c r="CJ140" s="183"/>
      <c r="CK140" s="183"/>
      <c r="CL140" s="183"/>
      <c r="CM140" s="183"/>
      <c r="CN140" s="183"/>
      <c r="CO140" s="183"/>
      <c r="CP140" s="183"/>
      <c r="CQ140" s="183"/>
      <c r="CR140" s="183"/>
    </row>
    <row r="141" spans="1:96" ht="45" customHeight="1">
      <c r="A141" s="192"/>
      <c r="B141" s="729"/>
      <c r="C141" s="729"/>
      <c r="D141" s="199">
        <v>4</v>
      </c>
      <c r="E141" s="200" t="s">
        <v>652</v>
      </c>
      <c r="F141" s="341">
        <v>2</v>
      </c>
      <c r="G141" s="365">
        <f>IF(F141=3,0,IF(F141=1,2,1))</f>
        <v>1</v>
      </c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83"/>
      <c r="AD141" s="183"/>
      <c r="AE141" s="183"/>
      <c r="AF141" s="183"/>
      <c r="AG141" s="183"/>
      <c r="AH141" s="183"/>
      <c r="AI141" s="183"/>
      <c r="AJ141" s="183"/>
      <c r="AK141" s="183"/>
      <c r="AL141" s="183"/>
      <c r="AM141" s="183"/>
      <c r="AN141" s="183"/>
      <c r="AO141" s="183"/>
      <c r="AP141" s="183"/>
      <c r="AQ141" s="183"/>
      <c r="AR141" s="183"/>
      <c r="AS141" s="183"/>
      <c r="AT141" s="183"/>
      <c r="AU141" s="183"/>
      <c r="AV141" s="183"/>
      <c r="AW141" s="183"/>
      <c r="AX141" s="183"/>
      <c r="AY141" s="183"/>
      <c r="AZ141" s="183"/>
      <c r="BA141" s="183"/>
      <c r="BB141" s="183"/>
      <c r="BC141" s="183"/>
      <c r="BD141" s="183"/>
      <c r="BE141" s="183"/>
      <c r="BF141" s="183"/>
      <c r="BG141" s="183"/>
      <c r="BH141" s="183"/>
      <c r="BI141" s="183"/>
      <c r="BJ141" s="183"/>
      <c r="BK141" s="183"/>
      <c r="BL141" s="183"/>
      <c r="BM141" s="183"/>
      <c r="BN141" s="183"/>
      <c r="BO141" s="183"/>
      <c r="BP141" s="183"/>
      <c r="BQ141" s="183"/>
      <c r="BR141" s="183"/>
      <c r="BS141" s="183"/>
      <c r="BT141" s="183"/>
      <c r="BU141" s="183"/>
      <c r="BV141" s="183"/>
      <c r="BW141" s="183"/>
      <c r="BX141" s="183"/>
      <c r="BY141" s="183"/>
      <c r="BZ141" s="183"/>
      <c r="CA141" s="183"/>
      <c r="CB141" s="183"/>
      <c r="CC141" s="183"/>
      <c r="CD141" s="183"/>
      <c r="CE141" s="183"/>
      <c r="CF141" s="183"/>
      <c r="CG141" s="183"/>
      <c r="CH141" s="183"/>
      <c r="CI141" s="183"/>
      <c r="CJ141" s="183"/>
      <c r="CK141" s="183"/>
      <c r="CL141" s="183"/>
      <c r="CM141" s="183"/>
      <c r="CN141" s="183"/>
      <c r="CO141" s="183"/>
      <c r="CP141" s="183"/>
      <c r="CQ141" s="183"/>
      <c r="CR141" s="183"/>
    </row>
    <row r="142" spans="1:96" ht="45" customHeight="1">
      <c r="A142" s="192"/>
      <c r="B142" s="729" t="s">
        <v>832</v>
      </c>
      <c r="C142" s="729"/>
      <c r="D142" s="199">
        <v>1</v>
      </c>
      <c r="E142" s="200" t="s">
        <v>902</v>
      </c>
      <c r="F142" s="341">
        <v>2</v>
      </c>
      <c r="G142" s="365">
        <f>IF(F142=3,0,IF(F142=1,2,1))</f>
        <v>1</v>
      </c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83"/>
      <c r="AD142" s="183"/>
      <c r="AE142" s="183"/>
      <c r="AF142" s="183"/>
      <c r="AG142" s="183"/>
      <c r="AH142" s="183"/>
      <c r="AI142" s="183"/>
      <c r="AJ142" s="183"/>
      <c r="AK142" s="183"/>
      <c r="AL142" s="183"/>
      <c r="AM142" s="183"/>
      <c r="AN142" s="183"/>
      <c r="AO142" s="183"/>
      <c r="AP142" s="183"/>
      <c r="AQ142" s="183"/>
      <c r="AR142" s="183"/>
      <c r="AS142" s="183"/>
      <c r="AT142" s="183"/>
      <c r="AU142" s="183"/>
      <c r="AV142" s="183"/>
      <c r="AW142" s="183"/>
      <c r="AX142" s="183"/>
      <c r="AY142" s="183"/>
      <c r="AZ142" s="183"/>
      <c r="BA142" s="183"/>
      <c r="BB142" s="183"/>
      <c r="BC142" s="183"/>
      <c r="BD142" s="183"/>
      <c r="BE142" s="183"/>
      <c r="BF142" s="183"/>
      <c r="BG142" s="183"/>
      <c r="BH142" s="183"/>
      <c r="BI142" s="183"/>
      <c r="BJ142" s="183"/>
      <c r="BK142" s="183"/>
      <c r="BL142" s="183"/>
      <c r="BM142" s="183"/>
      <c r="BN142" s="183"/>
      <c r="BO142" s="183"/>
      <c r="BP142" s="183"/>
      <c r="BQ142" s="183"/>
      <c r="BR142" s="183"/>
      <c r="BS142" s="183"/>
      <c r="BT142" s="183"/>
      <c r="BU142" s="183"/>
      <c r="BV142" s="183"/>
      <c r="BW142" s="183"/>
      <c r="BX142" s="183"/>
      <c r="BY142" s="183"/>
      <c r="BZ142" s="183"/>
      <c r="CA142" s="183"/>
      <c r="CB142" s="183"/>
      <c r="CC142" s="183"/>
      <c r="CD142" s="183"/>
      <c r="CE142" s="183"/>
      <c r="CF142" s="183"/>
      <c r="CG142" s="183"/>
      <c r="CH142" s="183"/>
      <c r="CI142" s="183"/>
      <c r="CJ142" s="183"/>
      <c r="CK142" s="183"/>
      <c r="CL142" s="183"/>
      <c r="CM142" s="183"/>
      <c r="CN142" s="183"/>
      <c r="CO142" s="183"/>
      <c r="CP142" s="183"/>
      <c r="CQ142" s="183"/>
      <c r="CR142" s="183"/>
    </row>
    <row r="143" spans="1:96" ht="45" customHeight="1">
      <c r="A143" s="192"/>
      <c r="B143" s="729"/>
      <c r="C143" s="729"/>
      <c r="D143" s="199">
        <v>2</v>
      </c>
      <c r="E143" s="200" t="s">
        <v>903</v>
      </c>
      <c r="F143" s="341">
        <v>2</v>
      </c>
      <c r="G143" s="365">
        <f>IF(F143=3,0,IF(F143=1,2,1))</f>
        <v>1</v>
      </c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83"/>
      <c r="AD143" s="183"/>
      <c r="AE143" s="183"/>
      <c r="AF143" s="183"/>
      <c r="AG143" s="183"/>
      <c r="AH143" s="183"/>
      <c r="AI143" s="183"/>
      <c r="AJ143" s="183"/>
      <c r="AK143" s="183"/>
      <c r="AL143" s="183"/>
      <c r="AM143" s="183"/>
      <c r="AN143" s="183"/>
      <c r="AO143" s="183"/>
      <c r="AP143" s="183"/>
      <c r="AQ143" s="183"/>
      <c r="AR143" s="183"/>
      <c r="AS143" s="183"/>
      <c r="AT143" s="183"/>
      <c r="AU143" s="183"/>
      <c r="AV143" s="183"/>
      <c r="AW143" s="183"/>
      <c r="AX143" s="183"/>
      <c r="AY143" s="183"/>
      <c r="AZ143" s="183"/>
      <c r="BA143" s="183"/>
      <c r="BB143" s="183"/>
      <c r="BC143" s="183"/>
      <c r="BD143" s="183"/>
      <c r="BE143" s="183"/>
      <c r="BF143" s="183"/>
      <c r="BG143" s="183"/>
      <c r="BH143" s="183"/>
      <c r="BI143" s="183"/>
      <c r="BJ143" s="183"/>
      <c r="BK143" s="183"/>
      <c r="BL143" s="183"/>
      <c r="BM143" s="183"/>
      <c r="BN143" s="183"/>
      <c r="BO143" s="183"/>
      <c r="BP143" s="183"/>
      <c r="BQ143" s="183"/>
      <c r="BR143" s="183"/>
      <c r="BS143" s="183"/>
      <c r="BT143" s="183"/>
      <c r="BU143" s="183"/>
      <c r="BV143" s="183"/>
      <c r="BW143" s="183"/>
      <c r="BX143" s="183"/>
      <c r="BY143" s="183"/>
      <c r="BZ143" s="183"/>
      <c r="CA143" s="183"/>
      <c r="CB143" s="183"/>
      <c r="CC143" s="183"/>
      <c r="CD143" s="183"/>
      <c r="CE143" s="183"/>
      <c r="CF143" s="183"/>
      <c r="CG143" s="183"/>
      <c r="CH143" s="183"/>
      <c r="CI143" s="183"/>
      <c r="CJ143" s="183"/>
      <c r="CK143" s="183"/>
      <c r="CL143" s="183"/>
      <c r="CM143" s="183"/>
      <c r="CN143" s="183"/>
      <c r="CO143" s="183"/>
      <c r="CP143" s="183"/>
      <c r="CQ143" s="183"/>
      <c r="CR143" s="183"/>
    </row>
    <row r="144" spans="1:96" ht="45" customHeight="1">
      <c r="A144" s="192"/>
      <c r="B144" s="736" t="s">
        <v>519</v>
      </c>
      <c r="C144" s="737"/>
      <c r="D144" s="737"/>
      <c r="E144" s="737"/>
      <c r="F144" s="738"/>
      <c r="G144" s="365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83"/>
      <c r="AD144" s="183"/>
      <c r="AE144" s="183"/>
      <c r="AF144" s="183"/>
      <c r="AG144" s="183"/>
      <c r="AH144" s="183"/>
      <c r="AI144" s="183"/>
      <c r="AJ144" s="183"/>
      <c r="AK144" s="183"/>
      <c r="AL144" s="183"/>
      <c r="AM144" s="183"/>
      <c r="AN144" s="183"/>
      <c r="AO144" s="183"/>
      <c r="AP144" s="183"/>
      <c r="AQ144" s="183"/>
      <c r="AR144" s="183"/>
      <c r="AS144" s="183"/>
      <c r="AT144" s="183"/>
      <c r="AU144" s="183"/>
      <c r="AV144" s="183"/>
      <c r="AW144" s="183"/>
      <c r="AX144" s="183"/>
      <c r="AY144" s="183"/>
      <c r="AZ144" s="183"/>
      <c r="BA144" s="183"/>
      <c r="BB144" s="183"/>
      <c r="BC144" s="183"/>
      <c r="BD144" s="183"/>
      <c r="BE144" s="183"/>
      <c r="BF144" s="183"/>
      <c r="BG144" s="183"/>
      <c r="BH144" s="183"/>
      <c r="BI144" s="183"/>
      <c r="BJ144" s="183"/>
      <c r="BK144" s="183"/>
      <c r="BL144" s="183"/>
      <c r="BM144" s="183"/>
      <c r="BN144" s="183"/>
      <c r="BO144" s="183"/>
      <c r="BP144" s="183"/>
      <c r="BQ144" s="183"/>
      <c r="BR144" s="183"/>
      <c r="BS144" s="183"/>
      <c r="BT144" s="183"/>
      <c r="BU144" s="183"/>
      <c r="BV144" s="183"/>
      <c r="BW144" s="183"/>
      <c r="BX144" s="183"/>
      <c r="BY144" s="183"/>
      <c r="BZ144" s="183"/>
      <c r="CA144" s="183"/>
      <c r="CB144" s="183"/>
      <c r="CC144" s="183"/>
      <c r="CD144" s="183"/>
      <c r="CE144" s="183"/>
      <c r="CF144" s="183"/>
      <c r="CG144" s="183"/>
      <c r="CH144" s="183"/>
      <c r="CI144" s="183"/>
      <c r="CJ144" s="183"/>
      <c r="CK144" s="183"/>
      <c r="CL144" s="183"/>
      <c r="CM144" s="183"/>
      <c r="CN144" s="183"/>
      <c r="CO144" s="183"/>
      <c r="CP144" s="183"/>
      <c r="CQ144" s="183"/>
      <c r="CR144" s="183"/>
    </row>
    <row r="145" spans="1:96" ht="45" customHeight="1">
      <c r="A145" s="192"/>
      <c r="B145" s="729" t="s">
        <v>520</v>
      </c>
      <c r="C145" s="729"/>
      <c r="D145" s="199">
        <v>1</v>
      </c>
      <c r="E145" s="200" t="s">
        <v>757</v>
      </c>
      <c r="F145" s="341">
        <v>1</v>
      </c>
      <c r="G145" s="365">
        <f>IF(F145=1,2,1)</f>
        <v>2</v>
      </c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83"/>
      <c r="AD145" s="183"/>
      <c r="AE145" s="183"/>
      <c r="AF145" s="183"/>
      <c r="AG145" s="183"/>
      <c r="AH145" s="183"/>
      <c r="AI145" s="183"/>
      <c r="AJ145" s="183"/>
      <c r="AK145" s="183"/>
      <c r="AL145" s="183"/>
      <c r="AM145" s="183"/>
      <c r="AN145" s="183"/>
      <c r="AO145" s="183"/>
      <c r="AP145" s="183"/>
      <c r="AQ145" s="183"/>
      <c r="AR145" s="183"/>
      <c r="AS145" s="183"/>
      <c r="AT145" s="183"/>
      <c r="AU145" s="183"/>
      <c r="AV145" s="183"/>
      <c r="AW145" s="183"/>
      <c r="AX145" s="183"/>
      <c r="AY145" s="183"/>
      <c r="AZ145" s="183"/>
      <c r="BA145" s="183"/>
      <c r="BB145" s="183"/>
      <c r="BC145" s="183"/>
      <c r="BD145" s="183"/>
      <c r="BE145" s="183"/>
      <c r="BF145" s="183"/>
      <c r="BG145" s="183"/>
      <c r="BH145" s="183"/>
      <c r="BI145" s="183"/>
      <c r="BJ145" s="183"/>
      <c r="BK145" s="183"/>
      <c r="BL145" s="183"/>
      <c r="BM145" s="183"/>
      <c r="BN145" s="183"/>
      <c r="BO145" s="183"/>
      <c r="BP145" s="183"/>
      <c r="BQ145" s="183"/>
      <c r="BR145" s="183"/>
      <c r="BS145" s="183"/>
      <c r="BT145" s="183"/>
      <c r="BU145" s="183"/>
      <c r="BV145" s="183"/>
      <c r="BW145" s="183"/>
      <c r="BX145" s="183"/>
      <c r="BY145" s="183"/>
      <c r="BZ145" s="183"/>
      <c r="CA145" s="183"/>
      <c r="CB145" s="183"/>
      <c r="CC145" s="183"/>
      <c r="CD145" s="183"/>
      <c r="CE145" s="183"/>
      <c r="CF145" s="183"/>
      <c r="CG145" s="183"/>
      <c r="CH145" s="183"/>
      <c r="CI145" s="183"/>
      <c r="CJ145" s="183"/>
      <c r="CK145" s="183"/>
      <c r="CL145" s="183"/>
      <c r="CM145" s="183"/>
      <c r="CN145" s="183"/>
      <c r="CO145" s="183"/>
      <c r="CP145" s="183"/>
      <c r="CQ145" s="183"/>
      <c r="CR145" s="183"/>
    </row>
    <row r="146" spans="1:96" ht="45" customHeight="1">
      <c r="A146" s="192"/>
      <c r="B146" s="729"/>
      <c r="C146" s="729"/>
      <c r="D146" s="199">
        <v>2</v>
      </c>
      <c r="E146" s="200" t="s">
        <v>716</v>
      </c>
      <c r="F146" s="341">
        <v>2</v>
      </c>
      <c r="G146" s="365">
        <f>IF(F146=1,2,1)</f>
        <v>1</v>
      </c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83"/>
      <c r="AD146" s="183"/>
      <c r="AE146" s="183"/>
      <c r="AF146" s="183"/>
      <c r="AG146" s="183"/>
      <c r="AH146" s="183"/>
      <c r="AI146" s="183"/>
      <c r="AJ146" s="183"/>
      <c r="AK146" s="183"/>
      <c r="AL146" s="183"/>
      <c r="AM146" s="183"/>
      <c r="AN146" s="183"/>
      <c r="AO146" s="183"/>
      <c r="AP146" s="183"/>
      <c r="AQ146" s="183"/>
      <c r="AR146" s="183"/>
      <c r="AS146" s="183"/>
      <c r="AT146" s="183"/>
      <c r="AU146" s="183"/>
      <c r="AV146" s="183"/>
      <c r="AW146" s="183"/>
      <c r="AX146" s="183"/>
      <c r="AY146" s="183"/>
      <c r="AZ146" s="183"/>
      <c r="BA146" s="183"/>
      <c r="BB146" s="183"/>
      <c r="BC146" s="183"/>
      <c r="BD146" s="183"/>
      <c r="BE146" s="183"/>
      <c r="BF146" s="183"/>
      <c r="BG146" s="183"/>
      <c r="BH146" s="183"/>
      <c r="BI146" s="183"/>
      <c r="BJ146" s="183"/>
      <c r="BK146" s="183"/>
      <c r="BL146" s="183"/>
      <c r="BM146" s="183"/>
      <c r="BN146" s="183"/>
      <c r="BO146" s="183"/>
      <c r="BP146" s="183"/>
      <c r="BQ146" s="183"/>
      <c r="BR146" s="183"/>
      <c r="BS146" s="183"/>
      <c r="BT146" s="183"/>
      <c r="BU146" s="183"/>
      <c r="BV146" s="183"/>
      <c r="BW146" s="183"/>
      <c r="BX146" s="183"/>
      <c r="BY146" s="183"/>
      <c r="BZ146" s="183"/>
      <c r="CA146" s="183"/>
      <c r="CB146" s="183"/>
      <c r="CC146" s="183"/>
      <c r="CD146" s="183"/>
      <c r="CE146" s="183"/>
      <c r="CF146" s="183"/>
      <c r="CG146" s="183"/>
      <c r="CH146" s="183"/>
      <c r="CI146" s="183"/>
      <c r="CJ146" s="183"/>
      <c r="CK146" s="183"/>
      <c r="CL146" s="183"/>
      <c r="CM146" s="183"/>
      <c r="CN146" s="183"/>
      <c r="CO146" s="183"/>
      <c r="CP146" s="183"/>
      <c r="CQ146" s="183"/>
      <c r="CR146" s="183"/>
    </row>
    <row r="147" spans="1:96" ht="45" customHeight="1">
      <c r="A147" s="192"/>
      <c r="B147" s="729"/>
      <c r="C147" s="729"/>
      <c r="D147" s="199">
        <v>3</v>
      </c>
      <c r="E147" s="200" t="s">
        <v>702</v>
      </c>
      <c r="F147" s="341">
        <v>2</v>
      </c>
      <c r="G147" s="365">
        <f>IF(F147=1,2,1)</f>
        <v>1</v>
      </c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  <c r="BL147" s="183"/>
      <c r="BM147" s="183"/>
      <c r="BN147" s="183"/>
      <c r="BO147" s="183"/>
      <c r="BP147" s="183"/>
      <c r="BQ147" s="183"/>
      <c r="BR147" s="183"/>
      <c r="BS147" s="183"/>
      <c r="BT147" s="183"/>
      <c r="BU147" s="183"/>
      <c r="BV147" s="183"/>
      <c r="BW147" s="183"/>
      <c r="BX147" s="183"/>
      <c r="BY147" s="183"/>
      <c r="BZ147" s="183"/>
      <c r="CA147" s="183"/>
      <c r="CB147" s="183"/>
      <c r="CC147" s="183"/>
      <c r="CD147" s="183"/>
      <c r="CE147" s="183"/>
      <c r="CF147" s="183"/>
      <c r="CG147" s="183"/>
      <c r="CH147" s="183"/>
      <c r="CI147" s="183"/>
      <c r="CJ147" s="183"/>
      <c r="CK147" s="183"/>
      <c r="CL147" s="183"/>
      <c r="CM147" s="183"/>
      <c r="CN147" s="183"/>
      <c r="CO147" s="183"/>
      <c r="CP147" s="183"/>
      <c r="CQ147" s="183"/>
      <c r="CR147" s="183"/>
    </row>
    <row r="148" spans="1:96" ht="45" customHeight="1">
      <c r="A148" s="192"/>
      <c r="B148" s="729"/>
      <c r="C148" s="729"/>
      <c r="D148" s="199">
        <v>4</v>
      </c>
      <c r="E148" s="200" t="s">
        <v>522</v>
      </c>
      <c r="F148" s="341">
        <v>2</v>
      </c>
      <c r="G148" s="365">
        <f>IF(F148=1,2,1)</f>
        <v>1</v>
      </c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  <c r="BL148" s="183"/>
      <c r="BM148" s="183"/>
      <c r="BN148" s="183"/>
      <c r="BO148" s="183"/>
      <c r="BP148" s="183"/>
      <c r="BQ148" s="183"/>
      <c r="BR148" s="183"/>
      <c r="BS148" s="183"/>
      <c r="BT148" s="183"/>
      <c r="BU148" s="183"/>
      <c r="BV148" s="183"/>
      <c r="BW148" s="183"/>
      <c r="BX148" s="183"/>
      <c r="BY148" s="183"/>
      <c r="BZ148" s="183"/>
      <c r="CA148" s="183"/>
      <c r="CB148" s="183"/>
      <c r="CC148" s="183"/>
      <c r="CD148" s="183"/>
      <c r="CE148" s="183"/>
      <c r="CF148" s="183"/>
      <c r="CG148" s="183"/>
      <c r="CH148" s="183"/>
      <c r="CI148" s="183"/>
      <c r="CJ148" s="183"/>
      <c r="CK148" s="183"/>
      <c r="CL148" s="183"/>
      <c r="CM148" s="183"/>
      <c r="CN148" s="183"/>
      <c r="CO148" s="183"/>
      <c r="CP148" s="183"/>
      <c r="CQ148" s="183"/>
      <c r="CR148" s="183"/>
    </row>
    <row r="149" spans="1:96" ht="45" customHeight="1">
      <c r="A149" s="192"/>
      <c r="B149" s="729"/>
      <c r="C149" s="729"/>
      <c r="D149" s="199">
        <v>5</v>
      </c>
      <c r="E149" s="200" t="s">
        <v>523</v>
      </c>
      <c r="F149" s="341">
        <v>2</v>
      </c>
      <c r="G149" s="365">
        <f>IF(F149=1,2,1)</f>
        <v>1</v>
      </c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  <c r="BL149" s="183"/>
      <c r="BM149" s="183"/>
      <c r="BN149" s="183"/>
      <c r="BO149" s="183"/>
      <c r="BP149" s="183"/>
      <c r="BQ149" s="183"/>
      <c r="BR149" s="183"/>
      <c r="BS149" s="183"/>
      <c r="BT149" s="183"/>
      <c r="BU149" s="183"/>
      <c r="BV149" s="183"/>
      <c r="BW149" s="183"/>
      <c r="BX149" s="183"/>
      <c r="BY149" s="183"/>
      <c r="BZ149" s="183"/>
      <c r="CA149" s="183"/>
      <c r="CB149" s="183"/>
      <c r="CC149" s="183"/>
      <c r="CD149" s="183"/>
      <c r="CE149" s="183"/>
      <c r="CF149" s="183"/>
      <c r="CG149" s="183"/>
      <c r="CH149" s="183"/>
      <c r="CI149" s="183"/>
      <c r="CJ149" s="183"/>
      <c r="CK149" s="183"/>
      <c r="CL149" s="183"/>
      <c r="CM149" s="183"/>
      <c r="CN149" s="183"/>
      <c r="CO149" s="183"/>
      <c r="CP149" s="183"/>
      <c r="CQ149" s="183"/>
      <c r="CR149" s="183"/>
    </row>
    <row r="150" spans="1:96" ht="45" customHeight="1">
      <c r="A150" s="192"/>
      <c r="B150" s="729"/>
      <c r="C150" s="729"/>
      <c r="D150" s="199">
        <v>6</v>
      </c>
      <c r="E150" s="200" t="s">
        <v>524</v>
      </c>
      <c r="F150" s="341">
        <v>2</v>
      </c>
      <c r="G150" s="365">
        <f>IF(F150=1,2,1)</f>
        <v>1</v>
      </c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  <c r="BL150" s="183"/>
      <c r="BM150" s="183"/>
      <c r="BN150" s="183"/>
      <c r="BO150" s="183"/>
      <c r="BP150" s="183"/>
      <c r="BQ150" s="183"/>
      <c r="BR150" s="183"/>
      <c r="BS150" s="183"/>
      <c r="BT150" s="183"/>
      <c r="BU150" s="183"/>
      <c r="BV150" s="183"/>
      <c r="BW150" s="183"/>
      <c r="BX150" s="183"/>
      <c r="BY150" s="183"/>
      <c r="BZ150" s="183"/>
      <c r="CA150" s="183"/>
      <c r="CB150" s="183"/>
      <c r="CC150" s="183"/>
      <c r="CD150" s="183"/>
      <c r="CE150" s="183"/>
      <c r="CF150" s="183"/>
      <c r="CG150" s="183"/>
      <c r="CH150" s="183"/>
      <c r="CI150" s="183"/>
      <c r="CJ150" s="183"/>
      <c r="CK150" s="183"/>
      <c r="CL150" s="183"/>
      <c r="CM150" s="183"/>
      <c r="CN150" s="183"/>
      <c r="CO150" s="183"/>
      <c r="CP150" s="183"/>
      <c r="CQ150" s="183"/>
      <c r="CR150" s="183"/>
    </row>
    <row r="151" spans="1:96" ht="45" customHeight="1">
      <c r="A151" s="192"/>
      <c r="B151" s="729"/>
      <c r="C151" s="729"/>
      <c r="D151" s="199">
        <v>7</v>
      </c>
      <c r="E151" s="200" t="s">
        <v>525</v>
      </c>
      <c r="F151" s="341">
        <v>2</v>
      </c>
      <c r="G151" s="365">
        <f>IF(F151=1,2,1)</f>
        <v>1</v>
      </c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  <c r="BL151" s="183"/>
      <c r="BM151" s="183"/>
      <c r="BN151" s="183"/>
      <c r="BO151" s="183"/>
      <c r="BP151" s="183"/>
      <c r="BQ151" s="183"/>
      <c r="BR151" s="183"/>
      <c r="BS151" s="183"/>
      <c r="BT151" s="183"/>
      <c r="BU151" s="183"/>
      <c r="BV151" s="183"/>
      <c r="BW151" s="183"/>
      <c r="BX151" s="183"/>
      <c r="BY151" s="183"/>
      <c r="BZ151" s="183"/>
      <c r="CA151" s="183"/>
      <c r="CB151" s="183"/>
      <c r="CC151" s="183"/>
      <c r="CD151" s="183"/>
      <c r="CE151" s="183"/>
      <c r="CF151" s="183"/>
      <c r="CG151" s="183"/>
      <c r="CH151" s="183"/>
      <c r="CI151" s="183"/>
      <c r="CJ151" s="183"/>
      <c r="CK151" s="183"/>
      <c r="CL151" s="183"/>
      <c r="CM151" s="183"/>
      <c r="CN151" s="183"/>
      <c r="CO151" s="183"/>
      <c r="CP151" s="183"/>
      <c r="CQ151" s="183"/>
      <c r="CR151" s="183"/>
    </row>
    <row r="152" spans="1:96" ht="45" customHeight="1">
      <c r="A152" s="192"/>
      <c r="B152" s="729" t="s">
        <v>526</v>
      </c>
      <c r="C152" s="729"/>
      <c r="D152" s="199">
        <v>1</v>
      </c>
      <c r="E152" s="200" t="s">
        <v>527</v>
      </c>
      <c r="F152" s="341">
        <v>1</v>
      </c>
      <c r="G152" s="365">
        <f>IF(F152=1,2,1)</f>
        <v>2</v>
      </c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  <c r="BL152" s="183"/>
      <c r="BM152" s="183"/>
      <c r="BN152" s="183"/>
      <c r="BO152" s="183"/>
      <c r="BP152" s="183"/>
      <c r="BQ152" s="183"/>
      <c r="BR152" s="183"/>
      <c r="BS152" s="183"/>
      <c r="BT152" s="183"/>
      <c r="BU152" s="183"/>
      <c r="BV152" s="183"/>
      <c r="BW152" s="183"/>
      <c r="BX152" s="183"/>
      <c r="BY152" s="183"/>
      <c r="BZ152" s="183"/>
      <c r="CA152" s="183"/>
      <c r="CB152" s="183"/>
      <c r="CC152" s="183"/>
      <c r="CD152" s="183"/>
      <c r="CE152" s="183"/>
      <c r="CF152" s="183"/>
      <c r="CG152" s="183"/>
      <c r="CH152" s="183"/>
      <c r="CI152" s="183"/>
      <c r="CJ152" s="183"/>
      <c r="CK152" s="183"/>
      <c r="CL152" s="183"/>
      <c r="CM152" s="183"/>
      <c r="CN152" s="183"/>
      <c r="CO152" s="183"/>
      <c r="CP152" s="183"/>
      <c r="CQ152" s="183"/>
      <c r="CR152" s="183"/>
    </row>
    <row r="153" spans="1:96" ht="45" customHeight="1">
      <c r="A153" s="192"/>
      <c r="B153" s="729"/>
      <c r="C153" s="729"/>
      <c r="D153" s="199">
        <v>2</v>
      </c>
      <c r="E153" s="200" t="s">
        <v>529</v>
      </c>
      <c r="F153" s="341">
        <v>1</v>
      </c>
      <c r="G153" s="365">
        <f>IF(AND(F152= 1,OR(F153=1,F153=2)),F153,IF(F152=2,0,2))</f>
        <v>1</v>
      </c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  <c r="BL153" s="183"/>
      <c r="BM153" s="183"/>
      <c r="BN153" s="183"/>
      <c r="BO153" s="183"/>
      <c r="BP153" s="183"/>
      <c r="BQ153" s="183"/>
      <c r="BR153" s="183"/>
      <c r="BS153" s="183"/>
      <c r="BT153" s="183"/>
      <c r="BU153" s="183"/>
      <c r="BV153" s="183"/>
      <c r="BW153" s="183"/>
      <c r="BX153" s="183"/>
      <c r="BY153" s="183"/>
      <c r="BZ153" s="183"/>
      <c r="CA153" s="183"/>
      <c r="CB153" s="183"/>
      <c r="CC153" s="183"/>
      <c r="CD153" s="183"/>
      <c r="CE153" s="183"/>
      <c r="CF153" s="183"/>
      <c r="CG153" s="183"/>
      <c r="CH153" s="183"/>
      <c r="CI153" s="183"/>
      <c r="CJ153" s="183"/>
      <c r="CK153" s="183"/>
      <c r="CL153" s="183"/>
      <c r="CM153" s="183"/>
      <c r="CN153" s="183"/>
      <c r="CO153" s="183"/>
      <c r="CP153" s="183"/>
      <c r="CQ153" s="183"/>
      <c r="CR153" s="183"/>
    </row>
    <row r="154" spans="1:96" ht="45" customHeight="1">
      <c r="A154" s="192"/>
      <c r="B154" s="729"/>
      <c r="C154" s="729"/>
      <c r="D154" s="199">
        <v>3</v>
      </c>
      <c r="E154" s="200" t="s">
        <v>772</v>
      </c>
      <c r="F154" s="341">
        <v>2</v>
      </c>
      <c r="G154" s="365">
        <f>IF(F154=1,2,1)</f>
        <v>1</v>
      </c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83"/>
      <c r="AD154" s="183"/>
      <c r="AE154" s="183"/>
      <c r="AF154" s="183"/>
      <c r="AG154" s="183"/>
      <c r="AH154" s="183"/>
      <c r="AI154" s="183"/>
      <c r="AJ154" s="183"/>
      <c r="AK154" s="183"/>
      <c r="AL154" s="183"/>
      <c r="AM154" s="183"/>
      <c r="AN154" s="183"/>
      <c r="AO154" s="183"/>
      <c r="AP154" s="183"/>
      <c r="AQ154" s="183"/>
      <c r="AR154" s="183"/>
      <c r="AS154" s="183"/>
      <c r="AT154" s="183"/>
      <c r="AU154" s="183"/>
      <c r="AV154" s="183"/>
      <c r="AW154" s="183"/>
      <c r="AX154" s="183"/>
      <c r="AY154" s="183"/>
      <c r="AZ154" s="183"/>
      <c r="BA154" s="183"/>
      <c r="BB154" s="183"/>
      <c r="BC154" s="183"/>
      <c r="BD154" s="183"/>
      <c r="BE154" s="183"/>
      <c r="BF154" s="183"/>
      <c r="BG154" s="183"/>
      <c r="BH154" s="183"/>
      <c r="BI154" s="183"/>
      <c r="BJ154" s="183"/>
      <c r="BK154" s="183"/>
      <c r="BL154" s="183"/>
      <c r="BM154" s="183"/>
      <c r="BN154" s="183"/>
      <c r="BO154" s="183"/>
      <c r="BP154" s="183"/>
      <c r="BQ154" s="183"/>
      <c r="BR154" s="183"/>
      <c r="BS154" s="183"/>
      <c r="BT154" s="183"/>
      <c r="BU154" s="183"/>
      <c r="BV154" s="183"/>
      <c r="BW154" s="183"/>
      <c r="BX154" s="183"/>
      <c r="BY154" s="183"/>
      <c r="BZ154" s="183"/>
      <c r="CA154" s="183"/>
      <c r="CB154" s="183"/>
      <c r="CC154" s="183"/>
      <c r="CD154" s="183"/>
      <c r="CE154" s="183"/>
      <c r="CF154" s="183"/>
      <c r="CG154" s="183"/>
      <c r="CH154" s="183"/>
      <c r="CI154" s="183"/>
      <c r="CJ154" s="183"/>
      <c r="CK154" s="183"/>
      <c r="CL154" s="183"/>
      <c r="CM154" s="183"/>
      <c r="CN154" s="183"/>
      <c r="CO154" s="183"/>
      <c r="CP154" s="183"/>
      <c r="CQ154" s="183"/>
      <c r="CR154" s="183"/>
    </row>
    <row r="155" spans="1:96" ht="45" customHeight="1">
      <c r="A155" s="192"/>
      <c r="B155" s="729"/>
      <c r="C155" s="729"/>
      <c r="D155" s="199">
        <v>4</v>
      </c>
      <c r="E155" s="200" t="s">
        <v>731</v>
      </c>
      <c r="F155" s="341">
        <v>2</v>
      </c>
      <c r="G155" s="365">
        <f>IF(F155=1,2,1)</f>
        <v>1</v>
      </c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83"/>
      <c r="AD155" s="183"/>
      <c r="AE155" s="183"/>
      <c r="AF155" s="183"/>
      <c r="AG155" s="183"/>
      <c r="AH155" s="183"/>
      <c r="AI155" s="183"/>
      <c r="AJ155" s="183"/>
      <c r="AK155" s="183"/>
      <c r="AL155" s="183"/>
      <c r="AM155" s="183"/>
      <c r="AN155" s="183"/>
      <c r="AO155" s="183"/>
      <c r="AP155" s="183"/>
      <c r="AQ155" s="183"/>
      <c r="AR155" s="183"/>
      <c r="AS155" s="183"/>
      <c r="AT155" s="183"/>
      <c r="AU155" s="183"/>
      <c r="AV155" s="183"/>
      <c r="AW155" s="183"/>
      <c r="AX155" s="183"/>
      <c r="AY155" s="183"/>
      <c r="AZ155" s="183"/>
      <c r="BA155" s="183"/>
      <c r="BB155" s="183"/>
      <c r="BC155" s="183"/>
      <c r="BD155" s="183"/>
      <c r="BE155" s="183"/>
      <c r="BF155" s="183"/>
      <c r="BG155" s="183"/>
      <c r="BH155" s="183"/>
      <c r="BI155" s="183"/>
      <c r="BJ155" s="183"/>
      <c r="BK155" s="183"/>
      <c r="BL155" s="183"/>
      <c r="BM155" s="183"/>
      <c r="BN155" s="183"/>
      <c r="BO155" s="183"/>
      <c r="BP155" s="183"/>
      <c r="BQ155" s="183"/>
      <c r="BR155" s="183"/>
      <c r="BS155" s="183"/>
      <c r="BT155" s="183"/>
      <c r="BU155" s="183"/>
      <c r="BV155" s="183"/>
      <c r="BW155" s="183"/>
      <c r="BX155" s="183"/>
      <c r="BY155" s="183"/>
      <c r="BZ155" s="183"/>
      <c r="CA155" s="183"/>
      <c r="CB155" s="183"/>
      <c r="CC155" s="183"/>
      <c r="CD155" s="183"/>
      <c r="CE155" s="183"/>
      <c r="CF155" s="183"/>
      <c r="CG155" s="183"/>
      <c r="CH155" s="183"/>
      <c r="CI155" s="183"/>
      <c r="CJ155" s="183"/>
      <c r="CK155" s="183"/>
      <c r="CL155" s="183"/>
      <c r="CM155" s="183"/>
      <c r="CN155" s="183"/>
      <c r="CO155" s="183"/>
      <c r="CP155" s="183"/>
      <c r="CQ155" s="183"/>
      <c r="CR155" s="183"/>
    </row>
    <row r="156" spans="1:96" ht="45" customHeight="1">
      <c r="A156" s="192"/>
      <c r="B156" s="729" t="s">
        <v>833</v>
      </c>
      <c r="C156" s="729"/>
      <c r="D156" s="199">
        <v>1</v>
      </c>
      <c r="E156" s="200" t="s">
        <v>532</v>
      </c>
      <c r="F156" s="759">
        <v>2</v>
      </c>
      <c r="G156" s="365">
        <f>IF(F156=1,2,1)</f>
        <v>1</v>
      </c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83"/>
      <c r="AD156" s="183"/>
      <c r="AE156" s="183"/>
      <c r="AF156" s="183"/>
      <c r="AG156" s="183"/>
      <c r="AH156" s="183"/>
      <c r="AI156" s="183"/>
      <c r="AJ156" s="183"/>
      <c r="AK156" s="183"/>
      <c r="AL156" s="183"/>
      <c r="AM156" s="183"/>
      <c r="AN156" s="183"/>
      <c r="AO156" s="183"/>
      <c r="AP156" s="183"/>
      <c r="AQ156" s="183"/>
      <c r="AR156" s="183"/>
      <c r="AS156" s="183"/>
      <c r="AT156" s="183"/>
      <c r="AU156" s="183"/>
      <c r="AV156" s="183"/>
      <c r="AW156" s="183"/>
      <c r="AX156" s="183"/>
      <c r="AY156" s="183"/>
      <c r="AZ156" s="183"/>
      <c r="BA156" s="183"/>
      <c r="BB156" s="183"/>
      <c r="BC156" s="183"/>
      <c r="BD156" s="183"/>
      <c r="BE156" s="183"/>
      <c r="BF156" s="183"/>
      <c r="BG156" s="183"/>
      <c r="BH156" s="183"/>
      <c r="BI156" s="183"/>
      <c r="BJ156" s="183"/>
      <c r="BK156" s="183"/>
      <c r="BL156" s="183"/>
      <c r="BM156" s="183"/>
      <c r="BN156" s="183"/>
      <c r="BO156" s="183"/>
      <c r="BP156" s="183"/>
      <c r="BQ156" s="183"/>
      <c r="BR156" s="183"/>
      <c r="BS156" s="183"/>
      <c r="BT156" s="183"/>
      <c r="BU156" s="183"/>
      <c r="BV156" s="183"/>
      <c r="BW156" s="183"/>
      <c r="BX156" s="183"/>
      <c r="BY156" s="183"/>
      <c r="BZ156" s="183"/>
      <c r="CA156" s="183"/>
      <c r="CB156" s="183"/>
      <c r="CC156" s="183"/>
      <c r="CD156" s="183"/>
      <c r="CE156" s="183"/>
      <c r="CF156" s="183"/>
      <c r="CG156" s="183"/>
      <c r="CH156" s="183"/>
      <c r="CI156" s="183"/>
      <c r="CJ156" s="183"/>
      <c r="CK156" s="183"/>
      <c r="CL156" s="183"/>
      <c r="CM156" s="183"/>
      <c r="CN156" s="183"/>
      <c r="CO156" s="183"/>
      <c r="CP156" s="183"/>
      <c r="CQ156" s="183"/>
      <c r="CR156" s="183"/>
    </row>
    <row r="157" spans="1:96" ht="45" customHeight="1">
      <c r="A157" s="192"/>
      <c r="B157" s="729"/>
      <c r="C157" s="729"/>
      <c r="D157" s="199">
        <v>2</v>
      </c>
      <c r="E157" s="200" t="s">
        <v>710</v>
      </c>
      <c r="F157" s="341">
        <v>2</v>
      </c>
      <c r="G157" s="365">
        <f>IF(F157=1,2,1)</f>
        <v>1</v>
      </c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83"/>
      <c r="AF157" s="183"/>
      <c r="AG157" s="183"/>
      <c r="AH157" s="183"/>
      <c r="AI157" s="183"/>
      <c r="AJ157" s="183"/>
      <c r="AK157" s="183"/>
      <c r="AL157" s="183"/>
      <c r="AM157" s="183"/>
      <c r="AN157" s="183"/>
      <c r="AO157" s="183"/>
      <c r="AP157" s="183"/>
      <c r="AQ157" s="183"/>
      <c r="AR157" s="183"/>
      <c r="AS157" s="183"/>
      <c r="AT157" s="183"/>
      <c r="AU157" s="183"/>
      <c r="AV157" s="183"/>
      <c r="AW157" s="183"/>
      <c r="AX157" s="183"/>
      <c r="AY157" s="183"/>
      <c r="AZ157" s="183"/>
      <c r="BA157" s="183"/>
      <c r="BB157" s="183"/>
      <c r="BC157" s="183"/>
      <c r="BD157" s="183"/>
      <c r="BE157" s="183"/>
      <c r="BF157" s="183"/>
      <c r="BG157" s="183"/>
      <c r="BH157" s="183"/>
      <c r="BI157" s="183"/>
      <c r="BJ157" s="183"/>
      <c r="BK157" s="183"/>
      <c r="BL157" s="183"/>
      <c r="BM157" s="183"/>
      <c r="BN157" s="183"/>
      <c r="BO157" s="183"/>
      <c r="BP157" s="183"/>
      <c r="BQ157" s="183"/>
      <c r="BR157" s="183"/>
      <c r="BS157" s="183"/>
      <c r="BT157" s="183"/>
      <c r="BU157" s="183"/>
      <c r="BV157" s="183"/>
      <c r="BW157" s="183"/>
      <c r="BX157" s="183"/>
      <c r="BY157" s="183"/>
      <c r="BZ157" s="183"/>
      <c r="CA157" s="183"/>
      <c r="CB157" s="183"/>
      <c r="CC157" s="183"/>
      <c r="CD157" s="183"/>
      <c r="CE157" s="183"/>
      <c r="CF157" s="183"/>
      <c r="CG157" s="183"/>
      <c r="CH157" s="183"/>
      <c r="CI157" s="183"/>
      <c r="CJ157" s="183"/>
      <c r="CK157" s="183"/>
      <c r="CL157" s="183"/>
      <c r="CM157" s="183"/>
      <c r="CN157" s="183"/>
      <c r="CO157" s="183"/>
      <c r="CP157" s="183"/>
      <c r="CQ157" s="183"/>
      <c r="CR157" s="183"/>
    </row>
    <row r="158" spans="1:96" ht="45" customHeight="1">
      <c r="A158" s="192"/>
      <c r="B158" s="729"/>
      <c r="C158" s="729"/>
      <c r="D158" s="199">
        <v>3</v>
      </c>
      <c r="E158" s="200" t="s">
        <v>533</v>
      </c>
      <c r="F158" s="341">
        <v>2</v>
      </c>
      <c r="G158" s="365">
        <f>IF(F158=1,2,1)</f>
        <v>1</v>
      </c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83"/>
      <c r="AD158" s="183"/>
      <c r="AE158" s="183"/>
      <c r="AF158" s="183"/>
      <c r="AG158" s="183"/>
      <c r="AH158" s="183"/>
      <c r="AI158" s="183"/>
      <c r="AJ158" s="183"/>
      <c r="AK158" s="183"/>
      <c r="AL158" s="183"/>
      <c r="AM158" s="183"/>
      <c r="AN158" s="183"/>
      <c r="AO158" s="183"/>
      <c r="AP158" s="183"/>
      <c r="AQ158" s="183"/>
      <c r="AR158" s="183"/>
      <c r="AS158" s="183"/>
      <c r="AT158" s="183"/>
      <c r="AU158" s="183"/>
      <c r="AV158" s="183"/>
      <c r="AW158" s="183"/>
      <c r="AX158" s="183"/>
      <c r="AY158" s="183"/>
      <c r="AZ158" s="183"/>
      <c r="BA158" s="183"/>
      <c r="BB158" s="183"/>
      <c r="BC158" s="183"/>
      <c r="BD158" s="183"/>
      <c r="BE158" s="183"/>
      <c r="BF158" s="183"/>
      <c r="BG158" s="183"/>
      <c r="BH158" s="183"/>
      <c r="BI158" s="183"/>
      <c r="BJ158" s="183"/>
      <c r="BK158" s="183"/>
      <c r="BL158" s="183"/>
      <c r="BM158" s="183"/>
      <c r="BN158" s="183"/>
      <c r="BO158" s="183"/>
      <c r="BP158" s="183"/>
      <c r="BQ158" s="183"/>
      <c r="BR158" s="183"/>
      <c r="BS158" s="183"/>
      <c r="BT158" s="183"/>
      <c r="BU158" s="183"/>
      <c r="BV158" s="183"/>
      <c r="BW158" s="183"/>
      <c r="BX158" s="183"/>
      <c r="BY158" s="183"/>
      <c r="BZ158" s="183"/>
      <c r="CA158" s="183"/>
      <c r="CB158" s="183"/>
      <c r="CC158" s="183"/>
      <c r="CD158" s="183"/>
      <c r="CE158" s="183"/>
      <c r="CF158" s="183"/>
      <c r="CG158" s="183"/>
      <c r="CH158" s="183"/>
      <c r="CI158" s="183"/>
      <c r="CJ158" s="183"/>
      <c r="CK158" s="183"/>
      <c r="CL158" s="183"/>
      <c r="CM158" s="183"/>
      <c r="CN158" s="183"/>
      <c r="CO158" s="183"/>
      <c r="CP158" s="183"/>
      <c r="CQ158" s="183"/>
      <c r="CR158" s="183"/>
    </row>
    <row r="159" spans="1:96" ht="45" customHeight="1">
      <c r="A159" s="192"/>
      <c r="B159" s="729"/>
      <c r="C159" s="729"/>
      <c r="D159" s="199">
        <v>4</v>
      </c>
      <c r="E159" s="200" t="s">
        <v>534</v>
      </c>
      <c r="F159" s="341">
        <v>2</v>
      </c>
      <c r="G159" s="365">
        <f>IF(F159=1,2,1)</f>
        <v>1</v>
      </c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83"/>
      <c r="AD159" s="183"/>
      <c r="AE159" s="183"/>
      <c r="AF159" s="183"/>
      <c r="AG159" s="183"/>
      <c r="AH159" s="183"/>
      <c r="AI159" s="183"/>
      <c r="AJ159" s="183"/>
      <c r="AK159" s="183"/>
      <c r="AL159" s="183"/>
      <c r="AM159" s="183"/>
      <c r="AN159" s="183"/>
      <c r="AO159" s="183"/>
      <c r="AP159" s="183"/>
      <c r="AQ159" s="183"/>
      <c r="AR159" s="183"/>
      <c r="AS159" s="183"/>
      <c r="AT159" s="183"/>
      <c r="AU159" s="183"/>
      <c r="AV159" s="183"/>
      <c r="AW159" s="183"/>
      <c r="AX159" s="183"/>
      <c r="AY159" s="183"/>
      <c r="AZ159" s="183"/>
      <c r="BA159" s="183"/>
      <c r="BB159" s="183"/>
      <c r="BC159" s="183"/>
      <c r="BD159" s="183"/>
      <c r="BE159" s="183"/>
      <c r="BF159" s="183"/>
      <c r="BG159" s="183"/>
      <c r="BH159" s="183"/>
      <c r="BI159" s="183"/>
      <c r="BJ159" s="183"/>
      <c r="BK159" s="183"/>
      <c r="BL159" s="183"/>
      <c r="BM159" s="183"/>
      <c r="BN159" s="183"/>
      <c r="BO159" s="183"/>
      <c r="BP159" s="183"/>
      <c r="BQ159" s="183"/>
      <c r="BR159" s="183"/>
      <c r="BS159" s="183"/>
      <c r="BT159" s="183"/>
      <c r="BU159" s="183"/>
      <c r="BV159" s="183"/>
      <c r="BW159" s="183"/>
      <c r="BX159" s="183"/>
      <c r="BY159" s="183"/>
      <c r="BZ159" s="183"/>
      <c r="CA159" s="183"/>
      <c r="CB159" s="183"/>
      <c r="CC159" s="183"/>
      <c r="CD159" s="183"/>
      <c r="CE159" s="183"/>
      <c r="CF159" s="183"/>
      <c r="CG159" s="183"/>
      <c r="CH159" s="183"/>
      <c r="CI159" s="183"/>
      <c r="CJ159" s="183"/>
      <c r="CK159" s="183"/>
      <c r="CL159" s="183"/>
      <c r="CM159" s="183"/>
      <c r="CN159" s="183"/>
      <c r="CO159" s="183"/>
      <c r="CP159" s="183"/>
      <c r="CQ159" s="183"/>
      <c r="CR159" s="183"/>
    </row>
    <row r="160" spans="1:96" ht="45" customHeight="1">
      <c r="A160" s="192"/>
      <c r="B160" s="729"/>
      <c r="C160" s="729"/>
      <c r="D160" s="199">
        <v>5</v>
      </c>
      <c r="E160" s="200" t="s">
        <v>535</v>
      </c>
      <c r="F160" s="341">
        <v>2</v>
      </c>
      <c r="G160" s="365">
        <f>IF(F160=1,2,1)</f>
        <v>1</v>
      </c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83"/>
      <c r="AD160" s="183"/>
      <c r="AE160" s="183"/>
      <c r="AF160" s="183"/>
      <c r="AG160" s="183"/>
      <c r="AH160" s="183"/>
      <c r="AI160" s="183"/>
      <c r="AJ160" s="183"/>
      <c r="AK160" s="183"/>
      <c r="AL160" s="183"/>
      <c r="AM160" s="183"/>
      <c r="AN160" s="183"/>
      <c r="AO160" s="183"/>
      <c r="AP160" s="183"/>
      <c r="AQ160" s="183"/>
      <c r="AR160" s="183"/>
      <c r="AS160" s="183"/>
      <c r="AT160" s="183"/>
      <c r="AU160" s="183"/>
      <c r="AV160" s="183"/>
      <c r="AW160" s="183"/>
      <c r="AX160" s="183"/>
      <c r="AY160" s="183"/>
      <c r="AZ160" s="183"/>
      <c r="BA160" s="183"/>
      <c r="BB160" s="183"/>
      <c r="BC160" s="183"/>
      <c r="BD160" s="183"/>
      <c r="BE160" s="183"/>
      <c r="BF160" s="183"/>
      <c r="BG160" s="183"/>
      <c r="BH160" s="183"/>
      <c r="BI160" s="183"/>
      <c r="BJ160" s="183"/>
      <c r="BK160" s="183"/>
      <c r="BL160" s="183"/>
      <c r="BM160" s="183"/>
      <c r="BN160" s="183"/>
      <c r="BO160" s="183"/>
      <c r="BP160" s="183"/>
      <c r="BQ160" s="183"/>
      <c r="BR160" s="183"/>
      <c r="BS160" s="183"/>
      <c r="BT160" s="183"/>
      <c r="BU160" s="183"/>
      <c r="BV160" s="183"/>
      <c r="BW160" s="183"/>
      <c r="BX160" s="183"/>
      <c r="BY160" s="183"/>
      <c r="BZ160" s="183"/>
      <c r="CA160" s="183"/>
      <c r="CB160" s="183"/>
      <c r="CC160" s="183"/>
      <c r="CD160" s="183"/>
      <c r="CE160" s="183"/>
      <c r="CF160" s="183"/>
      <c r="CG160" s="183"/>
      <c r="CH160" s="183"/>
      <c r="CI160" s="183"/>
      <c r="CJ160" s="183"/>
      <c r="CK160" s="183"/>
      <c r="CL160" s="183"/>
      <c r="CM160" s="183"/>
      <c r="CN160" s="183"/>
      <c r="CO160" s="183"/>
      <c r="CP160" s="183"/>
      <c r="CQ160" s="183"/>
      <c r="CR160" s="183"/>
    </row>
    <row r="161" spans="1:96" ht="45" customHeight="1">
      <c r="A161" s="192"/>
      <c r="B161" s="729"/>
      <c r="C161" s="729"/>
      <c r="D161" s="199">
        <v>6</v>
      </c>
      <c r="E161" s="200" t="s">
        <v>536</v>
      </c>
      <c r="F161" s="341">
        <v>2</v>
      </c>
      <c r="G161" s="365">
        <f>IF(F161=1,2,1)</f>
        <v>1</v>
      </c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83"/>
      <c r="AD161" s="183"/>
      <c r="AE161" s="183"/>
      <c r="AF161" s="183"/>
      <c r="AG161" s="183"/>
      <c r="AH161" s="183"/>
      <c r="AI161" s="183"/>
      <c r="AJ161" s="183"/>
      <c r="AK161" s="183"/>
      <c r="AL161" s="183"/>
      <c r="AM161" s="183"/>
      <c r="AN161" s="183"/>
      <c r="AO161" s="183"/>
      <c r="AP161" s="183"/>
      <c r="AQ161" s="183"/>
      <c r="AR161" s="183"/>
      <c r="AS161" s="183"/>
      <c r="AT161" s="183"/>
      <c r="AU161" s="183"/>
      <c r="AV161" s="183"/>
      <c r="AW161" s="183"/>
      <c r="AX161" s="183"/>
      <c r="AY161" s="183"/>
      <c r="AZ161" s="183"/>
      <c r="BA161" s="183"/>
      <c r="BB161" s="183"/>
      <c r="BC161" s="183"/>
      <c r="BD161" s="183"/>
      <c r="BE161" s="183"/>
      <c r="BF161" s="183"/>
      <c r="BG161" s="183"/>
      <c r="BH161" s="183"/>
      <c r="BI161" s="183"/>
      <c r="BJ161" s="183"/>
      <c r="BK161" s="183"/>
      <c r="BL161" s="183"/>
      <c r="BM161" s="183"/>
      <c r="BN161" s="183"/>
      <c r="BO161" s="183"/>
      <c r="BP161" s="183"/>
      <c r="BQ161" s="183"/>
      <c r="BR161" s="183"/>
      <c r="BS161" s="183"/>
      <c r="BT161" s="183"/>
      <c r="BU161" s="183"/>
      <c r="BV161" s="183"/>
      <c r="BW161" s="183"/>
      <c r="BX161" s="183"/>
      <c r="BY161" s="183"/>
      <c r="BZ161" s="183"/>
      <c r="CA161" s="183"/>
      <c r="CB161" s="183"/>
      <c r="CC161" s="183"/>
      <c r="CD161" s="183"/>
      <c r="CE161" s="183"/>
      <c r="CF161" s="183"/>
      <c r="CG161" s="183"/>
      <c r="CH161" s="183"/>
      <c r="CI161" s="183"/>
      <c r="CJ161" s="183"/>
      <c r="CK161" s="183"/>
      <c r="CL161" s="183"/>
      <c r="CM161" s="183"/>
      <c r="CN161" s="183"/>
      <c r="CO161" s="183"/>
      <c r="CP161" s="183"/>
      <c r="CQ161" s="183"/>
      <c r="CR161" s="183"/>
    </row>
    <row r="162" spans="1:96" ht="45" customHeight="1">
      <c r="A162" s="192"/>
      <c r="B162" s="729"/>
      <c r="C162" s="729"/>
      <c r="D162" s="199">
        <v>7</v>
      </c>
      <c r="E162" s="200" t="s">
        <v>537</v>
      </c>
      <c r="F162" s="341">
        <v>2</v>
      </c>
      <c r="G162" s="365">
        <f>IF(F162=1,2,1)</f>
        <v>1</v>
      </c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83"/>
      <c r="AD162" s="183"/>
      <c r="AE162" s="183"/>
      <c r="AF162" s="183"/>
      <c r="AG162" s="183"/>
      <c r="AH162" s="183"/>
      <c r="AI162" s="183"/>
      <c r="AJ162" s="183"/>
      <c r="AK162" s="183"/>
      <c r="AL162" s="183"/>
      <c r="AM162" s="183"/>
      <c r="AN162" s="183"/>
      <c r="AO162" s="183"/>
      <c r="AP162" s="183"/>
      <c r="AQ162" s="183"/>
      <c r="AR162" s="183"/>
      <c r="AS162" s="183"/>
      <c r="AT162" s="183"/>
      <c r="AU162" s="183"/>
      <c r="AV162" s="183"/>
      <c r="AW162" s="183"/>
      <c r="AX162" s="183"/>
      <c r="AY162" s="183"/>
      <c r="AZ162" s="183"/>
      <c r="BA162" s="183"/>
      <c r="BB162" s="183"/>
      <c r="BC162" s="183"/>
      <c r="BD162" s="183"/>
      <c r="BE162" s="183"/>
      <c r="BF162" s="183"/>
      <c r="BG162" s="183"/>
      <c r="BH162" s="183"/>
      <c r="BI162" s="183"/>
      <c r="BJ162" s="183"/>
      <c r="BK162" s="183"/>
      <c r="BL162" s="183"/>
      <c r="BM162" s="183"/>
      <c r="BN162" s="183"/>
      <c r="BO162" s="183"/>
      <c r="BP162" s="183"/>
      <c r="BQ162" s="183"/>
      <c r="BR162" s="183"/>
      <c r="BS162" s="183"/>
      <c r="BT162" s="183"/>
      <c r="BU162" s="183"/>
      <c r="BV162" s="183"/>
      <c r="BW162" s="183"/>
      <c r="BX162" s="183"/>
      <c r="BY162" s="183"/>
      <c r="BZ162" s="183"/>
      <c r="CA162" s="183"/>
      <c r="CB162" s="183"/>
      <c r="CC162" s="183"/>
      <c r="CD162" s="183"/>
      <c r="CE162" s="183"/>
      <c r="CF162" s="183"/>
      <c r="CG162" s="183"/>
      <c r="CH162" s="183"/>
      <c r="CI162" s="183"/>
      <c r="CJ162" s="183"/>
      <c r="CK162" s="183"/>
      <c r="CL162" s="183"/>
      <c r="CM162" s="183"/>
      <c r="CN162" s="183"/>
      <c r="CO162" s="183"/>
      <c r="CP162" s="183"/>
      <c r="CQ162" s="183"/>
      <c r="CR162" s="183"/>
    </row>
    <row r="163" spans="1:96" ht="45" customHeight="1">
      <c r="A163" s="192"/>
      <c r="B163" s="752" t="s">
        <v>538</v>
      </c>
      <c r="C163" s="737"/>
      <c r="D163" s="737"/>
      <c r="E163" s="737"/>
      <c r="F163" s="738"/>
      <c r="G163" s="365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83"/>
      <c r="AD163" s="183"/>
      <c r="AE163" s="183"/>
      <c r="AF163" s="183"/>
      <c r="AG163" s="183"/>
      <c r="AH163" s="183"/>
      <c r="AI163" s="183"/>
      <c r="AJ163" s="183"/>
      <c r="AK163" s="183"/>
      <c r="AL163" s="183"/>
      <c r="AM163" s="183"/>
      <c r="AN163" s="183"/>
      <c r="AO163" s="183"/>
      <c r="AP163" s="183"/>
      <c r="AQ163" s="183"/>
      <c r="AR163" s="183"/>
      <c r="AS163" s="183"/>
      <c r="AT163" s="183"/>
      <c r="AU163" s="183"/>
      <c r="AV163" s="183"/>
      <c r="AW163" s="183"/>
      <c r="AX163" s="183"/>
      <c r="AY163" s="183"/>
      <c r="AZ163" s="183"/>
      <c r="BA163" s="183"/>
      <c r="BB163" s="183"/>
      <c r="BC163" s="183"/>
      <c r="BD163" s="183"/>
      <c r="BE163" s="183"/>
      <c r="BF163" s="183"/>
      <c r="BG163" s="183"/>
      <c r="BH163" s="183"/>
      <c r="BI163" s="183"/>
      <c r="BJ163" s="183"/>
      <c r="BK163" s="183"/>
      <c r="BL163" s="183"/>
      <c r="BM163" s="183"/>
      <c r="BN163" s="183"/>
      <c r="BO163" s="183"/>
      <c r="BP163" s="183"/>
      <c r="BQ163" s="183"/>
      <c r="BR163" s="183"/>
      <c r="BS163" s="183"/>
      <c r="BT163" s="183"/>
      <c r="BU163" s="183"/>
      <c r="BV163" s="183"/>
      <c r="BW163" s="183"/>
      <c r="BX163" s="183"/>
      <c r="BY163" s="183"/>
      <c r="BZ163" s="183"/>
      <c r="CA163" s="183"/>
      <c r="CB163" s="183"/>
      <c r="CC163" s="183"/>
      <c r="CD163" s="183"/>
      <c r="CE163" s="183"/>
      <c r="CF163" s="183"/>
      <c r="CG163" s="183"/>
      <c r="CH163" s="183"/>
      <c r="CI163" s="183"/>
      <c r="CJ163" s="183"/>
      <c r="CK163" s="183"/>
      <c r="CL163" s="183"/>
      <c r="CM163" s="183"/>
      <c r="CN163" s="183"/>
      <c r="CO163" s="183"/>
      <c r="CP163" s="183"/>
      <c r="CQ163" s="183"/>
      <c r="CR163" s="183"/>
    </row>
    <row r="164" spans="1:96" ht="45" customHeight="1">
      <c r="A164" s="192"/>
      <c r="B164" s="729" t="s">
        <v>539</v>
      </c>
      <c r="C164" s="729"/>
      <c r="D164" s="199">
        <v>1</v>
      </c>
      <c r="E164" s="200" t="s">
        <v>540</v>
      </c>
      <c r="F164" s="341">
        <v>2</v>
      </c>
      <c r="G164" s="365">
        <f>F164</f>
        <v>2</v>
      </c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83"/>
      <c r="AF164" s="183"/>
      <c r="AG164" s="183"/>
      <c r="AH164" s="183"/>
      <c r="AI164" s="183"/>
      <c r="AJ164" s="183"/>
      <c r="AK164" s="183"/>
      <c r="AL164" s="183"/>
      <c r="AM164" s="183"/>
      <c r="AN164" s="183"/>
      <c r="AO164" s="183"/>
      <c r="AP164" s="183"/>
      <c r="AQ164" s="183"/>
      <c r="AR164" s="183"/>
      <c r="AS164" s="183"/>
      <c r="AT164" s="183"/>
      <c r="AU164" s="183"/>
      <c r="AV164" s="183"/>
      <c r="AW164" s="183"/>
      <c r="AX164" s="183"/>
      <c r="AY164" s="183"/>
      <c r="AZ164" s="183"/>
      <c r="BA164" s="183"/>
      <c r="BB164" s="183"/>
      <c r="BC164" s="183"/>
      <c r="BD164" s="183"/>
      <c r="BE164" s="183"/>
      <c r="BF164" s="183"/>
      <c r="BG164" s="183"/>
      <c r="BH164" s="183"/>
      <c r="BI164" s="183"/>
      <c r="BJ164" s="183"/>
      <c r="BK164" s="183"/>
      <c r="BL164" s="183"/>
      <c r="BM164" s="183"/>
      <c r="BN164" s="183"/>
      <c r="BO164" s="183"/>
      <c r="BP164" s="183"/>
      <c r="BQ164" s="183"/>
      <c r="BR164" s="183"/>
      <c r="BS164" s="183"/>
      <c r="BT164" s="183"/>
      <c r="BU164" s="183"/>
      <c r="BV164" s="183"/>
      <c r="BW164" s="183"/>
      <c r="BX164" s="183"/>
      <c r="BY164" s="183"/>
      <c r="BZ164" s="183"/>
      <c r="CA164" s="183"/>
      <c r="CB164" s="183"/>
      <c r="CC164" s="183"/>
      <c r="CD164" s="183"/>
      <c r="CE164" s="183"/>
      <c r="CF164" s="183"/>
      <c r="CG164" s="183"/>
      <c r="CH164" s="183"/>
      <c r="CI164" s="183"/>
      <c r="CJ164" s="183"/>
      <c r="CK164" s="183"/>
      <c r="CL164" s="183"/>
      <c r="CM164" s="183"/>
      <c r="CN164" s="183"/>
      <c r="CO164" s="183"/>
      <c r="CP164" s="183"/>
      <c r="CQ164" s="183"/>
      <c r="CR164" s="183"/>
    </row>
    <row r="165" spans="1:96" ht="45" customHeight="1">
      <c r="A165" s="192"/>
      <c r="B165" s="729"/>
      <c r="C165" s="729"/>
      <c r="D165" s="199">
        <v>2</v>
      </c>
      <c r="E165" s="200" t="s">
        <v>542</v>
      </c>
      <c r="F165" s="341">
        <v>2</v>
      </c>
      <c r="G165" s="365">
        <f>F165</f>
        <v>2</v>
      </c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83"/>
      <c r="AD165" s="183"/>
      <c r="AE165" s="183"/>
      <c r="AF165" s="183"/>
      <c r="AG165" s="183"/>
      <c r="AH165" s="183"/>
      <c r="AI165" s="183"/>
      <c r="AJ165" s="183"/>
      <c r="AK165" s="183"/>
      <c r="AL165" s="183"/>
      <c r="AM165" s="183"/>
      <c r="AN165" s="183"/>
      <c r="AO165" s="183"/>
      <c r="AP165" s="183"/>
      <c r="AQ165" s="183"/>
      <c r="AR165" s="183"/>
      <c r="AS165" s="183"/>
      <c r="AT165" s="183"/>
      <c r="AU165" s="183"/>
      <c r="AV165" s="183"/>
      <c r="AW165" s="183"/>
      <c r="AX165" s="183"/>
      <c r="AY165" s="183"/>
      <c r="AZ165" s="183"/>
      <c r="BA165" s="183"/>
      <c r="BB165" s="183"/>
      <c r="BC165" s="183"/>
      <c r="BD165" s="183"/>
      <c r="BE165" s="183"/>
      <c r="BF165" s="183"/>
      <c r="BG165" s="183"/>
      <c r="BH165" s="183"/>
      <c r="BI165" s="183"/>
      <c r="BJ165" s="183"/>
      <c r="BK165" s="183"/>
      <c r="BL165" s="183"/>
      <c r="BM165" s="183"/>
      <c r="BN165" s="183"/>
      <c r="BO165" s="183"/>
      <c r="BP165" s="183"/>
      <c r="BQ165" s="183"/>
      <c r="BR165" s="183"/>
      <c r="BS165" s="183"/>
      <c r="BT165" s="183"/>
      <c r="BU165" s="183"/>
      <c r="BV165" s="183"/>
      <c r="BW165" s="183"/>
      <c r="BX165" s="183"/>
      <c r="BY165" s="183"/>
      <c r="BZ165" s="183"/>
      <c r="CA165" s="183"/>
      <c r="CB165" s="183"/>
      <c r="CC165" s="183"/>
      <c r="CD165" s="183"/>
      <c r="CE165" s="183"/>
      <c r="CF165" s="183"/>
      <c r="CG165" s="183"/>
      <c r="CH165" s="183"/>
      <c r="CI165" s="183"/>
      <c r="CJ165" s="183"/>
      <c r="CK165" s="183"/>
      <c r="CL165" s="183"/>
      <c r="CM165" s="183"/>
      <c r="CN165" s="183"/>
      <c r="CO165" s="183"/>
      <c r="CP165" s="183"/>
      <c r="CQ165" s="183"/>
      <c r="CR165" s="183"/>
    </row>
    <row r="166" spans="1:96" ht="45" customHeight="1">
      <c r="A166" s="192"/>
      <c r="B166" s="729"/>
      <c r="C166" s="729"/>
      <c r="D166" s="199">
        <v>3</v>
      </c>
      <c r="E166" s="200" t="s">
        <v>688</v>
      </c>
      <c r="F166" s="341">
        <v>1</v>
      </c>
      <c r="G166" s="365">
        <f>F166</f>
        <v>1</v>
      </c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83"/>
      <c r="AF166" s="183"/>
      <c r="AG166" s="183"/>
      <c r="AH166" s="183"/>
      <c r="AI166" s="183"/>
      <c r="AJ166" s="183"/>
      <c r="AK166" s="183"/>
      <c r="AL166" s="183"/>
      <c r="AM166" s="183"/>
      <c r="AN166" s="183"/>
      <c r="AO166" s="183"/>
      <c r="AP166" s="183"/>
      <c r="AQ166" s="183"/>
      <c r="AR166" s="183"/>
      <c r="AS166" s="183"/>
      <c r="AT166" s="183"/>
      <c r="AU166" s="183"/>
      <c r="AV166" s="183"/>
      <c r="AW166" s="183"/>
      <c r="AX166" s="183"/>
      <c r="AY166" s="183"/>
      <c r="AZ166" s="183"/>
      <c r="BA166" s="183"/>
      <c r="BB166" s="183"/>
      <c r="BC166" s="183"/>
      <c r="BD166" s="183"/>
      <c r="BE166" s="183"/>
      <c r="BF166" s="183"/>
      <c r="BG166" s="183"/>
      <c r="BH166" s="183"/>
      <c r="BI166" s="183"/>
      <c r="BJ166" s="183"/>
      <c r="BK166" s="183"/>
      <c r="BL166" s="183"/>
      <c r="BM166" s="183"/>
      <c r="BN166" s="183"/>
      <c r="BO166" s="183"/>
      <c r="BP166" s="183"/>
      <c r="BQ166" s="183"/>
      <c r="BR166" s="183"/>
      <c r="BS166" s="183"/>
      <c r="BT166" s="183"/>
      <c r="BU166" s="183"/>
      <c r="BV166" s="183"/>
      <c r="BW166" s="183"/>
      <c r="BX166" s="183"/>
      <c r="BY166" s="183"/>
      <c r="BZ166" s="183"/>
      <c r="CA166" s="183"/>
      <c r="CB166" s="183"/>
      <c r="CC166" s="183"/>
      <c r="CD166" s="183"/>
      <c r="CE166" s="183"/>
      <c r="CF166" s="183"/>
      <c r="CG166" s="183"/>
      <c r="CH166" s="183"/>
      <c r="CI166" s="183"/>
      <c r="CJ166" s="183"/>
      <c r="CK166" s="183"/>
      <c r="CL166" s="183"/>
      <c r="CM166" s="183"/>
      <c r="CN166" s="183"/>
      <c r="CO166" s="183"/>
      <c r="CP166" s="183"/>
      <c r="CQ166" s="183"/>
      <c r="CR166" s="183"/>
    </row>
    <row r="167" spans="1:96" ht="45" customHeight="1">
      <c r="A167" s="192"/>
      <c r="B167" s="729"/>
      <c r="C167" s="729"/>
      <c r="D167" s="199">
        <v>4</v>
      </c>
      <c r="E167" s="200" t="s">
        <v>543</v>
      </c>
      <c r="F167" s="341">
        <v>1</v>
      </c>
      <c r="G167" s="365">
        <f>F167</f>
        <v>1</v>
      </c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83"/>
      <c r="AD167" s="183"/>
      <c r="AE167" s="183"/>
      <c r="AF167" s="183"/>
      <c r="AG167" s="183"/>
      <c r="AH167" s="183"/>
      <c r="AI167" s="183"/>
      <c r="AJ167" s="183"/>
      <c r="AK167" s="183"/>
      <c r="AL167" s="183"/>
      <c r="AM167" s="183"/>
      <c r="AN167" s="183"/>
      <c r="AO167" s="183"/>
      <c r="AP167" s="183"/>
      <c r="AQ167" s="183"/>
      <c r="AR167" s="183"/>
      <c r="AS167" s="183"/>
      <c r="AT167" s="183"/>
      <c r="AU167" s="183"/>
      <c r="AV167" s="183"/>
      <c r="AW167" s="183"/>
      <c r="AX167" s="183"/>
      <c r="AY167" s="183"/>
      <c r="AZ167" s="183"/>
      <c r="BA167" s="183"/>
      <c r="BB167" s="183"/>
      <c r="BC167" s="183"/>
      <c r="BD167" s="183"/>
      <c r="BE167" s="183"/>
      <c r="BF167" s="183"/>
      <c r="BG167" s="183"/>
      <c r="BH167" s="183"/>
      <c r="BI167" s="183"/>
      <c r="BJ167" s="183"/>
      <c r="BK167" s="183"/>
      <c r="BL167" s="183"/>
      <c r="BM167" s="183"/>
      <c r="BN167" s="183"/>
      <c r="BO167" s="183"/>
      <c r="BP167" s="183"/>
      <c r="BQ167" s="183"/>
      <c r="BR167" s="183"/>
      <c r="BS167" s="183"/>
      <c r="BT167" s="183"/>
      <c r="BU167" s="183"/>
      <c r="BV167" s="183"/>
      <c r="BW167" s="183"/>
      <c r="BX167" s="183"/>
      <c r="BY167" s="183"/>
      <c r="BZ167" s="183"/>
      <c r="CA167" s="183"/>
      <c r="CB167" s="183"/>
      <c r="CC167" s="183"/>
      <c r="CD167" s="183"/>
      <c r="CE167" s="183"/>
      <c r="CF167" s="183"/>
      <c r="CG167" s="183"/>
      <c r="CH167" s="183"/>
      <c r="CI167" s="183"/>
      <c r="CJ167" s="183"/>
      <c r="CK167" s="183"/>
      <c r="CL167" s="183"/>
      <c r="CM167" s="183"/>
      <c r="CN167" s="183"/>
      <c r="CO167" s="183"/>
      <c r="CP167" s="183"/>
      <c r="CQ167" s="183"/>
      <c r="CR167" s="183"/>
    </row>
    <row r="168" spans="1:96" ht="45" customHeight="1">
      <c r="A168" s="192"/>
      <c r="B168" s="729"/>
      <c r="C168" s="729"/>
      <c r="D168" s="199">
        <v>5</v>
      </c>
      <c r="E168" s="200" t="s">
        <v>544</v>
      </c>
      <c r="F168" s="341">
        <v>2</v>
      </c>
      <c r="G168" s="365">
        <f>IF(F168=1,2,1)</f>
        <v>1</v>
      </c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83"/>
      <c r="AD168" s="183"/>
      <c r="AE168" s="183"/>
      <c r="AF168" s="183"/>
      <c r="AG168" s="183"/>
      <c r="AH168" s="183"/>
      <c r="AI168" s="183"/>
      <c r="AJ168" s="183"/>
      <c r="AK168" s="183"/>
      <c r="AL168" s="183"/>
      <c r="AM168" s="183"/>
      <c r="AN168" s="183"/>
      <c r="AO168" s="183"/>
      <c r="AP168" s="183"/>
      <c r="AQ168" s="183"/>
      <c r="AR168" s="183"/>
      <c r="AS168" s="183"/>
      <c r="AT168" s="183"/>
      <c r="AU168" s="183"/>
      <c r="AV168" s="183"/>
      <c r="AW168" s="183"/>
      <c r="AX168" s="183"/>
      <c r="AY168" s="183"/>
      <c r="AZ168" s="183"/>
      <c r="BA168" s="183"/>
      <c r="BB168" s="183"/>
      <c r="BC168" s="183"/>
      <c r="BD168" s="183"/>
      <c r="BE168" s="183"/>
      <c r="BF168" s="183"/>
      <c r="BG168" s="183"/>
      <c r="BH168" s="183"/>
      <c r="BI168" s="183"/>
      <c r="BJ168" s="183"/>
      <c r="BK168" s="183"/>
      <c r="BL168" s="183"/>
      <c r="BM168" s="183"/>
      <c r="BN168" s="183"/>
      <c r="BO168" s="183"/>
      <c r="BP168" s="183"/>
      <c r="BQ168" s="183"/>
      <c r="BR168" s="183"/>
      <c r="BS168" s="183"/>
      <c r="BT168" s="183"/>
      <c r="BU168" s="183"/>
      <c r="BV168" s="183"/>
      <c r="BW168" s="183"/>
      <c r="BX168" s="183"/>
      <c r="BY168" s="183"/>
      <c r="BZ168" s="183"/>
      <c r="CA168" s="183"/>
      <c r="CB168" s="183"/>
      <c r="CC168" s="183"/>
      <c r="CD168" s="183"/>
      <c r="CE168" s="183"/>
      <c r="CF168" s="183"/>
      <c r="CG168" s="183"/>
      <c r="CH168" s="183"/>
      <c r="CI168" s="183"/>
      <c r="CJ168" s="183"/>
      <c r="CK168" s="183"/>
      <c r="CL168" s="183"/>
      <c r="CM168" s="183"/>
      <c r="CN168" s="183"/>
      <c r="CO168" s="183"/>
      <c r="CP168" s="183"/>
      <c r="CQ168" s="183"/>
      <c r="CR168" s="183"/>
    </row>
    <row r="169" spans="1:96" ht="45" customHeight="1">
      <c r="A169" s="192"/>
      <c r="B169" s="729"/>
      <c r="C169" s="729"/>
      <c r="D169" s="199">
        <v>6</v>
      </c>
      <c r="E169" s="200" t="s">
        <v>545</v>
      </c>
      <c r="F169" s="341">
        <v>2</v>
      </c>
      <c r="G169" s="365">
        <f>IF(F169=1,2,1)</f>
        <v>1</v>
      </c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83"/>
      <c r="AD169" s="183"/>
      <c r="AE169" s="183"/>
      <c r="AF169" s="183"/>
      <c r="AG169" s="183"/>
      <c r="AH169" s="183"/>
      <c r="AI169" s="183"/>
      <c r="AJ169" s="183"/>
      <c r="AK169" s="183"/>
      <c r="AL169" s="183"/>
      <c r="AM169" s="183"/>
      <c r="AN169" s="183"/>
      <c r="AO169" s="183"/>
      <c r="AP169" s="183"/>
      <c r="AQ169" s="183"/>
      <c r="AR169" s="183"/>
      <c r="AS169" s="183"/>
      <c r="AT169" s="183"/>
      <c r="AU169" s="183"/>
      <c r="AV169" s="183"/>
      <c r="AW169" s="183"/>
      <c r="AX169" s="183"/>
      <c r="AY169" s="183"/>
      <c r="AZ169" s="183"/>
      <c r="BA169" s="183"/>
      <c r="BB169" s="183"/>
      <c r="BC169" s="183"/>
      <c r="BD169" s="183"/>
      <c r="BE169" s="183"/>
      <c r="BF169" s="183"/>
      <c r="BG169" s="183"/>
      <c r="BH169" s="183"/>
      <c r="BI169" s="183"/>
      <c r="BJ169" s="183"/>
      <c r="BK169" s="183"/>
      <c r="BL169" s="183"/>
      <c r="BM169" s="183"/>
      <c r="BN169" s="183"/>
      <c r="BO169" s="183"/>
      <c r="BP169" s="183"/>
      <c r="BQ169" s="183"/>
      <c r="BR169" s="183"/>
      <c r="BS169" s="183"/>
      <c r="BT169" s="183"/>
      <c r="BU169" s="183"/>
      <c r="BV169" s="183"/>
      <c r="BW169" s="183"/>
      <c r="BX169" s="183"/>
      <c r="BY169" s="183"/>
      <c r="BZ169" s="183"/>
      <c r="CA169" s="183"/>
      <c r="CB169" s="183"/>
      <c r="CC169" s="183"/>
      <c r="CD169" s="183"/>
      <c r="CE169" s="183"/>
      <c r="CF169" s="183"/>
      <c r="CG169" s="183"/>
      <c r="CH169" s="183"/>
      <c r="CI169" s="183"/>
      <c r="CJ169" s="183"/>
      <c r="CK169" s="183"/>
      <c r="CL169" s="183"/>
      <c r="CM169" s="183"/>
      <c r="CN169" s="183"/>
      <c r="CO169" s="183"/>
      <c r="CP169" s="183"/>
      <c r="CQ169" s="183"/>
      <c r="CR169" s="183"/>
    </row>
    <row r="170" spans="1:96" ht="45" customHeight="1">
      <c r="A170" s="192"/>
      <c r="B170" s="729"/>
      <c r="C170" s="729"/>
      <c r="D170" s="199">
        <v>7</v>
      </c>
      <c r="E170" s="200" t="s">
        <v>546</v>
      </c>
      <c r="F170" s="341">
        <v>2</v>
      </c>
      <c r="G170" s="365">
        <f>F170</f>
        <v>2</v>
      </c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83"/>
      <c r="AD170" s="183"/>
      <c r="AE170" s="183"/>
      <c r="AF170" s="183"/>
      <c r="AG170" s="183"/>
      <c r="AH170" s="183"/>
      <c r="AI170" s="183"/>
      <c r="AJ170" s="183"/>
      <c r="AK170" s="183"/>
      <c r="AL170" s="183"/>
      <c r="AM170" s="183"/>
      <c r="AN170" s="183"/>
      <c r="AO170" s="183"/>
      <c r="AP170" s="183"/>
      <c r="AQ170" s="183"/>
      <c r="AR170" s="183"/>
      <c r="AS170" s="183"/>
      <c r="AT170" s="183"/>
      <c r="AU170" s="183"/>
      <c r="AV170" s="183"/>
      <c r="AW170" s="183"/>
      <c r="AX170" s="183"/>
      <c r="AY170" s="183"/>
      <c r="AZ170" s="183"/>
      <c r="BA170" s="183"/>
      <c r="BB170" s="183"/>
      <c r="BC170" s="183"/>
      <c r="BD170" s="183"/>
      <c r="BE170" s="183"/>
      <c r="BF170" s="183"/>
      <c r="BG170" s="183"/>
      <c r="BH170" s="183"/>
      <c r="BI170" s="183"/>
      <c r="BJ170" s="183"/>
      <c r="BK170" s="183"/>
      <c r="BL170" s="183"/>
      <c r="BM170" s="183"/>
      <c r="BN170" s="183"/>
      <c r="BO170" s="183"/>
      <c r="BP170" s="183"/>
      <c r="BQ170" s="183"/>
      <c r="BR170" s="183"/>
      <c r="BS170" s="183"/>
      <c r="BT170" s="183"/>
      <c r="BU170" s="183"/>
      <c r="BV170" s="183"/>
      <c r="BW170" s="183"/>
      <c r="BX170" s="183"/>
      <c r="BY170" s="183"/>
      <c r="BZ170" s="183"/>
      <c r="CA170" s="183"/>
      <c r="CB170" s="183"/>
      <c r="CC170" s="183"/>
      <c r="CD170" s="183"/>
      <c r="CE170" s="183"/>
      <c r="CF170" s="183"/>
      <c r="CG170" s="183"/>
      <c r="CH170" s="183"/>
      <c r="CI170" s="183"/>
      <c r="CJ170" s="183"/>
      <c r="CK170" s="183"/>
      <c r="CL170" s="183"/>
      <c r="CM170" s="183"/>
      <c r="CN170" s="183"/>
      <c r="CO170" s="183"/>
      <c r="CP170" s="183"/>
      <c r="CQ170" s="183"/>
      <c r="CR170" s="183"/>
    </row>
    <row r="171" spans="1:96" ht="45" customHeight="1">
      <c r="A171" s="192"/>
      <c r="B171" s="729" t="s">
        <v>547</v>
      </c>
      <c r="C171" s="729"/>
      <c r="D171" s="199">
        <v>1</v>
      </c>
      <c r="E171" s="200" t="s">
        <v>548</v>
      </c>
      <c r="F171" s="341">
        <v>1</v>
      </c>
      <c r="G171" s="365">
        <f>F171</f>
        <v>1</v>
      </c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83"/>
      <c r="AD171" s="183"/>
      <c r="AE171" s="183"/>
      <c r="AF171" s="183"/>
      <c r="AG171" s="183"/>
      <c r="AH171" s="183"/>
      <c r="AI171" s="183"/>
      <c r="AJ171" s="183"/>
      <c r="AK171" s="183"/>
      <c r="AL171" s="183"/>
      <c r="AM171" s="183"/>
      <c r="AN171" s="183"/>
      <c r="AO171" s="183"/>
      <c r="AP171" s="183"/>
      <c r="AQ171" s="183"/>
      <c r="AR171" s="183"/>
      <c r="AS171" s="183"/>
      <c r="AT171" s="183"/>
      <c r="AU171" s="183"/>
      <c r="AV171" s="183"/>
      <c r="AW171" s="183"/>
      <c r="AX171" s="183"/>
      <c r="AY171" s="183"/>
      <c r="AZ171" s="183"/>
      <c r="BA171" s="183"/>
      <c r="BB171" s="183"/>
      <c r="BC171" s="183"/>
      <c r="BD171" s="183"/>
      <c r="BE171" s="183"/>
      <c r="BF171" s="183"/>
      <c r="BG171" s="183"/>
      <c r="BH171" s="183"/>
      <c r="BI171" s="183"/>
      <c r="BJ171" s="183"/>
      <c r="BK171" s="183"/>
      <c r="BL171" s="183"/>
      <c r="BM171" s="183"/>
      <c r="BN171" s="183"/>
      <c r="BO171" s="183"/>
      <c r="BP171" s="183"/>
      <c r="BQ171" s="183"/>
      <c r="BR171" s="183"/>
      <c r="BS171" s="183"/>
      <c r="BT171" s="183"/>
      <c r="BU171" s="183"/>
      <c r="BV171" s="183"/>
      <c r="BW171" s="183"/>
      <c r="BX171" s="183"/>
      <c r="BY171" s="183"/>
      <c r="BZ171" s="183"/>
      <c r="CA171" s="183"/>
      <c r="CB171" s="183"/>
      <c r="CC171" s="183"/>
      <c r="CD171" s="183"/>
      <c r="CE171" s="183"/>
      <c r="CF171" s="183"/>
      <c r="CG171" s="183"/>
      <c r="CH171" s="183"/>
      <c r="CI171" s="183"/>
      <c r="CJ171" s="183"/>
      <c r="CK171" s="183"/>
      <c r="CL171" s="183"/>
      <c r="CM171" s="183"/>
      <c r="CN171" s="183"/>
      <c r="CO171" s="183"/>
      <c r="CP171" s="183"/>
      <c r="CQ171" s="183"/>
      <c r="CR171" s="183"/>
    </row>
    <row r="172" spans="1:96" ht="45" customHeight="1">
      <c r="A172" s="192"/>
      <c r="B172" s="729"/>
      <c r="C172" s="729"/>
      <c r="D172" s="199">
        <v>2</v>
      </c>
      <c r="E172" s="200" t="s">
        <v>549</v>
      </c>
      <c r="F172" s="341">
        <v>1</v>
      </c>
      <c r="G172" s="365">
        <f>F172</f>
        <v>1</v>
      </c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83"/>
      <c r="AD172" s="183"/>
      <c r="AE172" s="183"/>
      <c r="AF172" s="183"/>
      <c r="AG172" s="183"/>
      <c r="AH172" s="183"/>
      <c r="AI172" s="183"/>
      <c r="AJ172" s="183"/>
      <c r="AK172" s="183"/>
      <c r="AL172" s="183"/>
      <c r="AM172" s="183"/>
      <c r="AN172" s="183"/>
      <c r="AO172" s="183"/>
      <c r="AP172" s="183"/>
      <c r="AQ172" s="183"/>
      <c r="AR172" s="183"/>
      <c r="AS172" s="183"/>
      <c r="AT172" s="183"/>
      <c r="AU172" s="183"/>
      <c r="AV172" s="183"/>
      <c r="AW172" s="183"/>
      <c r="AX172" s="183"/>
      <c r="AY172" s="183"/>
      <c r="AZ172" s="183"/>
      <c r="BA172" s="183"/>
      <c r="BB172" s="183"/>
      <c r="BC172" s="183"/>
      <c r="BD172" s="183"/>
      <c r="BE172" s="183"/>
      <c r="BF172" s="183"/>
      <c r="BG172" s="183"/>
      <c r="BH172" s="183"/>
      <c r="BI172" s="183"/>
      <c r="BJ172" s="183"/>
      <c r="BK172" s="183"/>
      <c r="BL172" s="183"/>
      <c r="BM172" s="183"/>
      <c r="BN172" s="183"/>
      <c r="BO172" s="183"/>
      <c r="BP172" s="183"/>
      <c r="BQ172" s="183"/>
      <c r="BR172" s="183"/>
      <c r="BS172" s="183"/>
      <c r="BT172" s="183"/>
      <c r="BU172" s="183"/>
      <c r="BV172" s="183"/>
      <c r="BW172" s="183"/>
      <c r="BX172" s="183"/>
      <c r="BY172" s="183"/>
      <c r="BZ172" s="183"/>
      <c r="CA172" s="183"/>
      <c r="CB172" s="183"/>
      <c r="CC172" s="183"/>
      <c r="CD172" s="183"/>
      <c r="CE172" s="183"/>
      <c r="CF172" s="183"/>
      <c r="CG172" s="183"/>
      <c r="CH172" s="183"/>
      <c r="CI172" s="183"/>
      <c r="CJ172" s="183"/>
      <c r="CK172" s="183"/>
      <c r="CL172" s="183"/>
      <c r="CM172" s="183"/>
      <c r="CN172" s="183"/>
      <c r="CO172" s="183"/>
      <c r="CP172" s="183"/>
      <c r="CQ172" s="183"/>
      <c r="CR172" s="183"/>
    </row>
    <row r="173" spans="1:96" ht="45" customHeight="1">
      <c r="A173" s="192"/>
      <c r="B173" s="729"/>
      <c r="C173" s="729"/>
      <c r="D173" s="199">
        <v>3</v>
      </c>
      <c r="E173" s="200" t="s">
        <v>550</v>
      </c>
      <c r="F173" s="341">
        <v>1</v>
      </c>
      <c r="G173" s="365">
        <f>F173</f>
        <v>1</v>
      </c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83"/>
      <c r="AD173" s="183"/>
      <c r="AE173" s="183"/>
      <c r="AF173" s="183"/>
      <c r="AG173" s="183"/>
      <c r="AH173" s="183"/>
      <c r="AI173" s="183"/>
      <c r="AJ173" s="183"/>
      <c r="AK173" s="183"/>
      <c r="AL173" s="183"/>
      <c r="AM173" s="183"/>
      <c r="AN173" s="183"/>
      <c r="AO173" s="183"/>
      <c r="AP173" s="183"/>
      <c r="AQ173" s="183"/>
      <c r="AR173" s="183"/>
      <c r="AS173" s="183"/>
      <c r="AT173" s="183"/>
      <c r="AU173" s="183"/>
      <c r="AV173" s="183"/>
      <c r="AW173" s="183"/>
      <c r="AX173" s="183"/>
      <c r="AY173" s="183"/>
      <c r="AZ173" s="183"/>
      <c r="BA173" s="183"/>
      <c r="BB173" s="183"/>
      <c r="BC173" s="183"/>
      <c r="BD173" s="183"/>
      <c r="BE173" s="183"/>
      <c r="BF173" s="183"/>
      <c r="BG173" s="183"/>
      <c r="BH173" s="183"/>
      <c r="BI173" s="183"/>
      <c r="BJ173" s="183"/>
      <c r="BK173" s="183"/>
      <c r="BL173" s="183"/>
      <c r="BM173" s="183"/>
      <c r="BN173" s="183"/>
      <c r="BO173" s="183"/>
      <c r="BP173" s="183"/>
      <c r="BQ173" s="183"/>
      <c r="BR173" s="183"/>
      <c r="BS173" s="183"/>
      <c r="BT173" s="183"/>
      <c r="BU173" s="183"/>
      <c r="BV173" s="183"/>
      <c r="BW173" s="183"/>
      <c r="BX173" s="183"/>
      <c r="BY173" s="183"/>
      <c r="BZ173" s="183"/>
      <c r="CA173" s="183"/>
      <c r="CB173" s="183"/>
      <c r="CC173" s="183"/>
      <c r="CD173" s="183"/>
      <c r="CE173" s="183"/>
      <c r="CF173" s="183"/>
      <c r="CG173" s="183"/>
      <c r="CH173" s="183"/>
      <c r="CI173" s="183"/>
      <c r="CJ173" s="183"/>
      <c r="CK173" s="183"/>
      <c r="CL173" s="183"/>
      <c r="CM173" s="183"/>
      <c r="CN173" s="183"/>
      <c r="CO173" s="183"/>
      <c r="CP173" s="183"/>
      <c r="CQ173" s="183"/>
      <c r="CR173" s="183"/>
    </row>
    <row r="174" spans="1:96" ht="45" customHeight="1">
      <c r="A174" s="192"/>
      <c r="B174" s="729"/>
      <c r="C174" s="729"/>
      <c r="D174" s="199">
        <v>4</v>
      </c>
      <c r="E174" s="200" t="s">
        <v>551</v>
      </c>
      <c r="F174" s="341">
        <v>1</v>
      </c>
      <c r="G174" s="365">
        <f>F174</f>
        <v>1</v>
      </c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83"/>
      <c r="AD174" s="183"/>
      <c r="AE174" s="183"/>
      <c r="AF174" s="183"/>
      <c r="AG174" s="183"/>
      <c r="AH174" s="183"/>
      <c r="AI174" s="183"/>
      <c r="AJ174" s="183"/>
      <c r="AK174" s="183"/>
      <c r="AL174" s="183"/>
      <c r="AM174" s="183"/>
      <c r="AN174" s="183"/>
      <c r="AO174" s="183"/>
      <c r="AP174" s="183"/>
      <c r="AQ174" s="183"/>
      <c r="AR174" s="183"/>
      <c r="AS174" s="183"/>
      <c r="AT174" s="183"/>
      <c r="AU174" s="183"/>
      <c r="AV174" s="183"/>
      <c r="AW174" s="183"/>
      <c r="AX174" s="183"/>
      <c r="AY174" s="183"/>
      <c r="AZ174" s="183"/>
      <c r="BA174" s="183"/>
      <c r="BB174" s="183"/>
      <c r="BC174" s="183"/>
      <c r="BD174" s="183"/>
      <c r="BE174" s="183"/>
      <c r="BF174" s="183"/>
      <c r="BG174" s="183"/>
      <c r="BH174" s="183"/>
      <c r="BI174" s="183"/>
      <c r="BJ174" s="183"/>
      <c r="BK174" s="183"/>
      <c r="BL174" s="183"/>
      <c r="BM174" s="183"/>
      <c r="BN174" s="183"/>
      <c r="BO174" s="183"/>
      <c r="BP174" s="183"/>
      <c r="BQ174" s="183"/>
      <c r="BR174" s="183"/>
      <c r="BS174" s="183"/>
      <c r="BT174" s="183"/>
      <c r="BU174" s="183"/>
      <c r="BV174" s="183"/>
      <c r="BW174" s="183"/>
      <c r="BX174" s="183"/>
      <c r="BY174" s="183"/>
      <c r="BZ174" s="183"/>
      <c r="CA174" s="183"/>
      <c r="CB174" s="183"/>
      <c r="CC174" s="183"/>
      <c r="CD174" s="183"/>
      <c r="CE174" s="183"/>
      <c r="CF174" s="183"/>
      <c r="CG174" s="183"/>
      <c r="CH174" s="183"/>
      <c r="CI174" s="183"/>
      <c r="CJ174" s="183"/>
      <c r="CK174" s="183"/>
      <c r="CL174" s="183"/>
      <c r="CM174" s="183"/>
      <c r="CN174" s="183"/>
      <c r="CO174" s="183"/>
      <c r="CP174" s="183"/>
      <c r="CQ174" s="183"/>
      <c r="CR174" s="183"/>
    </row>
    <row r="175" spans="1:96" ht="45" customHeight="1">
      <c r="A175" s="192"/>
      <c r="B175" s="729"/>
      <c r="C175" s="729"/>
      <c r="D175" s="199">
        <v>5</v>
      </c>
      <c r="E175" s="200" t="s">
        <v>752</v>
      </c>
      <c r="F175" s="341">
        <v>1</v>
      </c>
      <c r="G175" s="365">
        <f>F175</f>
        <v>1</v>
      </c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83"/>
      <c r="AD175" s="183"/>
      <c r="AE175" s="183"/>
      <c r="AF175" s="183"/>
      <c r="AG175" s="183"/>
      <c r="AH175" s="183"/>
      <c r="AI175" s="183"/>
      <c r="AJ175" s="183"/>
      <c r="AK175" s="183"/>
      <c r="AL175" s="183"/>
      <c r="AM175" s="183"/>
      <c r="AN175" s="183"/>
      <c r="AO175" s="183"/>
      <c r="AP175" s="183"/>
      <c r="AQ175" s="183"/>
      <c r="AR175" s="183"/>
      <c r="AS175" s="183"/>
      <c r="AT175" s="183"/>
      <c r="AU175" s="183"/>
      <c r="AV175" s="183"/>
      <c r="AW175" s="183"/>
      <c r="AX175" s="183"/>
      <c r="AY175" s="183"/>
      <c r="AZ175" s="183"/>
      <c r="BA175" s="183"/>
      <c r="BB175" s="183"/>
      <c r="BC175" s="183"/>
      <c r="BD175" s="183"/>
      <c r="BE175" s="183"/>
      <c r="BF175" s="183"/>
      <c r="BG175" s="183"/>
      <c r="BH175" s="183"/>
      <c r="BI175" s="183"/>
      <c r="BJ175" s="183"/>
      <c r="BK175" s="183"/>
      <c r="BL175" s="183"/>
      <c r="BM175" s="183"/>
      <c r="BN175" s="183"/>
      <c r="BO175" s="183"/>
      <c r="BP175" s="183"/>
      <c r="BQ175" s="183"/>
      <c r="BR175" s="183"/>
      <c r="BS175" s="183"/>
      <c r="BT175" s="183"/>
      <c r="BU175" s="183"/>
      <c r="BV175" s="183"/>
      <c r="BW175" s="183"/>
      <c r="BX175" s="183"/>
      <c r="BY175" s="183"/>
      <c r="BZ175" s="183"/>
      <c r="CA175" s="183"/>
      <c r="CB175" s="183"/>
      <c r="CC175" s="183"/>
      <c r="CD175" s="183"/>
      <c r="CE175" s="183"/>
      <c r="CF175" s="183"/>
      <c r="CG175" s="183"/>
      <c r="CH175" s="183"/>
      <c r="CI175" s="183"/>
      <c r="CJ175" s="183"/>
      <c r="CK175" s="183"/>
      <c r="CL175" s="183"/>
      <c r="CM175" s="183"/>
      <c r="CN175" s="183"/>
      <c r="CO175" s="183"/>
      <c r="CP175" s="183"/>
      <c r="CQ175" s="183"/>
      <c r="CR175" s="183"/>
    </row>
    <row r="176" spans="1:96" ht="45" customHeight="1">
      <c r="A176" s="192"/>
      <c r="B176" s="729"/>
      <c r="C176" s="729"/>
      <c r="D176" s="199">
        <v>6</v>
      </c>
      <c r="E176" s="200" t="s">
        <v>552</v>
      </c>
      <c r="F176" s="341">
        <v>2</v>
      </c>
      <c r="G176" s="365">
        <f>F176</f>
        <v>2</v>
      </c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83"/>
      <c r="AD176" s="183"/>
      <c r="AE176" s="183"/>
      <c r="AF176" s="183"/>
      <c r="AG176" s="183"/>
      <c r="AH176" s="183"/>
      <c r="AI176" s="183"/>
      <c r="AJ176" s="183"/>
      <c r="AK176" s="183"/>
      <c r="AL176" s="183"/>
      <c r="AM176" s="183"/>
      <c r="AN176" s="183"/>
      <c r="AO176" s="183"/>
      <c r="AP176" s="183"/>
      <c r="AQ176" s="183"/>
      <c r="AR176" s="183"/>
      <c r="AS176" s="183"/>
      <c r="AT176" s="183"/>
      <c r="AU176" s="183"/>
      <c r="AV176" s="183"/>
      <c r="AW176" s="183"/>
      <c r="AX176" s="183"/>
      <c r="AY176" s="183"/>
      <c r="AZ176" s="183"/>
      <c r="BA176" s="183"/>
      <c r="BB176" s="183"/>
      <c r="BC176" s="183"/>
      <c r="BD176" s="183"/>
      <c r="BE176" s="183"/>
      <c r="BF176" s="183"/>
      <c r="BG176" s="183"/>
      <c r="BH176" s="183"/>
      <c r="BI176" s="183"/>
      <c r="BJ176" s="183"/>
      <c r="BK176" s="183"/>
      <c r="BL176" s="183"/>
      <c r="BM176" s="183"/>
      <c r="BN176" s="183"/>
      <c r="BO176" s="183"/>
      <c r="BP176" s="183"/>
      <c r="BQ176" s="183"/>
      <c r="BR176" s="183"/>
      <c r="BS176" s="183"/>
      <c r="BT176" s="183"/>
      <c r="BU176" s="183"/>
      <c r="BV176" s="183"/>
      <c r="BW176" s="183"/>
      <c r="BX176" s="183"/>
      <c r="BY176" s="183"/>
      <c r="BZ176" s="183"/>
      <c r="CA176" s="183"/>
      <c r="CB176" s="183"/>
      <c r="CC176" s="183"/>
      <c r="CD176" s="183"/>
      <c r="CE176" s="183"/>
      <c r="CF176" s="183"/>
      <c r="CG176" s="183"/>
      <c r="CH176" s="183"/>
      <c r="CI176" s="183"/>
      <c r="CJ176" s="183"/>
      <c r="CK176" s="183"/>
      <c r="CL176" s="183"/>
      <c r="CM176" s="183"/>
      <c r="CN176" s="183"/>
      <c r="CO176" s="183"/>
      <c r="CP176" s="183"/>
      <c r="CQ176" s="183"/>
      <c r="CR176" s="183"/>
    </row>
    <row r="177" spans="1:96" ht="45" customHeight="1">
      <c r="A177" s="192"/>
      <c r="B177" s="729" t="s">
        <v>834</v>
      </c>
      <c r="C177" s="729"/>
      <c r="D177" s="199">
        <v>1</v>
      </c>
      <c r="E177" s="200" t="s">
        <v>554</v>
      </c>
      <c r="F177" s="341">
        <v>1</v>
      </c>
      <c r="G177" s="365">
        <f>F177</f>
        <v>1</v>
      </c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83"/>
      <c r="AD177" s="183"/>
      <c r="AE177" s="183"/>
      <c r="AF177" s="183"/>
      <c r="AG177" s="183"/>
      <c r="AH177" s="183"/>
      <c r="AI177" s="183"/>
      <c r="AJ177" s="183"/>
      <c r="AK177" s="183"/>
      <c r="AL177" s="183"/>
      <c r="AM177" s="183"/>
      <c r="AN177" s="183"/>
      <c r="AO177" s="183"/>
      <c r="AP177" s="183"/>
      <c r="AQ177" s="183"/>
      <c r="AR177" s="183"/>
      <c r="AS177" s="183"/>
      <c r="AT177" s="183"/>
      <c r="AU177" s="183"/>
      <c r="AV177" s="183"/>
      <c r="AW177" s="183"/>
      <c r="AX177" s="183"/>
      <c r="AY177" s="183"/>
      <c r="AZ177" s="183"/>
      <c r="BA177" s="183"/>
      <c r="BB177" s="183"/>
      <c r="BC177" s="183"/>
      <c r="BD177" s="183"/>
      <c r="BE177" s="183"/>
      <c r="BF177" s="183"/>
      <c r="BG177" s="183"/>
      <c r="BH177" s="183"/>
      <c r="BI177" s="183"/>
      <c r="BJ177" s="183"/>
      <c r="BK177" s="183"/>
      <c r="BL177" s="183"/>
      <c r="BM177" s="183"/>
      <c r="BN177" s="183"/>
      <c r="BO177" s="183"/>
      <c r="BP177" s="183"/>
      <c r="BQ177" s="183"/>
      <c r="BR177" s="183"/>
      <c r="BS177" s="183"/>
      <c r="BT177" s="183"/>
      <c r="BU177" s="183"/>
      <c r="BV177" s="183"/>
      <c r="BW177" s="183"/>
      <c r="BX177" s="183"/>
      <c r="BY177" s="183"/>
      <c r="BZ177" s="183"/>
      <c r="CA177" s="183"/>
      <c r="CB177" s="183"/>
      <c r="CC177" s="183"/>
      <c r="CD177" s="183"/>
      <c r="CE177" s="183"/>
      <c r="CF177" s="183"/>
      <c r="CG177" s="183"/>
      <c r="CH177" s="183"/>
      <c r="CI177" s="183"/>
      <c r="CJ177" s="183"/>
      <c r="CK177" s="183"/>
      <c r="CL177" s="183"/>
      <c r="CM177" s="183"/>
      <c r="CN177" s="183"/>
      <c r="CO177" s="183"/>
      <c r="CP177" s="183"/>
      <c r="CQ177" s="183"/>
      <c r="CR177" s="183"/>
    </row>
    <row r="178" spans="1:96" ht="45" customHeight="1">
      <c r="A178" s="192"/>
      <c r="B178" s="729"/>
      <c r="C178" s="729"/>
      <c r="D178" s="199">
        <v>2</v>
      </c>
      <c r="E178" s="200" t="s">
        <v>555</v>
      </c>
      <c r="F178" s="341">
        <v>2</v>
      </c>
      <c r="G178" s="365">
        <f>IF(F178=1,2,1)</f>
        <v>1</v>
      </c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83"/>
      <c r="AD178" s="183"/>
      <c r="AE178" s="183"/>
      <c r="AF178" s="183"/>
      <c r="AG178" s="183"/>
      <c r="AH178" s="183"/>
      <c r="AI178" s="183"/>
      <c r="AJ178" s="183"/>
      <c r="AK178" s="183"/>
      <c r="AL178" s="183"/>
      <c r="AM178" s="183"/>
      <c r="AN178" s="183"/>
      <c r="AO178" s="183"/>
      <c r="AP178" s="183"/>
      <c r="AQ178" s="183"/>
      <c r="AR178" s="183"/>
      <c r="AS178" s="183"/>
      <c r="AT178" s="183"/>
      <c r="AU178" s="183"/>
      <c r="AV178" s="183"/>
      <c r="AW178" s="183"/>
      <c r="AX178" s="183"/>
      <c r="AY178" s="183"/>
      <c r="AZ178" s="183"/>
      <c r="BA178" s="183"/>
      <c r="BB178" s="183"/>
      <c r="BC178" s="183"/>
      <c r="BD178" s="183"/>
      <c r="BE178" s="183"/>
      <c r="BF178" s="183"/>
      <c r="BG178" s="183"/>
      <c r="BH178" s="183"/>
      <c r="BI178" s="183"/>
      <c r="BJ178" s="183"/>
      <c r="BK178" s="183"/>
      <c r="BL178" s="183"/>
      <c r="BM178" s="183"/>
      <c r="BN178" s="183"/>
      <c r="BO178" s="183"/>
      <c r="BP178" s="183"/>
      <c r="BQ178" s="183"/>
      <c r="BR178" s="183"/>
      <c r="BS178" s="183"/>
      <c r="BT178" s="183"/>
      <c r="BU178" s="183"/>
      <c r="BV178" s="183"/>
      <c r="BW178" s="183"/>
      <c r="BX178" s="183"/>
      <c r="BY178" s="183"/>
      <c r="BZ178" s="183"/>
      <c r="CA178" s="183"/>
      <c r="CB178" s="183"/>
      <c r="CC178" s="183"/>
      <c r="CD178" s="183"/>
      <c r="CE178" s="183"/>
      <c r="CF178" s="183"/>
      <c r="CG178" s="183"/>
      <c r="CH178" s="183"/>
      <c r="CI178" s="183"/>
      <c r="CJ178" s="183"/>
      <c r="CK178" s="183"/>
      <c r="CL178" s="183"/>
      <c r="CM178" s="183"/>
      <c r="CN178" s="183"/>
      <c r="CO178" s="183"/>
      <c r="CP178" s="183"/>
      <c r="CQ178" s="183"/>
      <c r="CR178" s="183"/>
    </row>
    <row r="179" spans="1:96" ht="45" customHeight="1">
      <c r="A179" s="192"/>
      <c r="B179" s="729" t="s">
        <v>835</v>
      </c>
      <c r="C179" s="729"/>
      <c r="D179" s="199">
        <v>1</v>
      </c>
      <c r="E179" s="200" t="s">
        <v>556</v>
      </c>
      <c r="F179" s="341">
        <v>2</v>
      </c>
      <c r="G179" s="365">
        <f>F179</f>
        <v>2</v>
      </c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83"/>
      <c r="AD179" s="183"/>
      <c r="AE179" s="183"/>
      <c r="AF179" s="183"/>
      <c r="AG179" s="183"/>
      <c r="AH179" s="183"/>
      <c r="AI179" s="183"/>
      <c r="AJ179" s="183"/>
      <c r="AK179" s="183"/>
      <c r="AL179" s="183"/>
      <c r="AM179" s="183"/>
      <c r="AN179" s="183"/>
      <c r="AO179" s="183"/>
      <c r="AP179" s="183"/>
      <c r="AQ179" s="183"/>
      <c r="AR179" s="183"/>
      <c r="AS179" s="183"/>
      <c r="AT179" s="183"/>
      <c r="AU179" s="183"/>
      <c r="AV179" s="183"/>
      <c r="AW179" s="183"/>
      <c r="AX179" s="183"/>
      <c r="AY179" s="183"/>
      <c r="AZ179" s="183"/>
      <c r="BA179" s="183"/>
      <c r="BB179" s="183"/>
      <c r="BC179" s="183"/>
      <c r="BD179" s="183"/>
      <c r="BE179" s="183"/>
      <c r="BF179" s="183"/>
      <c r="BG179" s="183"/>
      <c r="BH179" s="183"/>
      <c r="BI179" s="183"/>
      <c r="BJ179" s="183"/>
      <c r="BK179" s="183"/>
      <c r="BL179" s="183"/>
      <c r="BM179" s="183"/>
      <c r="BN179" s="183"/>
      <c r="BO179" s="183"/>
      <c r="BP179" s="183"/>
      <c r="BQ179" s="183"/>
      <c r="BR179" s="183"/>
      <c r="BS179" s="183"/>
      <c r="BT179" s="183"/>
      <c r="BU179" s="183"/>
      <c r="BV179" s="183"/>
      <c r="BW179" s="183"/>
      <c r="BX179" s="183"/>
      <c r="BY179" s="183"/>
      <c r="BZ179" s="183"/>
      <c r="CA179" s="183"/>
      <c r="CB179" s="183"/>
      <c r="CC179" s="183"/>
      <c r="CD179" s="183"/>
      <c r="CE179" s="183"/>
      <c r="CF179" s="183"/>
      <c r="CG179" s="183"/>
      <c r="CH179" s="183"/>
      <c r="CI179" s="183"/>
      <c r="CJ179" s="183"/>
      <c r="CK179" s="183"/>
      <c r="CL179" s="183"/>
      <c r="CM179" s="183"/>
      <c r="CN179" s="183"/>
      <c r="CO179" s="183"/>
      <c r="CP179" s="183"/>
      <c r="CQ179" s="183"/>
      <c r="CR179" s="183"/>
    </row>
    <row r="180" spans="1:96" ht="45" customHeight="1">
      <c r="A180" s="192"/>
      <c r="B180" s="729"/>
      <c r="C180" s="729"/>
      <c r="D180" s="199">
        <v>2</v>
      </c>
      <c r="E180" s="200" t="s">
        <v>753</v>
      </c>
      <c r="F180" s="341">
        <v>2</v>
      </c>
      <c r="G180" s="365">
        <f>F180</f>
        <v>2</v>
      </c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83"/>
      <c r="AD180" s="183"/>
      <c r="AE180" s="183"/>
      <c r="AF180" s="183"/>
      <c r="AG180" s="183"/>
      <c r="AH180" s="183"/>
      <c r="AI180" s="183"/>
      <c r="AJ180" s="183"/>
      <c r="AK180" s="183"/>
      <c r="AL180" s="183"/>
      <c r="AM180" s="183"/>
      <c r="AN180" s="183"/>
      <c r="AO180" s="183"/>
      <c r="AP180" s="183"/>
      <c r="AQ180" s="183"/>
      <c r="AR180" s="183"/>
      <c r="AS180" s="183"/>
      <c r="AT180" s="183"/>
      <c r="AU180" s="183"/>
      <c r="AV180" s="183"/>
      <c r="AW180" s="183"/>
      <c r="AX180" s="183"/>
      <c r="AY180" s="183"/>
      <c r="AZ180" s="183"/>
      <c r="BA180" s="183"/>
      <c r="BB180" s="183"/>
      <c r="BC180" s="183"/>
      <c r="BD180" s="183"/>
      <c r="BE180" s="183"/>
      <c r="BF180" s="183"/>
      <c r="BG180" s="183"/>
      <c r="BH180" s="183"/>
      <c r="BI180" s="183"/>
      <c r="BJ180" s="183"/>
      <c r="BK180" s="183"/>
      <c r="BL180" s="183"/>
      <c r="BM180" s="183"/>
      <c r="BN180" s="183"/>
      <c r="BO180" s="183"/>
      <c r="BP180" s="183"/>
      <c r="BQ180" s="183"/>
      <c r="BR180" s="183"/>
      <c r="BS180" s="183"/>
      <c r="BT180" s="183"/>
      <c r="BU180" s="183"/>
      <c r="BV180" s="183"/>
      <c r="BW180" s="183"/>
      <c r="BX180" s="183"/>
      <c r="BY180" s="183"/>
      <c r="BZ180" s="183"/>
      <c r="CA180" s="183"/>
      <c r="CB180" s="183"/>
      <c r="CC180" s="183"/>
      <c r="CD180" s="183"/>
      <c r="CE180" s="183"/>
      <c r="CF180" s="183"/>
      <c r="CG180" s="183"/>
      <c r="CH180" s="183"/>
      <c r="CI180" s="183"/>
      <c r="CJ180" s="183"/>
      <c r="CK180" s="183"/>
      <c r="CL180" s="183"/>
      <c r="CM180" s="183"/>
      <c r="CN180" s="183"/>
      <c r="CO180" s="183"/>
      <c r="CP180" s="183"/>
      <c r="CQ180" s="183"/>
      <c r="CR180" s="183"/>
    </row>
    <row r="181" spans="1:96" ht="45" customHeight="1">
      <c r="A181" s="192"/>
      <c r="B181" s="729"/>
      <c r="C181" s="729"/>
      <c r="D181" s="199">
        <v>3</v>
      </c>
      <c r="E181" s="200" t="s">
        <v>557</v>
      </c>
      <c r="F181" s="341">
        <v>1</v>
      </c>
      <c r="G181" s="365">
        <f>F181</f>
        <v>1</v>
      </c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83"/>
      <c r="AD181" s="183"/>
      <c r="AE181" s="183"/>
      <c r="AF181" s="183"/>
      <c r="AG181" s="183"/>
      <c r="AH181" s="183"/>
      <c r="AI181" s="183"/>
      <c r="AJ181" s="183"/>
      <c r="AK181" s="183"/>
      <c r="AL181" s="183"/>
      <c r="AM181" s="183"/>
      <c r="AN181" s="183"/>
      <c r="AO181" s="183"/>
      <c r="AP181" s="183"/>
      <c r="AQ181" s="183"/>
      <c r="AR181" s="183"/>
      <c r="AS181" s="183"/>
      <c r="AT181" s="183"/>
      <c r="AU181" s="183"/>
      <c r="AV181" s="183"/>
      <c r="AW181" s="183"/>
      <c r="AX181" s="183"/>
      <c r="AY181" s="183"/>
      <c r="AZ181" s="183"/>
      <c r="BA181" s="183"/>
      <c r="BB181" s="183"/>
      <c r="BC181" s="183"/>
      <c r="BD181" s="183"/>
      <c r="BE181" s="183"/>
      <c r="BF181" s="183"/>
      <c r="BG181" s="183"/>
      <c r="BH181" s="183"/>
      <c r="BI181" s="183"/>
      <c r="BJ181" s="183"/>
      <c r="BK181" s="183"/>
      <c r="BL181" s="183"/>
      <c r="BM181" s="183"/>
      <c r="BN181" s="183"/>
      <c r="BO181" s="183"/>
      <c r="BP181" s="183"/>
      <c r="BQ181" s="183"/>
      <c r="BR181" s="183"/>
      <c r="BS181" s="183"/>
      <c r="BT181" s="183"/>
      <c r="BU181" s="183"/>
      <c r="BV181" s="183"/>
      <c r="BW181" s="183"/>
      <c r="BX181" s="183"/>
      <c r="BY181" s="183"/>
      <c r="BZ181" s="183"/>
      <c r="CA181" s="183"/>
      <c r="CB181" s="183"/>
      <c r="CC181" s="183"/>
      <c r="CD181" s="183"/>
      <c r="CE181" s="183"/>
      <c r="CF181" s="183"/>
      <c r="CG181" s="183"/>
      <c r="CH181" s="183"/>
      <c r="CI181" s="183"/>
      <c r="CJ181" s="183"/>
      <c r="CK181" s="183"/>
      <c r="CL181" s="183"/>
      <c r="CM181" s="183"/>
      <c r="CN181" s="183"/>
      <c r="CO181" s="183"/>
      <c r="CP181" s="183"/>
      <c r="CQ181" s="183"/>
      <c r="CR181" s="183"/>
    </row>
    <row r="182" spans="1:96" ht="45" customHeight="1">
      <c r="A182" s="192"/>
      <c r="B182" s="729"/>
      <c r="C182" s="729"/>
      <c r="D182" s="199">
        <v>4</v>
      </c>
      <c r="E182" s="200" t="s">
        <v>738</v>
      </c>
      <c r="F182" s="341">
        <v>1</v>
      </c>
      <c r="G182" s="365">
        <f>F182</f>
        <v>1</v>
      </c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83"/>
      <c r="AD182" s="183"/>
      <c r="AE182" s="183"/>
      <c r="AF182" s="183"/>
      <c r="AG182" s="183"/>
      <c r="AH182" s="183"/>
      <c r="AI182" s="183"/>
      <c r="AJ182" s="183"/>
      <c r="AK182" s="183"/>
      <c r="AL182" s="183"/>
      <c r="AM182" s="183"/>
      <c r="AN182" s="183"/>
      <c r="AO182" s="183"/>
      <c r="AP182" s="183"/>
      <c r="AQ182" s="183"/>
      <c r="AR182" s="183"/>
      <c r="AS182" s="183"/>
      <c r="AT182" s="183"/>
      <c r="AU182" s="183"/>
      <c r="AV182" s="183"/>
      <c r="AW182" s="183"/>
      <c r="AX182" s="183"/>
      <c r="AY182" s="183"/>
      <c r="AZ182" s="183"/>
      <c r="BA182" s="183"/>
      <c r="BB182" s="183"/>
      <c r="BC182" s="183"/>
      <c r="BD182" s="183"/>
      <c r="BE182" s="183"/>
      <c r="BF182" s="183"/>
      <c r="BG182" s="183"/>
      <c r="BH182" s="183"/>
      <c r="BI182" s="183"/>
      <c r="BJ182" s="183"/>
      <c r="BK182" s="183"/>
      <c r="BL182" s="183"/>
      <c r="BM182" s="183"/>
      <c r="BN182" s="183"/>
      <c r="BO182" s="183"/>
      <c r="BP182" s="183"/>
      <c r="BQ182" s="183"/>
      <c r="BR182" s="183"/>
      <c r="BS182" s="183"/>
      <c r="BT182" s="183"/>
      <c r="BU182" s="183"/>
      <c r="BV182" s="183"/>
      <c r="BW182" s="183"/>
      <c r="BX182" s="183"/>
      <c r="BY182" s="183"/>
      <c r="BZ182" s="183"/>
      <c r="CA182" s="183"/>
      <c r="CB182" s="183"/>
      <c r="CC182" s="183"/>
      <c r="CD182" s="183"/>
      <c r="CE182" s="183"/>
      <c r="CF182" s="183"/>
      <c r="CG182" s="183"/>
      <c r="CH182" s="183"/>
      <c r="CI182" s="183"/>
      <c r="CJ182" s="183"/>
      <c r="CK182" s="183"/>
      <c r="CL182" s="183"/>
      <c r="CM182" s="183"/>
      <c r="CN182" s="183"/>
      <c r="CO182" s="183"/>
      <c r="CP182" s="183"/>
      <c r="CQ182" s="183"/>
      <c r="CR182" s="183"/>
    </row>
    <row r="183" spans="1:96" ht="45" customHeight="1">
      <c r="A183" s="192"/>
      <c r="B183" s="736" t="s">
        <v>558</v>
      </c>
      <c r="C183" s="737"/>
      <c r="D183" s="737"/>
      <c r="E183" s="737"/>
      <c r="F183" s="738"/>
      <c r="G183" s="365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83"/>
      <c r="AF183" s="183"/>
      <c r="AG183" s="183"/>
      <c r="AH183" s="183"/>
      <c r="AI183" s="183"/>
      <c r="AJ183" s="183"/>
      <c r="AK183" s="183"/>
      <c r="AL183" s="183"/>
      <c r="AM183" s="183"/>
      <c r="AN183" s="183"/>
      <c r="AO183" s="183"/>
      <c r="AP183" s="183"/>
      <c r="AQ183" s="183"/>
      <c r="AR183" s="183"/>
      <c r="AS183" s="183"/>
      <c r="AT183" s="183"/>
      <c r="AU183" s="183"/>
      <c r="AV183" s="183"/>
      <c r="AW183" s="183"/>
      <c r="AX183" s="183"/>
      <c r="AY183" s="183"/>
      <c r="AZ183" s="183"/>
      <c r="BA183" s="183"/>
      <c r="BB183" s="183"/>
      <c r="BC183" s="183"/>
      <c r="BD183" s="183"/>
      <c r="BE183" s="183"/>
      <c r="BF183" s="183"/>
      <c r="BG183" s="183"/>
      <c r="BH183" s="183"/>
      <c r="BI183" s="183"/>
      <c r="BJ183" s="183"/>
      <c r="BK183" s="183"/>
      <c r="BL183" s="183"/>
      <c r="BM183" s="183"/>
      <c r="BN183" s="183"/>
      <c r="BO183" s="183"/>
      <c r="BP183" s="183"/>
      <c r="BQ183" s="183"/>
      <c r="BR183" s="183"/>
      <c r="BS183" s="183"/>
      <c r="BT183" s="183"/>
      <c r="BU183" s="183"/>
      <c r="BV183" s="183"/>
      <c r="BW183" s="183"/>
      <c r="BX183" s="183"/>
      <c r="BY183" s="183"/>
      <c r="BZ183" s="183"/>
      <c r="CA183" s="183"/>
      <c r="CB183" s="183"/>
      <c r="CC183" s="183"/>
      <c r="CD183" s="183"/>
      <c r="CE183" s="183"/>
      <c r="CF183" s="183"/>
      <c r="CG183" s="183"/>
      <c r="CH183" s="183"/>
      <c r="CI183" s="183"/>
      <c r="CJ183" s="183"/>
      <c r="CK183" s="183"/>
      <c r="CL183" s="183"/>
      <c r="CM183" s="183"/>
      <c r="CN183" s="183"/>
      <c r="CO183" s="183"/>
      <c r="CP183" s="183"/>
      <c r="CQ183" s="183"/>
      <c r="CR183" s="183"/>
    </row>
    <row r="184" spans="1:96" ht="45" customHeight="1">
      <c r="A184" s="192"/>
      <c r="B184" s="748" t="s">
        <v>1180</v>
      </c>
      <c r="C184" s="749"/>
      <c r="D184" s="199">
        <v>1</v>
      </c>
      <c r="E184" s="200" t="s">
        <v>560</v>
      </c>
      <c r="F184" s="341">
        <v>1</v>
      </c>
      <c r="G184" s="365">
        <f>F184</f>
        <v>1</v>
      </c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83"/>
      <c r="AD184" s="183"/>
      <c r="AE184" s="183"/>
      <c r="AF184" s="183"/>
      <c r="AG184" s="183"/>
      <c r="AH184" s="183"/>
      <c r="AI184" s="183"/>
      <c r="AJ184" s="183"/>
      <c r="AK184" s="183"/>
      <c r="AL184" s="183"/>
      <c r="AM184" s="183"/>
      <c r="AN184" s="183"/>
      <c r="AO184" s="183"/>
      <c r="AP184" s="183"/>
      <c r="AQ184" s="183"/>
      <c r="AR184" s="183"/>
      <c r="AS184" s="183"/>
      <c r="AT184" s="183"/>
      <c r="AU184" s="183"/>
      <c r="AV184" s="183"/>
      <c r="AW184" s="183"/>
      <c r="AX184" s="183"/>
      <c r="AY184" s="183"/>
      <c r="AZ184" s="183"/>
      <c r="BA184" s="183"/>
      <c r="BB184" s="183"/>
      <c r="BC184" s="183"/>
      <c r="BD184" s="183"/>
      <c r="BE184" s="183"/>
      <c r="BF184" s="183"/>
      <c r="BG184" s="183"/>
      <c r="BH184" s="183"/>
      <c r="BI184" s="183"/>
      <c r="BJ184" s="183"/>
      <c r="BK184" s="183"/>
      <c r="BL184" s="183"/>
      <c r="BM184" s="183"/>
      <c r="BN184" s="183"/>
      <c r="BO184" s="183"/>
      <c r="BP184" s="183"/>
      <c r="BQ184" s="183"/>
      <c r="BR184" s="183"/>
      <c r="BS184" s="183"/>
      <c r="BT184" s="183"/>
      <c r="BU184" s="183"/>
      <c r="BV184" s="183"/>
      <c r="BW184" s="183"/>
      <c r="BX184" s="183"/>
      <c r="BY184" s="183"/>
      <c r="BZ184" s="183"/>
      <c r="CA184" s="183"/>
      <c r="CB184" s="183"/>
      <c r="CC184" s="183"/>
      <c r="CD184" s="183"/>
      <c r="CE184" s="183"/>
      <c r="CF184" s="183"/>
      <c r="CG184" s="183"/>
      <c r="CH184" s="183"/>
      <c r="CI184" s="183"/>
      <c r="CJ184" s="183"/>
      <c r="CK184" s="183"/>
      <c r="CL184" s="183"/>
      <c r="CM184" s="183"/>
      <c r="CN184" s="183"/>
      <c r="CO184" s="183"/>
      <c r="CP184" s="183"/>
      <c r="CQ184" s="183"/>
      <c r="CR184" s="183"/>
    </row>
    <row r="185" spans="1:96" ht="45" customHeight="1">
      <c r="A185" s="192"/>
      <c r="B185" s="750"/>
      <c r="C185" s="751"/>
      <c r="D185" s="199">
        <v>2</v>
      </c>
      <c r="E185" s="200" t="s">
        <v>562</v>
      </c>
      <c r="F185" s="341">
        <v>1</v>
      </c>
      <c r="G185" s="365">
        <f>F185</f>
        <v>1</v>
      </c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83"/>
      <c r="AD185" s="183"/>
      <c r="AE185" s="183"/>
      <c r="AF185" s="183"/>
      <c r="AG185" s="183"/>
      <c r="AH185" s="183"/>
      <c r="AI185" s="183"/>
      <c r="AJ185" s="183"/>
      <c r="AK185" s="183"/>
      <c r="AL185" s="183"/>
      <c r="AM185" s="183"/>
      <c r="AN185" s="183"/>
      <c r="AO185" s="183"/>
      <c r="AP185" s="183"/>
      <c r="AQ185" s="183"/>
      <c r="AR185" s="183"/>
      <c r="AS185" s="183"/>
      <c r="AT185" s="183"/>
      <c r="AU185" s="183"/>
      <c r="AV185" s="183"/>
      <c r="AW185" s="183"/>
      <c r="AX185" s="183"/>
      <c r="AY185" s="183"/>
      <c r="AZ185" s="183"/>
      <c r="BA185" s="183"/>
      <c r="BB185" s="183"/>
      <c r="BC185" s="183"/>
      <c r="BD185" s="183"/>
      <c r="BE185" s="183"/>
      <c r="BF185" s="183"/>
      <c r="BG185" s="183"/>
      <c r="BH185" s="183"/>
      <c r="BI185" s="183"/>
      <c r="BJ185" s="183"/>
      <c r="BK185" s="183"/>
      <c r="BL185" s="183"/>
      <c r="BM185" s="183"/>
      <c r="BN185" s="183"/>
      <c r="BO185" s="183"/>
      <c r="BP185" s="183"/>
      <c r="BQ185" s="183"/>
      <c r="BR185" s="183"/>
      <c r="BS185" s="183"/>
      <c r="BT185" s="183"/>
      <c r="BU185" s="183"/>
      <c r="BV185" s="183"/>
      <c r="BW185" s="183"/>
      <c r="BX185" s="183"/>
      <c r="BY185" s="183"/>
      <c r="BZ185" s="183"/>
      <c r="CA185" s="183"/>
      <c r="CB185" s="183"/>
      <c r="CC185" s="183"/>
      <c r="CD185" s="183"/>
      <c r="CE185" s="183"/>
      <c r="CF185" s="183"/>
      <c r="CG185" s="183"/>
      <c r="CH185" s="183"/>
      <c r="CI185" s="183"/>
      <c r="CJ185" s="183"/>
      <c r="CK185" s="183"/>
      <c r="CL185" s="183"/>
      <c r="CM185" s="183"/>
      <c r="CN185" s="183"/>
      <c r="CO185" s="183"/>
      <c r="CP185" s="183"/>
      <c r="CQ185" s="183"/>
      <c r="CR185" s="183"/>
    </row>
    <row r="186" spans="1:96" ht="45" customHeight="1">
      <c r="A186" s="192"/>
      <c r="B186" s="750"/>
      <c r="C186" s="751"/>
      <c r="D186" s="199">
        <v>3</v>
      </c>
      <c r="E186" s="200" t="s">
        <v>733</v>
      </c>
      <c r="F186" s="341">
        <v>2</v>
      </c>
      <c r="G186" s="365">
        <f>IF(F186=1,2,1)</f>
        <v>1</v>
      </c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83"/>
      <c r="AD186" s="183"/>
      <c r="AE186" s="183"/>
      <c r="AF186" s="183"/>
      <c r="AG186" s="183"/>
      <c r="AH186" s="183"/>
      <c r="AI186" s="183"/>
      <c r="AJ186" s="183"/>
      <c r="AK186" s="183"/>
      <c r="AL186" s="183"/>
      <c r="AM186" s="183"/>
      <c r="AN186" s="183"/>
      <c r="AO186" s="183"/>
      <c r="AP186" s="183"/>
      <c r="AQ186" s="183"/>
      <c r="AR186" s="183"/>
      <c r="AS186" s="183"/>
      <c r="AT186" s="183"/>
      <c r="AU186" s="183"/>
      <c r="AV186" s="183"/>
      <c r="AW186" s="183"/>
      <c r="AX186" s="183"/>
      <c r="AY186" s="183"/>
      <c r="AZ186" s="183"/>
      <c r="BA186" s="183"/>
      <c r="BB186" s="183"/>
      <c r="BC186" s="183"/>
      <c r="BD186" s="183"/>
      <c r="BE186" s="183"/>
      <c r="BF186" s="183"/>
      <c r="BG186" s="183"/>
      <c r="BH186" s="183"/>
      <c r="BI186" s="183"/>
      <c r="BJ186" s="183"/>
      <c r="BK186" s="183"/>
      <c r="BL186" s="183"/>
      <c r="BM186" s="183"/>
      <c r="BN186" s="183"/>
      <c r="BO186" s="183"/>
      <c r="BP186" s="183"/>
      <c r="BQ186" s="183"/>
      <c r="BR186" s="183"/>
      <c r="BS186" s="183"/>
      <c r="BT186" s="183"/>
      <c r="BU186" s="183"/>
      <c r="BV186" s="183"/>
      <c r="BW186" s="183"/>
      <c r="BX186" s="183"/>
      <c r="BY186" s="183"/>
      <c r="BZ186" s="183"/>
      <c r="CA186" s="183"/>
      <c r="CB186" s="183"/>
      <c r="CC186" s="183"/>
      <c r="CD186" s="183"/>
      <c r="CE186" s="183"/>
      <c r="CF186" s="183"/>
      <c r="CG186" s="183"/>
      <c r="CH186" s="183"/>
      <c r="CI186" s="183"/>
      <c r="CJ186" s="183"/>
      <c r="CK186" s="183"/>
      <c r="CL186" s="183"/>
      <c r="CM186" s="183"/>
      <c r="CN186" s="183"/>
      <c r="CO186" s="183"/>
      <c r="CP186" s="183"/>
      <c r="CQ186" s="183"/>
      <c r="CR186" s="183"/>
    </row>
    <row r="187" spans="1:96" ht="45" customHeight="1">
      <c r="A187" s="192"/>
      <c r="B187" s="731" t="s">
        <v>564</v>
      </c>
      <c r="C187" s="729"/>
      <c r="D187" s="199">
        <v>1</v>
      </c>
      <c r="E187" s="200" t="s">
        <v>565</v>
      </c>
      <c r="F187" s="341">
        <v>2</v>
      </c>
      <c r="G187" s="365">
        <f>IF(F187=1,2,1)</f>
        <v>1</v>
      </c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83"/>
      <c r="AD187" s="183"/>
      <c r="AE187" s="183"/>
      <c r="AF187" s="183"/>
      <c r="AG187" s="183"/>
      <c r="AH187" s="183"/>
      <c r="AI187" s="183"/>
      <c r="AJ187" s="183"/>
      <c r="AK187" s="183"/>
      <c r="AL187" s="183"/>
      <c r="AM187" s="183"/>
      <c r="AN187" s="183"/>
      <c r="AO187" s="183"/>
      <c r="AP187" s="183"/>
      <c r="AQ187" s="183"/>
      <c r="AR187" s="183"/>
      <c r="AS187" s="183"/>
      <c r="AT187" s="183"/>
      <c r="AU187" s="183"/>
      <c r="AV187" s="183"/>
      <c r="AW187" s="183"/>
      <c r="AX187" s="183"/>
      <c r="AY187" s="183"/>
      <c r="AZ187" s="183"/>
      <c r="BA187" s="183"/>
      <c r="BB187" s="183"/>
      <c r="BC187" s="183"/>
      <c r="BD187" s="183"/>
      <c r="BE187" s="183"/>
      <c r="BF187" s="183"/>
      <c r="BG187" s="183"/>
      <c r="BH187" s="183"/>
      <c r="BI187" s="183"/>
      <c r="BJ187" s="183"/>
      <c r="BK187" s="183"/>
      <c r="BL187" s="183"/>
      <c r="BM187" s="183"/>
      <c r="BN187" s="183"/>
      <c r="BO187" s="183"/>
      <c r="BP187" s="183"/>
      <c r="BQ187" s="183"/>
      <c r="BR187" s="183"/>
      <c r="BS187" s="183"/>
      <c r="BT187" s="183"/>
      <c r="BU187" s="183"/>
      <c r="BV187" s="183"/>
      <c r="BW187" s="183"/>
      <c r="BX187" s="183"/>
      <c r="BY187" s="183"/>
      <c r="BZ187" s="183"/>
      <c r="CA187" s="183"/>
      <c r="CB187" s="183"/>
      <c r="CC187" s="183"/>
      <c r="CD187" s="183"/>
      <c r="CE187" s="183"/>
      <c r="CF187" s="183"/>
      <c r="CG187" s="183"/>
      <c r="CH187" s="183"/>
      <c r="CI187" s="183"/>
      <c r="CJ187" s="183"/>
      <c r="CK187" s="183"/>
      <c r="CL187" s="183"/>
      <c r="CM187" s="183"/>
      <c r="CN187" s="183"/>
      <c r="CO187" s="183"/>
      <c r="CP187" s="183"/>
      <c r="CQ187" s="183"/>
      <c r="CR187" s="183"/>
    </row>
    <row r="188" spans="1:96" ht="45" customHeight="1">
      <c r="A188" s="192"/>
      <c r="B188" s="729"/>
      <c r="C188" s="729"/>
      <c r="D188" s="199">
        <v>2</v>
      </c>
      <c r="E188" s="200" t="s">
        <v>566</v>
      </c>
      <c r="F188" s="341">
        <v>2</v>
      </c>
      <c r="G188" s="365">
        <f>IF(F188=1,2,1)</f>
        <v>1</v>
      </c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83"/>
      <c r="AF188" s="183"/>
      <c r="AG188" s="183"/>
      <c r="AH188" s="183"/>
      <c r="AI188" s="183"/>
      <c r="AJ188" s="183"/>
      <c r="AK188" s="183"/>
      <c r="AL188" s="183"/>
      <c r="AM188" s="183"/>
      <c r="AN188" s="183"/>
      <c r="AO188" s="183"/>
      <c r="AP188" s="183"/>
      <c r="AQ188" s="183"/>
      <c r="AR188" s="183"/>
      <c r="AS188" s="183"/>
      <c r="AT188" s="183"/>
      <c r="AU188" s="183"/>
      <c r="AV188" s="183"/>
      <c r="AW188" s="183"/>
      <c r="AX188" s="183"/>
      <c r="AY188" s="183"/>
      <c r="AZ188" s="183"/>
      <c r="BA188" s="183"/>
      <c r="BB188" s="183"/>
      <c r="BC188" s="183"/>
      <c r="BD188" s="183"/>
      <c r="BE188" s="183"/>
      <c r="BF188" s="183"/>
      <c r="BG188" s="183"/>
      <c r="BH188" s="183"/>
      <c r="BI188" s="183"/>
      <c r="BJ188" s="183"/>
      <c r="BK188" s="183"/>
      <c r="BL188" s="183"/>
      <c r="BM188" s="183"/>
      <c r="BN188" s="183"/>
      <c r="BO188" s="183"/>
      <c r="BP188" s="183"/>
      <c r="BQ188" s="183"/>
      <c r="BR188" s="183"/>
      <c r="BS188" s="183"/>
      <c r="BT188" s="183"/>
      <c r="BU188" s="183"/>
      <c r="BV188" s="183"/>
      <c r="BW188" s="183"/>
      <c r="BX188" s="183"/>
      <c r="BY188" s="183"/>
      <c r="BZ188" s="183"/>
      <c r="CA188" s="183"/>
      <c r="CB188" s="183"/>
      <c r="CC188" s="183"/>
      <c r="CD188" s="183"/>
      <c r="CE188" s="183"/>
      <c r="CF188" s="183"/>
      <c r="CG188" s="183"/>
      <c r="CH188" s="183"/>
      <c r="CI188" s="183"/>
      <c r="CJ188" s="183"/>
      <c r="CK188" s="183"/>
      <c r="CL188" s="183"/>
      <c r="CM188" s="183"/>
      <c r="CN188" s="183"/>
      <c r="CO188" s="183"/>
      <c r="CP188" s="183"/>
      <c r="CQ188" s="183"/>
      <c r="CR188" s="183"/>
    </row>
    <row r="189" spans="1:96" ht="45" customHeight="1">
      <c r="A189" s="192"/>
      <c r="B189" s="729"/>
      <c r="C189" s="729"/>
      <c r="D189" s="199">
        <v>3</v>
      </c>
      <c r="E189" s="200" t="s">
        <v>567</v>
      </c>
      <c r="F189" s="341">
        <v>2</v>
      </c>
      <c r="G189" s="365">
        <f>IF(F189=1,2,1)</f>
        <v>1</v>
      </c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83"/>
      <c r="AD189" s="183"/>
      <c r="AE189" s="183"/>
      <c r="AF189" s="183"/>
      <c r="AG189" s="183"/>
      <c r="AH189" s="183"/>
      <c r="AI189" s="183"/>
      <c r="AJ189" s="183"/>
      <c r="AK189" s="183"/>
      <c r="AL189" s="183"/>
      <c r="AM189" s="183"/>
      <c r="AN189" s="183"/>
      <c r="AO189" s="183"/>
      <c r="AP189" s="183"/>
      <c r="AQ189" s="183"/>
      <c r="AR189" s="183"/>
      <c r="AS189" s="183"/>
      <c r="AT189" s="183"/>
      <c r="AU189" s="183"/>
      <c r="AV189" s="183"/>
      <c r="AW189" s="183"/>
      <c r="AX189" s="183"/>
      <c r="AY189" s="183"/>
      <c r="AZ189" s="183"/>
      <c r="BA189" s="183"/>
      <c r="BB189" s="183"/>
      <c r="BC189" s="183"/>
      <c r="BD189" s="183"/>
      <c r="BE189" s="183"/>
      <c r="BF189" s="183"/>
      <c r="BG189" s="183"/>
      <c r="BH189" s="183"/>
      <c r="BI189" s="183"/>
      <c r="BJ189" s="183"/>
      <c r="BK189" s="183"/>
      <c r="BL189" s="183"/>
      <c r="BM189" s="183"/>
      <c r="BN189" s="183"/>
      <c r="BO189" s="183"/>
      <c r="BP189" s="183"/>
      <c r="BQ189" s="183"/>
      <c r="BR189" s="183"/>
      <c r="BS189" s="183"/>
      <c r="BT189" s="183"/>
      <c r="BU189" s="183"/>
      <c r="BV189" s="183"/>
      <c r="BW189" s="183"/>
      <c r="BX189" s="183"/>
      <c r="BY189" s="183"/>
      <c r="BZ189" s="183"/>
      <c r="CA189" s="183"/>
      <c r="CB189" s="183"/>
      <c r="CC189" s="183"/>
      <c r="CD189" s="183"/>
      <c r="CE189" s="183"/>
      <c r="CF189" s="183"/>
      <c r="CG189" s="183"/>
      <c r="CH189" s="183"/>
      <c r="CI189" s="183"/>
      <c r="CJ189" s="183"/>
      <c r="CK189" s="183"/>
      <c r="CL189" s="183"/>
      <c r="CM189" s="183"/>
      <c r="CN189" s="183"/>
      <c r="CO189" s="183"/>
      <c r="CP189" s="183"/>
      <c r="CQ189" s="183"/>
      <c r="CR189" s="183"/>
    </row>
    <row r="190" spans="1:96" ht="45" customHeight="1">
      <c r="A190" s="192"/>
      <c r="B190" s="729"/>
      <c r="C190" s="729"/>
      <c r="D190" s="199">
        <v>4</v>
      </c>
      <c r="E190" s="200" t="s">
        <v>689</v>
      </c>
      <c r="F190" s="341">
        <v>1</v>
      </c>
      <c r="G190" s="365">
        <f>F190</f>
        <v>1</v>
      </c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  <c r="AI190" s="183"/>
      <c r="AJ190" s="183"/>
      <c r="AK190" s="183"/>
      <c r="AL190" s="183"/>
      <c r="AM190" s="183"/>
      <c r="AN190" s="183"/>
      <c r="AO190" s="183"/>
      <c r="AP190" s="183"/>
      <c r="AQ190" s="183"/>
      <c r="AR190" s="183"/>
      <c r="AS190" s="183"/>
      <c r="AT190" s="183"/>
      <c r="AU190" s="183"/>
      <c r="AV190" s="183"/>
      <c r="AW190" s="183"/>
      <c r="AX190" s="183"/>
      <c r="AY190" s="183"/>
      <c r="AZ190" s="183"/>
      <c r="BA190" s="183"/>
      <c r="BB190" s="183"/>
      <c r="BC190" s="183"/>
      <c r="BD190" s="183"/>
      <c r="BE190" s="183"/>
      <c r="BF190" s="183"/>
      <c r="BG190" s="183"/>
      <c r="BH190" s="183"/>
      <c r="BI190" s="183"/>
      <c r="BJ190" s="183"/>
      <c r="BK190" s="183"/>
      <c r="BL190" s="183"/>
      <c r="BM190" s="183"/>
      <c r="BN190" s="183"/>
      <c r="BO190" s="183"/>
      <c r="BP190" s="183"/>
      <c r="BQ190" s="183"/>
      <c r="BR190" s="183"/>
      <c r="BS190" s="183"/>
      <c r="BT190" s="183"/>
      <c r="BU190" s="183"/>
      <c r="BV190" s="183"/>
      <c r="BW190" s="183"/>
      <c r="BX190" s="183"/>
      <c r="BY190" s="183"/>
      <c r="BZ190" s="183"/>
      <c r="CA190" s="183"/>
      <c r="CB190" s="183"/>
      <c r="CC190" s="183"/>
      <c r="CD190" s="183"/>
      <c r="CE190" s="183"/>
      <c r="CF190" s="183"/>
      <c r="CG190" s="183"/>
      <c r="CH190" s="183"/>
      <c r="CI190" s="183"/>
      <c r="CJ190" s="183"/>
      <c r="CK190" s="183"/>
      <c r="CL190" s="183"/>
      <c r="CM190" s="183"/>
      <c r="CN190" s="183"/>
      <c r="CO190" s="183"/>
      <c r="CP190" s="183"/>
      <c r="CQ190" s="183"/>
      <c r="CR190" s="183"/>
    </row>
    <row r="191" spans="1:96" ht="45" customHeight="1">
      <c r="A191" s="192"/>
      <c r="B191" s="729"/>
      <c r="C191" s="729"/>
      <c r="D191" s="199">
        <v>5</v>
      </c>
      <c r="E191" s="200" t="s">
        <v>568</v>
      </c>
      <c r="F191" s="341">
        <v>2</v>
      </c>
      <c r="G191" s="365">
        <f>F191</f>
        <v>2</v>
      </c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83"/>
      <c r="AD191" s="183"/>
      <c r="AE191" s="183"/>
      <c r="AF191" s="183"/>
      <c r="AG191" s="183"/>
      <c r="AH191" s="183"/>
      <c r="AI191" s="183"/>
      <c r="AJ191" s="183"/>
      <c r="AK191" s="183"/>
      <c r="AL191" s="183"/>
      <c r="AM191" s="183"/>
      <c r="AN191" s="183"/>
      <c r="AO191" s="183"/>
      <c r="AP191" s="183"/>
      <c r="AQ191" s="183"/>
      <c r="AR191" s="183"/>
      <c r="AS191" s="183"/>
      <c r="AT191" s="183"/>
      <c r="AU191" s="183"/>
      <c r="AV191" s="183"/>
      <c r="AW191" s="183"/>
      <c r="AX191" s="183"/>
      <c r="AY191" s="183"/>
      <c r="AZ191" s="183"/>
      <c r="BA191" s="183"/>
      <c r="BB191" s="183"/>
      <c r="BC191" s="183"/>
      <c r="BD191" s="183"/>
      <c r="BE191" s="183"/>
      <c r="BF191" s="183"/>
      <c r="BG191" s="183"/>
      <c r="BH191" s="183"/>
      <c r="BI191" s="183"/>
      <c r="BJ191" s="183"/>
      <c r="BK191" s="183"/>
      <c r="BL191" s="183"/>
      <c r="BM191" s="183"/>
      <c r="BN191" s="183"/>
      <c r="BO191" s="183"/>
      <c r="BP191" s="183"/>
      <c r="BQ191" s="183"/>
      <c r="BR191" s="183"/>
      <c r="BS191" s="183"/>
      <c r="BT191" s="183"/>
      <c r="BU191" s="183"/>
      <c r="BV191" s="183"/>
      <c r="BW191" s="183"/>
      <c r="BX191" s="183"/>
      <c r="BY191" s="183"/>
      <c r="BZ191" s="183"/>
      <c r="CA191" s="183"/>
      <c r="CB191" s="183"/>
      <c r="CC191" s="183"/>
      <c r="CD191" s="183"/>
      <c r="CE191" s="183"/>
      <c r="CF191" s="183"/>
      <c r="CG191" s="183"/>
      <c r="CH191" s="183"/>
      <c r="CI191" s="183"/>
      <c r="CJ191" s="183"/>
      <c r="CK191" s="183"/>
      <c r="CL191" s="183"/>
      <c r="CM191" s="183"/>
      <c r="CN191" s="183"/>
      <c r="CO191" s="183"/>
      <c r="CP191" s="183"/>
      <c r="CQ191" s="183"/>
      <c r="CR191" s="183"/>
    </row>
    <row r="192" spans="1:96" ht="45" customHeight="1">
      <c r="A192" s="192"/>
      <c r="B192" s="729"/>
      <c r="C192" s="729"/>
      <c r="D192" s="199">
        <v>6</v>
      </c>
      <c r="E192" s="200" t="s">
        <v>654</v>
      </c>
      <c r="F192" s="341">
        <v>1</v>
      </c>
      <c r="G192" s="365">
        <f>F192</f>
        <v>1</v>
      </c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83"/>
      <c r="AD192" s="183"/>
      <c r="AE192" s="183"/>
      <c r="AF192" s="183"/>
      <c r="AG192" s="183"/>
      <c r="AH192" s="183"/>
      <c r="AI192" s="183"/>
      <c r="AJ192" s="183"/>
      <c r="AK192" s="183"/>
      <c r="AL192" s="183"/>
      <c r="AM192" s="183"/>
      <c r="AN192" s="183"/>
      <c r="AO192" s="183"/>
      <c r="AP192" s="183"/>
      <c r="AQ192" s="183"/>
      <c r="AR192" s="183"/>
      <c r="AS192" s="183"/>
      <c r="AT192" s="183"/>
      <c r="AU192" s="183"/>
      <c r="AV192" s="183"/>
      <c r="AW192" s="183"/>
      <c r="AX192" s="183"/>
      <c r="AY192" s="183"/>
      <c r="AZ192" s="183"/>
      <c r="BA192" s="183"/>
      <c r="BB192" s="183"/>
      <c r="BC192" s="183"/>
      <c r="BD192" s="183"/>
      <c r="BE192" s="183"/>
      <c r="BF192" s="183"/>
      <c r="BG192" s="183"/>
      <c r="BH192" s="183"/>
      <c r="BI192" s="183"/>
      <c r="BJ192" s="183"/>
      <c r="BK192" s="183"/>
      <c r="BL192" s="183"/>
      <c r="BM192" s="183"/>
      <c r="BN192" s="183"/>
      <c r="BO192" s="183"/>
      <c r="BP192" s="183"/>
      <c r="BQ192" s="183"/>
      <c r="BR192" s="183"/>
      <c r="BS192" s="183"/>
      <c r="BT192" s="183"/>
      <c r="BU192" s="183"/>
      <c r="BV192" s="183"/>
      <c r="BW192" s="183"/>
      <c r="BX192" s="183"/>
      <c r="BY192" s="183"/>
      <c r="BZ192" s="183"/>
      <c r="CA192" s="183"/>
      <c r="CB192" s="183"/>
      <c r="CC192" s="183"/>
      <c r="CD192" s="183"/>
      <c r="CE192" s="183"/>
      <c r="CF192" s="183"/>
      <c r="CG192" s="183"/>
      <c r="CH192" s="183"/>
      <c r="CI192" s="183"/>
      <c r="CJ192" s="183"/>
      <c r="CK192" s="183"/>
      <c r="CL192" s="183"/>
      <c r="CM192" s="183"/>
      <c r="CN192" s="183"/>
      <c r="CO192" s="183"/>
      <c r="CP192" s="183"/>
      <c r="CQ192" s="183"/>
      <c r="CR192" s="183"/>
    </row>
    <row r="193" spans="1:96" ht="45" customHeight="1">
      <c r="A193" s="192"/>
      <c r="B193" s="736" t="s">
        <v>569</v>
      </c>
      <c r="C193" s="737"/>
      <c r="D193" s="737"/>
      <c r="E193" s="737"/>
      <c r="F193" s="738"/>
      <c r="G193" s="365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83"/>
      <c r="AD193" s="183"/>
      <c r="AE193" s="183"/>
      <c r="AF193" s="183"/>
      <c r="AG193" s="183"/>
      <c r="AH193" s="183"/>
      <c r="AI193" s="183"/>
      <c r="AJ193" s="183"/>
      <c r="AK193" s="183"/>
      <c r="AL193" s="183"/>
      <c r="AM193" s="183"/>
      <c r="AN193" s="183"/>
      <c r="AO193" s="183"/>
      <c r="AP193" s="183"/>
      <c r="AQ193" s="183"/>
      <c r="AR193" s="183"/>
      <c r="AS193" s="183"/>
      <c r="AT193" s="183"/>
      <c r="AU193" s="183"/>
      <c r="AV193" s="183"/>
      <c r="AW193" s="183"/>
      <c r="AX193" s="183"/>
      <c r="AY193" s="183"/>
      <c r="AZ193" s="183"/>
      <c r="BA193" s="183"/>
      <c r="BB193" s="183"/>
      <c r="BC193" s="183"/>
      <c r="BD193" s="183"/>
      <c r="BE193" s="183"/>
      <c r="BF193" s="183"/>
      <c r="BG193" s="183"/>
      <c r="BH193" s="183"/>
      <c r="BI193" s="183"/>
      <c r="BJ193" s="183"/>
      <c r="BK193" s="183"/>
      <c r="BL193" s="183"/>
      <c r="BM193" s="183"/>
      <c r="BN193" s="183"/>
      <c r="BO193" s="183"/>
      <c r="BP193" s="183"/>
      <c r="BQ193" s="183"/>
      <c r="BR193" s="183"/>
      <c r="BS193" s="183"/>
      <c r="BT193" s="183"/>
      <c r="BU193" s="183"/>
      <c r="BV193" s="183"/>
      <c r="BW193" s="183"/>
      <c r="BX193" s="183"/>
      <c r="BY193" s="183"/>
      <c r="BZ193" s="183"/>
      <c r="CA193" s="183"/>
      <c r="CB193" s="183"/>
      <c r="CC193" s="183"/>
      <c r="CD193" s="183"/>
      <c r="CE193" s="183"/>
      <c r="CF193" s="183"/>
      <c r="CG193" s="183"/>
      <c r="CH193" s="183"/>
      <c r="CI193" s="183"/>
      <c r="CJ193" s="183"/>
      <c r="CK193" s="183"/>
      <c r="CL193" s="183"/>
      <c r="CM193" s="183"/>
      <c r="CN193" s="183"/>
      <c r="CO193" s="183"/>
      <c r="CP193" s="183"/>
      <c r="CQ193" s="183"/>
      <c r="CR193" s="183"/>
    </row>
    <row r="194" spans="1:96" ht="45" customHeight="1">
      <c r="A194" s="192"/>
      <c r="B194" s="729" t="s">
        <v>570</v>
      </c>
      <c r="C194" s="729"/>
      <c r="D194" s="199">
        <v>1</v>
      </c>
      <c r="E194" s="200" t="s">
        <v>740</v>
      </c>
      <c r="F194" s="341">
        <v>2</v>
      </c>
      <c r="G194" s="365">
        <f>F194</f>
        <v>2</v>
      </c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83"/>
      <c r="AD194" s="183"/>
      <c r="AE194" s="183"/>
      <c r="AF194" s="183"/>
      <c r="AG194" s="183"/>
      <c r="AH194" s="183"/>
      <c r="AI194" s="183"/>
      <c r="AJ194" s="183"/>
      <c r="AK194" s="183"/>
      <c r="AL194" s="183"/>
      <c r="AM194" s="183"/>
      <c r="AN194" s="183"/>
      <c r="AO194" s="183"/>
      <c r="AP194" s="183"/>
      <c r="AQ194" s="183"/>
      <c r="AR194" s="183"/>
      <c r="AS194" s="183"/>
      <c r="AT194" s="183"/>
      <c r="AU194" s="183"/>
      <c r="AV194" s="183"/>
      <c r="AW194" s="183"/>
      <c r="AX194" s="183"/>
      <c r="AY194" s="183"/>
      <c r="AZ194" s="183"/>
      <c r="BA194" s="183"/>
      <c r="BB194" s="183"/>
      <c r="BC194" s="183"/>
      <c r="BD194" s="183"/>
      <c r="BE194" s="183"/>
      <c r="BF194" s="183"/>
      <c r="BG194" s="183"/>
      <c r="BH194" s="183"/>
      <c r="BI194" s="183"/>
      <c r="BJ194" s="183"/>
      <c r="BK194" s="183"/>
      <c r="BL194" s="183"/>
      <c r="BM194" s="183"/>
      <c r="BN194" s="183"/>
      <c r="BO194" s="183"/>
      <c r="BP194" s="183"/>
      <c r="BQ194" s="183"/>
      <c r="BR194" s="183"/>
      <c r="BS194" s="183"/>
      <c r="BT194" s="183"/>
      <c r="BU194" s="183"/>
      <c r="BV194" s="183"/>
      <c r="BW194" s="183"/>
      <c r="BX194" s="183"/>
      <c r="BY194" s="183"/>
      <c r="BZ194" s="183"/>
      <c r="CA194" s="183"/>
      <c r="CB194" s="183"/>
      <c r="CC194" s="183"/>
      <c r="CD194" s="183"/>
      <c r="CE194" s="183"/>
      <c r="CF194" s="183"/>
      <c r="CG194" s="183"/>
      <c r="CH194" s="183"/>
      <c r="CI194" s="183"/>
      <c r="CJ194" s="183"/>
      <c r="CK194" s="183"/>
      <c r="CL194" s="183"/>
      <c r="CM194" s="183"/>
      <c r="CN194" s="183"/>
      <c r="CO194" s="183"/>
      <c r="CP194" s="183"/>
      <c r="CQ194" s="183"/>
      <c r="CR194" s="183"/>
    </row>
    <row r="195" spans="1:96" ht="45" customHeight="1">
      <c r="A195" s="192"/>
      <c r="B195" s="729"/>
      <c r="C195" s="729"/>
      <c r="D195" s="199">
        <v>2</v>
      </c>
      <c r="E195" s="200" t="s">
        <v>571</v>
      </c>
      <c r="F195" s="341">
        <v>2</v>
      </c>
      <c r="G195" s="365">
        <f>F195</f>
        <v>2</v>
      </c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83"/>
      <c r="AD195" s="183"/>
      <c r="AE195" s="183"/>
      <c r="AF195" s="183"/>
      <c r="AG195" s="183"/>
      <c r="AH195" s="183"/>
      <c r="AI195" s="183"/>
      <c r="AJ195" s="183"/>
      <c r="AK195" s="183"/>
      <c r="AL195" s="183"/>
      <c r="AM195" s="183"/>
      <c r="AN195" s="183"/>
      <c r="AO195" s="183"/>
      <c r="AP195" s="183"/>
      <c r="AQ195" s="183"/>
      <c r="AR195" s="183"/>
      <c r="AS195" s="183"/>
      <c r="AT195" s="183"/>
      <c r="AU195" s="183"/>
      <c r="AV195" s="183"/>
      <c r="AW195" s="183"/>
      <c r="AX195" s="183"/>
      <c r="AY195" s="183"/>
      <c r="AZ195" s="183"/>
      <c r="BA195" s="183"/>
      <c r="BB195" s="183"/>
      <c r="BC195" s="183"/>
      <c r="BD195" s="183"/>
      <c r="BE195" s="183"/>
      <c r="BF195" s="183"/>
      <c r="BG195" s="183"/>
      <c r="BH195" s="183"/>
      <c r="BI195" s="183"/>
      <c r="BJ195" s="183"/>
      <c r="BK195" s="183"/>
      <c r="BL195" s="183"/>
      <c r="BM195" s="183"/>
      <c r="BN195" s="183"/>
      <c r="BO195" s="183"/>
      <c r="BP195" s="183"/>
      <c r="BQ195" s="183"/>
      <c r="BR195" s="183"/>
      <c r="BS195" s="183"/>
      <c r="BT195" s="183"/>
      <c r="BU195" s="183"/>
      <c r="BV195" s="183"/>
      <c r="BW195" s="183"/>
      <c r="BX195" s="183"/>
      <c r="BY195" s="183"/>
      <c r="BZ195" s="183"/>
      <c r="CA195" s="183"/>
      <c r="CB195" s="183"/>
      <c r="CC195" s="183"/>
      <c r="CD195" s="183"/>
      <c r="CE195" s="183"/>
      <c r="CF195" s="183"/>
      <c r="CG195" s="183"/>
      <c r="CH195" s="183"/>
      <c r="CI195" s="183"/>
      <c r="CJ195" s="183"/>
      <c r="CK195" s="183"/>
      <c r="CL195" s="183"/>
      <c r="CM195" s="183"/>
      <c r="CN195" s="183"/>
      <c r="CO195" s="183"/>
      <c r="CP195" s="183"/>
      <c r="CQ195" s="183"/>
      <c r="CR195" s="183"/>
    </row>
    <row r="196" spans="1:96" ht="45" customHeight="1">
      <c r="A196" s="192"/>
      <c r="B196" s="729"/>
      <c r="C196" s="729"/>
      <c r="D196" s="199">
        <v>3</v>
      </c>
      <c r="E196" s="200" t="s">
        <v>868</v>
      </c>
      <c r="F196" s="341">
        <v>1</v>
      </c>
      <c r="G196" s="365">
        <f>F196</f>
        <v>1</v>
      </c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83"/>
      <c r="AD196" s="183"/>
      <c r="AE196" s="183"/>
      <c r="AF196" s="183"/>
      <c r="AG196" s="183"/>
      <c r="AH196" s="183"/>
      <c r="AI196" s="183"/>
      <c r="AJ196" s="183"/>
      <c r="AK196" s="183"/>
      <c r="AL196" s="183"/>
      <c r="AM196" s="183"/>
      <c r="AN196" s="183"/>
      <c r="AO196" s="183"/>
      <c r="AP196" s="183"/>
      <c r="AQ196" s="183"/>
      <c r="AR196" s="183"/>
      <c r="AS196" s="183"/>
      <c r="AT196" s="183"/>
      <c r="AU196" s="183"/>
      <c r="AV196" s="183"/>
      <c r="AW196" s="183"/>
      <c r="AX196" s="183"/>
      <c r="AY196" s="183"/>
      <c r="AZ196" s="183"/>
      <c r="BA196" s="183"/>
      <c r="BB196" s="183"/>
      <c r="BC196" s="183"/>
      <c r="BD196" s="183"/>
      <c r="BE196" s="183"/>
      <c r="BF196" s="183"/>
      <c r="BG196" s="183"/>
      <c r="BH196" s="183"/>
      <c r="BI196" s="183"/>
      <c r="BJ196" s="183"/>
      <c r="BK196" s="183"/>
      <c r="BL196" s="183"/>
      <c r="BM196" s="183"/>
      <c r="BN196" s="183"/>
      <c r="BO196" s="183"/>
      <c r="BP196" s="183"/>
      <c r="BQ196" s="183"/>
      <c r="BR196" s="183"/>
      <c r="BS196" s="183"/>
      <c r="BT196" s="183"/>
      <c r="BU196" s="183"/>
      <c r="BV196" s="183"/>
      <c r="BW196" s="183"/>
      <c r="BX196" s="183"/>
      <c r="BY196" s="183"/>
      <c r="BZ196" s="183"/>
      <c r="CA196" s="183"/>
      <c r="CB196" s="183"/>
      <c r="CC196" s="183"/>
      <c r="CD196" s="183"/>
      <c r="CE196" s="183"/>
      <c r="CF196" s="183"/>
      <c r="CG196" s="183"/>
      <c r="CH196" s="183"/>
      <c r="CI196" s="183"/>
      <c r="CJ196" s="183"/>
      <c r="CK196" s="183"/>
      <c r="CL196" s="183"/>
      <c r="CM196" s="183"/>
      <c r="CN196" s="183"/>
      <c r="CO196" s="183"/>
      <c r="CP196" s="183"/>
      <c r="CQ196" s="183"/>
      <c r="CR196" s="183"/>
    </row>
    <row r="197" spans="1:96" ht="45" customHeight="1">
      <c r="A197" s="192"/>
      <c r="B197" s="729"/>
      <c r="C197" s="729"/>
      <c r="D197" s="199">
        <v>4</v>
      </c>
      <c r="E197" s="200" t="s">
        <v>572</v>
      </c>
      <c r="F197" s="341">
        <v>1</v>
      </c>
      <c r="G197" s="365">
        <f>F197</f>
        <v>1</v>
      </c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83"/>
      <c r="AD197" s="183"/>
      <c r="AE197" s="183"/>
      <c r="AF197" s="183"/>
      <c r="AG197" s="183"/>
      <c r="AH197" s="183"/>
      <c r="AI197" s="183"/>
      <c r="AJ197" s="183"/>
      <c r="AK197" s="183"/>
      <c r="AL197" s="183"/>
      <c r="AM197" s="183"/>
      <c r="AN197" s="183"/>
      <c r="AO197" s="183"/>
      <c r="AP197" s="183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  <c r="BN197" s="183"/>
      <c r="BO197" s="183"/>
      <c r="BP197" s="183"/>
      <c r="BQ197" s="183"/>
      <c r="BR197" s="183"/>
      <c r="BS197" s="183"/>
      <c r="BT197" s="183"/>
      <c r="BU197" s="183"/>
      <c r="BV197" s="183"/>
      <c r="BW197" s="183"/>
      <c r="BX197" s="183"/>
      <c r="BY197" s="183"/>
      <c r="BZ197" s="183"/>
      <c r="CA197" s="183"/>
      <c r="CB197" s="183"/>
      <c r="CC197" s="183"/>
      <c r="CD197" s="183"/>
      <c r="CE197" s="183"/>
      <c r="CF197" s="183"/>
      <c r="CG197" s="183"/>
      <c r="CH197" s="183"/>
      <c r="CI197" s="183"/>
      <c r="CJ197" s="183"/>
      <c r="CK197" s="183"/>
      <c r="CL197" s="183"/>
      <c r="CM197" s="183"/>
      <c r="CN197" s="183"/>
      <c r="CO197" s="183"/>
      <c r="CP197" s="183"/>
      <c r="CQ197" s="183"/>
      <c r="CR197" s="183"/>
    </row>
    <row r="198" spans="1:96" ht="45" customHeight="1">
      <c r="A198" s="192"/>
      <c r="B198" s="729"/>
      <c r="C198" s="729"/>
      <c r="D198" s="199">
        <v>5</v>
      </c>
      <c r="E198" s="200" t="s">
        <v>690</v>
      </c>
      <c r="F198" s="341">
        <v>1</v>
      </c>
      <c r="G198" s="365">
        <f>IF(AND(F197= 1,OR(F198=1,F198=2)),F198,IF(F197=2,0,2))</f>
        <v>1</v>
      </c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83"/>
      <c r="AD198" s="183"/>
      <c r="AE198" s="183"/>
      <c r="AF198" s="183"/>
      <c r="AG198" s="183"/>
      <c r="AH198" s="183"/>
      <c r="AI198" s="183"/>
      <c r="AJ198" s="183"/>
      <c r="AK198" s="183"/>
      <c r="AL198" s="183"/>
      <c r="AM198" s="183"/>
      <c r="AN198" s="183"/>
      <c r="AO198" s="183"/>
      <c r="AP198" s="183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  <c r="BN198" s="183"/>
      <c r="BO198" s="183"/>
      <c r="BP198" s="183"/>
      <c r="BQ198" s="183"/>
      <c r="BR198" s="183"/>
      <c r="BS198" s="183"/>
      <c r="BT198" s="183"/>
      <c r="BU198" s="183"/>
      <c r="BV198" s="183"/>
      <c r="BW198" s="183"/>
      <c r="BX198" s="183"/>
      <c r="BY198" s="183"/>
      <c r="BZ198" s="183"/>
      <c r="CA198" s="183"/>
      <c r="CB198" s="183"/>
      <c r="CC198" s="183"/>
      <c r="CD198" s="183"/>
      <c r="CE198" s="183"/>
      <c r="CF198" s="183"/>
      <c r="CG198" s="183"/>
      <c r="CH198" s="183"/>
      <c r="CI198" s="183"/>
      <c r="CJ198" s="183"/>
      <c r="CK198" s="183"/>
      <c r="CL198" s="183"/>
      <c r="CM198" s="183"/>
      <c r="CN198" s="183"/>
      <c r="CO198" s="183"/>
      <c r="CP198" s="183"/>
      <c r="CQ198" s="183"/>
      <c r="CR198" s="183"/>
    </row>
    <row r="199" spans="1:96" ht="45" customHeight="1">
      <c r="A199" s="192"/>
      <c r="B199" s="729"/>
      <c r="C199" s="729"/>
      <c r="D199" s="199">
        <v>6</v>
      </c>
      <c r="E199" s="200" t="s">
        <v>573</v>
      </c>
      <c r="F199" s="341">
        <v>1</v>
      </c>
      <c r="G199" s="365">
        <f>F199</f>
        <v>1</v>
      </c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83"/>
      <c r="AD199" s="183"/>
      <c r="AE199" s="183"/>
      <c r="AF199" s="183"/>
      <c r="AG199" s="183"/>
      <c r="AH199" s="183"/>
      <c r="AI199" s="183"/>
      <c r="AJ199" s="183"/>
      <c r="AK199" s="183"/>
      <c r="AL199" s="183"/>
      <c r="AM199" s="183"/>
      <c r="AN199" s="183"/>
      <c r="AO199" s="183"/>
      <c r="AP199" s="183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  <c r="BN199" s="183"/>
      <c r="BO199" s="183"/>
      <c r="BP199" s="183"/>
      <c r="BQ199" s="183"/>
      <c r="BR199" s="183"/>
      <c r="BS199" s="183"/>
      <c r="BT199" s="183"/>
      <c r="BU199" s="183"/>
      <c r="BV199" s="183"/>
      <c r="BW199" s="183"/>
      <c r="BX199" s="183"/>
      <c r="BY199" s="183"/>
      <c r="BZ199" s="183"/>
      <c r="CA199" s="183"/>
      <c r="CB199" s="183"/>
      <c r="CC199" s="183"/>
      <c r="CD199" s="183"/>
      <c r="CE199" s="183"/>
      <c r="CF199" s="183"/>
      <c r="CG199" s="183"/>
      <c r="CH199" s="183"/>
      <c r="CI199" s="183"/>
      <c r="CJ199" s="183"/>
      <c r="CK199" s="183"/>
      <c r="CL199" s="183"/>
      <c r="CM199" s="183"/>
      <c r="CN199" s="183"/>
      <c r="CO199" s="183"/>
      <c r="CP199" s="183"/>
      <c r="CQ199" s="183"/>
      <c r="CR199" s="183"/>
    </row>
    <row r="200" spans="1:96" ht="45" customHeight="1">
      <c r="A200" s="192"/>
      <c r="B200" s="729" t="s">
        <v>836</v>
      </c>
      <c r="C200" s="729"/>
      <c r="D200" s="199">
        <v>1</v>
      </c>
      <c r="E200" s="200" t="s">
        <v>755</v>
      </c>
      <c r="F200" s="341">
        <v>2</v>
      </c>
      <c r="G200" s="365">
        <f>F200</f>
        <v>2</v>
      </c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83"/>
      <c r="AD200" s="183"/>
      <c r="AE200" s="183"/>
      <c r="AF200" s="183"/>
      <c r="AG200" s="183"/>
      <c r="AH200" s="183"/>
      <c r="AI200" s="183"/>
      <c r="AJ200" s="183"/>
      <c r="AK200" s="183"/>
      <c r="AL200" s="183"/>
      <c r="AM200" s="183"/>
      <c r="AN200" s="183"/>
      <c r="AO200" s="183"/>
      <c r="AP200" s="183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  <c r="BN200" s="183"/>
      <c r="BO200" s="183"/>
      <c r="BP200" s="183"/>
      <c r="BQ200" s="183"/>
      <c r="BR200" s="183"/>
      <c r="BS200" s="183"/>
      <c r="BT200" s="183"/>
      <c r="BU200" s="183"/>
      <c r="BV200" s="183"/>
      <c r="BW200" s="183"/>
      <c r="BX200" s="183"/>
      <c r="BY200" s="183"/>
      <c r="BZ200" s="183"/>
      <c r="CA200" s="183"/>
      <c r="CB200" s="183"/>
      <c r="CC200" s="183"/>
      <c r="CD200" s="183"/>
      <c r="CE200" s="183"/>
      <c r="CF200" s="183"/>
      <c r="CG200" s="183"/>
      <c r="CH200" s="183"/>
      <c r="CI200" s="183"/>
      <c r="CJ200" s="183"/>
      <c r="CK200" s="183"/>
      <c r="CL200" s="183"/>
      <c r="CM200" s="183"/>
      <c r="CN200" s="183"/>
      <c r="CO200" s="183"/>
      <c r="CP200" s="183"/>
      <c r="CQ200" s="183"/>
      <c r="CR200" s="183"/>
    </row>
    <row r="201" spans="1:96" ht="45" customHeight="1">
      <c r="A201" s="192"/>
      <c r="B201" s="729"/>
      <c r="C201" s="729"/>
      <c r="D201" s="199">
        <v>2</v>
      </c>
      <c r="E201" s="200" t="s">
        <v>574</v>
      </c>
      <c r="F201" s="341">
        <v>1</v>
      </c>
      <c r="G201" s="365">
        <f>F201</f>
        <v>1</v>
      </c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83"/>
      <c r="AD201" s="183"/>
      <c r="AE201" s="183"/>
      <c r="AF201" s="183"/>
      <c r="AG201" s="183"/>
      <c r="AH201" s="183"/>
      <c r="AI201" s="183"/>
      <c r="AJ201" s="183"/>
      <c r="AK201" s="183"/>
      <c r="AL201" s="183"/>
      <c r="AM201" s="183"/>
      <c r="AN201" s="183"/>
      <c r="AO201" s="183"/>
      <c r="AP201" s="183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  <c r="BN201" s="183"/>
      <c r="BO201" s="183"/>
      <c r="BP201" s="183"/>
      <c r="BQ201" s="183"/>
      <c r="BR201" s="183"/>
      <c r="BS201" s="183"/>
      <c r="BT201" s="183"/>
      <c r="BU201" s="183"/>
      <c r="BV201" s="183"/>
      <c r="BW201" s="183"/>
      <c r="BX201" s="183"/>
      <c r="BY201" s="183"/>
      <c r="BZ201" s="183"/>
      <c r="CA201" s="183"/>
      <c r="CB201" s="183"/>
      <c r="CC201" s="183"/>
      <c r="CD201" s="183"/>
      <c r="CE201" s="183"/>
      <c r="CF201" s="183"/>
      <c r="CG201" s="183"/>
      <c r="CH201" s="183"/>
      <c r="CI201" s="183"/>
      <c r="CJ201" s="183"/>
      <c r="CK201" s="183"/>
      <c r="CL201" s="183"/>
      <c r="CM201" s="183"/>
      <c r="CN201" s="183"/>
      <c r="CO201" s="183"/>
      <c r="CP201" s="183"/>
      <c r="CQ201" s="183"/>
      <c r="CR201" s="183"/>
    </row>
    <row r="202" spans="1:96" ht="45" customHeight="1">
      <c r="A202" s="192"/>
      <c r="B202" s="729"/>
      <c r="C202" s="729"/>
      <c r="D202" s="199">
        <v>3</v>
      </c>
      <c r="E202" s="200" t="s">
        <v>869</v>
      </c>
      <c r="F202" s="341">
        <v>1</v>
      </c>
      <c r="G202" s="365">
        <f>F202</f>
        <v>1</v>
      </c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/>
      <c r="AE202" s="183"/>
      <c r="AF202" s="183"/>
      <c r="AG202" s="183"/>
      <c r="AH202" s="183"/>
      <c r="AI202" s="183"/>
      <c r="AJ202" s="183"/>
      <c r="AK202" s="183"/>
      <c r="AL202" s="183"/>
      <c r="AM202" s="183"/>
      <c r="AN202" s="183"/>
      <c r="AO202" s="183"/>
      <c r="AP202" s="183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  <c r="BN202" s="183"/>
      <c r="BO202" s="183"/>
      <c r="BP202" s="183"/>
      <c r="BQ202" s="183"/>
      <c r="BR202" s="183"/>
      <c r="BS202" s="183"/>
      <c r="BT202" s="183"/>
      <c r="BU202" s="183"/>
      <c r="BV202" s="183"/>
      <c r="BW202" s="183"/>
      <c r="BX202" s="183"/>
      <c r="BY202" s="183"/>
      <c r="BZ202" s="183"/>
      <c r="CA202" s="183"/>
      <c r="CB202" s="183"/>
      <c r="CC202" s="183"/>
      <c r="CD202" s="183"/>
      <c r="CE202" s="183"/>
      <c r="CF202" s="183"/>
      <c r="CG202" s="183"/>
      <c r="CH202" s="183"/>
      <c r="CI202" s="183"/>
      <c r="CJ202" s="183"/>
      <c r="CK202" s="183"/>
      <c r="CL202" s="183"/>
      <c r="CM202" s="183"/>
      <c r="CN202" s="183"/>
      <c r="CO202" s="183"/>
      <c r="CP202" s="183"/>
      <c r="CQ202" s="183"/>
      <c r="CR202" s="183"/>
    </row>
    <row r="203" spans="1:96" ht="45" customHeight="1">
      <c r="A203" s="192"/>
      <c r="B203" s="729"/>
      <c r="C203" s="729"/>
      <c r="D203" s="199">
        <v>4</v>
      </c>
      <c r="E203" s="200" t="s">
        <v>575</v>
      </c>
      <c r="F203" s="341">
        <v>1</v>
      </c>
      <c r="G203" s="365">
        <f>F203</f>
        <v>1</v>
      </c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83"/>
      <c r="AD203" s="183"/>
      <c r="AE203" s="183"/>
      <c r="AF203" s="183"/>
      <c r="AG203" s="183"/>
      <c r="AH203" s="183"/>
      <c r="AI203" s="183"/>
      <c r="AJ203" s="183"/>
      <c r="AK203" s="183"/>
      <c r="AL203" s="183"/>
      <c r="AM203" s="183"/>
      <c r="AN203" s="183"/>
      <c r="AO203" s="183"/>
      <c r="AP203" s="183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  <c r="BN203" s="183"/>
      <c r="BO203" s="183"/>
      <c r="BP203" s="183"/>
      <c r="BQ203" s="183"/>
      <c r="BR203" s="183"/>
      <c r="BS203" s="183"/>
      <c r="BT203" s="183"/>
      <c r="BU203" s="183"/>
      <c r="BV203" s="183"/>
      <c r="BW203" s="183"/>
      <c r="BX203" s="183"/>
      <c r="BY203" s="183"/>
      <c r="BZ203" s="183"/>
      <c r="CA203" s="183"/>
      <c r="CB203" s="183"/>
      <c r="CC203" s="183"/>
      <c r="CD203" s="183"/>
      <c r="CE203" s="183"/>
      <c r="CF203" s="183"/>
      <c r="CG203" s="183"/>
      <c r="CH203" s="183"/>
      <c r="CI203" s="183"/>
      <c r="CJ203" s="183"/>
      <c r="CK203" s="183"/>
      <c r="CL203" s="183"/>
      <c r="CM203" s="183"/>
      <c r="CN203" s="183"/>
      <c r="CO203" s="183"/>
      <c r="CP203" s="183"/>
      <c r="CQ203" s="183"/>
      <c r="CR203" s="183"/>
    </row>
    <row r="204" spans="1:96" ht="45" customHeight="1">
      <c r="A204" s="192"/>
      <c r="B204" s="729"/>
      <c r="C204" s="729"/>
      <c r="D204" s="199">
        <v>5</v>
      </c>
      <c r="E204" s="200" t="s">
        <v>576</v>
      </c>
      <c r="F204" s="341">
        <v>1</v>
      </c>
      <c r="G204" s="365">
        <f>F204</f>
        <v>1</v>
      </c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83"/>
      <c r="AF204" s="183"/>
      <c r="AG204" s="183"/>
      <c r="AH204" s="183"/>
      <c r="AI204" s="183"/>
      <c r="AJ204" s="183"/>
      <c r="AK204" s="183"/>
      <c r="AL204" s="183"/>
      <c r="AM204" s="183"/>
      <c r="AN204" s="183"/>
      <c r="AO204" s="183"/>
      <c r="AP204" s="183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  <c r="BN204" s="183"/>
      <c r="BO204" s="183"/>
      <c r="BP204" s="183"/>
      <c r="BQ204" s="183"/>
      <c r="BR204" s="183"/>
      <c r="BS204" s="183"/>
      <c r="BT204" s="183"/>
      <c r="BU204" s="183"/>
      <c r="BV204" s="183"/>
      <c r="BW204" s="183"/>
      <c r="BX204" s="183"/>
      <c r="BY204" s="183"/>
      <c r="BZ204" s="183"/>
      <c r="CA204" s="183"/>
      <c r="CB204" s="183"/>
      <c r="CC204" s="183"/>
      <c r="CD204" s="183"/>
      <c r="CE204" s="183"/>
      <c r="CF204" s="183"/>
      <c r="CG204" s="183"/>
      <c r="CH204" s="183"/>
      <c r="CI204" s="183"/>
      <c r="CJ204" s="183"/>
      <c r="CK204" s="183"/>
      <c r="CL204" s="183"/>
      <c r="CM204" s="183"/>
      <c r="CN204" s="183"/>
      <c r="CO204" s="183"/>
      <c r="CP204" s="183"/>
      <c r="CQ204" s="183"/>
      <c r="CR204" s="183"/>
    </row>
    <row r="205" spans="1:96" ht="45" customHeight="1">
      <c r="A205" s="192"/>
      <c r="B205" s="729" t="s">
        <v>577</v>
      </c>
      <c r="C205" s="729"/>
      <c r="D205" s="199">
        <v>1</v>
      </c>
      <c r="E205" s="200" t="s">
        <v>756</v>
      </c>
      <c r="F205" s="341">
        <v>1</v>
      </c>
      <c r="G205" s="365">
        <f>F205</f>
        <v>1</v>
      </c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83"/>
      <c r="AF205" s="183"/>
      <c r="AG205" s="183"/>
      <c r="AH205" s="183"/>
      <c r="AI205" s="183"/>
      <c r="AJ205" s="183"/>
      <c r="AK205" s="183"/>
      <c r="AL205" s="183"/>
      <c r="AM205" s="183"/>
      <c r="AN205" s="183"/>
      <c r="AO205" s="183"/>
      <c r="AP205" s="183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  <c r="BN205" s="183"/>
      <c r="BO205" s="183"/>
      <c r="BP205" s="183"/>
      <c r="BQ205" s="183"/>
      <c r="BR205" s="183"/>
      <c r="BS205" s="183"/>
      <c r="BT205" s="183"/>
      <c r="BU205" s="183"/>
      <c r="BV205" s="183"/>
      <c r="BW205" s="183"/>
      <c r="BX205" s="183"/>
      <c r="BY205" s="183"/>
      <c r="BZ205" s="183"/>
      <c r="CA205" s="183"/>
      <c r="CB205" s="183"/>
      <c r="CC205" s="183"/>
      <c r="CD205" s="183"/>
      <c r="CE205" s="183"/>
      <c r="CF205" s="183"/>
      <c r="CG205" s="183"/>
      <c r="CH205" s="183"/>
      <c r="CI205" s="183"/>
      <c r="CJ205" s="183"/>
      <c r="CK205" s="183"/>
      <c r="CL205" s="183"/>
      <c r="CM205" s="183"/>
      <c r="CN205" s="183"/>
      <c r="CO205" s="183"/>
      <c r="CP205" s="183"/>
      <c r="CQ205" s="183"/>
      <c r="CR205" s="183"/>
    </row>
    <row r="206" spans="1:96" ht="45" customHeight="1">
      <c r="A206" s="192"/>
      <c r="B206" s="729"/>
      <c r="C206" s="729"/>
      <c r="D206" s="199">
        <v>2</v>
      </c>
      <c r="E206" s="200" t="s">
        <v>578</v>
      </c>
      <c r="F206" s="341">
        <v>1</v>
      </c>
      <c r="G206" s="365">
        <f>F206</f>
        <v>1</v>
      </c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83"/>
      <c r="AD206" s="183"/>
      <c r="AE206" s="183"/>
      <c r="AF206" s="183"/>
      <c r="AG206" s="183"/>
      <c r="AH206" s="183"/>
      <c r="AI206" s="183"/>
      <c r="AJ206" s="183"/>
      <c r="AK206" s="183"/>
      <c r="AL206" s="183"/>
      <c r="AM206" s="183"/>
      <c r="AN206" s="183"/>
      <c r="AO206" s="183"/>
      <c r="AP206" s="183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  <c r="BN206" s="183"/>
      <c r="BO206" s="183"/>
      <c r="BP206" s="183"/>
      <c r="BQ206" s="183"/>
      <c r="BR206" s="183"/>
      <c r="BS206" s="183"/>
      <c r="BT206" s="183"/>
      <c r="BU206" s="183"/>
      <c r="BV206" s="183"/>
      <c r="BW206" s="183"/>
      <c r="BX206" s="183"/>
      <c r="BY206" s="183"/>
      <c r="BZ206" s="183"/>
      <c r="CA206" s="183"/>
      <c r="CB206" s="183"/>
      <c r="CC206" s="183"/>
      <c r="CD206" s="183"/>
      <c r="CE206" s="183"/>
      <c r="CF206" s="183"/>
      <c r="CG206" s="183"/>
      <c r="CH206" s="183"/>
      <c r="CI206" s="183"/>
      <c r="CJ206" s="183"/>
      <c r="CK206" s="183"/>
      <c r="CL206" s="183"/>
      <c r="CM206" s="183"/>
      <c r="CN206" s="183"/>
      <c r="CO206" s="183"/>
      <c r="CP206" s="183"/>
      <c r="CQ206" s="183"/>
      <c r="CR206" s="183"/>
    </row>
    <row r="207" spans="1:96" ht="45" customHeight="1">
      <c r="A207" s="192"/>
      <c r="B207" s="729"/>
      <c r="C207" s="729"/>
      <c r="D207" s="199">
        <v>3</v>
      </c>
      <c r="E207" s="200" t="s">
        <v>870</v>
      </c>
      <c r="F207" s="341">
        <v>1</v>
      </c>
      <c r="G207" s="365">
        <f>F207</f>
        <v>1</v>
      </c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83"/>
      <c r="AD207" s="183"/>
      <c r="AE207" s="183"/>
      <c r="AF207" s="183"/>
      <c r="AG207" s="183"/>
      <c r="AH207" s="183"/>
      <c r="AI207" s="183"/>
      <c r="AJ207" s="183"/>
      <c r="AK207" s="183"/>
      <c r="AL207" s="183"/>
      <c r="AM207" s="183"/>
      <c r="AN207" s="183"/>
      <c r="AO207" s="183"/>
      <c r="AP207" s="183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  <c r="BN207" s="183"/>
      <c r="BO207" s="183"/>
      <c r="BP207" s="183"/>
      <c r="BQ207" s="183"/>
      <c r="BR207" s="183"/>
      <c r="BS207" s="183"/>
      <c r="BT207" s="183"/>
      <c r="BU207" s="183"/>
      <c r="BV207" s="183"/>
      <c r="BW207" s="183"/>
      <c r="BX207" s="183"/>
      <c r="BY207" s="183"/>
      <c r="BZ207" s="183"/>
      <c r="CA207" s="183"/>
      <c r="CB207" s="183"/>
      <c r="CC207" s="183"/>
      <c r="CD207" s="183"/>
      <c r="CE207" s="183"/>
      <c r="CF207" s="183"/>
      <c r="CG207" s="183"/>
      <c r="CH207" s="183"/>
      <c r="CI207" s="183"/>
      <c r="CJ207" s="183"/>
      <c r="CK207" s="183"/>
      <c r="CL207" s="183"/>
      <c r="CM207" s="183"/>
      <c r="CN207" s="183"/>
      <c r="CO207" s="183"/>
      <c r="CP207" s="183"/>
      <c r="CQ207" s="183"/>
      <c r="CR207" s="183"/>
    </row>
    <row r="208" spans="1:96" ht="45" customHeight="1">
      <c r="A208" s="192"/>
      <c r="B208" s="729"/>
      <c r="C208" s="729"/>
      <c r="D208" s="199">
        <v>4</v>
      </c>
      <c r="E208" s="200" t="s">
        <v>575</v>
      </c>
      <c r="F208" s="341">
        <v>1</v>
      </c>
      <c r="G208" s="365">
        <f>F208</f>
        <v>1</v>
      </c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83"/>
      <c r="AD208" s="183"/>
      <c r="AE208" s="183"/>
      <c r="AF208" s="183"/>
      <c r="AG208" s="183"/>
      <c r="AH208" s="183"/>
      <c r="AI208" s="183"/>
      <c r="AJ208" s="183"/>
      <c r="AK208" s="183"/>
      <c r="AL208" s="183"/>
      <c r="AM208" s="183"/>
      <c r="AN208" s="183"/>
      <c r="AO208" s="183"/>
      <c r="AP208" s="183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  <c r="BN208" s="183"/>
      <c r="BO208" s="183"/>
      <c r="BP208" s="183"/>
      <c r="BQ208" s="183"/>
      <c r="BR208" s="183"/>
      <c r="BS208" s="183"/>
      <c r="BT208" s="183"/>
      <c r="BU208" s="183"/>
      <c r="BV208" s="183"/>
      <c r="BW208" s="183"/>
      <c r="BX208" s="183"/>
      <c r="BY208" s="183"/>
      <c r="BZ208" s="183"/>
      <c r="CA208" s="183"/>
      <c r="CB208" s="183"/>
      <c r="CC208" s="183"/>
      <c r="CD208" s="183"/>
      <c r="CE208" s="183"/>
      <c r="CF208" s="183"/>
      <c r="CG208" s="183"/>
      <c r="CH208" s="183"/>
      <c r="CI208" s="183"/>
      <c r="CJ208" s="183"/>
      <c r="CK208" s="183"/>
      <c r="CL208" s="183"/>
      <c r="CM208" s="183"/>
      <c r="CN208" s="183"/>
      <c r="CO208" s="183"/>
      <c r="CP208" s="183"/>
      <c r="CQ208" s="183"/>
      <c r="CR208" s="183"/>
    </row>
    <row r="209" spans="1:96" ht="45" customHeight="1">
      <c r="A209" s="192"/>
      <c r="B209" s="729"/>
      <c r="C209" s="729"/>
      <c r="D209" s="199">
        <v>5</v>
      </c>
      <c r="E209" s="200" t="s">
        <v>579</v>
      </c>
      <c r="F209" s="341">
        <v>2</v>
      </c>
      <c r="G209" s="365">
        <f>F209</f>
        <v>2</v>
      </c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83"/>
      <c r="AD209" s="183"/>
      <c r="AE209" s="183"/>
      <c r="AF209" s="183"/>
      <c r="AG209" s="183"/>
      <c r="AH209" s="183"/>
      <c r="AI209" s="183"/>
      <c r="AJ209" s="183"/>
      <c r="AK209" s="183"/>
      <c r="AL209" s="183"/>
      <c r="AM209" s="183"/>
      <c r="AN209" s="183"/>
      <c r="AO209" s="183"/>
      <c r="AP209" s="183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  <c r="BN209" s="183"/>
      <c r="BO209" s="183"/>
      <c r="BP209" s="183"/>
      <c r="BQ209" s="183"/>
      <c r="BR209" s="183"/>
      <c r="BS209" s="183"/>
      <c r="BT209" s="183"/>
      <c r="BU209" s="183"/>
      <c r="BV209" s="183"/>
      <c r="BW209" s="183"/>
      <c r="BX209" s="183"/>
      <c r="BY209" s="183"/>
      <c r="BZ209" s="183"/>
      <c r="CA209" s="183"/>
      <c r="CB209" s="183"/>
      <c r="CC209" s="183"/>
      <c r="CD209" s="183"/>
      <c r="CE209" s="183"/>
      <c r="CF209" s="183"/>
      <c r="CG209" s="183"/>
      <c r="CH209" s="183"/>
      <c r="CI209" s="183"/>
      <c r="CJ209" s="183"/>
      <c r="CK209" s="183"/>
      <c r="CL209" s="183"/>
      <c r="CM209" s="183"/>
      <c r="CN209" s="183"/>
      <c r="CO209" s="183"/>
      <c r="CP209" s="183"/>
      <c r="CQ209" s="183"/>
      <c r="CR209" s="183"/>
    </row>
    <row r="210" spans="1:96" ht="45" customHeight="1">
      <c r="A210" s="192"/>
      <c r="B210" s="736" t="s">
        <v>580</v>
      </c>
      <c r="C210" s="737"/>
      <c r="D210" s="737"/>
      <c r="E210" s="737"/>
      <c r="F210" s="738"/>
      <c r="G210" s="365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83"/>
      <c r="AD210" s="183"/>
      <c r="AE210" s="183"/>
      <c r="AF210" s="183"/>
      <c r="AG210" s="183"/>
      <c r="AH210" s="183"/>
      <c r="AI210" s="183"/>
      <c r="AJ210" s="183"/>
      <c r="AK210" s="183"/>
      <c r="AL210" s="183"/>
      <c r="AM210" s="183"/>
      <c r="AN210" s="183"/>
      <c r="AO210" s="183"/>
      <c r="AP210" s="183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  <c r="BN210" s="183"/>
      <c r="BO210" s="183"/>
      <c r="BP210" s="183"/>
      <c r="BQ210" s="183"/>
      <c r="BR210" s="183"/>
      <c r="BS210" s="183"/>
      <c r="BT210" s="183"/>
      <c r="BU210" s="183"/>
      <c r="BV210" s="183"/>
      <c r="BW210" s="183"/>
      <c r="BX210" s="183"/>
      <c r="BY210" s="183"/>
      <c r="BZ210" s="183"/>
      <c r="CA210" s="183"/>
      <c r="CB210" s="183"/>
      <c r="CC210" s="183"/>
      <c r="CD210" s="183"/>
      <c r="CE210" s="183"/>
      <c r="CF210" s="183"/>
      <c r="CG210" s="183"/>
      <c r="CH210" s="183"/>
      <c r="CI210" s="183"/>
      <c r="CJ210" s="183"/>
      <c r="CK210" s="183"/>
      <c r="CL210" s="183"/>
      <c r="CM210" s="183"/>
      <c r="CN210" s="183"/>
      <c r="CO210" s="183"/>
      <c r="CP210" s="183"/>
      <c r="CQ210" s="183"/>
      <c r="CR210" s="183"/>
    </row>
    <row r="211" spans="1:96" ht="45" customHeight="1">
      <c r="A211" s="192"/>
      <c r="B211" s="729" t="s">
        <v>581</v>
      </c>
      <c r="C211" s="729"/>
      <c r="D211" s="199">
        <v>1</v>
      </c>
      <c r="E211" s="200" t="s">
        <v>582</v>
      </c>
      <c r="F211" s="341">
        <v>1</v>
      </c>
      <c r="G211" s="365">
        <f>F211</f>
        <v>1</v>
      </c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83"/>
      <c r="AD211" s="183"/>
      <c r="AE211" s="183"/>
      <c r="AF211" s="183"/>
      <c r="AG211" s="183"/>
      <c r="AH211" s="183"/>
      <c r="AI211" s="183"/>
      <c r="AJ211" s="183"/>
      <c r="AK211" s="183"/>
      <c r="AL211" s="183"/>
      <c r="AM211" s="183"/>
      <c r="AN211" s="183"/>
      <c r="AO211" s="183"/>
      <c r="AP211" s="183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  <c r="BN211" s="183"/>
      <c r="BO211" s="183"/>
      <c r="BP211" s="183"/>
      <c r="BQ211" s="183"/>
      <c r="BR211" s="183"/>
      <c r="BS211" s="183"/>
      <c r="BT211" s="183"/>
      <c r="BU211" s="183"/>
      <c r="BV211" s="183"/>
      <c r="BW211" s="183"/>
      <c r="BX211" s="183"/>
      <c r="BY211" s="183"/>
      <c r="BZ211" s="183"/>
      <c r="CA211" s="183"/>
      <c r="CB211" s="183"/>
      <c r="CC211" s="183"/>
      <c r="CD211" s="183"/>
      <c r="CE211" s="183"/>
      <c r="CF211" s="183"/>
      <c r="CG211" s="183"/>
      <c r="CH211" s="183"/>
      <c r="CI211" s="183"/>
      <c r="CJ211" s="183"/>
      <c r="CK211" s="183"/>
      <c r="CL211" s="183"/>
      <c r="CM211" s="183"/>
      <c r="CN211" s="183"/>
      <c r="CO211" s="183"/>
      <c r="CP211" s="183"/>
      <c r="CQ211" s="183"/>
      <c r="CR211" s="183"/>
    </row>
    <row r="212" spans="1:96" ht="45" customHeight="1">
      <c r="A212" s="192"/>
      <c r="B212" s="729"/>
      <c r="C212" s="729"/>
      <c r="D212" s="199">
        <v>2</v>
      </c>
      <c r="E212" s="200" t="s">
        <v>741</v>
      </c>
      <c r="F212" s="341">
        <v>1</v>
      </c>
      <c r="G212" s="365">
        <f>F212</f>
        <v>1</v>
      </c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83"/>
      <c r="AD212" s="183"/>
      <c r="AE212" s="183"/>
      <c r="AF212" s="183"/>
      <c r="AG212" s="183"/>
      <c r="AH212" s="183"/>
      <c r="AI212" s="183"/>
      <c r="AJ212" s="183"/>
      <c r="AK212" s="183"/>
      <c r="AL212" s="183"/>
      <c r="AM212" s="183"/>
      <c r="AN212" s="183"/>
      <c r="AO212" s="183"/>
      <c r="AP212" s="183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  <c r="BN212" s="183"/>
      <c r="BO212" s="183"/>
      <c r="BP212" s="183"/>
      <c r="BQ212" s="183"/>
      <c r="BR212" s="183"/>
      <c r="BS212" s="183"/>
      <c r="BT212" s="183"/>
      <c r="BU212" s="183"/>
      <c r="BV212" s="183"/>
      <c r="BW212" s="183"/>
      <c r="BX212" s="183"/>
      <c r="BY212" s="183"/>
      <c r="BZ212" s="183"/>
      <c r="CA212" s="183"/>
      <c r="CB212" s="183"/>
      <c r="CC212" s="183"/>
      <c r="CD212" s="183"/>
      <c r="CE212" s="183"/>
      <c r="CF212" s="183"/>
      <c r="CG212" s="183"/>
      <c r="CH212" s="183"/>
      <c r="CI212" s="183"/>
      <c r="CJ212" s="183"/>
      <c r="CK212" s="183"/>
      <c r="CL212" s="183"/>
      <c r="CM212" s="183"/>
      <c r="CN212" s="183"/>
      <c r="CO212" s="183"/>
      <c r="CP212" s="183"/>
      <c r="CQ212" s="183"/>
      <c r="CR212" s="183"/>
    </row>
    <row r="213" spans="1:96" ht="45" customHeight="1">
      <c r="A213" s="192"/>
      <c r="B213" s="729"/>
      <c r="C213" s="729"/>
      <c r="D213" s="199">
        <v>3</v>
      </c>
      <c r="E213" s="200" t="s">
        <v>659</v>
      </c>
      <c r="F213" s="341">
        <v>1</v>
      </c>
      <c r="G213" s="365">
        <f>F213</f>
        <v>1</v>
      </c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83"/>
      <c r="AD213" s="183"/>
      <c r="AE213" s="183"/>
      <c r="AF213" s="183"/>
      <c r="AG213" s="183"/>
      <c r="AH213" s="183"/>
      <c r="AI213" s="183"/>
      <c r="AJ213" s="183"/>
      <c r="AK213" s="183"/>
      <c r="AL213" s="183"/>
      <c r="AM213" s="183"/>
      <c r="AN213" s="183"/>
      <c r="AO213" s="183"/>
      <c r="AP213" s="183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  <c r="BN213" s="183"/>
      <c r="BO213" s="183"/>
      <c r="BP213" s="183"/>
      <c r="BQ213" s="183"/>
      <c r="BR213" s="183"/>
      <c r="BS213" s="183"/>
      <c r="BT213" s="183"/>
      <c r="BU213" s="183"/>
      <c r="BV213" s="183"/>
      <c r="BW213" s="183"/>
      <c r="BX213" s="183"/>
      <c r="BY213" s="183"/>
      <c r="BZ213" s="183"/>
      <c r="CA213" s="183"/>
      <c r="CB213" s="183"/>
      <c r="CC213" s="183"/>
      <c r="CD213" s="183"/>
      <c r="CE213" s="183"/>
      <c r="CF213" s="183"/>
      <c r="CG213" s="183"/>
      <c r="CH213" s="183"/>
      <c r="CI213" s="183"/>
      <c r="CJ213" s="183"/>
      <c r="CK213" s="183"/>
      <c r="CL213" s="183"/>
      <c r="CM213" s="183"/>
      <c r="CN213" s="183"/>
      <c r="CO213" s="183"/>
      <c r="CP213" s="183"/>
      <c r="CQ213" s="183"/>
      <c r="CR213" s="183"/>
    </row>
    <row r="214" spans="1:96" ht="45" customHeight="1">
      <c r="A214" s="192"/>
      <c r="B214" s="729" t="s">
        <v>838</v>
      </c>
      <c r="C214" s="729"/>
      <c r="D214" s="199">
        <v>1</v>
      </c>
      <c r="E214" s="200" t="s">
        <v>586</v>
      </c>
      <c r="F214" s="341">
        <v>1</v>
      </c>
      <c r="G214" s="365">
        <f>F214</f>
        <v>1</v>
      </c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83"/>
      <c r="AD214" s="183"/>
      <c r="AE214" s="183"/>
      <c r="AF214" s="183"/>
      <c r="AG214" s="183"/>
      <c r="AH214" s="183"/>
      <c r="AI214" s="183"/>
      <c r="AJ214" s="183"/>
      <c r="AK214" s="183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  <c r="BN214" s="183"/>
      <c r="BO214" s="183"/>
      <c r="BP214" s="183"/>
      <c r="BQ214" s="183"/>
      <c r="BR214" s="183"/>
      <c r="BS214" s="183"/>
      <c r="BT214" s="183"/>
      <c r="BU214" s="183"/>
      <c r="BV214" s="183"/>
      <c r="BW214" s="183"/>
      <c r="BX214" s="183"/>
      <c r="BY214" s="183"/>
      <c r="BZ214" s="183"/>
      <c r="CA214" s="183"/>
      <c r="CB214" s="183"/>
      <c r="CC214" s="183"/>
      <c r="CD214" s="183"/>
      <c r="CE214" s="183"/>
      <c r="CF214" s="183"/>
      <c r="CG214" s="183"/>
      <c r="CH214" s="183"/>
      <c r="CI214" s="183"/>
      <c r="CJ214" s="183"/>
      <c r="CK214" s="183"/>
      <c r="CL214" s="183"/>
      <c r="CM214" s="183"/>
      <c r="CN214" s="183"/>
      <c r="CO214" s="183"/>
      <c r="CP214" s="183"/>
      <c r="CQ214" s="183"/>
      <c r="CR214" s="183"/>
    </row>
    <row r="215" spans="1:96" ht="45" customHeight="1">
      <c r="A215" s="192"/>
      <c r="B215" s="729"/>
      <c r="C215" s="729"/>
      <c r="D215" s="199">
        <v>2</v>
      </c>
      <c r="E215" s="200" t="s">
        <v>587</v>
      </c>
      <c r="F215" s="341">
        <v>1</v>
      </c>
      <c r="G215" s="365">
        <f>F215</f>
        <v>1</v>
      </c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83"/>
      <c r="AD215" s="183"/>
      <c r="AE215" s="183"/>
      <c r="AF215" s="183"/>
      <c r="AG215" s="183"/>
      <c r="AH215" s="183"/>
      <c r="AI215" s="183"/>
      <c r="AJ215" s="183"/>
      <c r="AK215" s="183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  <c r="BN215" s="183"/>
      <c r="BO215" s="183"/>
      <c r="BP215" s="183"/>
      <c r="BQ215" s="183"/>
      <c r="BR215" s="183"/>
      <c r="BS215" s="183"/>
      <c r="BT215" s="183"/>
      <c r="BU215" s="183"/>
      <c r="BV215" s="183"/>
      <c r="BW215" s="183"/>
      <c r="BX215" s="183"/>
      <c r="BY215" s="183"/>
      <c r="BZ215" s="183"/>
      <c r="CA215" s="183"/>
      <c r="CB215" s="183"/>
      <c r="CC215" s="183"/>
      <c r="CD215" s="183"/>
      <c r="CE215" s="183"/>
      <c r="CF215" s="183"/>
      <c r="CG215" s="183"/>
      <c r="CH215" s="183"/>
      <c r="CI215" s="183"/>
      <c r="CJ215" s="183"/>
      <c r="CK215" s="183"/>
      <c r="CL215" s="183"/>
      <c r="CM215" s="183"/>
      <c r="CN215" s="183"/>
      <c r="CO215" s="183"/>
      <c r="CP215" s="183"/>
      <c r="CQ215" s="183"/>
      <c r="CR215" s="183"/>
    </row>
    <row r="216" spans="1:96" ht="45" customHeight="1">
      <c r="A216" s="192"/>
      <c r="B216" s="729" t="s">
        <v>837</v>
      </c>
      <c r="C216" s="729"/>
      <c r="D216" s="199">
        <v>1</v>
      </c>
      <c r="E216" s="200" t="s">
        <v>742</v>
      </c>
      <c r="F216" s="341">
        <v>2</v>
      </c>
      <c r="G216" s="365">
        <f>F216</f>
        <v>2</v>
      </c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83"/>
      <c r="AD216" s="183"/>
      <c r="AE216" s="183"/>
      <c r="AF216" s="183"/>
      <c r="AG216" s="183"/>
      <c r="AH216" s="183"/>
      <c r="AI216" s="183"/>
      <c r="AJ216" s="183"/>
      <c r="AK216" s="183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  <c r="BN216" s="183"/>
      <c r="BO216" s="183"/>
      <c r="BP216" s="183"/>
      <c r="BQ216" s="183"/>
      <c r="BR216" s="183"/>
      <c r="BS216" s="183"/>
      <c r="BT216" s="183"/>
      <c r="BU216" s="183"/>
      <c r="BV216" s="183"/>
      <c r="BW216" s="183"/>
      <c r="BX216" s="183"/>
      <c r="BY216" s="183"/>
      <c r="BZ216" s="183"/>
      <c r="CA216" s="183"/>
      <c r="CB216" s="183"/>
      <c r="CC216" s="183"/>
      <c r="CD216" s="183"/>
      <c r="CE216" s="183"/>
      <c r="CF216" s="183"/>
      <c r="CG216" s="183"/>
      <c r="CH216" s="183"/>
      <c r="CI216" s="183"/>
      <c r="CJ216" s="183"/>
      <c r="CK216" s="183"/>
      <c r="CL216" s="183"/>
      <c r="CM216" s="183"/>
      <c r="CN216" s="183"/>
      <c r="CO216" s="183"/>
      <c r="CP216" s="183"/>
      <c r="CQ216" s="183"/>
      <c r="CR216" s="183"/>
    </row>
    <row r="217" spans="1:96" ht="45" customHeight="1">
      <c r="A217" s="192"/>
      <c r="B217" s="729"/>
      <c r="C217" s="729"/>
      <c r="D217" s="199">
        <v>2</v>
      </c>
      <c r="E217" s="200" t="s">
        <v>589</v>
      </c>
      <c r="F217" s="341">
        <v>1</v>
      </c>
      <c r="G217" s="365">
        <f>F217</f>
        <v>1</v>
      </c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83"/>
      <c r="AD217" s="183"/>
      <c r="AE217" s="183"/>
      <c r="AF217" s="183"/>
      <c r="AG217" s="183"/>
      <c r="AH217" s="183"/>
      <c r="AI217" s="183"/>
      <c r="AJ217" s="183"/>
      <c r="AK217" s="183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  <c r="BN217" s="183"/>
      <c r="BO217" s="183"/>
      <c r="BP217" s="183"/>
      <c r="BQ217" s="183"/>
      <c r="BR217" s="183"/>
      <c r="BS217" s="183"/>
      <c r="BT217" s="183"/>
      <c r="BU217" s="183"/>
      <c r="BV217" s="183"/>
      <c r="BW217" s="183"/>
      <c r="BX217" s="183"/>
      <c r="BY217" s="183"/>
      <c r="BZ217" s="183"/>
      <c r="CA217" s="183"/>
      <c r="CB217" s="183"/>
      <c r="CC217" s="183"/>
      <c r="CD217" s="183"/>
      <c r="CE217" s="183"/>
      <c r="CF217" s="183"/>
      <c r="CG217" s="183"/>
      <c r="CH217" s="183"/>
      <c r="CI217" s="183"/>
      <c r="CJ217" s="183"/>
      <c r="CK217" s="183"/>
      <c r="CL217" s="183"/>
      <c r="CM217" s="183"/>
      <c r="CN217" s="183"/>
      <c r="CO217" s="183"/>
      <c r="CP217" s="183"/>
      <c r="CQ217" s="183"/>
      <c r="CR217" s="183"/>
    </row>
    <row r="218" spans="1:96" ht="45" customHeight="1">
      <c r="A218" s="192"/>
      <c r="B218" s="729"/>
      <c r="C218" s="729"/>
      <c r="D218" s="199">
        <v>3</v>
      </c>
      <c r="E218" s="200" t="s">
        <v>590</v>
      </c>
      <c r="F218" s="341">
        <v>1</v>
      </c>
      <c r="G218" s="365">
        <f>F218</f>
        <v>1</v>
      </c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83"/>
      <c r="AD218" s="183"/>
      <c r="AE218" s="183"/>
      <c r="AF218" s="183"/>
      <c r="AG218" s="183"/>
      <c r="AH218" s="183"/>
      <c r="AI218" s="183"/>
      <c r="AJ218" s="183"/>
      <c r="AK218" s="183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  <c r="BN218" s="183"/>
      <c r="BO218" s="183"/>
      <c r="BP218" s="183"/>
      <c r="BQ218" s="183"/>
      <c r="BR218" s="183"/>
      <c r="BS218" s="183"/>
      <c r="BT218" s="183"/>
      <c r="BU218" s="183"/>
      <c r="BV218" s="183"/>
      <c r="BW218" s="183"/>
      <c r="BX218" s="183"/>
      <c r="BY218" s="183"/>
      <c r="BZ218" s="183"/>
      <c r="CA218" s="183"/>
      <c r="CB218" s="183"/>
      <c r="CC218" s="183"/>
      <c r="CD218" s="183"/>
      <c r="CE218" s="183"/>
      <c r="CF218" s="183"/>
      <c r="CG218" s="183"/>
      <c r="CH218" s="183"/>
      <c r="CI218" s="183"/>
      <c r="CJ218" s="183"/>
      <c r="CK218" s="183"/>
      <c r="CL218" s="183"/>
      <c r="CM218" s="183"/>
      <c r="CN218" s="183"/>
      <c r="CO218" s="183"/>
      <c r="CP218" s="183"/>
      <c r="CQ218" s="183"/>
      <c r="CR218" s="183"/>
    </row>
    <row r="219" spans="1:96" ht="45" customHeight="1">
      <c r="A219" s="192"/>
      <c r="B219" s="729"/>
      <c r="C219" s="729"/>
      <c r="D219" s="199">
        <v>4</v>
      </c>
      <c r="E219" s="200" t="s">
        <v>591</v>
      </c>
      <c r="F219" s="341">
        <v>2</v>
      </c>
      <c r="G219" s="365">
        <f>F219</f>
        <v>2</v>
      </c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83"/>
      <c r="AD219" s="183"/>
      <c r="AE219" s="183"/>
      <c r="AF219" s="183"/>
      <c r="AG219" s="183"/>
      <c r="AH219" s="183"/>
      <c r="AI219" s="183"/>
      <c r="AJ219" s="183"/>
      <c r="AK219" s="183"/>
      <c r="AL219" s="183"/>
      <c r="AM219" s="183"/>
      <c r="AN219" s="183"/>
      <c r="AO219" s="183"/>
      <c r="AP219" s="183"/>
      <c r="AQ219" s="183"/>
      <c r="AR219" s="183"/>
      <c r="AS219" s="183"/>
      <c r="AT219" s="183"/>
      <c r="AU219" s="183"/>
      <c r="AV219" s="183"/>
      <c r="AW219" s="183"/>
      <c r="AX219" s="183"/>
      <c r="AY219" s="183"/>
      <c r="AZ219" s="183"/>
      <c r="BA219" s="183"/>
      <c r="BB219" s="183"/>
      <c r="BC219" s="183"/>
      <c r="BD219" s="183"/>
      <c r="BE219" s="183"/>
      <c r="BF219" s="183"/>
      <c r="BG219" s="183"/>
      <c r="BH219" s="183"/>
      <c r="BI219" s="183"/>
      <c r="BJ219" s="183"/>
      <c r="BK219" s="183"/>
      <c r="BL219" s="183"/>
      <c r="BM219" s="183"/>
      <c r="BN219" s="183"/>
      <c r="BO219" s="183"/>
      <c r="BP219" s="183"/>
      <c r="BQ219" s="183"/>
      <c r="BR219" s="183"/>
      <c r="BS219" s="183"/>
      <c r="BT219" s="183"/>
      <c r="BU219" s="183"/>
      <c r="BV219" s="183"/>
      <c r="BW219" s="183"/>
      <c r="BX219" s="183"/>
      <c r="BY219" s="183"/>
      <c r="BZ219" s="183"/>
      <c r="CA219" s="183"/>
      <c r="CB219" s="183"/>
      <c r="CC219" s="183"/>
      <c r="CD219" s="183"/>
      <c r="CE219" s="183"/>
      <c r="CF219" s="183"/>
      <c r="CG219" s="183"/>
      <c r="CH219" s="183"/>
      <c r="CI219" s="183"/>
      <c r="CJ219" s="183"/>
      <c r="CK219" s="183"/>
      <c r="CL219" s="183"/>
      <c r="CM219" s="183"/>
      <c r="CN219" s="183"/>
      <c r="CO219" s="183"/>
      <c r="CP219" s="183"/>
      <c r="CQ219" s="183"/>
      <c r="CR219" s="183"/>
    </row>
    <row r="220" spans="1:96" ht="45" customHeight="1">
      <c r="A220" s="192"/>
      <c r="B220" s="736" t="s">
        <v>839</v>
      </c>
      <c r="C220" s="737"/>
      <c r="D220" s="737"/>
      <c r="E220" s="737"/>
      <c r="F220" s="738"/>
      <c r="G220" s="365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83"/>
      <c r="AD220" s="183"/>
      <c r="AE220" s="183"/>
      <c r="AF220" s="183"/>
      <c r="AG220" s="183"/>
      <c r="AH220" s="183"/>
      <c r="AI220" s="183"/>
      <c r="AJ220" s="183"/>
      <c r="AK220" s="183"/>
      <c r="AL220" s="183"/>
      <c r="AM220" s="183"/>
      <c r="AN220" s="183"/>
      <c r="AO220" s="183"/>
      <c r="AP220" s="183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  <c r="BN220" s="183"/>
      <c r="BO220" s="183"/>
      <c r="BP220" s="183"/>
      <c r="BQ220" s="183"/>
      <c r="BR220" s="183"/>
      <c r="BS220" s="183"/>
      <c r="BT220" s="183"/>
      <c r="BU220" s="183"/>
      <c r="BV220" s="183"/>
      <c r="BW220" s="183"/>
      <c r="BX220" s="183"/>
      <c r="BY220" s="183"/>
      <c r="BZ220" s="183"/>
      <c r="CA220" s="183"/>
      <c r="CB220" s="183"/>
      <c r="CC220" s="183"/>
      <c r="CD220" s="183"/>
      <c r="CE220" s="183"/>
      <c r="CF220" s="183"/>
      <c r="CG220" s="183"/>
      <c r="CH220" s="183"/>
      <c r="CI220" s="183"/>
      <c r="CJ220" s="183"/>
      <c r="CK220" s="183"/>
      <c r="CL220" s="183"/>
      <c r="CM220" s="183"/>
      <c r="CN220" s="183"/>
      <c r="CO220" s="183"/>
      <c r="CP220" s="183"/>
      <c r="CQ220" s="183"/>
      <c r="CR220" s="183"/>
    </row>
    <row r="221" spans="1:96" ht="45" customHeight="1">
      <c r="A221" s="192"/>
      <c r="B221" s="729" t="s">
        <v>404</v>
      </c>
      <c r="C221" s="729"/>
      <c r="D221" s="199">
        <v>1</v>
      </c>
      <c r="E221" s="200" t="s">
        <v>593</v>
      </c>
      <c r="F221" s="341">
        <v>2</v>
      </c>
      <c r="G221" s="365">
        <f>IF(F221=1,2,1)</f>
        <v>1</v>
      </c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83"/>
      <c r="AD221" s="183"/>
      <c r="AE221" s="183"/>
      <c r="AF221" s="183"/>
      <c r="AG221" s="183"/>
      <c r="AH221" s="183"/>
      <c r="AI221" s="183"/>
      <c r="AJ221" s="183"/>
      <c r="AK221" s="183"/>
      <c r="AL221" s="183"/>
      <c r="AM221" s="183"/>
      <c r="AN221" s="183"/>
      <c r="AO221" s="183"/>
      <c r="AP221" s="183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  <c r="BN221" s="183"/>
      <c r="BO221" s="183"/>
      <c r="BP221" s="183"/>
      <c r="BQ221" s="183"/>
      <c r="BR221" s="183"/>
      <c r="BS221" s="183"/>
      <c r="BT221" s="183"/>
      <c r="BU221" s="183"/>
      <c r="BV221" s="183"/>
      <c r="BW221" s="183"/>
      <c r="BX221" s="183"/>
      <c r="BY221" s="183"/>
      <c r="BZ221" s="183"/>
      <c r="CA221" s="183"/>
      <c r="CB221" s="183"/>
      <c r="CC221" s="183"/>
      <c r="CD221" s="183"/>
      <c r="CE221" s="183"/>
      <c r="CF221" s="183"/>
      <c r="CG221" s="183"/>
      <c r="CH221" s="183"/>
      <c r="CI221" s="183"/>
      <c r="CJ221" s="183"/>
      <c r="CK221" s="183"/>
      <c r="CL221" s="183"/>
      <c r="CM221" s="183"/>
      <c r="CN221" s="183"/>
      <c r="CO221" s="183"/>
      <c r="CP221" s="183"/>
      <c r="CQ221" s="183"/>
      <c r="CR221" s="183"/>
    </row>
    <row r="222" spans="1:96" ht="45" customHeight="1">
      <c r="A222" s="192"/>
      <c r="B222" s="729"/>
      <c r="C222" s="729"/>
      <c r="D222" s="199">
        <v>2</v>
      </c>
      <c r="E222" s="200" t="s">
        <v>596</v>
      </c>
      <c r="F222" s="341">
        <v>1</v>
      </c>
      <c r="G222" s="365">
        <f>F222</f>
        <v>1</v>
      </c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83"/>
      <c r="AD222" s="183"/>
      <c r="AE222" s="183"/>
      <c r="AF222" s="183"/>
      <c r="AG222" s="183"/>
      <c r="AH222" s="183"/>
      <c r="AI222" s="183"/>
      <c r="AJ222" s="183"/>
      <c r="AK222" s="183"/>
      <c r="AL222" s="183"/>
      <c r="AM222" s="183"/>
      <c r="AN222" s="183"/>
      <c r="AO222" s="183"/>
      <c r="AP222" s="183"/>
      <c r="AQ222" s="183"/>
      <c r="AR222" s="183"/>
      <c r="AS222" s="183"/>
      <c r="AT222" s="183"/>
      <c r="AU222" s="183"/>
      <c r="AV222" s="183"/>
      <c r="AW222" s="183"/>
      <c r="AX222" s="183"/>
      <c r="AY222" s="183"/>
      <c r="AZ222" s="183"/>
      <c r="BA222" s="183"/>
      <c r="BB222" s="183"/>
      <c r="BC222" s="183"/>
      <c r="BD222" s="183"/>
      <c r="BE222" s="183"/>
      <c r="BF222" s="183"/>
      <c r="BG222" s="183"/>
      <c r="BH222" s="183"/>
      <c r="BI222" s="183"/>
      <c r="BJ222" s="183"/>
      <c r="BK222" s="183"/>
      <c r="BL222" s="183"/>
      <c r="BM222" s="183"/>
      <c r="BN222" s="183"/>
      <c r="BO222" s="183"/>
      <c r="BP222" s="183"/>
      <c r="BQ222" s="183"/>
      <c r="BR222" s="183"/>
      <c r="BS222" s="183"/>
      <c r="BT222" s="183"/>
      <c r="BU222" s="183"/>
      <c r="BV222" s="183"/>
      <c r="BW222" s="183"/>
      <c r="BX222" s="183"/>
      <c r="BY222" s="183"/>
      <c r="BZ222" s="183"/>
      <c r="CA222" s="183"/>
      <c r="CB222" s="183"/>
      <c r="CC222" s="183"/>
      <c r="CD222" s="183"/>
      <c r="CE222" s="183"/>
      <c r="CF222" s="183"/>
      <c r="CG222" s="183"/>
      <c r="CH222" s="183"/>
      <c r="CI222" s="183"/>
      <c r="CJ222" s="183"/>
      <c r="CK222" s="183"/>
      <c r="CL222" s="183"/>
      <c r="CM222" s="183"/>
      <c r="CN222" s="183"/>
      <c r="CO222" s="183"/>
      <c r="CP222" s="183"/>
      <c r="CQ222" s="183"/>
      <c r="CR222" s="183"/>
    </row>
    <row r="223" spans="1:96" ht="45" customHeight="1">
      <c r="A223" s="192"/>
      <c r="B223" s="729"/>
      <c r="C223" s="729"/>
      <c r="D223" s="199">
        <v>3</v>
      </c>
      <c r="E223" s="200" t="s">
        <v>743</v>
      </c>
      <c r="F223" s="341">
        <v>1</v>
      </c>
      <c r="G223" s="365">
        <f>F223</f>
        <v>1</v>
      </c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83"/>
      <c r="AF223" s="183"/>
      <c r="AG223" s="183"/>
      <c r="AH223" s="183"/>
      <c r="AI223" s="183"/>
      <c r="AJ223" s="183"/>
      <c r="AK223" s="183"/>
      <c r="AL223" s="183"/>
      <c r="AM223" s="183"/>
      <c r="AN223" s="183"/>
      <c r="AO223" s="183"/>
      <c r="AP223" s="183"/>
      <c r="AQ223" s="183"/>
      <c r="AR223" s="183"/>
      <c r="AS223" s="183"/>
      <c r="AT223" s="183"/>
      <c r="AU223" s="183"/>
      <c r="AV223" s="183"/>
      <c r="AW223" s="183"/>
      <c r="AX223" s="183"/>
      <c r="AY223" s="183"/>
      <c r="AZ223" s="183"/>
      <c r="BA223" s="183"/>
      <c r="BB223" s="183"/>
      <c r="BC223" s="183"/>
      <c r="BD223" s="183"/>
      <c r="BE223" s="183"/>
      <c r="BF223" s="183"/>
      <c r="BG223" s="183"/>
      <c r="BH223" s="183"/>
      <c r="BI223" s="183"/>
      <c r="BJ223" s="183"/>
      <c r="BK223" s="183"/>
      <c r="BL223" s="183"/>
      <c r="BM223" s="183"/>
      <c r="BN223" s="183"/>
      <c r="BO223" s="183"/>
      <c r="BP223" s="183"/>
      <c r="BQ223" s="183"/>
      <c r="BR223" s="183"/>
      <c r="BS223" s="183"/>
      <c r="BT223" s="183"/>
      <c r="BU223" s="183"/>
      <c r="BV223" s="183"/>
      <c r="BW223" s="183"/>
      <c r="BX223" s="183"/>
      <c r="BY223" s="183"/>
      <c r="BZ223" s="183"/>
      <c r="CA223" s="183"/>
      <c r="CB223" s="183"/>
      <c r="CC223" s="183"/>
      <c r="CD223" s="183"/>
      <c r="CE223" s="183"/>
      <c r="CF223" s="183"/>
      <c r="CG223" s="183"/>
      <c r="CH223" s="183"/>
      <c r="CI223" s="183"/>
      <c r="CJ223" s="183"/>
      <c r="CK223" s="183"/>
      <c r="CL223" s="183"/>
      <c r="CM223" s="183"/>
      <c r="CN223" s="183"/>
      <c r="CO223" s="183"/>
      <c r="CP223" s="183"/>
      <c r="CQ223" s="183"/>
      <c r="CR223" s="183"/>
    </row>
    <row r="224" spans="1:96" ht="45" customHeight="1">
      <c r="A224" s="192"/>
      <c r="B224" s="729"/>
      <c r="C224" s="729"/>
      <c r="D224" s="199">
        <v>4</v>
      </c>
      <c r="E224" s="200" t="s">
        <v>904</v>
      </c>
      <c r="F224" s="341">
        <v>1</v>
      </c>
      <c r="G224" s="365">
        <f>F224</f>
        <v>1</v>
      </c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83"/>
      <c r="AD224" s="183"/>
      <c r="AE224" s="183"/>
      <c r="AF224" s="183"/>
      <c r="AG224" s="183"/>
      <c r="AH224" s="183"/>
      <c r="AI224" s="183"/>
      <c r="AJ224" s="183"/>
      <c r="AK224" s="183"/>
      <c r="AL224" s="183"/>
      <c r="AM224" s="183"/>
      <c r="AN224" s="183"/>
      <c r="AO224" s="183"/>
      <c r="AP224" s="183"/>
      <c r="AQ224" s="183"/>
      <c r="AR224" s="183"/>
      <c r="AS224" s="183"/>
      <c r="AT224" s="183"/>
      <c r="AU224" s="183"/>
      <c r="AV224" s="183"/>
      <c r="AW224" s="183"/>
      <c r="AX224" s="183"/>
      <c r="AY224" s="183"/>
      <c r="AZ224" s="183"/>
      <c r="BA224" s="183"/>
      <c r="BB224" s="183"/>
      <c r="BC224" s="183"/>
      <c r="BD224" s="183"/>
      <c r="BE224" s="183"/>
      <c r="BF224" s="183"/>
      <c r="BG224" s="183"/>
      <c r="BH224" s="183"/>
      <c r="BI224" s="183"/>
      <c r="BJ224" s="183"/>
      <c r="BK224" s="183"/>
      <c r="BL224" s="183"/>
      <c r="BM224" s="183"/>
      <c r="BN224" s="183"/>
      <c r="BO224" s="183"/>
      <c r="BP224" s="183"/>
      <c r="BQ224" s="183"/>
      <c r="BR224" s="183"/>
      <c r="BS224" s="183"/>
      <c r="BT224" s="183"/>
      <c r="BU224" s="183"/>
      <c r="BV224" s="183"/>
      <c r="BW224" s="183"/>
      <c r="BX224" s="183"/>
      <c r="BY224" s="183"/>
      <c r="BZ224" s="183"/>
      <c r="CA224" s="183"/>
      <c r="CB224" s="183"/>
      <c r="CC224" s="183"/>
      <c r="CD224" s="183"/>
      <c r="CE224" s="183"/>
      <c r="CF224" s="183"/>
      <c r="CG224" s="183"/>
      <c r="CH224" s="183"/>
      <c r="CI224" s="183"/>
      <c r="CJ224" s="183"/>
      <c r="CK224" s="183"/>
      <c r="CL224" s="183"/>
      <c r="CM224" s="183"/>
      <c r="CN224" s="183"/>
      <c r="CO224" s="183"/>
      <c r="CP224" s="183"/>
      <c r="CQ224" s="183"/>
      <c r="CR224" s="183"/>
    </row>
    <row r="225" spans="1:96" ht="45" customHeight="1">
      <c r="A225" s="192"/>
      <c r="B225" s="729"/>
      <c r="C225" s="729"/>
      <c r="D225" s="199">
        <v>5</v>
      </c>
      <c r="E225" s="200" t="s">
        <v>597</v>
      </c>
      <c r="F225" s="341">
        <v>1</v>
      </c>
      <c r="G225" s="365">
        <f>F225</f>
        <v>1</v>
      </c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83"/>
      <c r="AD225" s="183"/>
      <c r="AE225" s="183"/>
      <c r="AF225" s="183"/>
      <c r="AG225" s="183"/>
      <c r="AH225" s="183"/>
      <c r="AI225" s="183"/>
      <c r="AJ225" s="183"/>
      <c r="AK225" s="183"/>
      <c r="AL225" s="183"/>
      <c r="AM225" s="183"/>
      <c r="AN225" s="183"/>
      <c r="AO225" s="183"/>
      <c r="AP225" s="183"/>
      <c r="AQ225" s="183"/>
      <c r="AR225" s="183"/>
      <c r="AS225" s="183"/>
      <c r="AT225" s="183"/>
      <c r="AU225" s="183"/>
      <c r="AV225" s="183"/>
      <c r="AW225" s="183"/>
      <c r="AX225" s="183"/>
      <c r="AY225" s="183"/>
      <c r="AZ225" s="183"/>
      <c r="BA225" s="183"/>
      <c r="BB225" s="183"/>
      <c r="BC225" s="183"/>
      <c r="BD225" s="183"/>
      <c r="BE225" s="183"/>
      <c r="BF225" s="183"/>
      <c r="BG225" s="183"/>
      <c r="BH225" s="183"/>
      <c r="BI225" s="183"/>
      <c r="BJ225" s="183"/>
      <c r="BK225" s="183"/>
      <c r="BL225" s="183"/>
      <c r="BM225" s="183"/>
      <c r="BN225" s="183"/>
      <c r="BO225" s="183"/>
      <c r="BP225" s="183"/>
      <c r="BQ225" s="183"/>
      <c r="BR225" s="183"/>
      <c r="BS225" s="183"/>
      <c r="BT225" s="183"/>
      <c r="BU225" s="183"/>
      <c r="BV225" s="183"/>
      <c r="BW225" s="183"/>
      <c r="BX225" s="183"/>
      <c r="BY225" s="183"/>
      <c r="BZ225" s="183"/>
      <c r="CA225" s="183"/>
      <c r="CB225" s="183"/>
      <c r="CC225" s="183"/>
      <c r="CD225" s="183"/>
      <c r="CE225" s="183"/>
      <c r="CF225" s="183"/>
      <c r="CG225" s="183"/>
      <c r="CH225" s="183"/>
      <c r="CI225" s="183"/>
      <c r="CJ225" s="183"/>
      <c r="CK225" s="183"/>
      <c r="CL225" s="183"/>
      <c r="CM225" s="183"/>
      <c r="CN225" s="183"/>
      <c r="CO225" s="183"/>
      <c r="CP225" s="183"/>
      <c r="CQ225" s="183"/>
      <c r="CR225" s="183"/>
    </row>
    <row r="226" spans="1:96" ht="45" customHeight="1">
      <c r="A226" s="192"/>
      <c r="B226" s="729" t="s">
        <v>598</v>
      </c>
      <c r="C226" s="729"/>
      <c r="D226" s="199">
        <v>1</v>
      </c>
      <c r="E226" s="200" t="s">
        <v>871</v>
      </c>
      <c r="F226" s="341">
        <v>1</v>
      </c>
      <c r="G226" s="365">
        <f>F226</f>
        <v>1</v>
      </c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83"/>
      <c r="AD226" s="183"/>
      <c r="AE226" s="183"/>
      <c r="AF226" s="183"/>
      <c r="AG226" s="183"/>
      <c r="AH226" s="183"/>
      <c r="AI226" s="183"/>
      <c r="AJ226" s="183"/>
      <c r="AK226" s="183"/>
      <c r="AL226" s="183"/>
      <c r="AM226" s="183"/>
      <c r="AN226" s="183"/>
      <c r="AO226" s="183"/>
      <c r="AP226" s="183"/>
      <c r="AQ226" s="183"/>
      <c r="AR226" s="183"/>
      <c r="AS226" s="183"/>
      <c r="AT226" s="183"/>
      <c r="AU226" s="183"/>
      <c r="AV226" s="183"/>
      <c r="AW226" s="183"/>
      <c r="AX226" s="183"/>
      <c r="AY226" s="183"/>
      <c r="AZ226" s="183"/>
      <c r="BA226" s="183"/>
      <c r="BB226" s="183"/>
      <c r="BC226" s="183"/>
      <c r="BD226" s="183"/>
      <c r="BE226" s="183"/>
      <c r="BF226" s="183"/>
      <c r="BG226" s="183"/>
      <c r="BH226" s="183"/>
      <c r="BI226" s="183"/>
      <c r="BJ226" s="183"/>
      <c r="BK226" s="183"/>
      <c r="BL226" s="183"/>
      <c r="BM226" s="183"/>
      <c r="BN226" s="183"/>
      <c r="BO226" s="183"/>
      <c r="BP226" s="183"/>
      <c r="BQ226" s="183"/>
      <c r="BR226" s="183"/>
      <c r="BS226" s="183"/>
      <c r="BT226" s="183"/>
      <c r="BU226" s="183"/>
      <c r="BV226" s="183"/>
      <c r="BW226" s="183"/>
      <c r="BX226" s="183"/>
      <c r="BY226" s="183"/>
      <c r="BZ226" s="183"/>
      <c r="CA226" s="183"/>
      <c r="CB226" s="183"/>
      <c r="CC226" s="183"/>
      <c r="CD226" s="183"/>
      <c r="CE226" s="183"/>
      <c r="CF226" s="183"/>
      <c r="CG226" s="183"/>
      <c r="CH226" s="183"/>
      <c r="CI226" s="183"/>
      <c r="CJ226" s="183"/>
      <c r="CK226" s="183"/>
      <c r="CL226" s="183"/>
      <c r="CM226" s="183"/>
      <c r="CN226" s="183"/>
      <c r="CO226" s="183"/>
      <c r="CP226" s="183"/>
      <c r="CQ226" s="183"/>
      <c r="CR226" s="183"/>
    </row>
    <row r="227" spans="1:96" ht="45" customHeight="1">
      <c r="A227" s="192"/>
      <c r="B227" s="729"/>
      <c r="C227" s="729"/>
      <c r="D227" s="199">
        <v>2</v>
      </c>
      <c r="E227" s="200" t="s">
        <v>872</v>
      </c>
      <c r="F227" s="341">
        <v>1</v>
      </c>
      <c r="G227" s="365">
        <f>F227</f>
        <v>1</v>
      </c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83"/>
      <c r="AD227" s="183"/>
      <c r="AE227" s="183"/>
      <c r="AF227" s="183"/>
      <c r="AG227" s="183"/>
      <c r="AH227" s="183"/>
      <c r="AI227" s="183"/>
      <c r="AJ227" s="183"/>
      <c r="AK227" s="183"/>
      <c r="AL227" s="183"/>
      <c r="AM227" s="183"/>
      <c r="AN227" s="183"/>
      <c r="AO227" s="183"/>
      <c r="AP227" s="183"/>
      <c r="AQ227" s="183"/>
      <c r="AR227" s="183"/>
      <c r="AS227" s="183"/>
      <c r="AT227" s="183"/>
      <c r="AU227" s="183"/>
      <c r="AV227" s="183"/>
      <c r="AW227" s="183"/>
      <c r="AX227" s="183"/>
      <c r="AY227" s="183"/>
      <c r="AZ227" s="183"/>
      <c r="BA227" s="183"/>
      <c r="BB227" s="183"/>
      <c r="BC227" s="183"/>
      <c r="BD227" s="183"/>
      <c r="BE227" s="183"/>
      <c r="BF227" s="183"/>
      <c r="BG227" s="183"/>
      <c r="BH227" s="183"/>
      <c r="BI227" s="183"/>
      <c r="BJ227" s="183"/>
      <c r="BK227" s="183"/>
      <c r="BL227" s="183"/>
      <c r="BM227" s="183"/>
      <c r="BN227" s="183"/>
      <c r="BO227" s="183"/>
      <c r="BP227" s="183"/>
      <c r="BQ227" s="183"/>
      <c r="BR227" s="183"/>
      <c r="BS227" s="183"/>
      <c r="BT227" s="183"/>
      <c r="BU227" s="183"/>
      <c r="BV227" s="183"/>
      <c r="BW227" s="183"/>
      <c r="BX227" s="183"/>
      <c r="BY227" s="183"/>
      <c r="BZ227" s="183"/>
      <c r="CA227" s="183"/>
      <c r="CB227" s="183"/>
      <c r="CC227" s="183"/>
      <c r="CD227" s="183"/>
      <c r="CE227" s="183"/>
      <c r="CF227" s="183"/>
      <c r="CG227" s="183"/>
      <c r="CH227" s="183"/>
      <c r="CI227" s="183"/>
      <c r="CJ227" s="183"/>
      <c r="CK227" s="183"/>
      <c r="CL227" s="183"/>
      <c r="CM227" s="183"/>
      <c r="CN227" s="183"/>
      <c r="CO227" s="183"/>
      <c r="CP227" s="183"/>
      <c r="CQ227" s="183"/>
      <c r="CR227" s="183"/>
    </row>
    <row r="228" spans="1:96" ht="45" customHeight="1">
      <c r="A228" s="192"/>
      <c r="B228" s="729"/>
      <c r="C228" s="729"/>
      <c r="D228" s="199">
        <v>3</v>
      </c>
      <c r="E228" s="200" t="s">
        <v>873</v>
      </c>
      <c r="F228" s="341">
        <v>1</v>
      </c>
      <c r="G228" s="365">
        <f>F228</f>
        <v>1</v>
      </c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83"/>
      <c r="AD228" s="183"/>
      <c r="AE228" s="183"/>
      <c r="AF228" s="183"/>
      <c r="AG228" s="183"/>
      <c r="AH228" s="183"/>
      <c r="AI228" s="183"/>
      <c r="AJ228" s="183"/>
      <c r="AK228" s="183"/>
      <c r="AL228" s="183"/>
      <c r="AM228" s="183"/>
      <c r="AN228" s="183"/>
      <c r="AO228" s="183"/>
      <c r="AP228" s="183"/>
      <c r="AQ228" s="183"/>
      <c r="AR228" s="183"/>
      <c r="AS228" s="183"/>
      <c r="AT228" s="183"/>
      <c r="AU228" s="183"/>
      <c r="AV228" s="183"/>
      <c r="AW228" s="183"/>
      <c r="AX228" s="183"/>
      <c r="AY228" s="183"/>
      <c r="AZ228" s="183"/>
      <c r="BA228" s="183"/>
      <c r="BB228" s="183"/>
      <c r="BC228" s="183"/>
      <c r="BD228" s="183"/>
      <c r="BE228" s="183"/>
      <c r="BF228" s="183"/>
      <c r="BG228" s="183"/>
      <c r="BH228" s="183"/>
      <c r="BI228" s="183"/>
      <c r="BJ228" s="183"/>
      <c r="BK228" s="183"/>
      <c r="BL228" s="183"/>
      <c r="BM228" s="183"/>
      <c r="BN228" s="183"/>
      <c r="BO228" s="183"/>
      <c r="BP228" s="183"/>
      <c r="BQ228" s="183"/>
      <c r="BR228" s="183"/>
      <c r="BS228" s="183"/>
      <c r="BT228" s="183"/>
      <c r="BU228" s="183"/>
      <c r="BV228" s="183"/>
      <c r="BW228" s="183"/>
      <c r="BX228" s="183"/>
      <c r="BY228" s="183"/>
      <c r="BZ228" s="183"/>
      <c r="CA228" s="183"/>
      <c r="CB228" s="183"/>
      <c r="CC228" s="183"/>
      <c r="CD228" s="183"/>
      <c r="CE228" s="183"/>
      <c r="CF228" s="183"/>
      <c r="CG228" s="183"/>
      <c r="CH228" s="183"/>
      <c r="CI228" s="183"/>
      <c r="CJ228" s="183"/>
      <c r="CK228" s="183"/>
      <c r="CL228" s="183"/>
      <c r="CM228" s="183"/>
      <c r="CN228" s="183"/>
      <c r="CO228" s="183"/>
      <c r="CP228" s="183"/>
      <c r="CQ228" s="183"/>
      <c r="CR228" s="183"/>
    </row>
    <row r="229" spans="1:96" ht="45" customHeight="1">
      <c r="A229" s="192"/>
      <c r="B229" s="729" t="s">
        <v>599</v>
      </c>
      <c r="C229" s="729"/>
      <c r="D229" s="199">
        <v>1</v>
      </c>
      <c r="E229" s="200" t="s">
        <v>765</v>
      </c>
      <c r="F229" s="341">
        <v>1</v>
      </c>
      <c r="G229" s="365">
        <f>F229</f>
        <v>1</v>
      </c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83"/>
      <c r="AD229" s="183"/>
      <c r="AE229" s="183"/>
      <c r="AF229" s="183"/>
      <c r="AG229" s="183"/>
      <c r="AH229" s="183"/>
      <c r="AI229" s="183"/>
      <c r="AJ229" s="183"/>
      <c r="AK229" s="183"/>
      <c r="AL229" s="183"/>
      <c r="AM229" s="183"/>
      <c r="AN229" s="183"/>
      <c r="AO229" s="183"/>
      <c r="AP229" s="183"/>
      <c r="AQ229" s="183"/>
      <c r="AR229" s="183"/>
      <c r="AS229" s="183"/>
      <c r="AT229" s="183"/>
      <c r="AU229" s="183"/>
      <c r="AV229" s="183"/>
      <c r="AW229" s="183"/>
      <c r="AX229" s="183"/>
      <c r="AY229" s="183"/>
      <c r="AZ229" s="183"/>
      <c r="BA229" s="183"/>
      <c r="BB229" s="183"/>
      <c r="BC229" s="183"/>
      <c r="BD229" s="183"/>
      <c r="BE229" s="183"/>
      <c r="BF229" s="183"/>
      <c r="BG229" s="183"/>
      <c r="BH229" s="183"/>
      <c r="BI229" s="183"/>
      <c r="BJ229" s="183"/>
      <c r="BK229" s="183"/>
      <c r="BL229" s="183"/>
      <c r="BM229" s="183"/>
      <c r="BN229" s="183"/>
      <c r="BO229" s="183"/>
      <c r="BP229" s="183"/>
      <c r="BQ229" s="183"/>
      <c r="BR229" s="183"/>
      <c r="BS229" s="183"/>
      <c r="BT229" s="183"/>
      <c r="BU229" s="183"/>
      <c r="BV229" s="183"/>
      <c r="BW229" s="183"/>
      <c r="BX229" s="183"/>
      <c r="BY229" s="183"/>
      <c r="BZ229" s="183"/>
      <c r="CA229" s="183"/>
      <c r="CB229" s="183"/>
      <c r="CC229" s="183"/>
      <c r="CD229" s="183"/>
      <c r="CE229" s="183"/>
      <c r="CF229" s="183"/>
      <c r="CG229" s="183"/>
      <c r="CH229" s="183"/>
      <c r="CI229" s="183"/>
      <c r="CJ229" s="183"/>
      <c r="CK229" s="183"/>
      <c r="CL229" s="183"/>
      <c r="CM229" s="183"/>
      <c r="CN229" s="183"/>
      <c r="CO229" s="183"/>
      <c r="CP229" s="183"/>
      <c r="CQ229" s="183"/>
      <c r="CR229" s="183"/>
    </row>
    <row r="230" spans="1:96" ht="45" customHeight="1">
      <c r="A230" s="192"/>
      <c r="B230" s="729"/>
      <c r="C230" s="729"/>
      <c r="D230" s="199">
        <v>2</v>
      </c>
      <c r="E230" s="200" t="s">
        <v>802</v>
      </c>
      <c r="F230" s="341">
        <v>1</v>
      </c>
      <c r="G230" s="365">
        <f>F230</f>
        <v>1</v>
      </c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83"/>
      <c r="AD230" s="183"/>
      <c r="AE230" s="183"/>
      <c r="AF230" s="183"/>
      <c r="AG230" s="183"/>
      <c r="AH230" s="183"/>
      <c r="AI230" s="183"/>
      <c r="AJ230" s="183"/>
      <c r="AK230" s="183"/>
      <c r="AL230" s="183"/>
      <c r="AM230" s="183"/>
      <c r="AN230" s="183"/>
      <c r="AO230" s="183"/>
      <c r="AP230" s="183"/>
      <c r="AQ230" s="183"/>
      <c r="AR230" s="183"/>
      <c r="AS230" s="183"/>
      <c r="AT230" s="183"/>
      <c r="AU230" s="183"/>
      <c r="AV230" s="183"/>
      <c r="AW230" s="183"/>
      <c r="AX230" s="183"/>
      <c r="AY230" s="183"/>
      <c r="AZ230" s="183"/>
      <c r="BA230" s="183"/>
      <c r="BB230" s="183"/>
      <c r="BC230" s="183"/>
      <c r="BD230" s="183"/>
      <c r="BE230" s="183"/>
      <c r="BF230" s="183"/>
      <c r="BG230" s="183"/>
      <c r="BH230" s="183"/>
      <c r="BI230" s="183"/>
      <c r="BJ230" s="183"/>
      <c r="BK230" s="183"/>
      <c r="BL230" s="183"/>
      <c r="BM230" s="183"/>
      <c r="BN230" s="183"/>
      <c r="BO230" s="183"/>
      <c r="BP230" s="183"/>
      <c r="BQ230" s="183"/>
      <c r="BR230" s="183"/>
      <c r="BS230" s="183"/>
      <c r="BT230" s="183"/>
      <c r="BU230" s="183"/>
      <c r="BV230" s="183"/>
      <c r="BW230" s="183"/>
      <c r="BX230" s="183"/>
      <c r="BY230" s="183"/>
      <c r="BZ230" s="183"/>
      <c r="CA230" s="183"/>
      <c r="CB230" s="183"/>
      <c r="CC230" s="183"/>
      <c r="CD230" s="183"/>
      <c r="CE230" s="183"/>
      <c r="CF230" s="183"/>
      <c r="CG230" s="183"/>
      <c r="CH230" s="183"/>
      <c r="CI230" s="183"/>
      <c r="CJ230" s="183"/>
      <c r="CK230" s="183"/>
      <c r="CL230" s="183"/>
      <c r="CM230" s="183"/>
      <c r="CN230" s="183"/>
      <c r="CO230" s="183"/>
      <c r="CP230" s="183"/>
      <c r="CQ230" s="183"/>
      <c r="CR230" s="183"/>
    </row>
    <row r="231" spans="1:96" ht="45" customHeight="1">
      <c r="A231" s="192"/>
      <c r="B231" s="729"/>
      <c r="C231" s="729"/>
      <c r="D231" s="199">
        <v>3</v>
      </c>
      <c r="E231" s="200" t="s">
        <v>763</v>
      </c>
      <c r="F231" s="341">
        <v>1</v>
      </c>
      <c r="G231" s="365">
        <f>F231</f>
        <v>1</v>
      </c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83"/>
      <c r="AD231" s="183"/>
      <c r="AE231" s="183"/>
      <c r="AF231" s="183"/>
      <c r="AG231" s="183"/>
      <c r="AH231" s="183"/>
      <c r="AI231" s="183"/>
      <c r="AJ231" s="183"/>
      <c r="AK231" s="183"/>
      <c r="AL231" s="183"/>
      <c r="AM231" s="183"/>
      <c r="AN231" s="183"/>
      <c r="AO231" s="183"/>
      <c r="AP231" s="183"/>
      <c r="AQ231" s="183"/>
      <c r="AR231" s="183"/>
      <c r="AS231" s="183"/>
      <c r="AT231" s="183"/>
      <c r="AU231" s="183"/>
      <c r="AV231" s="183"/>
      <c r="AW231" s="183"/>
      <c r="AX231" s="183"/>
      <c r="AY231" s="183"/>
      <c r="AZ231" s="183"/>
      <c r="BA231" s="183"/>
      <c r="BB231" s="183"/>
      <c r="BC231" s="183"/>
      <c r="BD231" s="183"/>
      <c r="BE231" s="183"/>
      <c r="BF231" s="183"/>
      <c r="BG231" s="183"/>
      <c r="BH231" s="183"/>
      <c r="BI231" s="183"/>
      <c r="BJ231" s="183"/>
      <c r="BK231" s="183"/>
      <c r="BL231" s="183"/>
      <c r="BM231" s="183"/>
      <c r="BN231" s="183"/>
      <c r="BO231" s="183"/>
      <c r="BP231" s="183"/>
      <c r="BQ231" s="183"/>
      <c r="BR231" s="183"/>
      <c r="BS231" s="183"/>
      <c r="BT231" s="183"/>
      <c r="BU231" s="183"/>
      <c r="BV231" s="183"/>
      <c r="BW231" s="183"/>
      <c r="BX231" s="183"/>
      <c r="BY231" s="183"/>
      <c r="BZ231" s="183"/>
      <c r="CA231" s="183"/>
      <c r="CB231" s="183"/>
      <c r="CC231" s="183"/>
      <c r="CD231" s="183"/>
      <c r="CE231" s="183"/>
      <c r="CF231" s="183"/>
      <c r="CG231" s="183"/>
      <c r="CH231" s="183"/>
      <c r="CI231" s="183"/>
      <c r="CJ231" s="183"/>
      <c r="CK231" s="183"/>
      <c r="CL231" s="183"/>
      <c r="CM231" s="183"/>
      <c r="CN231" s="183"/>
      <c r="CO231" s="183"/>
      <c r="CP231" s="183"/>
      <c r="CQ231" s="183"/>
      <c r="CR231" s="183"/>
    </row>
    <row r="232" spans="1:96" ht="45" customHeight="1">
      <c r="A232" s="192"/>
      <c r="B232" s="736" t="s">
        <v>600</v>
      </c>
      <c r="C232" s="737"/>
      <c r="D232" s="737"/>
      <c r="E232" s="737"/>
      <c r="F232" s="738"/>
      <c r="G232" s="365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83"/>
      <c r="AD232" s="183"/>
      <c r="AE232" s="183"/>
      <c r="AF232" s="183"/>
      <c r="AG232" s="183"/>
      <c r="AH232" s="183"/>
      <c r="AI232" s="183"/>
      <c r="AJ232" s="183"/>
      <c r="AK232" s="183"/>
      <c r="AL232" s="183"/>
      <c r="AM232" s="183"/>
      <c r="AN232" s="183"/>
      <c r="AO232" s="183"/>
      <c r="AP232" s="183"/>
      <c r="AQ232" s="183"/>
      <c r="AR232" s="183"/>
      <c r="AS232" s="183"/>
      <c r="AT232" s="183"/>
      <c r="AU232" s="183"/>
      <c r="AV232" s="183"/>
      <c r="AW232" s="183"/>
      <c r="AX232" s="183"/>
      <c r="AY232" s="183"/>
      <c r="AZ232" s="183"/>
      <c r="BA232" s="183"/>
      <c r="BB232" s="183"/>
      <c r="BC232" s="183"/>
      <c r="BD232" s="183"/>
      <c r="BE232" s="183"/>
      <c r="BF232" s="183"/>
      <c r="BG232" s="183"/>
      <c r="BH232" s="183"/>
      <c r="BI232" s="183"/>
      <c r="BJ232" s="183"/>
      <c r="BK232" s="183"/>
      <c r="BL232" s="183"/>
      <c r="BM232" s="183"/>
      <c r="BN232" s="183"/>
      <c r="BO232" s="183"/>
      <c r="BP232" s="183"/>
      <c r="BQ232" s="183"/>
      <c r="BR232" s="183"/>
      <c r="BS232" s="183"/>
      <c r="BT232" s="183"/>
      <c r="BU232" s="183"/>
      <c r="BV232" s="183"/>
      <c r="BW232" s="183"/>
      <c r="BX232" s="183"/>
      <c r="BY232" s="183"/>
      <c r="BZ232" s="183"/>
      <c r="CA232" s="183"/>
      <c r="CB232" s="183"/>
      <c r="CC232" s="183"/>
      <c r="CD232" s="183"/>
      <c r="CE232" s="183"/>
      <c r="CF232" s="183"/>
      <c r="CG232" s="183"/>
      <c r="CH232" s="183"/>
      <c r="CI232" s="183"/>
      <c r="CJ232" s="183"/>
      <c r="CK232" s="183"/>
      <c r="CL232" s="183"/>
      <c r="CM232" s="183"/>
      <c r="CN232" s="183"/>
      <c r="CO232" s="183"/>
      <c r="CP232" s="183"/>
      <c r="CQ232" s="183"/>
      <c r="CR232" s="183"/>
    </row>
    <row r="233" spans="1:96" ht="45" customHeight="1">
      <c r="A233" s="192"/>
      <c r="B233" s="729" t="s">
        <v>601</v>
      </c>
      <c r="C233" s="729"/>
      <c r="D233" s="199">
        <v>1</v>
      </c>
      <c r="E233" s="200" t="s">
        <v>602</v>
      </c>
      <c r="F233" s="341">
        <v>1</v>
      </c>
      <c r="G233" s="365">
        <f>F233</f>
        <v>1</v>
      </c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83"/>
      <c r="AD233" s="183"/>
      <c r="AE233" s="183"/>
      <c r="AF233" s="183"/>
      <c r="AG233" s="183"/>
      <c r="AH233" s="183"/>
      <c r="AI233" s="183"/>
      <c r="AJ233" s="183"/>
      <c r="AK233" s="183"/>
      <c r="AL233" s="183"/>
      <c r="AM233" s="183"/>
      <c r="AN233" s="183"/>
      <c r="AO233" s="183"/>
      <c r="AP233" s="183"/>
      <c r="AQ233" s="183"/>
      <c r="AR233" s="183"/>
      <c r="AS233" s="183"/>
      <c r="AT233" s="183"/>
      <c r="AU233" s="183"/>
      <c r="AV233" s="183"/>
      <c r="AW233" s="183"/>
      <c r="AX233" s="183"/>
      <c r="AY233" s="183"/>
      <c r="AZ233" s="183"/>
      <c r="BA233" s="183"/>
      <c r="BB233" s="183"/>
      <c r="BC233" s="183"/>
      <c r="BD233" s="183"/>
      <c r="BE233" s="183"/>
      <c r="BF233" s="183"/>
      <c r="BG233" s="183"/>
      <c r="BH233" s="183"/>
      <c r="BI233" s="183"/>
      <c r="BJ233" s="183"/>
      <c r="BK233" s="183"/>
      <c r="BL233" s="183"/>
      <c r="BM233" s="183"/>
      <c r="BN233" s="183"/>
      <c r="BO233" s="183"/>
      <c r="BP233" s="183"/>
      <c r="BQ233" s="183"/>
      <c r="BR233" s="183"/>
      <c r="BS233" s="183"/>
      <c r="BT233" s="183"/>
      <c r="BU233" s="183"/>
      <c r="BV233" s="183"/>
      <c r="BW233" s="183"/>
      <c r="BX233" s="183"/>
      <c r="BY233" s="183"/>
      <c r="BZ233" s="183"/>
      <c r="CA233" s="183"/>
      <c r="CB233" s="183"/>
      <c r="CC233" s="183"/>
      <c r="CD233" s="183"/>
      <c r="CE233" s="183"/>
      <c r="CF233" s="183"/>
      <c r="CG233" s="183"/>
      <c r="CH233" s="183"/>
      <c r="CI233" s="183"/>
      <c r="CJ233" s="183"/>
      <c r="CK233" s="183"/>
      <c r="CL233" s="183"/>
      <c r="CM233" s="183"/>
      <c r="CN233" s="183"/>
      <c r="CO233" s="183"/>
      <c r="CP233" s="183"/>
      <c r="CQ233" s="183"/>
      <c r="CR233" s="183"/>
    </row>
    <row r="234" spans="1:96" ht="45" customHeight="1">
      <c r="A234" s="192"/>
      <c r="B234" s="729"/>
      <c r="C234" s="729"/>
      <c r="D234" s="199">
        <v>2</v>
      </c>
      <c r="E234" s="200" t="s">
        <v>670</v>
      </c>
      <c r="F234" s="341">
        <v>1</v>
      </c>
      <c r="G234" s="365">
        <f>F234</f>
        <v>1</v>
      </c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83"/>
      <c r="AD234" s="183"/>
      <c r="AE234" s="183"/>
      <c r="AF234" s="183"/>
      <c r="AG234" s="183"/>
      <c r="AH234" s="183"/>
      <c r="AI234" s="183"/>
      <c r="AJ234" s="183"/>
      <c r="AK234" s="183"/>
      <c r="AL234" s="183"/>
      <c r="AM234" s="183"/>
      <c r="AN234" s="183"/>
      <c r="AO234" s="183"/>
      <c r="AP234" s="183"/>
      <c r="AQ234" s="183"/>
      <c r="AR234" s="183"/>
      <c r="AS234" s="183"/>
      <c r="AT234" s="183"/>
      <c r="AU234" s="183"/>
      <c r="AV234" s="183"/>
      <c r="AW234" s="183"/>
      <c r="AX234" s="183"/>
      <c r="AY234" s="183"/>
      <c r="AZ234" s="183"/>
      <c r="BA234" s="183"/>
      <c r="BB234" s="183"/>
      <c r="BC234" s="183"/>
      <c r="BD234" s="183"/>
      <c r="BE234" s="183"/>
      <c r="BF234" s="183"/>
      <c r="BG234" s="183"/>
      <c r="BH234" s="183"/>
      <c r="BI234" s="183"/>
      <c r="BJ234" s="183"/>
      <c r="BK234" s="183"/>
      <c r="BL234" s="183"/>
      <c r="BM234" s="183"/>
      <c r="BN234" s="183"/>
      <c r="BO234" s="183"/>
      <c r="BP234" s="183"/>
      <c r="BQ234" s="183"/>
      <c r="BR234" s="183"/>
      <c r="BS234" s="183"/>
      <c r="BT234" s="183"/>
      <c r="BU234" s="183"/>
      <c r="BV234" s="183"/>
      <c r="BW234" s="183"/>
      <c r="BX234" s="183"/>
      <c r="BY234" s="183"/>
      <c r="BZ234" s="183"/>
      <c r="CA234" s="183"/>
      <c r="CB234" s="183"/>
      <c r="CC234" s="183"/>
      <c r="CD234" s="183"/>
      <c r="CE234" s="183"/>
      <c r="CF234" s="183"/>
      <c r="CG234" s="183"/>
      <c r="CH234" s="183"/>
      <c r="CI234" s="183"/>
      <c r="CJ234" s="183"/>
      <c r="CK234" s="183"/>
      <c r="CL234" s="183"/>
      <c r="CM234" s="183"/>
      <c r="CN234" s="183"/>
      <c r="CO234" s="183"/>
      <c r="CP234" s="183"/>
      <c r="CQ234" s="183"/>
      <c r="CR234" s="183"/>
    </row>
    <row r="235" spans="1:96" ht="45" customHeight="1">
      <c r="A235" s="192"/>
      <c r="B235" s="729"/>
      <c r="C235" s="729"/>
      <c r="D235" s="199">
        <v>3</v>
      </c>
      <c r="E235" s="200" t="s">
        <v>603</v>
      </c>
      <c r="F235" s="341">
        <v>1</v>
      </c>
      <c r="G235" s="365">
        <f>F235</f>
        <v>1</v>
      </c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83"/>
      <c r="AD235" s="183"/>
      <c r="AE235" s="183"/>
      <c r="AF235" s="183"/>
      <c r="AG235" s="183"/>
      <c r="AH235" s="183"/>
      <c r="AI235" s="183"/>
      <c r="AJ235" s="183"/>
      <c r="AK235" s="183"/>
      <c r="AL235" s="183"/>
      <c r="AM235" s="183"/>
      <c r="AN235" s="183"/>
      <c r="AO235" s="183"/>
      <c r="AP235" s="183"/>
      <c r="AQ235" s="183"/>
      <c r="AR235" s="183"/>
      <c r="AS235" s="183"/>
      <c r="AT235" s="183"/>
      <c r="AU235" s="183"/>
      <c r="AV235" s="183"/>
      <c r="AW235" s="183"/>
      <c r="AX235" s="183"/>
      <c r="AY235" s="183"/>
      <c r="AZ235" s="183"/>
      <c r="BA235" s="183"/>
      <c r="BB235" s="183"/>
      <c r="BC235" s="183"/>
      <c r="BD235" s="183"/>
      <c r="BE235" s="183"/>
      <c r="BF235" s="183"/>
      <c r="BG235" s="183"/>
      <c r="BH235" s="183"/>
      <c r="BI235" s="183"/>
      <c r="BJ235" s="183"/>
      <c r="BK235" s="183"/>
      <c r="BL235" s="183"/>
      <c r="BM235" s="183"/>
      <c r="BN235" s="183"/>
      <c r="BO235" s="183"/>
      <c r="BP235" s="183"/>
      <c r="BQ235" s="183"/>
      <c r="BR235" s="183"/>
      <c r="BS235" s="183"/>
      <c r="BT235" s="183"/>
      <c r="BU235" s="183"/>
      <c r="BV235" s="183"/>
      <c r="BW235" s="183"/>
      <c r="BX235" s="183"/>
      <c r="BY235" s="183"/>
      <c r="BZ235" s="183"/>
      <c r="CA235" s="183"/>
      <c r="CB235" s="183"/>
      <c r="CC235" s="183"/>
      <c r="CD235" s="183"/>
      <c r="CE235" s="183"/>
      <c r="CF235" s="183"/>
      <c r="CG235" s="183"/>
      <c r="CH235" s="183"/>
      <c r="CI235" s="183"/>
      <c r="CJ235" s="183"/>
      <c r="CK235" s="183"/>
      <c r="CL235" s="183"/>
      <c r="CM235" s="183"/>
      <c r="CN235" s="183"/>
      <c r="CO235" s="183"/>
      <c r="CP235" s="183"/>
      <c r="CQ235" s="183"/>
      <c r="CR235" s="183"/>
    </row>
    <row r="236" spans="1:96" ht="45" customHeight="1">
      <c r="A236" s="192"/>
      <c r="B236" s="729"/>
      <c r="C236" s="729"/>
      <c r="D236" s="199">
        <v>4</v>
      </c>
      <c r="E236" s="200" t="s">
        <v>604</v>
      </c>
      <c r="F236" s="341">
        <v>1</v>
      </c>
      <c r="G236" s="365">
        <f>F236</f>
        <v>1</v>
      </c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83"/>
      <c r="AD236" s="183"/>
      <c r="AE236" s="183"/>
      <c r="AF236" s="183"/>
      <c r="AG236" s="183"/>
      <c r="AH236" s="183"/>
      <c r="AI236" s="183"/>
      <c r="AJ236" s="183"/>
      <c r="AK236" s="183"/>
      <c r="AL236" s="183"/>
      <c r="AM236" s="183"/>
      <c r="AN236" s="183"/>
      <c r="AO236" s="183"/>
      <c r="AP236" s="183"/>
      <c r="AQ236" s="183"/>
      <c r="AR236" s="183"/>
      <c r="AS236" s="183"/>
      <c r="AT236" s="183"/>
      <c r="AU236" s="183"/>
      <c r="AV236" s="183"/>
      <c r="AW236" s="183"/>
      <c r="AX236" s="183"/>
      <c r="AY236" s="183"/>
      <c r="AZ236" s="183"/>
      <c r="BA236" s="183"/>
      <c r="BB236" s="183"/>
      <c r="BC236" s="183"/>
      <c r="BD236" s="183"/>
      <c r="BE236" s="183"/>
      <c r="BF236" s="183"/>
      <c r="BG236" s="183"/>
      <c r="BH236" s="183"/>
      <c r="BI236" s="183"/>
      <c r="BJ236" s="183"/>
      <c r="BK236" s="183"/>
      <c r="BL236" s="183"/>
      <c r="BM236" s="183"/>
      <c r="BN236" s="183"/>
      <c r="BO236" s="183"/>
      <c r="BP236" s="183"/>
      <c r="BQ236" s="183"/>
      <c r="BR236" s="183"/>
      <c r="BS236" s="183"/>
      <c r="BT236" s="183"/>
      <c r="BU236" s="183"/>
      <c r="BV236" s="183"/>
      <c r="BW236" s="183"/>
      <c r="BX236" s="183"/>
      <c r="BY236" s="183"/>
      <c r="BZ236" s="183"/>
      <c r="CA236" s="183"/>
      <c r="CB236" s="183"/>
      <c r="CC236" s="183"/>
      <c r="CD236" s="183"/>
      <c r="CE236" s="183"/>
      <c r="CF236" s="183"/>
      <c r="CG236" s="183"/>
      <c r="CH236" s="183"/>
      <c r="CI236" s="183"/>
      <c r="CJ236" s="183"/>
      <c r="CK236" s="183"/>
      <c r="CL236" s="183"/>
      <c r="CM236" s="183"/>
      <c r="CN236" s="183"/>
      <c r="CO236" s="183"/>
      <c r="CP236" s="183"/>
      <c r="CQ236" s="183"/>
      <c r="CR236" s="183"/>
    </row>
    <row r="237" spans="1:96" ht="45" customHeight="1">
      <c r="A237" s="192"/>
      <c r="B237" s="729"/>
      <c r="C237" s="729"/>
      <c r="D237" s="199">
        <v>5</v>
      </c>
      <c r="E237" s="200" t="s">
        <v>661</v>
      </c>
      <c r="F237" s="341">
        <v>1</v>
      </c>
      <c r="G237" s="365">
        <f>F237</f>
        <v>1</v>
      </c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83"/>
      <c r="AD237" s="183"/>
      <c r="AE237" s="183"/>
      <c r="AF237" s="183"/>
      <c r="AG237" s="183"/>
      <c r="AH237" s="183"/>
      <c r="AI237" s="183"/>
      <c r="AJ237" s="183"/>
      <c r="AK237" s="183"/>
      <c r="AL237" s="183"/>
      <c r="AM237" s="183"/>
      <c r="AN237" s="183"/>
      <c r="AO237" s="183"/>
      <c r="AP237" s="183"/>
      <c r="AQ237" s="183"/>
      <c r="AR237" s="183"/>
      <c r="AS237" s="183"/>
      <c r="AT237" s="183"/>
      <c r="AU237" s="183"/>
      <c r="AV237" s="183"/>
      <c r="AW237" s="183"/>
      <c r="AX237" s="183"/>
      <c r="AY237" s="183"/>
      <c r="AZ237" s="183"/>
      <c r="BA237" s="183"/>
      <c r="BB237" s="183"/>
      <c r="BC237" s="183"/>
      <c r="BD237" s="183"/>
      <c r="BE237" s="183"/>
      <c r="BF237" s="183"/>
      <c r="BG237" s="183"/>
      <c r="BH237" s="183"/>
      <c r="BI237" s="183"/>
      <c r="BJ237" s="183"/>
      <c r="BK237" s="183"/>
      <c r="BL237" s="183"/>
      <c r="BM237" s="183"/>
      <c r="BN237" s="183"/>
      <c r="BO237" s="183"/>
      <c r="BP237" s="183"/>
      <c r="BQ237" s="183"/>
      <c r="BR237" s="183"/>
      <c r="BS237" s="183"/>
      <c r="BT237" s="183"/>
      <c r="BU237" s="183"/>
      <c r="BV237" s="183"/>
      <c r="BW237" s="183"/>
      <c r="BX237" s="183"/>
      <c r="BY237" s="183"/>
      <c r="BZ237" s="183"/>
      <c r="CA237" s="183"/>
      <c r="CB237" s="183"/>
      <c r="CC237" s="183"/>
      <c r="CD237" s="183"/>
      <c r="CE237" s="183"/>
      <c r="CF237" s="183"/>
      <c r="CG237" s="183"/>
      <c r="CH237" s="183"/>
      <c r="CI237" s="183"/>
      <c r="CJ237" s="183"/>
      <c r="CK237" s="183"/>
      <c r="CL237" s="183"/>
      <c r="CM237" s="183"/>
      <c r="CN237" s="183"/>
      <c r="CO237" s="183"/>
      <c r="CP237" s="183"/>
      <c r="CQ237" s="183"/>
      <c r="CR237" s="183"/>
    </row>
    <row r="238" spans="1:96" ht="45" customHeight="1">
      <c r="A238" s="192"/>
      <c r="B238" s="729"/>
      <c r="C238" s="729"/>
      <c r="D238" s="199">
        <v>6</v>
      </c>
      <c r="E238" s="200" t="s">
        <v>605</v>
      </c>
      <c r="F238" s="341">
        <v>1</v>
      </c>
      <c r="G238" s="365">
        <f>F238</f>
        <v>1</v>
      </c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83"/>
      <c r="AD238" s="183"/>
      <c r="AE238" s="183"/>
      <c r="AF238" s="183"/>
      <c r="AG238" s="183"/>
      <c r="AH238" s="183"/>
      <c r="AI238" s="183"/>
      <c r="AJ238" s="183"/>
      <c r="AK238" s="183"/>
      <c r="AL238" s="183"/>
      <c r="AM238" s="183"/>
      <c r="AN238" s="183"/>
      <c r="AO238" s="183"/>
      <c r="AP238" s="183"/>
      <c r="AQ238" s="183"/>
      <c r="AR238" s="183"/>
      <c r="AS238" s="183"/>
      <c r="AT238" s="183"/>
      <c r="AU238" s="183"/>
      <c r="AV238" s="183"/>
      <c r="AW238" s="183"/>
      <c r="AX238" s="183"/>
      <c r="AY238" s="183"/>
      <c r="AZ238" s="183"/>
      <c r="BA238" s="183"/>
      <c r="BB238" s="183"/>
      <c r="BC238" s="183"/>
      <c r="BD238" s="183"/>
      <c r="BE238" s="183"/>
      <c r="BF238" s="183"/>
      <c r="BG238" s="183"/>
      <c r="BH238" s="183"/>
      <c r="BI238" s="183"/>
      <c r="BJ238" s="183"/>
      <c r="BK238" s="183"/>
      <c r="BL238" s="183"/>
      <c r="BM238" s="183"/>
      <c r="BN238" s="183"/>
      <c r="BO238" s="183"/>
      <c r="BP238" s="183"/>
      <c r="BQ238" s="183"/>
      <c r="BR238" s="183"/>
      <c r="BS238" s="183"/>
      <c r="BT238" s="183"/>
      <c r="BU238" s="183"/>
      <c r="BV238" s="183"/>
      <c r="BW238" s="183"/>
      <c r="BX238" s="183"/>
      <c r="BY238" s="183"/>
      <c r="BZ238" s="183"/>
      <c r="CA238" s="183"/>
      <c r="CB238" s="183"/>
      <c r="CC238" s="183"/>
      <c r="CD238" s="183"/>
      <c r="CE238" s="183"/>
      <c r="CF238" s="183"/>
      <c r="CG238" s="183"/>
      <c r="CH238" s="183"/>
      <c r="CI238" s="183"/>
      <c r="CJ238" s="183"/>
      <c r="CK238" s="183"/>
      <c r="CL238" s="183"/>
      <c r="CM238" s="183"/>
      <c r="CN238" s="183"/>
      <c r="CO238" s="183"/>
      <c r="CP238" s="183"/>
      <c r="CQ238" s="183"/>
      <c r="CR238" s="183"/>
    </row>
    <row r="239" spans="1:96" ht="45" customHeight="1">
      <c r="A239" s="192"/>
      <c r="B239" s="731" t="s">
        <v>606</v>
      </c>
      <c r="C239" s="729"/>
      <c r="D239" s="199">
        <v>1</v>
      </c>
      <c r="E239" s="200" t="s">
        <v>607</v>
      </c>
      <c r="F239" s="341">
        <v>2</v>
      </c>
      <c r="G239" s="365">
        <f>F239</f>
        <v>2</v>
      </c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83"/>
      <c r="AD239" s="183"/>
      <c r="AE239" s="183"/>
      <c r="AF239" s="183"/>
      <c r="AG239" s="183"/>
      <c r="AH239" s="183"/>
      <c r="AI239" s="183"/>
      <c r="AJ239" s="183"/>
      <c r="AK239" s="183"/>
      <c r="AL239" s="183"/>
      <c r="AM239" s="183"/>
      <c r="AN239" s="183"/>
      <c r="AO239" s="183"/>
      <c r="AP239" s="183"/>
      <c r="AQ239" s="183"/>
      <c r="AR239" s="183"/>
      <c r="AS239" s="183"/>
      <c r="AT239" s="183"/>
      <c r="AU239" s="183"/>
      <c r="AV239" s="183"/>
      <c r="AW239" s="183"/>
      <c r="AX239" s="183"/>
      <c r="AY239" s="183"/>
      <c r="AZ239" s="183"/>
      <c r="BA239" s="183"/>
      <c r="BB239" s="183"/>
      <c r="BC239" s="183"/>
      <c r="BD239" s="183"/>
      <c r="BE239" s="183"/>
      <c r="BF239" s="183"/>
      <c r="BG239" s="183"/>
      <c r="BH239" s="183"/>
      <c r="BI239" s="183"/>
      <c r="BJ239" s="183"/>
      <c r="BK239" s="183"/>
      <c r="BL239" s="183"/>
      <c r="BM239" s="183"/>
      <c r="BN239" s="183"/>
      <c r="BO239" s="183"/>
      <c r="BP239" s="183"/>
      <c r="BQ239" s="183"/>
      <c r="BR239" s="183"/>
      <c r="BS239" s="183"/>
      <c r="BT239" s="183"/>
      <c r="BU239" s="183"/>
      <c r="BV239" s="183"/>
      <c r="BW239" s="183"/>
      <c r="BX239" s="183"/>
      <c r="BY239" s="183"/>
      <c r="BZ239" s="183"/>
      <c r="CA239" s="183"/>
      <c r="CB239" s="183"/>
      <c r="CC239" s="183"/>
      <c r="CD239" s="183"/>
      <c r="CE239" s="183"/>
      <c r="CF239" s="183"/>
      <c r="CG239" s="183"/>
      <c r="CH239" s="183"/>
      <c r="CI239" s="183"/>
      <c r="CJ239" s="183"/>
      <c r="CK239" s="183"/>
      <c r="CL239" s="183"/>
      <c r="CM239" s="183"/>
      <c r="CN239" s="183"/>
      <c r="CO239" s="183"/>
      <c r="CP239" s="183"/>
      <c r="CQ239" s="183"/>
      <c r="CR239" s="183"/>
    </row>
    <row r="240" spans="1:96" ht="45" customHeight="1">
      <c r="A240" s="192"/>
      <c r="B240" s="729"/>
      <c r="C240" s="729"/>
      <c r="D240" s="199">
        <v>2</v>
      </c>
      <c r="E240" s="200" t="s">
        <v>608</v>
      </c>
      <c r="F240" s="341">
        <v>1</v>
      </c>
      <c r="G240" s="365">
        <f>F240</f>
        <v>1</v>
      </c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83"/>
      <c r="AD240" s="183"/>
      <c r="AE240" s="183"/>
      <c r="AF240" s="183"/>
      <c r="AG240" s="183"/>
      <c r="AH240" s="183"/>
      <c r="AI240" s="183"/>
      <c r="AJ240" s="183"/>
      <c r="AK240" s="183"/>
      <c r="AL240" s="183"/>
      <c r="AM240" s="183"/>
      <c r="AN240" s="183"/>
      <c r="AO240" s="183"/>
      <c r="AP240" s="183"/>
      <c r="AQ240" s="183"/>
      <c r="AR240" s="183"/>
      <c r="AS240" s="183"/>
      <c r="AT240" s="183"/>
      <c r="AU240" s="183"/>
      <c r="AV240" s="183"/>
      <c r="AW240" s="183"/>
      <c r="AX240" s="183"/>
      <c r="AY240" s="183"/>
      <c r="AZ240" s="183"/>
      <c r="BA240" s="183"/>
      <c r="BB240" s="183"/>
      <c r="BC240" s="183"/>
      <c r="BD240" s="183"/>
      <c r="BE240" s="183"/>
      <c r="BF240" s="183"/>
      <c r="BG240" s="183"/>
      <c r="BH240" s="183"/>
      <c r="BI240" s="183"/>
      <c r="BJ240" s="183"/>
      <c r="BK240" s="183"/>
      <c r="BL240" s="183"/>
      <c r="BM240" s="183"/>
      <c r="BN240" s="183"/>
      <c r="BO240" s="183"/>
      <c r="BP240" s="183"/>
      <c r="BQ240" s="183"/>
      <c r="BR240" s="183"/>
      <c r="BS240" s="183"/>
      <c r="BT240" s="183"/>
      <c r="BU240" s="183"/>
      <c r="BV240" s="183"/>
      <c r="BW240" s="183"/>
      <c r="BX240" s="183"/>
      <c r="BY240" s="183"/>
      <c r="BZ240" s="183"/>
      <c r="CA240" s="183"/>
      <c r="CB240" s="183"/>
      <c r="CC240" s="183"/>
      <c r="CD240" s="183"/>
      <c r="CE240" s="183"/>
      <c r="CF240" s="183"/>
      <c r="CG240" s="183"/>
      <c r="CH240" s="183"/>
      <c r="CI240" s="183"/>
      <c r="CJ240" s="183"/>
      <c r="CK240" s="183"/>
      <c r="CL240" s="183"/>
      <c r="CM240" s="183"/>
      <c r="CN240" s="183"/>
      <c r="CO240" s="183"/>
      <c r="CP240" s="183"/>
      <c r="CQ240" s="183"/>
      <c r="CR240" s="183"/>
    </row>
    <row r="241" spans="1:96" ht="45" customHeight="1">
      <c r="A241" s="192"/>
      <c r="B241" s="729"/>
      <c r="C241" s="729"/>
      <c r="D241" s="199">
        <v>3</v>
      </c>
      <c r="E241" s="200" t="s">
        <v>692</v>
      </c>
      <c r="F241" s="341">
        <v>1</v>
      </c>
      <c r="G241" s="365">
        <f>F241</f>
        <v>1</v>
      </c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83"/>
      <c r="AD241" s="183"/>
      <c r="AE241" s="183"/>
      <c r="AF241" s="183"/>
      <c r="AG241" s="183"/>
      <c r="AH241" s="183"/>
      <c r="AI241" s="183"/>
      <c r="AJ241" s="183"/>
      <c r="AK241" s="183"/>
      <c r="AL241" s="183"/>
      <c r="AM241" s="183"/>
      <c r="AN241" s="183"/>
      <c r="AO241" s="183"/>
      <c r="AP241" s="183"/>
      <c r="AQ241" s="183"/>
      <c r="AR241" s="183"/>
      <c r="AS241" s="183"/>
      <c r="AT241" s="183"/>
      <c r="AU241" s="183"/>
      <c r="AV241" s="183"/>
      <c r="AW241" s="183"/>
      <c r="AX241" s="183"/>
      <c r="AY241" s="183"/>
      <c r="AZ241" s="183"/>
      <c r="BA241" s="183"/>
      <c r="BB241" s="183"/>
      <c r="BC241" s="183"/>
      <c r="BD241" s="183"/>
      <c r="BE241" s="183"/>
      <c r="BF241" s="183"/>
      <c r="BG241" s="183"/>
      <c r="BH241" s="183"/>
      <c r="BI241" s="183"/>
      <c r="BJ241" s="183"/>
      <c r="BK241" s="183"/>
      <c r="BL241" s="183"/>
      <c r="BM241" s="183"/>
      <c r="BN241" s="183"/>
      <c r="BO241" s="183"/>
      <c r="BP241" s="183"/>
      <c r="BQ241" s="183"/>
      <c r="BR241" s="183"/>
      <c r="BS241" s="183"/>
      <c r="BT241" s="183"/>
      <c r="BU241" s="183"/>
      <c r="BV241" s="183"/>
      <c r="BW241" s="183"/>
      <c r="BX241" s="183"/>
      <c r="BY241" s="183"/>
      <c r="BZ241" s="183"/>
      <c r="CA241" s="183"/>
      <c r="CB241" s="183"/>
      <c r="CC241" s="183"/>
      <c r="CD241" s="183"/>
      <c r="CE241" s="183"/>
      <c r="CF241" s="183"/>
      <c r="CG241" s="183"/>
      <c r="CH241" s="183"/>
      <c r="CI241" s="183"/>
      <c r="CJ241" s="183"/>
      <c r="CK241" s="183"/>
      <c r="CL241" s="183"/>
      <c r="CM241" s="183"/>
      <c r="CN241" s="183"/>
      <c r="CO241" s="183"/>
      <c r="CP241" s="183"/>
      <c r="CQ241" s="183"/>
      <c r="CR241" s="183"/>
    </row>
    <row r="242" spans="1:96" ht="45" customHeight="1">
      <c r="A242" s="192"/>
      <c r="B242" s="729"/>
      <c r="C242" s="729"/>
      <c r="D242" s="199">
        <v>4</v>
      </c>
      <c r="E242" s="200" t="s">
        <v>662</v>
      </c>
      <c r="F242" s="341">
        <v>1</v>
      </c>
      <c r="G242" s="365">
        <f>F242</f>
        <v>1</v>
      </c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83"/>
      <c r="AD242" s="183"/>
      <c r="AE242" s="183"/>
      <c r="AF242" s="183"/>
      <c r="AG242" s="183"/>
      <c r="AH242" s="183"/>
      <c r="AI242" s="183"/>
      <c r="AJ242" s="183"/>
      <c r="AK242" s="183"/>
      <c r="AL242" s="183"/>
      <c r="AM242" s="183"/>
      <c r="AN242" s="183"/>
      <c r="AO242" s="183"/>
      <c r="AP242" s="183"/>
      <c r="AQ242" s="183"/>
      <c r="AR242" s="183"/>
      <c r="AS242" s="183"/>
      <c r="AT242" s="183"/>
      <c r="AU242" s="183"/>
      <c r="AV242" s="183"/>
      <c r="AW242" s="183"/>
      <c r="AX242" s="183"/>
      <c r="AY242" s="183"/>
      <c r="AZ242" s="183"/>
      <c r="BA242" s="183"/>
      <c r="BB242" s="183"/>
      <c r="BC242" s="183"/>
      <c r="BD242" s="183"/>
      <c r="BE242" s="183"/>
      <c r="BF242" s="183"/>
      <c r="BG242" s="183"/>
      <c r="BH242" s="183"/>
      <c r="BI242" s="183"/>
      <c r="BJ242" s="183"/>
      <c r="BK242" s="183"/>
      <c r="BL242" s="183"/>
      <c r="BM242" s="183"/>
      <c r="BN242" s="183"/>
      <c r="BO242" s="183"/>
      <c r="BP242" s="183"/>
      <c r="BQ242" s="183"/>
      <c r="BR242" s="183"/>
      <c r="BS242" s="183"/>
      <c r="BT242" s="183"/>
      <c r="BU242" s="183"/>
      <c r="BV242" s="183"/>
      <c r="BW242" s="183"/>
      <c r="BX242" s="183"/>
      <c r="BY242" s="183"/>
      <c r="BZ242" s="183"/>
      <c r="CA242" s="183"/>
      <c r="CB242" s="183"/>
      <c r="CC242" s="183"/>
      <c r="CD242" s="183"/>
      <c r="CE242" s="183"/>
      <c r="CF242" s="183"/>
      <c r="CG242" s="183"/>
      <c r="CH242" s="183"/>
      <c r="CI242" s="183"/>
      <c r="CJ242" s="183"/>
      <c r="CK242" s="183"/>
      <c r="CL242" s="183"/>
      <c r="CM242" s="183"/>
      <c r="CN242" s="183"/>
      <c r="CO242" s="183"/>
      <c r="CP242" s="183"/>
      <c r="CQ242" s="183"/>
      <c r="CR242" s="183"/>
    </row>
    <row r="243" spans="1:96" ht="45" customHeight="1">
      <c r="A243" s="192"/>
      <c r="B243" s="729"/>
      <c r="C243" s="729"/>
      <c r="D243" s="199">
        <v>5</v>
      </c>
      <c r="E243" s="200" t="s">
        <v>610</v>
      </c>
      <c r="F243" s="341">
        <v>1</v>
      </c>
      <c r="G243" s="365">
        <f>F243</f>
        <v>1</v>
      </c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83"/>
      <c r="AD243" s="183"/>
      <c r="AE243" s="183"/>
      <c r="AF243" s="183"/>
      <c r="AG243" s="183"/>
      <c r="AH243" s="183"/>
      <c r="AI243" s="183"/>
      <c r="AJ243" s="183"/>
      <c r="AK243" s="183"/>
      <c r="AL243" s="183"/>
      <c r="AM243" s="183"/>
      <c r="AN243" s="183"/>
      <c r="AO243" s="183"/>
      <c r="AP243" s="183"/>
      <c r="AQ243" s="183"/>
      <c r="AR243" s="183"/>
      <c r="AS243" s="183"/>
      <c r="AT243" s="183"/>
      <c r="AU243" s="183"/>
      <c r="AV243" s="183"/>
      <c r="AW243" s="183"/>
      <c r="AX243" s="183"/>
      <c r="AY243" s="183"/>
      <c r="AZ243" s="183"/>
      <c r="BA243" s="183"/>
      <c r="BB243" s="183"/>
      <c r="BC243" s="183"/>
      <c r="BD243" s="183"/>
      <c r="BE243" s="183"/>
      <c r="BF243" s="183"/>
      <c r="BG243" s="183"/>
      <c r="BH243" s="183"/>
      <c r="BI243" s="183"/>
      <c r="BJ243" s="183"/>
      <c r="BK243" s="183"/>
      <c r="BL243" s="183"/>
      <c r="BM243" s="183"/>
      <c r="BN243" s="183"/>
      <c r="BO243" s="183"/>
      <c r="BP243" s="183"/>
      <c r="BQ243" s="183"/>
      <c r="BR243" s="183"/>
      <c r="BS243" s="183"/>
      <c r="BT243" s="183"/>
      <c r="BU243" s="183"/>
      <c r="BV243" s="183"/>
      <c r="BW243" s="183"/>
      <c r="BX243" s="183"/>
      <c r="BY243" s="183"/>
      <c r="BZ243" s="183"/>
      <c r="CA243" s="183"/>
      <c r="CB243" s="183"/>
      <c r="CC243" s="183"/>
      <c r="CD243" s="183"/>
      <c r="CE243" s="183"/>
      <c r="CF243" s="183"/>
      <c r="CG243" s="183"/>
      <c r="CH243" s="183"/>
      <c r="CI243" s="183"/>
      <c r="CJ243" s="183"/>
      <c r="CK243" s="183"/>
      <c r="CL243" s="183"/>
      <c r="CM243" s="183"/>
      <c r="CN243" s="183"/>
      <c r="CO243" s="183"/>
      <c r="CP243" s="183"/>
      <c r="CQ243" s="183"/>
      <c r="CR243" s="183"/>
    </row>
    <row r="244" spans="1:96" ht="45" customHeight="1">
      <c r="A244" s="192"/>
      <c r="B244" s="748" t="s">
        <v>611</v>
      </c>
      <c r="C244" s="756"/>
      <c r="D244" s="199">
        <v>1</v>
      </c>
      <c r="E244" s="200" t="s">
        <v>668</v>
      </c>
      <c r="F244" s="341">
        <v>1</v>
      </c>
      <c r="G244" s="365">
        <f>F244</f>
        <v>1</v>
      </c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83"/>
      <c r="AD244" s="183"/>
      <c r="AE244" s="183"/>
      <c r="AF244" s="183"/>
      <c r="AG244" s="183"/>
      <c r="AH244" s="183"/>
      <c r="AI244" s="183"/>
      <c r="AJ244" s="183"/>
      <c r="AK244" s="183"/>
      <c r="AL244" s="183"/>
      <c r="AM244" s="183"/>
      <c r="AN244" s="183"/>
      <c r="AO244" s="183"/>
      <c r="AP244" s="183"/>
      <c r="AQ244" s="183"/>
      <c r="AR244" s="183"/>
      <c r="AS244" s="183"/>
      <c r="AT244" s="183"/>
      <c r="AU244" s="183"/>
      <c r="AV244" s="183"/>
      <c r="AW244" s="183"/>
      <c r="AX244" s="183"/>
      <c r="AY244" s="183"/>
      <c r="AZ244" s="183"/>
      <c r="BA244" s="183"/>
      <c r="BB244" s="183"/>
      <c r="BC244" s="183"/>
      <c r="BD244" s="183"/>
      <c r="BE244" s="183"/>
      <c r="BF244" s="183"/>
      <c r="BG244" s="183"/>
      <c r="BH244" s="183"/>
      <c r="BI244" s="183"/>
      <c r="BJ244" s="183"/>
      <c r="BK244" s="183"/>
      <c r="BL244" s="183"/>
      <c r="BM244" s="183"/>
      <c r="BN244" s="183"/>
      <c r="BO244" s="183"/>
      <c r="BP244" s="183"/>
      <c r="BQ244" s="183"/>
      <c r="BR244" s="183"/>
      <c r="BS244" s="183"/>
      <c r="BT244" s="183"/>
      <c r="BU244" s="183"/>
      <c r="BV244" s="183"/>
      <c r="BW244" s="183"/>
      <c r="BX244" s="183"/>
      <c r="BY244" s="183"/>
      <c r="BZ244" s="183"/>
      <c r="CA244" s="183"/>
      <c r="CB244" s="183"/>
      <c r="CC244" s="183"/>
      <c r="CD244" s="183"/>
      <c r="CE244" s="183"/>
      <c r="CF244" s="183"/>
      <c r="CG244" s="183"/>
      <c r="CH244" s="183"/>
      <c r="CI244" s="183"/>
      <c r="CJ244" s="183"/>
      <c r="CK244" s="183"/>
      <c r="CL244" s="183"/>
      <c r="CM244" s="183"/>
      <c r="CN244" s="183"/>
      <c r="CO244" s="183"/>
      <c r="CP244" s="183"/>
      <c r="CQ244" s="183"/>
      <c r="CR244" s="183"/>
    </row>
    <row r="245" spans="1:96" ht="45" customHeight="1">
      <c r="A245" s="192"/>
      <c r="B245" s="750"/>
      <c r="C245" s="757"/>
      <c r="D245" s="199">
        <v>2</v>
      </c>
      <c r="E245" s="200" t="s">
        <v>669</v>
      </c>
      <c r="F245" s="341">
        <v>1</v>
      </c>
      <c r="G245" s="365">
        <f>F245</f>
        <v>1</v>
      </c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83"/>
      <c r="AD245" s="183"/>
      <c r="AE245" s="183"/>
      <c r="AF245" s="183"/>
      <c r="AG245" s="183"/>
      <c r="AH245" s="183"/>
      <c r="AI245" s="183"/>
      <c r="AJ245" s="183"/>
      <c r="AK245" s="183"/>
      <c r="AL245" s="183"/>
      <c r="AM245" s="183"/>
      <c r="AN245" s="183"/>
      <c r="AO245" s="183"/>
      <c r="AP245" s="183"/>
      <c r="AQ245" s="183"/>
      <c r="AR245" s="183"/>
      <c r="AS245" s="183"/>
      <c r="AT245" s="183"/>
      <c r="AU245" s="183"/>
      <c r="AV245" s="183"/>
      <c r="AW245" s="183"/>
      <c r="AX245" s="183"/>
      <c r="AY245" s="183"/>
      <c r="AZ245" s="183"/>
      <c r="BA245" s="183"/>
      <c r="BB245" s="183"/>
      <c r="BC245" s="183"/>
      <c r="BD245" s="183"/>
      <c r="BE245" s="183"/>
      <c r="BF245" s="183"/>
      <c r="BG245" s="183"/>
      <c r="BH245" s="183"/>
      <c r="BI245" s="183"/>
      <c r="BJ245" s="183"/>
      <c r="BK245" s="183"/>
      <c r="BL245" s="183"/>
      <c r="BM245" s="183"/>
      <c r="BN245" s="183"/>
      <c r="BO245" s="183"/>
      <c r="BP245" s="183"/>
      <c r="BQ245" s="183"/>
      <c r="BR245" s="183"/>
      <c r="BS245" s="183"/>
      <c r="BT245" s="183"/>
      <c r="BU245" s="183"/>
      <c r="BV245" s="183"/>
      <c r="BW245" s="183"/>
      <c r="BX245" s="183"/>
      <c r="BY245" s="183"/>
      <c r="BZ245" s="183"/>
      <c r="CA245" s="183"/>
      <c r="CB245" s="183"/>
      <c r="CC245" s="183"/>
      <c r="CD245" s="183"/>
      <c r="CE245" s="183"/>
      <c r="CF245" s="183"/>
      <c r="CG245" s="183"/>
      <c r="CH245" s="183"/>
      <c r="CI245" s="183"/>
      <c r="CJ245" s="183"/>
      <c r="CK245" s="183"/>
      <c r="CL245" s="183"/>
      <c r="CM245" s="183"/>
      <c r="CN245" s="183"/>
      <c r="CO245" s="183"/>
      <c r="CP245" s="183"/>
      <c r="CQ245" s="183"/>
      <c r="CR245" s="183"/>
    </row>
    <row r="246" spans="1:96" ht="45" customHeight="1">
      <c r="A246" s="192"/>
      <c r="B246" s="736" t="s">
        <v>612</v>
      </c>
      <c r="C246" s="737"/>
      <c r="D246" s="737"/>
      <c r="E246" s="737"/>
      <c r="F246" s="738"/>
      <c r="G246" s="365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83"/>
      <c r="AD246" s="183"/>
      <c r="AE246" s="183"/>
      <c r="AF246" s="183"/>
      <c r="AG246" s="183"/>
      <c r="AH246" s="183"/>
      <c r="AI246" s="183"/>
      <c r="AJ246" s="183"/>
      <c r="AK246" s="183"/>
      <c r="AL246" s="183"/>
      <c r="AM246" s="183"/>
      <c r="AN246" s="183"/>
      <c r="AO246" s="183"/>
      <c r="AP246" s="183"/>
      <c r="AQ246" s="183"/>
      <c r="AR246" s="183"/>
      <c r="AS246" s="183"/>
      <c r="AT246" s="183"/>
      <c r="AU246" s="183"/>
      <c r="AV246" s="183"/>
      <c r="AW246" s="183"/>
      <c r="AX246" s="183"/>
      <c r="AY246" s="183"/>
      <c r="AZ246" s="183"/>
      <c r="BA246" s="183"/>
      <c r="BB246" s="183"/>
      <c r="BC246" s="183"/>
      <c r="BD246" s="183"/>
      <c r="BE246" s="183"/>
      <c r="BF246" s="183"/>
      <c r="BG246" s="183"/>
      <c r="BH246" s="183"/>
      <c r="BI246" s="183"/>
      <c r="BJ246" s="183"/>
      <c r="BK246" s="183"/>
      <c r="BL246" s="183"/>
      <c r="BM246" s="183"/>
      <c r="BN246" s="183"/>
      <c r="BO246" s="183"/>
      <c r="BP246" s="183"/>
      <c r="BQ246" s="183"/>
      <c r="BR246" s="183"/>
      <c r="BS246" s="183"/>
      <c r="BT246" s="183"/>
      <c r="BU246" s="183"/>
      <c r="BV246" s="183"/>
      <c r="BW246" s="183"/>
      <c r="BX246" s="183"/>
      <c r="BY246" s="183"/>
      <c r="BZ246" s="183"/>
      <c r="CA246" s="183"/>
      <c r="CB246" s="183"/>
      <c r="CC246" s="183"/>
      <c r="CD246" s="183"/>
      <c r="CE246" s="183"/>
      <c r="CF246" s="183"/>
      <c r="CG246" s="183"/>
      <c r="CH246" s="183"/>
      <c r="CI246" s="183"/>
      <c r="CJ246" s="183"/>
      <c r="CK246" s="183"/>
      <c r="CL246" s="183"/>
      <c r="CM246" s="183"/>
      <c r="CN246" s="183"/>
      <c r="CO246" s="183"/>
      <c r="CP246" s="183"/>
      <c r="CQ246" s="183"/>
      <c r="CR246" s="183"/>
    </row>
    <row r="247" spans="1:96" ht="45" customHeight="1">
      <c r="A247" s="192"/>
      <c r="B247" s="729" t="s">
        <v>613</v>
      </c>
      <c r="C247" s="729"/>
      <c r="D247" s="199">
        <v>1</v>
      </c>
      <c r="E247" s="200" t="s">
        <v>874</v>
      </c>
      <c r="F247" s="341">
        <v>1</v>
      </c>
      <c r="G247" s="365">
        <f>F247</f>
        <v>1</v>
      </c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83"/>
      <c r="AD247" s="183"/>
      <c r="AE247" s="183"/>
      <c r="AF247" s="183"/>
      <c r="AG247" s="183"/>
      <c r="AH247" s="183"/>
      <c r="AI247" s="183"/>
      <c r="AJ247" s="183"/>
      <c r="AK247" s="183"/>
      <c r="AL247" s="183"/>
      <c r="AM247" s="183"/>
      <c r="AN247" s="183"/>
      <c r="AO247" s="183"/>
      <c r="AP247" s="183"/>
      <c r="AQ247" s="183"/>
      <c r="AR247" s="183"/>
      <c r="AS247" s="183"/>
      <c r="AT247" s="183"/>
      <c r="AU247" s="183"/>
      <c r="AV247" s="183"/>
      <c r="AW247" s="183"/>
      <c r="AX247" s="183"/>
      <c r="AY247" s="183"/>
      <c r="AZ247" s="183"/>
      <c r="BA247" s="183"/>
      <c r="BB247" s="183"/>
      <c r="BC247" s="183"/>
      <c r="BD247" s="183"/>
      <c r="BE247" s="183"/>
      <c r="BF247" s="183"/>
      <c r="BG247" s="183"/>
      <c r="BH247" s="183"/>
      <c r="BI247" s="183"/>
      <c r="BJ247" s="183"/>
      <c r="BK247" s="183"/>
      <c r="BL247" s="183"/>
      <c r="BM247" s="183"/>
      <c r="BN247" s="183"/>
      <c r="BO247" s="183"/>
      <c r="BP247" s="183"/>
      <c r="BQ247" s="183"/>
      <c r="BR247" s="183"/>
      <c r="BS247" s="183"/>
      <c r="BT247" s="183"/>
      <c r="BU247" s="183"/>
      <c r="BV247" s="183"/>
      <c r="BW247" s="183"/>
      <c r="BX247" s="183"/>
      <c r="BY247" s="183"/>
      <c r="BZ247" s="183"/>
      <c r="CA247" s="183"/>
      <c r="CB247" s="183"/>
      <c r="CC247" s="183"/>
      <c r="CD247" s="183"/>
      <c r="CE247" s="183"/>
      <c r="CF247" s="183"/>
      <c r="CG247" s="183"/>
      <c r="CH247" s="183"/>
      <c r="CI247" s="183"/>
      <c r="CJ247" s="183"/>
      <c r="CK247" s="183"/>
      <c r="CL247" s="183"/>
      <c r="CM247" s="183"/>
      <c r="CN247" s="183"/>
      <c r="CO247" s="183"/>
      <c r="CP247" s="183"/>
      <c r="CQ247" s="183"/>
      <c r="CR247" s="183"/>
    </row>
    <row r="248" spans="1:96" ht="45" customHeight="1">
      <c r="A248" s="192"/>
      <c r="B248" s="729"/>
      <c r="C248" s="729"/>
      <c r="D248" s="199">
        <v>2</v>
      </c>
      <c r="E248" s="200" t="s">
        <v>615</v>
      </c>
      <c r="F248" s="341">
        <v>1</v>
      </c>
      <c r="G248" s="365">
        <f>IF(F248=1,2,1)</f>
        <v>2</v>
      </c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83"/>
      <c r="AF248" s="183"/>
      <c r="AG248" s="183"/>
      <c r="AH248" s="183"/>
      <c r="AI248" s="183"/>
      <c r="AJ248" s="183"/>
      <c r="AK248" s="183"/>
      <c r="AL248" s="183"/>
      <c r="AM248" s="183"/>
      <c r="AN248" s="183"/>
      <c r="AO248" s="183"/>
      <c r="AP248" s="183"/>
      <c r="AQ248" s="183"/>
      <c r="AR248" s="183"/>
      <c r="AS248" s="183"/>
      <c r="AT248" s="183"/>
      <c r="AU248" s="183"/>
      <c r="AV248" s="183"/>
      <c r="AW248" s="183"/>
      <c r="AX248" s="183"/>
      <c r="AY248" s="183"/>
      <c r="AZ248" s="183"/>
      <c r="BA248" s="183"/>
      <c r="BB248" s="183"/>
      <c r="BC248" s="183"/>
      <c r="BD248" s="183"/>
      <c r="BE248" s="183"/>
      <c r="BF248" s="183"/>
      <c r="BG248" s="183"/>
      <c r="BH248" s="183"/>
      <c r="BI248" s="183"/>
      <c r="BJ248" s="183"/>
      <c r="BK248" s="183"/>
      <c r="BL248" s="183"/>
      <c r="BM248" s="183"/>
      <c r="BN248" s="183"/>
      <c r="BO248" s="183"/>
      <c r="BP248" s="183"/>
      <c r="BQ248" s="183"/>
      <c r="BR248" s="183"/>
      <c r="BS248" s="183"/>
      <c r="BT248" s="183"/>
      <c r="BU248" s="183"/>
      <c r="BV248" s="183"/>
      <c r="BW248" s="183"/>
      <c r="BX248" s="183"/>
      <c r="BY248" s="183"/>
      <c r="BZ248" s="183"/>
      <c r="CA248" s="183"/>
      <c r="CB248" s="183"/>
      <c r="CC248" s="183"/>
      <c r="CD248" s="183"/>
      <c r="CE248" s="183"/>
      <c r="CF248" s="183"/>
      <c r="CG248" s="183"/>
      <c r="CH248" s="183"/>
      <c r="CI248" s="183"/>
      <c r="CJ248" s="183"/>
      <c r="CK248" s="183"/>
      <c r="CL248" s="183"/>
      <c r="CM248" s="183"/>
      <c r="CN248" s="183"/>
      <c r="CO248" s="183"/>
      <c r="CP248" s="183"/>
      <c r="CQ248" s="183"/>
      <c r="CR248" s="183"/>
    </row>
    <row r="249" spans="1:96" ht="45" customHeight="1">
      <c r="A249" s="192"/>
      <c r="B249" s="729"/>
      <c r="C249" s="729"/>
      <c r="D249" s="199">
        <v>3</v>
      </c>
      <c r="E249" s="200" t="s">
        <v>875</v>
      </c>
      <c r="F249" s="341">
        <v>1</v>
      </c>
      <c r="G249" s="365">
        <f>F249</f>
        <v>1</v>
      </c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83"/>
      <c r="AD249" s="183"/>
      <c r="AE249" s="183"/>
      <c r="AF249" s="183"/>
      <c r="AG249" s="183"/>
      <c r="AH249" s="183"/>
      <c r="AI249" s="183"/>
      <c r="AJ249" s="183"/>
      <c r="AK249" s="183"/>
      <c r="AL249" s="183"/>
      <c r="AM249" s="183"/>
      <c r="AN249" s="183"/>
      <c r="AO249" s="183"/>
      <c r="AP249" s="183"/>
      <c r="AQ249" s="183"/>
      <c r="AR249" s="183"/>
      <c r="AS249" s="183"/>
      <c r="AT249" s="183"/>
      <c r="AU249" s="183"/>
      <c r="AV249" s="183"/>
      <c r="AW249" s="183"/>
      <c r="AX249" s="183"/>
      <c r="AY249" s="183"/>
      <c r="AZ249" s="183"/>
      <c r="BA249" s="183"/>
      <c r="BB249" s="183"/>
      <c r="BC249" s="183"/>
      <c r="BD249" s="183"/>
      <c r="BE249" s="183"/>
      <c r="BF249" s="183"/>
      <c r="BG249" s="183"/>
      <c r="BH249" s="183"/>
      <c r="BI249" s="183"/>
      <c r="BJ249" s="183"/>
      <c r="BK249" s="183"/>
      <c r="BL249" s="183"/>
      <c r="BM249" s="183"/>
      <c r="BN249" s="183"/>
      <c r="BO249" s="183"/>
      <c r="BP249" s="183"/>
      <c r="BQ249" s="183"/>
      <c r="BR249" s="183"/>
      <c r="BS249" s="183"/>
      <c r="BT249" s="183"/>
      <c r="BU249" s="183"/>
      <c r="BV249" s="183"/>
      <c r="BW249" s="183"/>
      <c r="BX249" s="183"/>
      <c r="BY249" s="183"/>
      <c r="BZ249" s="183"/>
      <c r="CA249" s="183"/>
      <c r="CB249" s="183"/>
      <c r="CC249" s="183"/>
      <c r="CD249" s="183"/>
      <c r="CE249" s="183"/>
      <c r="CF249" s="183"/>
      <c r="CG249" s="183"/>
      <c r="CH249" s="183"/>
      <c r="CI249" s="183"/>
      <c r="CJ249" s="183"/>
      <c r="CK249" s="183"/>
      <c r="CL249" s="183"/>
      <c r="CM249" s="183"/>
      <c r="CN249" s="183"/>
      <c r="CO249" s="183"/>
      <c r="CP249" s="183"/>
      <c r="CQ249" s="183"/>
      <c r="CR249" s="183"/>
    </row>
    <row r="250" spans="1:96" ht="45" customHeight="1">
      <c r="A250" s="192"/>
      <c r="B250" s="729"/>
      <c r="C250" s="729"/>
      <c r="D250" s="199">
        <v>4</v>
      </c>
      <c r="E250" s="200" t="s">
        <v>876</v>
      </c>
      <c r="F250" s="341">
        <v>1</v>
      </c>
      <c r="G250" s="365">
        <f>F250</f>
        <v>1</v>
      </c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83"/>
      <c r="AD250" s="183"/>
      <c r="AE250" s="183"/>
      <c r="AF250" s="183"/>
      <c r="AG250" s="183"/>
      <c r="AH250" s="183"/>
      <c r="AI250" s="183"/>
      <c r="AJ250" s="183"/>
      <c r="AK250" s="183"/>
      <c r="AL250" s="183"/>
      <c r="AM250" s="183"/>
      <c r="AN250" s="183"/>
      <c r="AO250" s="183"/>
      <c r="AP250" s="183"/>
      <c r="AQ250" s="183"/>
      <c r="AR250" s="183"/>
      <c r="AS250" s="183"/>
      <c r="AT250" s="183"/>
      <c r="AU250" s="183"/>
      <c r="AV250" s="183"/>
      <c r="AW250" s="183"/>
      <c r="AX250" s="183"/>
      <c r="AY250" s="183"/>
      <c r="AZ250" s="183"/>
      <c r="BA250" s="183"/>
      <c r="BB250" s="183"/>
      <c r="BC250" s="183"/>
      <c r="BD250" s="183"/>
      <c r="BE250" s="183"/>
      <c r="BF250" s="183"/>
      <c r="BG250" s="183"/>
      <c r="BH250" s="183"/>
      <c r="BI250" s="183"/>
      <c r="BJ250" s="183"/>
      <c r="BK250" s="183"/>
      <c r="BL250" s="183"/>
      <c r="BM250" s="183"/>
      <c r="BN250" s="183"/>
      <c r="BO250" s="183"/>
      <c r="BP250" s="183"/>
      <c r="BQ250" s="183"/>
      <c r="BR250" s="183"/>
      <c r="BS250" s="183"/>
      <c r="BT250" s="183"/>
      <c r="BU250" s="183"/>
      <c r="BV250" s="183"/>
      <c r="BW250" s="183"/>
      <c r="BX250" s="183"/>
      <c r="BY250" s="183"/>
      <c r="BZ250" s="183"/>
      <c r="CA250" s="183"/>
      <c r="CB250" s="183"/>
      <c r="CC250" s="183"/>
      <c r="CD250" s="183"/>
      <c r="CE250" s="183"/>
      <c r="CF250" s="183"/>
      <c r="CG250" s="183"/>
      <c r="CH250" s="183"/>
      <c r="CI250" s="183"/>
      <c r="CJ250" s="183"/>
      <c r="CK250" s="183"/>
      <c r="CL250" s="183"/>
      <c r="CM250" s="183"/>
      <c r="CN250" s="183"/>
      <c r="CO250" s="183"/>
      <c r="CP250" s="183"/>
      <c r="CQ250" s="183"/>
      <c r="CR250" s="183"/>
    </row>
    <row r="251" spans="1:96" ht="45" customHeight="1">
      <c r="A251" s="192"/>
      <c r="B251" s="729"/>
      <c r="C251" s="729"/>
      <c r="D251" s="199">
        <v>5</v>
      </c>
      <c r="E251" s="200" t="s">
        <v>617</v>
      </c>
      <c r="F251" s="341">
        <v>2</v>
      </c>
      <c r="G251" s="365">
        <f>F251</f>
        <v>2</v>
      </c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83"/>
      <c r="AF251" s="183"/>
      <c r="AG251" s="183"/>
      <c r="AH251" s="183"/>
      <c r="AI251" s="183"/>
      <c r="AJ251" s="183"/>
      <c r="AK251" s="183"/>
      <c r="AL251" s="183"/>
      <c r="AM251" s="183"/>
      <c r="AN251" s="183"/>
      <c r="AO251" s="183"/>
      <c r="AP251" s="183"/>
      <c r="AQ251" s="183"/>
      <c r="AR251" s="183"/>
      <c r="AS251" s="183"/>
      <c r="AT251" s="183"/>
      <c r="AU251" s="183"/>
      <c r="AV251" s="183"/>
      <c r="AW251" s="183"/>
      <c r="AX251" s="183"/>
      <c r="AY251" s="183"/>
      <c r="AZ251" s="183"/>
      <c r="BA251" s="183"/>
      <c r="BB251" s="183"/>
      <c r="BC251" s="183"/>
      <c r="BD251" s="183"/>
      <c r="BE251" s="183"/>
      <c r="BF251" s="183"/>
      <c r="BG251" s="183"/>
      <c r="BH251" s="183"/>
      <c r="BI251" s="183"/>
      <c r="BJ251" s="183"/>
      <c r="BK251" s="183"/>
      <c r="BL251" s="183"/>
      <c r="BM251" s="183"/>
      <c r="BN251" s="183"/>
      <c r="BO251" s="183"/>
      <c r="BP251" s="183"/>
      <c r="BQ251" s="183"/>
      <c r="BR251" s="183"/>
      <c r="BS251" s="183"/>
      <c r="BT251" s="183"/>
      <c r="BU251" s="183"/>
      <c r="BV251" s="183"/>
      <c r="BW251" s="183"/>
      <c r="BX251" s="183"/>
      <c r="BY251" s="183"/>
      <c r="BZ251" s="183"/>
      <c r="CA251" s="183"/>
      <c r="CB251" s="183"/>
      <c r="CC251" s="183"/>
      <c r="CD251" s="183"/>
      <c r="CE251" s="183"/>
      <c r="CF251" s="183"/>
      <c r="CG251" s="183"/>
      <c r="CH251" s="183"/>
      <c r="CI251" s="183"/>
      <c r="CJ251" s="183"/>
      <c r="CK251" s="183"/>
      <c r="CL251" s="183"/>
      <c r="CM251" s="183"/>
      <c r="CN251" s="183"/>
      <c r="CO251" s="183"/>
      <c r="CP251" s="183"/>
      <c r="CQ251" s="183"/>
      <c r="CR251" s="183"/>
    </row>
    <row r="252" spans="1:96" ht="45" customHeight="1">
      <c r="A252" s="192"/>
      <c r="B252" s="729"/>
      <c r="C252" s="729"/>
      <c r="D252" s="199">
        <v>6</v>
      </c>
      <c r="E252" s="200" t="s">
        <v>618</v>
      </c>
      <c r="F252" s="341">
        <v>2</v>
      </c>
      <c r="G252" s="365">
        <f>F252</f>
        <v>2</v>
      </c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83"/>
      <c r="AD252" s="183"/>
      <c r="AE252" s="183"/>
      <c r="AF252" s="183"/>
      <c r="AG252" s="183"/>
      <c r="AH252" s="183"/>
      <c r="AI252" s="183"/>
      <c r="AJ252" s="183"/>
      <c r="AK252" s="183"/>
      <c r="AL252" s="183"/>
      <c r="AM252" s="183"/>
      <c r="AN252" s="183"/>
      <c r="AO252" s="183"/>
      <c r="AP252" s="183"/>
      <c r="AQ252" s="183"/>
      <c r="AR252" s="183"/>
      <c r="AS252" s="183"/>
      <c r="AT252" s="183"/>
      <c r="AU252" s="183"/>
      <c r="AV252" s="183"/>
      <c r="AW252" s="183"/>
      <c r="AX252" s="183"/>
      <c r="AY252" s="183"/>
      <c r="AZ252" s="183"/>
      <c r="BA252" s="183"/>
      <c r="BB252" s="183"/>
      <c r="BC252" s="183"/>
      <c r="BD252" s="183"/>
      <c r="BE252" s="183"/>
      <c r="BF252" s="183"/>
      <c r="BG252" s="183"/>
      <c r="BH252" s="183"/>
      <c r="BI252" s="183"/>
      <c r="BJ252" s="183"/>
      <c r="BK252" s="183"/>
      <c r="BL252" s="183"/>
      <c r="BM252" s="183"/>
      <c r="BN252" s="183"/>
      <c r="BO252" s="183"/>
      <c r="BP252" s="183"/>
      <c r="BQ252" s="183"/>
      <c r="BR252" s="183"/>
      <c r="BS252" s="183"/>
      <c r="BT252" s="183"/>
      <c r="BU252" s="183"/>
      <c r="BV252" s="183"/>
      <c r="BW252" s="183"/>
      <c r="BX252" s="183"/>
      <c r="BY252" s="183"/>
      <c r="BZ252" s="183"/>
      <c r="CA252" s="183"/>
      <c r="CB252" s="183"/>
      <c r="CC252" s="183"/>
      <c r="CD252" s="183"/>
      <c r="CE252" s="183"/>
      <c r="CF252" s="183"/>
      <c r="CG252" s="183"/>
      <c r="CH252" s="183"/>
      <c r="CI252" s="183"/>
      <c r="CJ252" s="183"/>
      <c r="CK252" s="183"/>
      <c r="CL252" s="183"/>
      <c r="CM252" s="183"/>
      <c r="CN252" s="183"/>
      <c r="CO252" s="183"/>
      <c r="CP252" s="183"/>
      <c r="CQ252" s="183"/>
      <c r="CR252" s="183"/>
    </row>
    <row r="253" spans="1:96" ht="45" customHeight="1">
      <c r="A253" s="192"/>
      <c r="B253" s="745" t="s">
        <v>619</v>
      </c>
      <c r="C253" s="733"/>
      <c r="D253" s="199">
        <v>1</v>
      </c>
      <c r="E253" s="200" t="s">
        <v>878</v>
      </c>
      <c r="F253" s="341">
        <v>1</v>
      </c>
      <c r="G253" s="365">
        <f>F253</f>
        <v>1</v>
      </c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83"/>
      <c r="AD253" s="183"/>
      <c r="AE253" s="183"/>
      <c r="AF253" s="183"/>
      <c r="AG253" s="183"/>
      <c r="AH253" s="183"/>
      <c r="AI253" s="183"/>
      <c r="AJ253" s="183"/>
      <c r="AK253" s="183"/>
      <c r="AL253" s="183"/>
      <c r="AM253" s="183"/>
      <c r="AN253" s="183"/>
      <c r="AO253" s="183"/>
      <c r="AP253" s="183"/>
      <c r="AQ253" s="183"/>
      <c r="AR253" s="183"/>
      <c r="AS253" s="183"/>
      <c r="AT253" s="183"/>
      <c r="AU253" s="183"/>
      <c r="AV253" s="183"/>
      <c r="AW253" s="183"/>
      <c r="AX253" s="183"/>
      <c r="AY253" s="183"/>
      <c r="AZ253" s="183"/>
      <c r="BA253" s="183"/>
      <c r="BB253" s="183"/>
      <c r="BC253" s="183"/>
      <c r="BD253" s="183"/>
      <c r="BE253" s="183"/>
      <c r="BF253" s="183"/>
      <c r="BG253" s="183"/>
      <c r="BH253" s="183"/>
      <c r="BI253" s="183"/>
      <c r="BJ253" s="183"/>
      <c r="BK253" s="183"/>
      <c r="BL253" s="183"/>
      <c r="BM253" s="183"/>
      <c r="BN253" s="183"/>
      <c r="BO253" s="183"/>
      <c r="BP253" s="183"/>
      <c r="BQ253" s="183"/>
      <c r="BR253" s="183"/>
      <c r="BS253" s="183"/>
      <c r="BT253" s="183"/>
      <c r="BU253" s="183"/>
      <c r="BV253" s="183"/>
      <c r="BW253" s="183"/>
      <c r="BX253" s="183"/>
      <c r="BY253" s="183"/>
      <c r="BZ253" s="183"/>
      <c r="CA253" s="183"/>
      <c r="CB253" s="183"/>
      <c r="CC253" s="183"/>
      <c r="CD253" s="183"/>
      <c r="CE253" s="183"/>
      <c r="CF253" s="183"/>
      <c r="CG253" s="183"/>
      <c r="CH253" s="183"/>
      <c r="CI253" s="183"/>
      <c r="CJ253" s="183"/>
      <c r="CK253" s="183"/>
      <c r="CL253" s="183"/>
      <c r="CM253" s="183"/>
      <c r="CN253" s="183"/>
      <c r="CO253" s="183"/>
      <c r="CP253" s="183"/>
      <c r="CQ253" s="183"/>
      <c r="CR253" s="183"/>
    </row>
    <row r="254" spans="1:96" ht="45" customHeight="1">
      <c r="A254" s="192"/>
      <c r="B254" s="746"/>
      <c r="C254" s="747"/>
      <c r="D254" s="199">
        <v>2</v>
      </c>
      <c r="E254" s="200" t="s">
        <v>879</v>
      </c>
      <c r="F254" s="341">
        <v>1</v>
      </c>
      <c r="G254" s="365">
        <f>F254</f>
        <v>1</v>
      </c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83"/>
      <c r="AD254" s="183"/>
      <c r="AE254" s="183"/>
      <c r="AF254" s="183"/>
      <c r="AG254" s="183"/>
      <c r="AH254" s="183"/>
      <c r="AI254" s="183"/>
      <c r="AJ254" s="183"/>
      <c r="AK254" s="183"/>
      <c r="AL254" s="183"/>
      <c r="AM254" s="183"/>
      <c r="AN254" s="183"/>
      <c r="AO254" s="183"/>
      <c r="AP254" s="183"/>
      <c r="AQ254" s="183"/>
      <c r="AR254" s="183"/>
      <c r="AS254" s="183"/>
      <c r="AT254" s="183"/>
      <c r="AU254" s="183"/>
      <c r="AV254" s="183"/>
      <c r="AW254" s="183"/>
      <c r="AX254" s="183"/>
      <c r="AY254" s="183"/>
      <c r="AZ254" s="183"/>
      <c r="BA254" s="183"/>
      <c r="BB254" s="183"/>
      <c r="BC254" s="183"/>
      <c r="BD254" s="183"/>
      <c r="BE254" s="183"/>
      <c r="BF254" s="183"/>
      <c r="BG254" s="183"/>
      <c r="BH254" s="183"/>
      <c r="BI254" s="183"/>
      <c r="BJ254" s="183"/>
      <c r="BK254" s="183"/>
      <c r="BL254" s="183"/>
      <c r="BM254" s="183"/>
      <c r="BN254" s="183"/>
      <c r="BO254" s="183"/>
      <c r="BP254" s="183"/>
      <c r="BQ254" s="183"/>
      <c r="BR254" s="183"/>
      <c r="BS254" s="183"/>
      <c r="BT254" s="183"/>
      <c r="BU254" s="183"/>
      <c r="BV254" s="183"/>
      <c r="BW254" s="183"/>
      <c r="BX254" s="183"/>
      <c r="BY254" s="183"/>
      <c r="BZ254" s="183"/>
      <c r="CA254" s="183"/>
      <c r="CB254" s="183"/>
      <c r="CC254" s="183"/>
      <c r="CD254" s="183"/>
      <c r="CE254" s="183"/>
      <c r="CF254" s="183"/>
      <c r="CG254" s="183"/>
      <c r="CH254" s="183"/>
      <c r="CI254" s="183"/>
      <c r="CJ254" s="183"/>
      <c r="CK254" s="183"/>
      <c r="CL254" s="183"/>
      <c r="CM254" s="183"/>
      <c r="CN254" s="183"/>
      <c r="CO254" s="183"/>
      <c r="CP254" s="183"/>
      <c r="CQ254" s="183"/>
      <c r="CR254" s="183"/>
    </row>
    <row r="255" spans="1:96" ht="45" customHeight="1">
      <c r="A255" s="192"/>
      <c r="B255" s="746"/>
      <c r="C255" s="747"/>
      <c r="D255" s="199">
        <v>3</v>
      </c>
      <c r="E255" s="200" t="s">
        <v>623</v>
      </c>
      <c r="F255" s="341">
        <v>1</v>
      </c>
      <c r="G255" s="365">
        <f>IF(F255=1,2,1)</f>
        <v>2</v>
      </c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83"/>
      <c r="AD255" s="183"/>
      <c r="AE255" s="183"/>
      <c r="AF255" s="183"/>
      <c r="AG255" s="183"/>
      <c r="AH255" s="183"/>
      <c r="AI255" s="183"/>
      <c r="AJ255" s="183"/>
      <c r="AK255" s="183"/>
      <c r="AL255" s="183"/>
      <c r="AM255" s="183"/>
      <c r="AN255" s="183"/>
      <c r="AO255" s="183"/>
      <c r="AP255" s="183"/>
      <c r="AQ255" s="183"/>
      <c r="AR255" s="183"/>
      <c r="AS255" s="183"/>
      <c r="AT255" s="183"/>
      <c r="AU255" s="183"/>
      <c r="AV255" s="183"/>
      <c r="AW255" s="183"/>
      <c r="AX255" s="183"/>
      <c r="AY255" s="183"/>
      <c r="AZ255" s="183"/>
      <c r="BA255" s="183"/>
      <c r="BB255" s="183"/>
      <c r="BC255" s="183"/>
      <c r="BD255" s="183"/>
      <c r="BE255" s="183"/>
      <c r="BF255" s="183"/>
      <c r="BG255" s="183"/>
      <c r="BH255" s="183"/>
      <c r="BI255" s="183"/>
      <c r="BJ255" s="183"/>
      <c r="BK255" s="183"/>
      <c r="BL255" s="183"/>
      <c r="BM255" s="183"/>
      <c r="BN255" s="183"/>
      <c r="BO255" s="183"/>
      <c r="BP255" s="183"/>
      <c r="BQ255" s="183"/>
      <c r="BR255" s="183"/>
      <c r="BS255" s="183"/>
      <c r="BT255" s="183"/>
      <c r="BU255" s="183"/>
      <c r="BV255" s="183"/>
      <c r="BW255" s="183"/>
      <c r="BX255" s="183"/>
      <c r="BY255" s="183"/>
      <c r="BZ255" s="183"/>
      <c r="CA255" s="183"/>
      <c r="CB255" s="183"/>
      <c r="CC255" s="183"/>
      <c r="CD255" s="183"/>
      <c r="CE255" s="183"/>
      <c r="CF255" s="183"/>
      <c r="CG255" s="183"/>
      <c r="CH255" s="183"/>
      <c r="CI255" s="183"/>
      <c r="CJ255" s="183"/>
      <c r="CK255" s="183"/>
      <c r="CL255" s="183"/>
      <c r="CM255" s="183"/>
      <c r="CN255" s="183"/>
      <c r="CO255" s="183"/>
      <c r="CP255" s="183"/>
      <c r="CQ255" s="183"/>
      <c r="CR255" s="183"/>
    </row>
    <row r="256" spans="1:96" ht="45" customHeight="1">
      <c r="A256" s="192"/>
      <c r="B256" s="746"/>
      <c r="C256" s="747"/>
      <c r="D256" s="199">
        <v>4</v>
      </c>
      <c r="E256" s="200" t="s">
        <v>780</v>
      </c>
      <c r="F256" s="759">
        <v>2</v>
      </c>
      <c r="G256" s="365">
        <f>IF(F256=1,2,1)</f>
        <v>1</v>
      </c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83"/>
      <c r="AD256" s="183"/>
      <c r="AE256" s="183"/>
      <c r="AF256" s="183"/>
      <c r="AG256" s="183"/>
      <c r="AH256" s="183"/>
      <c r="AI256" s="183"/>
      <c r="AJ256" s="183"/>
      <c r="AK256" s="183"/>
      <c r="AL256" s="183"/>
      <c r="AM256" s="183"/>
      <c r="AN256" s="183"/>
      <c r="AO256" s="183"/>
      <c r="AP256" s="183"/>
      <c r="AQ256" s="183"/>
      <c r="AR256" s="183"/>
      <c r="AS256" s="183"/>
      <c r="AT256" s="183"/>
      <c r="AU256" s="183"/>
      <c r="AV256" s="183"/>
      <c r="AW256" s="183"/>
      <c r="AX256" s="183"/>
      <c r="AY256" s="183"/>
      <c r="AZ256" s="183"/>
      <c r="BA256" s="183"/>
      <c r="BB256" s="183"/>
      <c r="BC256" s="183"/>
      <c r="BD256" s="183"/>
      <c r="BE256" s="183"/>
      <c r="BF256" s="183"/>
      <c r="BG256" s="183"/>
      <c r="BH256" s="183"/>
      <c r="BI256" s="183"/>
      <c r="BJ256" s="183"/>
      <c r="BK256" s="183"/>
      <c r="BL256" s="183"/>
      <c r="BM256" s="183"/>
      <c r="BN256" s="183"/>
      <c r="BO256" s="183"/>
      <c r="BP256" s="183"/>
      <c r="BQ256" s="183"/>
      <c r="BR256" s="183"/>
      <c r="BS256" s="183"/>
      <c r="BT256" s="183"/>
      <c r="BU256" s="183"/>
      <c r="BV256" s="183"/>
      <c r="BW256" s="183"/>
      <c r="BX256" s="183"/>
      <c r="BY256" s="183"/>
      <c r="BZ256" s="183"/>
      <c r="CA256" s="183"/>
      <c r="CB256" s="183"/>
      <c r="CC256" s="183"/>
      <c r="CD256" s="183"/>
      <c r="CE256" s="183"/>
      <c r="CF256" s="183"/>
      <c r="CG256" s="183"/>
      <c r="CH256" s="183"/>
      <c r="CI256" s="183"/>
      <c r="CJ256" s="183"/>
      <c r="CK256" s="183"/>
      <c r="CL256" s="183"/>
      <c r="CM256" s="183"/>
      <c r="CN256" s="183"/>
      <c r="CO256" s="183"/>
      <c r="CP256" s="183"/>
      <c r="CQ256" s="183"/>
      <c r="CR256" s="183"/>
    </row>
    <row r="257" spans="1:96" ht="45" customHeight="1">
      <c r="A257" s="192"/>
      <c r="B257" s="729" t="s">
        <v>624</v>
      </c>
      <c r="C257" s="729"/>
      <c r="D257" s="199">
        <v>1</v>
      </c>
      <c r="E257" s="200" t="s">
        <v>625</v>
      </c>
      <c r="F257" s="341">
        <v>1</v>
      </c>
      <c r="G257" s="365">
        <f>F257</f>
        <v>1</v>
      </c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83"/>
      <c r="AF257" s="183"/>
      <c r="AG257" s="183"/>
      <c r="AH257" s="183"/>
      <c r="AI257" s="183"/>
      <c r="AJ257" s="183"/>
      <c r="AK257" s="183"/>
      <c r="AL257" s="183"/>
      <c r="AM257" s="183"/>
      <c r="AN257" s="183"/>
      <c r="AO257" s="183"/>
      <c r="AP257" s="183"/>
      <c r="AQ257" s="183"/>
      <c r="AR257" s="183"/>
      <c r="AS257" s="183"/>
      <c r="AT257" s="183"/>
      <c r="AU257" s="183"/>
      <c r="AV257" s="183"/>
      <c r="AW257" s="183"/>
      <c r="AX257" s="183"/>
      <c r="AY257" s="183"/>
      <c r="AZ257" s="183"/>
      <c r="BA257" s="183"/>
      <c r="BB257" s="183"/>
      <c r="BC257" s="183"/>
      <c r="BD257" s="183"/>
      <c r="BE257" s="183"/>
      <c r="BF257" s="183"/>
      <c r="BG257" s="183"/>
      <c r="BH257" s="183"/>
      <c r="BI257" s="183"/>
      <c r="BJ257" s="183"/>
      <c r="BK257" s="183"/>
      <c r="BL257" s="183"/>
      <c r="BM257" s="183"/>
      <c r="BN257" s="183"/>
      <c r="BO257" s="183"/>
      <c r="BP257" s="183"/>
      <c r="BQ257" s="183"/>
      <c r="BR257" s="183"/>
      <c r="BS257" s="183"/>
      <c r="BT257" s="183"/>
      <c r="BU257" s="183"/>
      <c r="BV257" s="183"/>
      <c r="BW257" s="183"/>
      <c r="BX257" s="183"/>
      <c r="BY257" s="183"/>
      <c r="BZ257" s="183"/>
      <c r="CA257" s="183"/>
      <c r="CB257" s="183"/>
      <c r="CC257" s="183"/>
      <c r="CD257" s="183"/>
      <c r="CE257" s="183"/>
      <c r="CF257" s="183"/>
      <c r="CG257" s="183"/>
      <c r="CH257" s="183"/>
      <c r="CI257" s="183"/>
      <c r="CJ257" s="183"/>
      <c r="CK257" s="183"/>
      <c r="CL257" s="183"/>
      <c r="CM257" s="183"/>
      <c r="CN257" s="183"/>
      <c r="CO257" s="183"/>
      <c r="CP257" s="183"/>
      <c r="CQ257" s="183"/>
      <c r="CR257" s="183"/>
    </row>
    <row r="258" spans="1:96" ht="45" customHeight="1">
      <c r="A258" s="192"/>
      <c r="B258" s="729"/>
      <c r="C258" s="729"/>
      <c r="D258" s="199">
        <v>2</v>
      </c>
      <c r="E258" s="200" t="s">
        <v>626</v>
      </c>
      <c r="F258" s="341">
        <v>1</v>
      </c>
      <c r="G258" s="365">
        <f>F258</f>
        <v>1</v>
      </c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83"/>
      <c r="AD258" s="183"/>
      <c r="AE258" s="183"/>
      <c r="AF258" s="183"/>
      <c r="AG258" s="183"/>
      <c r="AH258" s="183"/>
      <c r="AI258" s="183"/>
      <c r="AJ258" s="183"/>
      <c r="AK258" s="183"/>
      <c r="AL258" s="183"/>
      <c r="AM258" s="183"/>
      <c r="AN258" s="183"/>
      <c r="AO258" s="183"/>
      <c r="AP258" s="183"/>
      <c r="AQ258" s="183"/>
      <c r="AR258" s="183"/>
      <c r="AS258" s="183"/>
      <c r="AT258" s="183"/>
      <c r="AU258" s="183"/>
      <c r="AV258" s="183"/>
      <c r="AW258" s="183"/>
      <c r="AX258" s="183"/>
      <c r="AY258" s="183"/>
      <c r="AZ258" s="183"/>
      <c r="BA258" s="183"/>
      <c r="BB258" s="183"/>
      <c r="BC258" s="183"/>
      <c r="BD258" s="183"/>
      <c r="BE258" s="183"/>
      <c r="BF258" s="183"/>
      <c r="BG258" s="183"/>
      <c r="BH258" s="183"/>
      <c r="BI258" s="183"/>
      <c r="BJ258" s="183"/>
      <c r="BK258" s="183"/>
      <c r="BL258" s="183"/>
      <c r="BM258" s="183"/>
      <c r="BN258" s="183"/>
      <c r="BO258" s="183"/>
      <c r="BP258" s="183"/>
      <c r="BQ258" s="183"/>
      <c r="BR258" s="183"/>
      <c r="BS258" s="183"/>
      <c r="BT258" s="183"/>
      <c r="BU258" s="183"/>
      <c r="BV258" s="183"/>
      <c r="BW258" s="183"/>
      <c r="BX258" s="183"/>
      <c r="BY258" s="183"/>
      <c r="BZ258" s="183"/>
      <c r="CA258" s="183"/>
      <c r="CB258" s="183"/>
      <c r="CC258" s="183"/>
      <c r="CD258" s="183"/>
      <c r="CE258" s="183"/>
      <c r="CF258" s="183"/>
      <c r="CG258" s="183"/>
      <c r="CH258" s="183"/>
      <c r="CI258" s="183"/>
      <c r="CJ258" s="183"/>
      <c r="CK258" s="183"/>
      <c r="CL258" s="183"/>
      <c r="CM258" s="183"/>
      <c r="CN258" s="183"/>
      <c r="CO258" s="183"/>
      <c r="CP258" s="183"/>
      <c r="CQ258" s="183"/>
      <c r="CR258" s="183"/>
    </row>
    <row r="259" spans="1:96" ht="45" customHeight="1">
      <c r="A259" s="192"/>
      <c r="B259" s="752" t="s">
        <v>892</v>
      </c>
      <c r="C259" s="737"/>
      <c r="D259" s="737"/>
      <c r="E259" s="737"/>
      <c r="F259" s="738"/>
      <c r="G259" s="365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83"/>
      <c r="AD259" s="183"/>
      <c r="AE259" s="183"/>
      <c r="AF259" s="183"/>
      <c r="AG259" s="183"/>
      <c r="AH259" s="183"/>
      <c r="AI259" s="183"/>
      <c r="AJ259" s="183"/>
      <c r="AK259" s="183"/>
      <c r="AL259" s="183"/>
      <c r="AM259" s="183"/>
      <c r="AN259" s="183"/>
      <c r="AO259" s="183"/>
      <c r="AP259" s="183"/>
      <c r="AQ259" s="183"/>
      <c r="AR259" s="183"/>
      <c r="AS259" s="183"/>
      <c r="AT259" s="183"/>
      <c r="AU259" s="183"/>
      <c r="AV259" s="183"/>
      <c r="AW259" s="183"/>
      <c r="AX259" s="183"/>
      <c r="AY259" s="183"/>
      <c r="AZ259" s="183"/>
      <c r="BA259" s="183"/>
      <c r="BB259" s="183"/>
      <c r="BC259" s="183"/>
      <c r="BD259" s="183"/>
      <c r="BE259" s="183"/>
      <c r="BF259" s="183"/>
      <c r="BG259" s="183"/>
      <c r="BH259" s="183"/>
      <c r="BI259" s="183"/>
      <c r="BJ259" s="183"/>
      <c r="BK259" s="183"/>
      <c r="BL259" s="183"/>
      <c r="BM259" s="183"/>
      <c r="BN259" s="183"/>
      <c r="BO259" s="183"/>
      <c r="BP259" s="183"/>
      <c r="BQ259" s="183"/>
      <c r="BR259" s="183"/>
      <c r="BS259" s="183"/>
      <c r="BT259" s="183"/>
      <c r="BU259" s="183"/>
      <c r="BV259" s="183"/>
      <c r="BW259" s="183"/>
      <c r="BX259" s="183"/>
      <c r="BY259" s="183"/>
      <c r="BZ259" s="183"/>
      <c r="CA259" s="183"/>
      <c r="CB259" s="183"/>
      <c r="CC259" s="183"/>
      <c r="CD259" s="183"/>
      <c r="CE259" s="183"/>
      <c r="CF259" s="183"/>
      <c r="CG259" s="183"/>
      <c r="CH259" s="183"/>
      <c r="CI259" s="183"/>
      <c r="CJ259" s="183"/>
      <c r="CK259" s="183"/>
      <c r="CL259" s="183"/>
      <c r="CM259" s="183"/>
      <c r="CN259" s="183"/>
      <c r="CO259" s="183"/>
      <c r="CP259" s="183"/>
      <c r="CQ259" s="183"/>
      <c r="CR259" s="183"/>
    </row>
    <row r="260" spans="1:96" ht="45" customHeight="1">
      <c r="A260" s="192"/>
      <c r="B260" s="199">
        <v>1</v>
      </c>
      <c r="C260" s="753" t="s">
        <v>781</v>
      </c>
      <c r="D260" s="754"/>
      <c r="E260" s="755"/>
      <c r="F260" s="341">
        <v>2</v>
      </c>
      <c r="G260" s="365">
        <f>IF(F260=1,2,1)</f>
        <v>1</v>
      </c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83"/>
      <c r="AD260" s="183"/>
      <c r="AE260" s="183"/>
      <c r="AF260" s="183"/>
      <c r="AG260" s="183"/>
      <c r="AH260" s="183"/>
      <c r="AI260" s="183"/>
      <c r="AJ260" s="183"/>
      <c r="AK260" s="183"/>
      <c r="AL260" s="183"/>
      <c r="AM260" s="183"/>
      <c r="AN260" s="183"/>
      <c r="AO260" s="183"/>
      <c r="AP260" s="183"/>
      <c r="AQ260" s="183"/>
      <c r="AR260" s="183"/>
      <c r="AS260" s="183"/>
      <c r="AT260" s="183"/>
      <c r="AU260" s="183"/>
      <c r="AV260" s="183"/>
      <c r="AW260" s="183"/>
      <c r="AX260" s="183"/>
      <c r="AY260" s="183"/>
      <c r="AZ260" s="183"/>
      <c r="BA260" s="183"/>
      <c r="BB260" s="183"/>
      <c r="BC260" s="183"/>
      <c r="BD260" s="183"/>
      <c r="BE260" s="183"/>
      <c r="BF260" s="183"/>
      <c r="BG260" s="183"/>
      <c r="BH260" s="183"/>
      <c r="BI260" s="183"/>
      <c r="BJ260" s="183"/>
      <c r="BK260" s="183"/>
      <c r="BL260" s="183"/>
      <c r="BM260" s="183"/>
      <c r="BN260" s="183"/>
      <c r="BO260" s="183"/>
      <c r="BP260" s="183"/>
      <c r="BQ260" s="183"/>
      <c r="BR260" s="183"/>
      <c r="BS260" s="183"/>
      <c r="BT260" s="183"/>
      <c r="BU260" s="183"/>
      <c r="BV260" s="183"/>
      <c r="BW260" s="183"/>
      <c r="BX260" s="183"/>
      <c r="BY260" s="183"/>
      <c r="BZ260" s="183"/>
      <c r="CA260" s="183"/>
      <c r="CB260" s="183"/>
      <c r="CC260" s="183"/>
      <c r="CD260" s="183"/>
      <c r="CE260" s="183"/>
      <c r="CF260" s="183"/>
      <c r="CG260" s="183"/>
      <c r="CH260" s="183"/>
      <c r="CI260" s="183"/>
      <c r="CJ260" s="183"/>
      <c r="CK260" s="183"/>
      <c r="CL260" s="183"/>
      <c r="CM260" s="183"/>
      <c r="CN260" s="183"/>
      <c r="CO260" s="183"/>
      <c r="CP260" s="183"/>
      <c r="CQ260" s="183"/>
      <c r="CR260" s="183"/>
    </row>
    <row r="261" spans="1:96" ht="45" customHeight="1">
      <c r="A261" s="192"/>
      <c r="B261" s="199">
        <v>2</v>
      </c>
      <c r="C261" s="753" t="s">
        <v>840</v>
      </c>
      <c r="D261" s="754"/>
      <c r="E261" s="755"/>
      <c r="F261" s="341">
        <v>1</v>
      </c>
      <c r="G261" s="365">
        <f>IF(F261=1,2,1)</f>
        <v>2</v>
      </c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83"/>
      <c r="AD261" s="183"/>
      <c r="AE261" s="183"/>
      <c r="AF261" s="183"/>
      <c r="AG261" s="183"/>
      <c r="AH261" s="183"/>
      <c r="AI261" s="183"/>
      <c r="AJ261" s="183"/>
      <c r="AK261" s="183"/>
      <c r="AL261" s="183"/>
      <c r="AM261" s="183"/>
      <c r="AN261" s="183"/>
      <c r="AO261" s="183"/>
      <c r="AP261" s="183"/>
      <c r="AQ261" s="183"/>
      <c r="AR261" s="183"/>
      <c r="AS261" s="183"/>
      <c r="AT261" s="183"/>
      <c r="AU261" s="183"/>
      <c r="AV261" s="183"/>
      <c r="AW261" s="183"/>
      <c r="AX261" s="183"/>
      <c r="AY261" s="183"/>
      <c r="AZ261" s="183"/>
      <c r="BA261" s="183"/>
      <c r="BB261" s="183"/>
      <c r="BC261" s="183"/>
      <c r="BD261" s="183"/>
      <c r="BE261" s="183"/>
      <c r="BF261" s="183"/>
      <c r="BG261" s="183"/>
      <c r="BH261" s="183"/>
      <c r="BI261" s="183"/>
      <c r="BJ261" s="183"/>
      <c r="BK261" s="183"/>
      <c r="BL261" s="183"/>
      <c r="BM261" s="183"/>
      <c r="BN261" s="183"/>
      <c r="BO261" s="183"/>
      <c r="BP261" s="183"/>
      <c r="BQ261" s="183"/>
      <c r="BR261" s="183"/>
      <c r="BS261" s="183"/>
      <c r="BT261" s="183"/>
      <c r="BU261" s="183"/>
      <c r="BV261" s="183"/>
      <c r="BW261" s="183"/>
      <c r="BX261" s="183"/>
      <c r="BY261" s="183"/>
      <c r="BZ261" s="183"/>
      <c r="CA261" s="183"/>
      <c r="CB261" s="183"/>
      <c r="CC261" s="183"/>
      <c r="CD261" s="183"/>
      <c r="CE261" s="183"/>
      <c r="CF261" s="183"/>
      <c r="CG261" s="183"/>
      <c r="CH261" s="183"/>
      <c r="CI261" s="183"/>
      <c r="CJ261" s="183"/>
      <c r="CK261" s="183"/>
      <c r="CL261" s="183"/>
      <c r="CM261" s="183"/>
      <c r="CN261" s="183"/>
      <c r="CO261" s="183"/>
      <c r="CP261" s="183"/>
      <c r="CQ261" s="183"/>
      <c r="CR261" s="183"/>
    </row>
    <row r="262" spans="1:96" ht="45" customHeight="1">
      <c r="A262" s="192"/>
      <c r="B262" s="199">
        <v>3</v>
      </c>
      <c r="C262" s="753" t="s">
        <v>841</v>
      </c>
      <c r="D262" s="754"/>
      <c r="E262" s="755"/>
      <c r="F262" s="341">
        <v>1</v>
      </c>
      <c r="G262" s="365">
        <f>IF(F262=1,2,1)</f>
        <v>2</v>
      </c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83"/>
      <c r="AD262" s="183"/>
      <c r="AE262" s="183"/>
      <c r="AF262" s="183"/>
      <c r="AG262" s="183"/>
      <c r="AH262" s="183"/>
      <c r="AI262" s="183"/>
      <c r="AJ262" s="183"/>
      <c r="AK262" s="183"/>
      <c r="AL262" s="183"/>
      <c r="AM262" s="183"/>
      <c r="AN262" s="183"/>
      <c r="AO262" s="183"/>
      <c r="AP262" s="183"/>
      <c r="AQ262" s="183"/>
      <c r="AR262" s="183"/>
      <c r="AS262" s="183"/>
      <c r="AT262" s="183"/>
      <c r="AU262" s="183"/>
      <c r="AV262" s="183"/>
      <c r="AW262" s="183"/>
      <c r="AX262" s="183"/>
      <c r="AY262" s="183"/>
      <c r="AZ262" s="183"/>
      <c r="BA262" s="183"/>
      <c r="BB262" s="183"/>
      <c r="BC262" s="183"/>
      <c r="BD262" s="183"/>
      <c r="BE262" s="183"/>
      <c r="BF262" s="183"/>
      <c r="BG262" s="183"/>
      <c r="BH262" s="183"/>
      <c r="BI262" s="183"/>
      <c r="BJ262" s="183"/>
      <c r="BK262" s="183"/>
      <c r="BL262" s="183"/>
      <c r="BM262" s="183"/>
      <c r="BN262" s="183"/>
      <c r="BO262" s="183"/>
      <c r="BP262" s="183"/>
      <c r="BQ262" s="183"/>
      <c r="BR262" s="183"/>
      <c r="BS262" s="183"/>
      <c r="BT262" s="183"/>
      <c r="BU262" s="183"/>
      <c r="BV262" s="183"/>
      <c r="BW262" s="183"/>
      <c r="BX262" s="183"/>
      <c r="BY262" s="183"/>
      <c r="BZ262" s="183"/>
      <c r="CA262" s="183"/>
      <c r="CB262" s="183"/>
      <c r="CC262" s="183"/>
      <c r="CD262" s="183"/>
      <c r="CE262" s="183"/>
      <c r="CF262" s="183"/>
      <c r="CG262" s="183"/>
      <c r="CH262" s="183"/>
      <c r="CI262" s="183"/>
      <c r="CJ262" s="183"/>
      <c r="CK262" s="183"/>
      <c r="CL262" s="183"/>
      <c r="CM262" s="183"/>
      <c r="CN262" s="183"/>
      <c r="CO262" s="183"/>
      <c r="CP262" s="183"/>
      <c r="CQ262" s="183"/>
      <c r="CR262" s="183"/>
    </row>
    <row r="263" spans="1:96" ht="45" customHeight="1">
      <c r="A263" s="192"/>
      <c r="B263" s="752" t="s">
        <v>893</v>
      </c>
      <c r="C263" s="737"/>
      <c r="D263" s="737"/>
      <c r="E263" s="737"/>
      <c r="F263" s="738"/>
      <c r="G263" s="365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83"/>
      <c r="AD263" s="183"/>
      <c r="AE263" s="183"/>
      <c r="AF263" s="183"/>
      <c r="AG263" s="183"/>
      <c r="AH263" s="183"/>
      <c r="AI263" s="183"/>
      <c r="AJ263" s="183"/>
      <c r="AK263" s="183"/>
      <c r="AL263" s="183"/>
      <c r="AM263" s="183"/>
      <c r="AN263" s="183"/>
      <c r="AO263" s="183"/>
      <c r="AP263" s="183"/>
      <c r="AQ263" s="183"/>
      <c r="AR263" s="183"/>
      <c r="AS263" s="183"/>
      <c r="AT263" s="183"/>
      <c r="AU263" s="183"/>
      <c r="AV263" s="183"/>
      <c r="AW263" s="183"/>
      <c r="AX263" s="183"/>
      <c r="AY263" s="183"/>
      <c r="AZ263" s="183"/>
      <c r="BA263" s="183"/>
      <c r="BB263" s="183"/>
      <c r="BC263" s="183"/>
      <c r="BD263" s="183"/>
      <c r="BE263" s="183"/>
      <c r="BF263" s="183"/>
      <c r="BG263" s="183"/>
      <c r="BH263" s="183"/>
      <c r="BI263" s="183"/>
      <c r="BJ263" s="183"/>
      <c r="BK263" s="183"/>
      <c r="BL263" s="183"/>
      <c r="BM263" s="183"/>
      <c r="BN263" s="183"/>
      <c r="BO263" s="183"/>
      <c r="BP263" s="183"/>
      <c r="BQ263" s="183"/>
      <c r="BR263" s="183"/>
      <c r="BS263" s="183"/>
      <c r="BT263" s="183"/>
      <c r="BU263" s="183"/>
      <c r="BV263" s="183"/>
      <c r="BW263" s="183"/>
      <c r="BX263" s="183"/>
      <c r="BY263" s="183"/>
      <c r="BZ263" s="183"/>
      <c r="CA263" s="183"/>
      <c r="CB263" s="183"/>
      <c r="CC263" s="183"/>
      <c r="CD263" s="183"/>
      <c r="CE263" s="183"/>
      <c r="CF263" s="183"/>
      <c r="CG263" s="183"/>
      <c r="CH263" s="183"/>
      <c r="CI263" s="183"/>
      <c r="CJ263" s="183"/>
      <c r="CK263" s="183"/>
      <c r="CL263" s="183"/>
      <c r="CM263" s="183"/>
      <c r="CN263" s="183"/>
      <c r="CO263" s="183"/>
      <c r="CP263" s="183"/>
      <c r="CQ263" s="183"/>
      <c r="CR263" s="183"/>
    </row>
    <row r="264" spans="1:96" ht="45" customHeight="1">
      <c r="A264" s="192"/>
      <c r="B264" s="199">
        <v>1</v>
      </c>
      <c r="C264" s="753" t="s">
        <v>781</v>
      </c>
      <c r="D264" s="754"/>
      <c r="E264" s="755"/>
      <c r="F264" s="341">
        <v>0</v>
      </c>
      <c r="G264" s="365">
        <f>IF(F264=1,2,1)</f>
        <v>1</v>
      </c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83"/>
      <c r="AD264" s="183"/>
      <c r="AE264" s="183"/>
      <c r="AF264" s="183"/>
      <c r="AG264" s="183"/>
      <c r="AH264" s="183"/>
      <c r="AI264" s="183"/>
      <c r="AJ264" s="183"/>
      <c r="AK264" s="183"/>
      <c r="AL264" s="183"/>
      <c r="AM264" s="183"/>
      <c r="AN264" s="183"/>
      <c r="AO264" s="183"/>
      <c r="AP264" s="183"/>
      <c r="AQ264" s="183"/>
      <c r="AR264" s="183"/>
      <c r="AS264" s="183"/>
      <c r="AT264" s="183"/>
      <c r="AU264" s="183"/>
      <c r="AV264" s="183"/>
      <c r="AW264" s="183"/>
      <c r="AX264" s="183"/>
      <c r="AY264" s="183"/>
      <c r="AZ264" s="183"/>
      <c r="BA264" s="183"/>
      <c r="BB264" s="183"/>
      <c r="BC264" s="183"/>
      <c r="BD264" s="183"/>
      <c r="BE264" s="183"/>
      <c r="BF264" s="183"/>
      <c r="BG264" s="183"/>
      <c r="BH264" s="183"/>
      <c r="BI264" s="183"/>
      <c r="BJ264" s="183"/>
      <c r="BK264" s="183"/>
      <c r="BL264" s="183"/>
      <c r="BM264" s="183"/>
      <c r="BN264" s="183"/>
      <c r="BO264" s="183"/>
      <c r="BP264" s="183"/>
      <c r="BQ264" s="183"/>
      <c r="BR264" s="183"/>
      <c r="BS264" s="183"/>
      <c r="BT264" s="183"/>
      <c r="BU264" s="183"/>
      <c r="BV264" s="183"/>
      <c r="BW264" s="183"/>
      <c r="BX264" s="183"/>
      <c r="BY264" s="183"/>
      <c r="BZ264" s="183"/>
      <c r="CA264" s="183"/>
      <c r="CB264" s="183"/>
      <c r="CC264" s="183"/>
      <c r="CD264" s="183"/>
      <c r="CE264" s="183"/>
      <c r="CF264" s="183"/>
      <c r="CG264" s="183"/>
      <c r="CH264" s="183"/>
      <c r="CI264" s="183"/>
      <c r="CJ264" s="183"/>
      <c r="CK264" s="183"/>
      <c r="CL264" s="183"/>
      <c r="CM264" s="183"/>
      <c r="CN264" s="183"/>
      <c r="CO264" s="183"/>
      <c r="CP264" s="183"/>
      <c r="CQ264" s="183"/>
      <c r="CR264" s="183"/>
    </row>
    <row r="265" spans="1:96" ht="45" customHeight="1">
      <c r="A265" s="192"/>
      <c r="B265" s="199">
        <v>2</v>
      </c>
      <c r="C265" s="753" t="s">
        <v>840</v>
      </c>
      <c r="D265" s="754"/>
      <c r="E265" s="755"/>
      <c r="F265" s="341">
        <v>0</v>
      </c>
      <c r="G265" s="365">
        <f>IF(F265=1,2,1)</f>
        <v>1</v>
      </c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83"/>
      <c r="AD265" s="183"/>
      <c r="AE265" s="183"/>
      <c r="AF265" s="183"/>
      <c r="AG265" s="183"/>
      <c r="AH265" s="183"/>
      <c r="AI265" s="183"/>
      <c r="AJ265" s="183"/>
      <c r="AK265" s="183"/>
      <c r="AL265" s="183"/>
      <c r="AM265" s="183"/>
      <c r="AN265" s="183"/>
      <c r="AO265" s="183"/>
      <c r="AP265" s="183"/>
      <c r="AQ265" s="183"/>
      <c r="AR265" s="183"/>
      <c r="AS265" s="183"/>
      <c r="AT265" s="183"/>
      <c r="AU265" s="183"/>
      <c r="AV265" s="183"/>
      <c r="AW265" s="183"/>
      <c r="AX265" s="183"/>
      <c r="AY265" s="183"/>
      <c r="AZ265" s="183"/>
      <c r="BA265" s="183"/>
      <c r="BB265" s="183"/>
      <c r="BC265" s="183"/>
      <c r="BD265" s="183"/>
      <c r="BE265" s="183"/>
      <c r="BF265" s="183"/>
      <c r="BG265" s="183"/>
      <c r="BH265" s="183"/>
      <c r="BI265" s="183"/>
      <c r="BJ265" s="183"/>
      <c r="BK265" s="183"/>
      <c r="BL265" s="183"/>
      <c r="BM265" s="183"/>
      <c r="BN265" s="183"/>
      <c r="BO265" s="183"/>
      <c r="BP265" s="183"/>
      <c r="BQ265" s="183"/>
      <c r="BR265" s="183"/>
      <c r="BS265" s="183"/>
      <c r="BT265" s="183"/>
      <c r="BU265" s="183"/>
      <c r="BV265" s="183"/>
      <c r="BW265" s="183"/>
      <c r="BX265" s="183"/>
      <c r="BY265" s="183"/>
      <c r="BZ265" s="183"/>
      <c r="CA265" s="183"/>
      <c r="CB265" s="183"/>
      <c r="CC265" s="183"/>
      <c r="CD265" s="183"/>
      <c r="CE265" s="183"/>
      <c r="CF265" s="183"/>
      <c r="CG265" s="183"/>
      <c r="CH265" s="183"/>
      <c r="CI265" s="183"/>
      <c r="CJ265" s="183"/>
      <c r="CK265" s="183"/>
      <c r="CL265" s="183"/>
      <c r="CM265" s="183"/>
      <c r="CN265" s="183"/>
      <c r="CO265" s="183"/>
      <c r="CP265" s="183"/>
      <c r="CQ265" s="183"/>
      <c r="CR265" s="183"/>
    </row>
    <row r="266" spans="1:96" ht="45" customHeight="1">
      <c r="A266" s="192"/>
      <c r="B266" s="199">
        <v>3</v>
      </c>
      <c r="C266" s="758" t="s">
        <v>1181</v>
      </c>
      <c r="D266" s="758"/>
      <c r="E266" s="758"/>
      <c r="F266" s="341">
        <v>0</v>
      </c>
      <c r="G266" s="365">
        <f>IF(F266=1,2,1)</f>
        <v>1</v>
      </c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83"/>
      <c r="AD266" s="183"/>
      <c r="AE266" s="183"/>
      <c r="AF266" s="183"/>
      <c r="AG266" s="183"/>
      <c r="AH266" s="183"/>
      <c r="AI266" s="183"/>
      <c r="AJ266" s="183"/>
      <c r="AK266" s="183"/>
      <c r="AL266" s="183"/>
      <c r="AM266" s="183"/>
      <c r="AN266" s="183"/>
      <c r="AO266" s="183"/>
      <c r="AP266" s="183"/>
      <c r="AQ266" s="183"/>
      <c r="AR266" s="183"/>
      <c r="AS266" s="183"/>
      <c r="AT266" s="183"/>
      <c r="AU266" s="183"/>
      <c r="AV266" s="183"/>
      <c r="AW266" s="183"/>
      <c r="AX266" s="183"/>
      <c r="AY266" s="183"/>
      <c r="AZ266" s="183"/>
      <c r="BA266" s="183"/>
      <c r="BB266" s="183"/>
      <c r="BC266" s="183"/>
      <c r="BD266" s="183"/>
      <c r="BE266" s="183"/>
      <c r="BF266" s="183"/>
      <c r="BG266" s="183"/>
      <c r="BH266" s="183"/>
      <c r="BI266" s="183"/>
      <c r="BJ266" s="183"/>
      <c r="BK266" s="183"/>
      <c r="BL266" s="183"/>
      <c r="BM266" s="183"/>
      <c r="BN266" s="183"/>
      <c r="BO266" s="183"/>
      <c r="BP266" s="183"/>
      <c r="BQ266" s="183"/>
      <c r="BR266" s="183"/>
      <c r="BS266" s="183"/>
      <c r="BT266" s="183"/>
      <c r="BU266" s="183"/>
      <c r="BV266" s="183"/>
      <c r="BW266" s="183"/>
      <c r="BX266" s="183"/>
      <c r="BY266" s="183"/>
      <c r="BZ266" s="183"/>
      <c r="CA266" s="183"/>
      <c r="CB266" s="183"/>
      <c r="CC266" s="183"/>
      <c r="CD266" s="183"/>
      <c r="CE266" s="183"/>
      <c r="CF266" s="183"/>
      <c r="CG266" s="183"/>
      <c r="CH266" s="183"/>
      <c r="CI266" s="183"/>
      <c r="CJ266" s="183"/>
      <c r="CK266" s="183"/>
      <c r="CL266" s="183"/>
      <c r="CM266" s="183"/>
      <c r="CN266" s="183"/>
      <c r="CO266" s="183"/>
      <c r="CP266" s="183"/>
      <c r="CQ266" s="183"/>
      <c r="CR266" s="183"/>
    </row>
    <row r="267" spans="1:96">
      <c r="A267" s="202"/>
      <c r="B267" s="203"/>
      <c r="C267" s="203"/>
      <c r="D267" s="204"/>
      <c r="E267" s="205"/>
      <c r="F267" s="340"/>
      <c r="G267" s="367"/>
      <c r="H267" s="204"/>
      <c r="I267" s="204"/>
      <c r="J267" s="204"/>
      <c r="K267" s="204"/>
      <c r="L267" s="204"/>
      <c r="M267" s="204"/>
      <c r="N267" s="204"/>
      <c r="O267" s="204"/>
      <c r="P267" s="204"/>
      <c r="Q267" s="204"/>
      <c r="R267" s="204"/>
      <c r="S267" s="204"/>
      <c r="T267" s="204"/>
      <c r="U267" s="204"/>
      <c r="V267" s="204"/>
      <c r="W267" s="204"/>
      <c r="X267" s="204"/>
      <c r="Y267" s="204"/>
      <c r="Z267" s="204"/>
      <c r="AA267" s="204"/>
      <c r="AB267" s="204"/>
      <c r="AC267" s="204"/>
      <c r="AD267" s="204"/>
      <c r="AE267" s="204"/>
      <c r="AF267" s="204"/>
      <c r="AG267" s="204"/>
      <c r="AH267" s="204"/>
      <c r="AI267" s="204"/>
      <c r="AJ267" s="204"/>
      <c r="AK267" s="204"/>
      <c r="AL267" s="204"/>
      <c r="AM267" s="204"/>
      <c r="AN267" s="204"/>
      <c r="AO267" s="204"/>
      <c r="AP267" s="204"/>
      <c r="AQ267" s="204"/>
      <c r="AR267" s="204"/>
      <c r="AS267" s="204"/>
      <c r="AT267" s="204"/>
      <c r="AU267" s="204"/>
      <c r="AV267" s="204"/>
      <c r="AW267" s="204"/>
      <c r="AX267" s="204"/>
      <c r="AY267" s="204"/>
      <c r="AZ267" s="204"/>
      <c r="BA267" s="204"/>
      <c r="BB267" s="204"/>
      <c r="BC267" s="204"/>
      <c r="BD267" s="204"/>
      <c r="BE267" s="204"/>
      <c r="BF267" s="204"/>
      <c r="BG267" s="204"/>
      <c r="BH267" s="204"/>
      <c r="BI267" s="204"/>
      <c r="BJ267" s="204"/>
      <c r="BK267" s="204"/>
      <c r="BL267" s="204"/>
      <c r="BM267" s="204"/>
      <c r="BN267" s="204"/>
      <c r="BO267" s="204"/>
      <c r="BP267" s="204"/>
      <c r="BQ267" s="204"/>
      <c r="BR267" s="204"/>
      <c r="BS267" s="204"/>
      <c r="BT267" s="204"/>
      <c r="BU267" s="204"/>
      <c r="BV267" s="204"/>
      <c r="BW267" s="204"/>
      <c r="BX267" s="204"/>
      <c r="BY267" s="204"/>
      <c r="BZ267" s="204"/>
      <c r="CA267" s="204"/>
      <c r="CB267" s="204"/>
      <c r="CC267" s="204"/>
      <c r="CD267" s="204"/>
      <c r="CE267" s="204"/>
      <c r="CF267" s="204"/>
      <c r="CG267" s="204"/>
      <c r="CH267" s="204"/>
      <c r="CI267" s="204"/>
      <c r="CJ267" s="204"/>
      <c r="CK267" s="204"/>
      <c r="CL267" s="204"/>
      <c r="CM267" s="204"/>
      <c r="CN267" s="204"/>
      <c r="CO267" s="204"/>
      <c r="CP267" s="204"/>
      <c r="CQ267" s="204"/>
      <c r="CR267" s="204"/>
    </row>
    <row r="268" spans="1:96">
      <c r="A268" s="202"/>
      <c r="B268" s="203"/>
      <c r="C268" s="203"/>
      <c r="D268" s="204"/>
      <c r="E268" s="205"/>
      <c r="F268" s="340"/>
      <c r="G268" s="367"/>
      <c r="H268" s="204"/>
      <c r="I268" s="204"/>
      <c r="J268" s="204"/>
      <c r="K268" s="204"/>
      <c r="L268" s="204"/>
      <c r="M268" s="204"/>
      <c r="N268" s="204"/>
      <c r="O268" s="204"/>
      <c r="P268" s="204"/>
      <c r="Q268" s="204"/>
      <c r="R268" s="204"/>
      <c r="S268" s="204"/>
      <c r="T268" s="204"/>
      <c r="U268" s="204"/>
      <c r="V268" s="204"/>
      <c r="W268" s="204"/>
      <c r="X268" s="204"/>
      <c r="Y268" s="204"/>
      <c r="Z268" s="204"/>
      <c r="AA268" s="204"/>
      <c r="AB268" s="204"/>
      <c r="AC268" s="204"/>
      <c r="AD268" s="204"/>
      <c r="AE268" s="204"/>
      <c r="AF268" s="204"/>
      <c r="AG268" s="204"/>
      <c r="AH268" s="204"/>
      <c r="AI268" s="204"/>
      <c r="AJ268" s="204"/>
      <c r="AK268" s="204"/>
      <c r="AL268" s="204"/>
      <c r="AM268" s="204"/>
      <c r="AN268" s="204"/>
      <c r="AO268" s="204"/>
      <c r="AP268" s="204"/>
      <c r="AQ268" s="204"/>
      <c r="AR268" s="204"/>
      <c r="AS268" s="204"/>
      <c r="AT268" s="204"/>
      <c r="AU268" s="204"/>
      <c r="AV268" s="204"/>
      <c r="AW268" s="204"/>
      <c r="AX268" s="204"/>
      <c r="AY268" s="204"/>
      <c r="AZ268" s="204"/>
      <c r="BA268" s="204"/>
      <c r="BB268" s="204"/>
      <c r="BC268" s="204"/>
      <c r="BD268" s="204"/>
      <c r="BE268" s="204"/>
      <c r="BF268" s="204"/>
      <c r="BG268" s="204"/>
      <c r="BH268" s="204"/>
      <c r="BI268" s="204"/>
      <c r="BJ268" s="204"/>
      <c r="BK268" s="204"/>
      <c r="BL268" s="204"/>
      <c r="BM268" s="204"/>
      <c r="BN268" s="204"/>
      <c r="BO268" s="204"/>
      <c r="BP268" s="204"/>
      <c r="BQ268" s="204"/>
      <c r="BR268" s="204"/>
      <c r="BS268" s="204"/>
      <c r="BT268" s="204"/>
      <c r="BU268" s="204"/>
      <c r="BV268" s="204"/>
      <c r="BW268" s="204"/>
      <c r="BX268" s="204"/>
      <c r="BY268" s="204"/>
      <c r="BZ268" s="204"/>
      <c r="CA268" s="204"/>
      <c r="CB268" s="204"/>
      <c r="CC268" s="204"/>
      <c r="CD268" s="204"/>
      <c r="CE268" s="204"/>
      <c r="CF268" s="204"/>
      <c r="CG268" s="204"/>
      <c r="CH268" s="204"/>
      <c r="CI268" s="204"/>
      <c r="CJ268" s="204"/>
      <c r="CK268" s="204"/>
      <c r="CL268" s="204"/>
      <c r="CM268" s="204"/>
      <c r="CN268" s="204"/>
      <c r="CO268" s="204"/>
      <c r="CP268" s="204"/>
      <c r="CQ268" s="204"/>
      <c r="CR268" s="204"/>
    </row>
    <row r="269" spans="1:96">
      <c r="A269" s="202"/>
      <c r="B269" s="203"/>
      <c r="C269" s="203"/>
      <c r="D269" s="204"/>
      <c r="E269" s="205"/>
      <c r="F269" s="340"/>
      <c r="G269" s="367"/>
      <c r="H269" s="204"/>
      <c r="I269" s="204"/>
      <c r="J269" s="204"/>
      <c r="K269" s="204"/>
      <c r="L269" s="204"/>
      <c r="M269" s="204"/>
      <c r="N269" s="204"/>
      <c r="O269" s="204"/>
      <c r="P269" s="204"/>
      <c r="Q269" s="204"/>
      <c r="R269" s="204"/>
      <c r="S269" s="204"/>
      <c r="T269" s="204"/>
      <c r="U269" s="204"/>
      <c r="V269" s="204"/>
      <c r="W269" s="204"/>
      <c r="X269" s="204"/>
      <c r="Y269" s="204"/>
      <c r="Z269" s="204"/>
      <c r="AA269" s="204"/>
      <c r="AB269" s="204"/>
      <c r="AC269" s="204"/>
      <c r="AD269" s="204"/>
      <c r="AE269" s="204"/>
      <c r="AF269" s="204"/>
      <c r="AG269" s="204"/>
      <c r="AH269" s="204"/>
      <c r="AI269" s="204"/>
      <c r="AJ269" s="204"/>
      <c r="AK269" s="204"/>
      <c r="AL269" s="204"/>
      <c r="AM269" s="204"/>
      <c r="AN269" s="204"/>
      <c r="AO269" s="204"/>
      <c r="AP269" s="204"/>
      <c r="AQ269" s="204"/>
      <c r="AR269" s="204"/>
      <c r="AS269" s="204"/>
      <c r="AT269" s="204"/>
      <c r="AU269" s="204"/>
      <c r="AV269" s="204"/>
      <c r="AW269" s="204"/>
      <c r="AX269" s="204"/>
      <c r="AY269" s="204"/>
      <c r="AZ269" s="204"/>
      <c r="BA269" s="204"/>
      <c r="BB269" s="204"/>
      <c r="BC269" s="204"/>
      <c r="BD269" s="204"/>
      <c r="BE269" s="204"/>
      <c r="BF269" s="204"/>
      <c r="BG269" s="204"/>
      <c r="BH269" s="204"/>
      <c r="BI269" s="204"/>
      <c r="BJ269" s="204"/>
      <c r="BK269" s="204"/>
      <c r="BL269" s="204"/>
      <c r="BM269" s="204"/>
      <c r="BN269" s="204"/>
      <c r="BO269" s="204"/>
      <c r="BP269" s="204"/>
      <c r="BQ269" s="204"/>
      <c r="BR269" s="204"/>
      <c r="BS269" s="204"/>
      <c r="BT269" s="204"/>
      <c r="BU269" s="204"/>
      <c r="BV269" s="204"/>
      <c r="BW269" s="204"/>
      <c r="BX269" s="204"/>
      <c r="BY269" s="204"/>
      <c r="BZ269" s="204"/>
      <c r="CA269" s="204"/>
      <c r="CB269" s="204"/>
      <c r="CC269" s="204"/>
      <c r="CD269" s="204"/>
      <c r="CE269" s="204"/>
      <c r="CF269" s="204"/>
      <c r="CG269" s="204"/>
      <c r="CH269" s="204"/>
      <c r="CI269" s="204"/>
      <c r="CJ269" s="204"/>
      <c r="CK269" s="204"/>
      <c r="CL269" s="204"/>
      <c r="CM269" s="204"/>
      <c r="CN269" s="204"/>
      <c r="CO269" s="204"/>
      <c r="CP269" s="204"/>
      <c r="CQ269" s="204"/>
      <c r="CR269" s="204"/>
    </row>
    <row r="270" spans="1:96">
      <c r="A270" s="202"/>
      <c r="B270" s="203"/>
      <c r="C270" s="203"/>
      <c r="D270" s="204"/>
      <c r="E270" s="205"/>
      <c r="F270" s="340"/>
      <c r="G270" s="367"/>
      <c r="H270" s="204"/>
      <c r="I270" s="204"/>
      <c r="J270" s="204"/>
      <c r="K270" s="204"/>
      <c r="L270" s="204"/>
      <c r="M270" s="204"/>
      <c r="N270" s="204"/>
      <c r="O270" s="204"/>
      <c r="P270" s="204"/>
      <c r="Q270" s="204"/>
      <c r="R270" s="204"/>
      <c r="S270" s="204"/>
      <c r="T270" s="204"/>
      <c r="U270" s="204"/>
      <c r="V270" s="204"/>
      <c r="W270" s="204"/>
      <c r="X270" s="204"/>
      <c r="Y270" s="204"/>
      <c r="Z270" s="204"/>
      <c r="AA270" s="204"/>
      <c r="AB270" s="204"/>
      <c r="AC270" s="204"/>
      <c r="AD270" s="204"/>
      <c r="AE270" s="204"/>
      <c r="AF270" s="204"/>
      <c r="AG270" s="204"/>
      <c r="AH270" s="204"/>
      <c r="AI270" s="204"/>
      <c r="AJ270" s="204"/>
      <c r="AK270" s="204"/>
      <c r="AL270" s="204"/>
      <c r="AM270" s="204"/>
      <c r="AN270" s="204"/>
      <c r="AO270" s="204"/>
      <c r="AP270" s="204"/>
      <c r="AQ270" s="204"/>
      <c r="AR270" s="204"/>
      <c r="AS270" s="204"/>
      <c r="AT270" s="204"/>
      <c r="AU270" s="204"/>
      <c r="AV270" s="204"/>
      <c r="AW270" s="204"/>
      <c r="AX270" s="204"/>
      <c r="AY270" s="204"/>
      <c r="AZ270" s="204"/>
      <c r="BA270" s="204"/>
      <c r="BB270" s="204"/>
      <c r="BC270" s="204"/>
      <c r="BD270" s="204"/>
      <c r="BE270" s="204"/>
      <c r="BF270" s="204"/>
      <c r="BG270" s="204"/>
      <c r="BH270" s="204"/>
      <c r="BI270" s="204"/>
      <c r="BJ270" s="204"/>
      <c r="BK270" s="204"/>
      <c r="BL270" s="204"/>
      <c r="BM270" s="204"/>
      <c r="BN270" s="204"/>
      <c r="BO270" s="204"/>
      <c r="BP270" s="204"/>
      <c r="BQ270" s="204"/>
      <c r="BR270" s="204"/>
      <c r="BS270" s="204"/>
      <c r="BT270" s="204"/>
      <c r="BU270" s="204"/>
      <c r="BV270" s="204"/>
      <c r="BW270" s="204"/>
      <c r="BX270" s="204"/>
      <c r="BY270" s="204"/>
      <c r="BZ270" s="204"/>
      <c r="CA270" s="204"/>
      <c r="CB270" s="204"/>
      <c r="CC270" s="204"/>
      <c r="CD270" s="204"/>
      <c r="CE270" s="204"/>
      <c r="CF270" s="204"/>
      <c r="CG270" s="204"/>
      <c r="CH270" s="204"/>
      <c r="CI270" s="204"/>
      <c r="CJ270" s="204"/>
      <c r="CK270" s="204"/>
      <c r="CL270" s="204"/>
      <c r="CM270" s="204"/>
      <c r="CN270" s="204"/>
      <c r="CO270" s="204"/>
      <c r="CP270" s="204"/>
      <c r="CQ270" s="204"/>
      <c r="CR270" s="204"/>
    </row>
    <row r="271" spans="1:96">
      <c r="A271" s="202"/>
      <c r="B271" s="203"/>
      <c r="C271" s="203"/>
      <c r="D271" s="204"/>
      <c r="E271" s="205"/>
      <c r="F271" s="340"/>
      <c r="G271" s="367"/>
      <c r="H271" s="204"/>
      <c r="I271" s="204"/>
      <c r="J271" s="204"/>
      <c r="K271" s="204"/>
      <c r="L271" s="204"/>
      <c r="M271" s="204"/>
      <c r="N271" s="204"/>
      <c r="O271" s="204"/>
      <c r="P271" s="204"/>
      <c r="Q271" s="204"/>
      <c r="R271" s="204"/>
      <c r="S271" s="204"/>
      <c r="T271" s="204"/>
      <c r="U271" s="204"/>
      <c r="V271" s="204"/>
      <c r="W271" s="204"/>
      <c r="X271" s="204"/>
      <c r="Y271" s="204"/>
      <c r="Z271" s="204"/>
      <c r="AA271" s="204"/>
      <c r="AB271" s="204"/>
      <c r="AC271" s="204"/>
      <c r="AD271" s="204"/>
      <c r="AE271" s="204"/>
      <c r="AF271" s="204"/>
      <c r="AG271" s="204"/>
      <c r="AH271" s="204"/>
      <c r="AI271" s="204"/>
      <c r="AJ271" s="204"/>
      <c r="AK271" s="204"/>
      <c r="AL271" s="204"/>
      <c r="AM271" s="204"/>
      <c r="AN271" s="204"/>
      <c r="AO271" s="204"/>
      <c r="AP271" s="204"/>
      <c r="AQ271" s="204"/>
      <c r="AR271" s="204"/>
      <c r="AS271" s="204"/>
      <c r="AT271" s="204"/>
      <c r="AU271" s="204"/>
      <c r="AV271" s="204"/>
      <c r="AW271" s="204"/>
      <c r="AX271" s="204"/>
      <c r="AY271" s="204"/>
      <c r="AZ271" s="204"/>
      <c r="BA271" s="204"/>
      <c r="BB271" s="204"/>
      <c r="BC271" s="204"/>
      <c r="BD271" s="204"/>
      <c r="BE271" s="204"/>
      <c r="BF271" s="204"/>
      <c r="BG271" s="204"/>
      <c r="BH271" s="204"/>
      <c r="BI271" s="204"/>
      <c r="BJ271" s="204"/>
      <c r="BK271" s="204"/>
      <c r="BL271" s="204"/>
      <c r="BM271" s="204"/>
      <c r="BN271" s="204"/>
      <c r="BO271" s="204"/>
      <c r="BP271" s="204"/>
      <c r="BQ271" s="204"/>
      <c r="BR271" s="204"/>
      <c r="BS271" s="204"/>
      <c r="BT271" s="204"/>
      <c r="BU271" s="204"/>
      <c r="BV271" s="204"/>
      <c r="BW271" s="204"/>
      <c r="BX271" s="204"/>
      <c r="BY271" s="204"/>
      <c r="BZ271" s="204"/>
      <c r="CA271" s="204"/>
      <c r="CB271" s="204"/>
      <c r="CC271" s="204"/>
      <c r="CD271" s="204"/>
      <c r="CE271" s="204"/>
      <c r="CF271" s="204"/>
      <c r="CG271" s="204"/>
      <c r="CH271" s="204"/>
      <c r="CI271" s="204"/>
      <c r="CJ271" s="204"/>
      <c r="CK271" s="204"/>
      <c r="CL271" s="204"/>
      <c r="CM271" s="204"/>
      <c r="CN271" s="204"/>
      <c r="CO271" s="204"/>
      <c r="CP271" s="204"/>
      <c r="CQ271" s="204"/>
      <c r="CR271" s="204"/>
    </row>
    <row r="272" spans="1:96">
      <c r="A272" s="202"/>
      <c r="B272" s="203"/>
      <c r="C272" s="203"/>
      <c r="D272" s="204"/>
      <c r="E272" s="205"/>
      <c r="F272" s="340"/>
      <c r="G272" s="367"/>
      <c r="H272" s="204"/>
      <c r="I272" s="204"/>
      <c r="J272" s="204"/>
      <c r="K272" s="204"/>
      <c r="L272" s="204"/>
      <c r="M272" s="204"/>
      <c r="N272" s="204"/>
      <c r="O272" s="204"/>
      <c r="P272" s="204"/>
      <c r="Q272" s="204"/>
      <c r="R272" s="204"/>
      <c r="S272" s="204"/>
      <c r="T272" s="204"/>
      <c r="U272" s="204"/>
      <c r="V272" s="204"/>
      <c r="W272" s="204"/>
      <c r="X272" s="204"/>
      <c r="Y272" s="204"/>
      <c r="Z272" s="204"/>
      <c r="AA272" s="204"/>
      <c r="AB272" s="204"/>
      <c r="AC272" s="204"/>
      <c r="AD272" s="204"/>
      <c r="AE272" s="204"/>
      <c r="AF272" s="204"/>
      <c r="AG272" s="204"/>
      <c r="AH272" s="204"/>
      <c r="AI272" s="204"/>
      <c r="AJ272" s="204"/>
      <c r="AK272" s="204"/>
      <c r="AL272" s="204"/>
      <c r="AM272" s="204"/>
      <c r="AN272" s="204"/>
      <c r="AO272" s="204"/>
      <c r="AP272" s="204"/>
      <c r="AQ272" s="204"/>
      <c r="AR272" s="204"/>
      <c r="AS272" s="204"/>
      <c r="AT272" s="204"/>
      <c r="AU272" s="204"/>
      <c r="AV272" s="204"/>
      <c r="AW272" s="204"/>
      <c r="AX272" s="204"/>
      <c r="AY272" s="204"/>
      <c r="AZ272" s="204"/>
      <c r="BA272" s="204"/>
      <c r="BB272" s="204"/>
      <c r="BC272" s="204"/>
      <c r="BD272" s="204"/>
      <c r="BE272" s="204"/>
      <c r="BF272" s="204"/>
      <c r="BG272" s="204"/>
      <c r="BH272" s="204"/>
      <c r="BI272" s="204"/>
      <c r="BJ272" s="204"/>
      <c r="BK272" s="204"/>
      <c r="BL272" s="204"/>
      <c r="BM272" s="204"/>
      <c r="BN272" s="204"/>
      <c r="BO272" s="204"/>
      <c r="BP272" s="204"/>
      <c r="BQ272" s="204"/>
      <c r="BR272" s="204"/>
      <c r="BS272" s="204"/>
      <c r="BT272" s="204"/>
      <c r="BU272" s="204"/>
      <c r="BV272" s="204"/>
      <c r="BW272" s="204"/>
      <c r="BX272" s="204"/>
      <c r="BY272" s="204"/>
      <c r="BZ272" s="204"/>
      <c r="CA272" s="204"/>
      <c r="CB272" s="204"/>
      <c r="CC272" s="204"/>
      <c r="CD272" s="204"/>
      <c r="CE272" s="204"/>
      <c r="CF272" s="204"/>
      <c r="CG272" s="204"/>
      <c r="CH272" s="204"/>
      <c r="CI272" s="204"/>
      <c r="CJ272" s="204"/>
      <c r="CK272" s="204"/>
      <c r="CL272" s="204"/>
      <c r="CM272" s="204"/>
      <c r="CN272" s="204"/>
      <c r="CO272" s="204"/>
      <c r="CP272" s="204"/>
      <c r="CQ272" s="204"/>
      <c r="CR272" s="204"/>
    </row>
    <row r="273" spans="1:96">
      <c r="A273" s="202"/>
      <c r="B273" s="203"/>
      <c r="C273" s="203"/>
      <c r="D273" s="204"/>
      <c r="E273" s="205"/>
      <c r="F273" s="340"/>
      <c r="G273" s="367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4"/>
      <c r="AH273" s="204"/>
      <c r="AI273" s="204"/>
      <c r="AJ273" s="204"/>
      <c r="AK273" s="204"/>
      <c r="AL273" s="204"/>
      <c r="AM273" s="204"/>
      <c r="AN273" s="204"/>
      <c r="AO273" s="204"/>
      <c r="AP273" s="204"/>
      <c r="AQ273" s="204"/>
      <c r="AR273" s="204"/>
      <c r="AS273" s="204"/>
      <c r="AT273" s="204"/>
      <c r="AU273" s="204"/>
      <c r="AV273" s="204"/>
      <c r="AW273" s="204"/>
      <c r="AX273" s="204"/>
      <c r="AY273" s="204"/>
      <c r="AZ273" s="204"/>
      <c r="BA273" s="204"/>
      <c r="BB273" s="204"/>
      <c r="BC273" s="204"/>
      <c r="BD273" s="204"/>
      <c r="BE273" s="204"/>
      <c r="BF273" s="204"/>
      <c r="BG273" s="204"/>
      <c r="BH273" s="204"/>
      <c r="BI273" s="204"/>
      <c r="BJ273" s="204"/>
      <c r="BK273" s="204"/>
      <c r="BL273" s="204"/>
      <c r="BM273" s="204"/>
      <c r="BN273" s="204"/>
      <c r="BO273" s="204"/>
      <c r="BP273" s="204"/>
      <c r="BQ273" s="204"/>
      <c r="BR273" s="204"/>
      <c r="BS273" s="204"/>
      <c r="BT273" s="204"/>
      <c r="BU273" s="204"/>
      <c r="BV273" s="204"/>
      <c r="BW273" s="204"/>
      <c r="BX273" s="204"/>
      <c r="BY273" s="204"/>
      <c r="BZ273" s="204"/>
      <c r="CA273" s="204"/>
      <c r="CB273" s="204"/>
      <c r="CC273" s="204"/>
      <c r="CD273" s="204"/>
      <c r="CE273" s="204"/>
      <c r="CF273" s="204"/>
      <c r="CG273" s="204"/>
      <c r="CH273" s="204"/>
      <c r="CI273" s="204"/>
      <c r="CJ273" s="204"/>
      <c r="CK273" s="204"/>
      <c r="CL273" s="204"/>
      <c r="CM273" s="204"/>
      <c r="CN273" s="204"/>
      <c r="CO273" s="204"/>
      <c r="CP273" s="204"/>
      <c r="CQ273" s="204"/>
      <c r="CR273" s="204"/>
    </row>
    <row r="274" spans="1:96">
      <c r="A274" s="202"/>
      <c r="B274" s="203"/>
      <c r="C274" s="203"/>
      <c r="D274" s="204"/>
      <c r="E274" s="205"/>
      <c r="F274" s="340"/>
      <c r="G274" s="367"/>
      <c r="H274" s="204"/>
      <c r="I274" s="204"/>
      <c r="J274" s="204"/>
      <c r="K274" s="204"/>
      <c r="L274" s="204"/>
      <c r="M274" s="204"/>
      <c r="N274" s="204"/>
      <c r="O274" s="204"/>
      <c r="P274" s="204"/>
      <c r="Q274" s="204"/>
      <c r="R274" s="204"/>
      <c r="S274" s="204"/>
      <c r="T274" s="204"/>
      <c r="U274" s="204"/>
      <c r="V274" s="204"/>
      <c r="W274" s="204"/>
      <c r="X274" s="204"/>
      <c r="Y274" s="204"/>
      <c r="Z274" s="204"/>
      <c r="AA274" s="204"/>
      <c r="AB274" s="204"/>
      <c r="AC274" s="204"/>
      <c r="AD274" s="204"/>
      <c r="AE274" s="204"/>
      <c r="AF274" s="204"/>
      <c r="AG274" s="204"/>
      <c r="AH274" s="204"/>
      <c r="AI274" s="204"/>
      <c r="AJ274" s="204"/>
      <c r="AK274" s="204"/>
      <c r="AL274" s="204"/>
      <c r="AM274" s="204"/>
      <c r="AN274" s="204"/>
      <c r="AO274" s="204"/>
      <c r="AP274" s="204"/>
      <c r="AQ274" s="204"/>
      <c r="AR274" s="204"/>
      <c r="AS274" s="204"/>
      <c r="AT274" s="204"/>
      <c r="AU274" s="204"/>
      <c r="AV274" s="204"/>
      <c r="AW274" s="204"/>
      <c r="AX274" s="204"/>
      <c r="AY274" s="204"/>
      <c r="AZ274" s="204"/>
      <c r="BA274" s="204"/>
      <c r="BB274" s="204"/>
      <c r="BC274" s="204"/>
      <c r="BD274" s="204"/>
      <c r="BE274" s="204"/>
      <c r="BF274" s="204"/>
      <c r="BG274" s="204"/>
      <c r="BH274" s="204"/>
      <c r="BI274" s="204"/>
      <c r="BJ274" s="204"/>
      <c r="BK274" s="204"/>
      <c r="BL274" s="204"/>
      <c r="BM274" s="204"/>
      <c r="BN274" s="204"/>
      <c r="BO274" s="204"/>
      <c r="BP274" s="204"/>
      <c r="BQ274" s="204"/>
      <c r="BR274" s="204"/>
      <c r="BS274" s="204"/>
      <c r="BT274" s="204"/>
      <c r="BU274" s="204"/>
      <c r="BV274" s="204"/>
      <c r="BW274" s="204"/>
      <c r="BX274" s="204"/>
      <c r="BY274" s="204"/>
      <c r="BZ274" s="204"/>
      <c r="CA274" s="204"/>
      <c r="CB274" s="204"/>
      <c r="CC274" s="204"/>
      <c r="CD274" s="204"/>
      <c r="CE274" s="204"/>
      <c r="CF274" s="204"/>
      <c r="CG274" s="204"/>
      <c r="CH274" s="204"/>
      <c r="CI274" s="204"/>
      <c r="CJ274" s="204"/>
      <c r="CK274" s="204"/>
      <c r="CL274" s="204"/>
      <c r="CM274" s="204"/>
      <c r="CN274" s="204"/>
      <c r="CO274" s="204"/>
      <c r="CP274" s="204"/>
      <c r="CQ274" s="204"/>
      <c r="CR274" s="204"/>
    </row>
    <row r="275" spans="1:96">
      <c r="A275" s="202"/>
      <c r="B275" s="203"/>
      <c r="C275" s="203"/>
      <c r="D275" s="204"/>
      <c r="E275" s="205"/>
      <c r="F275" s="340"/>
      <c r="G275" s="367"/>
      <c r="H275" s="204"/>
      <c r="I275" s="204"/>
      <c r="J275" s="204"/>
      <c r="K275" s="204"/>
      <c r="L275" s="204"/>
      <c r="M275" s="204"/>
      <c r="N275" s="204"/>
      <c r="O275" s="204"/>
      <c r="P275" s="204"/>
      <c r="Q275" s="204"/>
      <c r="R275" s="204"/>
      <c r="S275" s="204"/>
      <c r="T275" s="204"/>
      <c r="U275" s="204"/>
      <c r="V275" s="204"/>
      <c r="W275" s="204"/>
      <c r="X275" s="204"/>
      <c r="Y275" s="204"/>
      <c r="Z275" s="204"/>
      <c r="AA275" s="204"/>
      <c r="AB275" s="204"/>
      <c r="AC275" s="204"/>
      <c r="AD275" s="204"/>
      <c r="AE275" s="204"/>
      <c r="AF275" s="204"/>
      <c r="AG275" s="204"/>
      <c r="AH275" s="204"/>
      <c r="AI275" s="204"/>
      <c r="AJ275" s="204"/>
      <c r="AK275" s="204"/>
      <c r="AL275" s="204"/>
      <c r="AM275" s="204"/>
      <c r="AN275" s="204"/>
      <c r="AO275" s="204"/>
      <c r="AP275" s="204"/>
      <c r="AQ275" s="204"/>
      <c r="AR275" s="204"/>
      <c r="AS275" s="204"/>
      <c r="AT275" s="204"/>
      <c r="AU275" s="204"/>
      <c r="AV275" s="204"/>
      <c r="AW275" s="204"/>
      <c r="AX275" s="204"/>
      <c r="AY275" s="204"/>
      <c r="AZ275" s="204"/>
      <c r="BA275" s="204"/>
      <c r="BB275" s="204"/>
      <c r="BC275" s="204"/>
      <c r="BD275" s="204"/>
      <c r="BE275" s="204"/>
      <c r="BF275" s="204"/>
      <c r="BG275" s="204"/>
      <c r="BH275" s="204"/>
      <c r="BI275" s="204"/>
      <c r="BJ275" s="204"/>
      <c r="BK275" s="204"/>
      <c r="BL275" s="204"/>
      <c r="BM275" s="204"/>
      <c r="BN275" s="204"/>
      <c r="BO275" s="204"/>
      <c r="BP275" s="204"/>
      <c r="BQ275" s="204"/>
      <c r="BR275" s="204"/>
      <c r="BS275" s="204"/>
      <c r="BT275" s="204"/>
      <c r="BU275" s="204"/>
      <c r="BV275" s="204"/>
      <c r="BW275" s="204"/>
      <c r="BX275" s="204"/>
      <c r="BY275" s="204"/>
      <c r="BZ275" s="204"/>
      <c r="CA275" s="204"/>
      <c r="CB275" s="204"/>
      <c r="CC275" s="204"/>
      <c r="CD275" s="204"/>
      <c r="CE275" s="204"/>
      <c r="CF275" s="204"/>
      <c r="CG275" s="204"/>
      <c r="CH275" s="204"/>
      <c r="CI275" s="204"/>
      <c r="CJ275" s="204"/>
      <c r="CK275" s="204"/>
      <c r="CL275" s="204"/>
      <c r="CM275" s="204"/>
      <c r="CN275" s="204"/>
      <c r="CO275" s="204"/>
      <c r="CP275" s="204"/>
      <c r="CQ275" s="204"/>
      <c r="CR275" s="204"/>
    </row>
    <row r="276" spans="1:96">
      <c r="A276" s="202"/>
      <c r="B276" s="203"/>
      <c r="C276" s="203"/>
      <c r="D276" s="204"/>
      <c r="E276" s="205"/>
      <c r="F276" s="340"/>
      <c r="G276" s="367"/>
      <c r="H276" s="204"/>
      <c r="I276" s="204"/>
      <c r="J276" s="204"/>
      <c r="K276" s="204"/>
      <c r="L276" s="204"/>
      <c r="M276" s="204"/>
      <c r="N276" s="204"/>
      <c r="O276" s="204"/>
      <c r="P276" s="204"/>
      <c r="Q276" s="204"/>
      <c r="R276" s="204"/>
      <c r="S276" s="204"/>
      <c r="T276" s="204"/>
      <c r="U276" s="204"/>
      <c r="V276" s="204"/>
      <c r="W276" s="204"/>
      <c r="X276" s="204"/>
      <c r="Y276" s="204"/>
      <c r="Z276" s="204"/>
      <c r="AA276" s="204"/>
      <c r="AB276" s="204"/>
      <c r="AC276" s="204"/>
      <c r="AD276" s="204"/>
      <c r="AE276" s="204"/>
      <c r="AF276" s="204"/>
      <c r="AG276" s="204"/>
      <c r="AH276" s="204"/>
      <c r="AI276" s="204"/>
      <c r="AJ276" s="204"/>
      <c r="AK276" s="204"/>
      <c r="AL276" s="204"/>
      <c r="AM276" s="204"/>
      <c r="AN276" s="204"/>
      <c r="AO276" s="204"/>
      <c r="AP276" s="204"/>
      <c r="AQ276" s="204"/>
      <c r="AR276" s="204"/>
      <c r="AS276" s="204"/>
      <c r="AT276" s="204"/>
      <c r="AU276" s="204"/>
      <c r="AV276" s="204"/>
      <c r="AW276" s="204"/>
      <c r="AX276" s="204"/>
      <c r="AY276" s="204"/>
      <c r="AZ276" s="204"/>
      <c r="BA276" s="204"/>
      <c r="BB276" s="204"/>
      <c r="BC276" s="204"/>
      <c r="BD276" s="204"/>
      <c r="BE276" s="204"/>
      <c r="BF276" s="204"/>
      <c r="BG276" s="204"/>
      <c r="BH276" s="204"/>
      <c r="BI276" s="204"/>
      <c r="BJ276" s="204"/>
      <c r="BK276" s="204"/>
      <c r="BL276" s="204"/>
      <c r="BM276" s="204"/>
      <c r="BN276" s="204"/>
      <c r="BO276" s="204"/>
      <c r="BP276" s="204"/>
      <c r="BQ276" s="204"/>
      <c r="BR276" s="204"/>
      <c r="BS276" s="204"/>
      <c r="BT276" s="204"/>
      <c r="BU276" s="204"/>
      <c r="BV276" s="204"/>
      <c r="BW276" s="204"/>
      <c r="BX276" s="204"/>
      <c r="BY276" s="204"/>
      <c r="BZ276" s="204"/>
      <c r="CA276" s="204"/>
      <c r="CB276" s="204"/>
      <c r="CC276" s="204"/>
      <c r="CD276" s="204"/>
      <c r="CE276" s="204"/>
      <c r="CF276" s="204"/>
      <c r="CG276" s="204"/>
      <c r="CH276" s="204"/>
      <c r="CI276" s="204"/>
      <c r="CJ276" s="204"/>
      <c r="CK276" s="204"/>
      <c r="CL276" s="204"/>
      <c r="CM276" s="204"/>
      <c r="CN276" s="204"/>
      <c r="CO276" s="204"/>
      <c r="CP276" s="204"/>
      <c r="CQ276" s="204"/>
      <c r="CR276" s="204"/>
    </row>
    <row r="277" spans="1:96">
      <c r="A277" s="202"/>
      <c r="B277" s="203"/>
      <c r="C277" s="203"/>
      <c r="D277" s="204"/>
      <c r="E277" s="205"/>
      <c r="F277" s="340"/>
      <c r="G277" s="367"/>
      <c r="H277" s="204"/>
      <c r="I277" s="204"/>
      <c r="J277" s="204"/>
      <c r="K277" s="204"/>
      <c r="L277" s="204"/>
      <c r="M277" s="204"/>
      <c r="N277" s="204"/>
      <c r="O277" s="204"/>
      <c r="P277" s="204"/>
      <c r="Q277" s="204"/>
      <c r="R277" s="204"/>
      <c r="S277" s="204"/>
      <c r="T277" s="204"/>
      <c r="U277" s="204"/>
      <c r="V277" s="204"/>
      <c r="W277" s="204"/>
      <c r="X277" s="204"/>
      <c r="Y277" s="204"/>
      <c r="Z277" s="204"/>
      <c r="AA277" s="204"/>
      <c r="AB277" s="204"/>
      <c r="AC277" s="204"/>
      <c r="AD277" s="204"/>
      <c r="AE277" s="204"/>
      <c r="AF277" s="204"/>
      <c r="AG277" s="204"/>
      <c r="AH277" s="204"/>
      <c r="AI277" s="204"/>
      <c r="AJ277" s="204"/>
      <c r="AK277" s="204"/>
      <c r="AL277" s="204"/>
      <c r="AM277" s="204"/>
      <c r="AN277" s="204"/>
      <c r="AO277" s="204"/>
      <c r="AP277" s="204"/>
      <c r="AQ277" s="204"/>
      <c r="AR277" s="204"/>
      <c r="AS277" s="204"/>
      <c r="AT277" s="204"/>
      <c r="AU277" s="204"/>
      <c r="AV277" s="204"/>
      <c r="AW277" s="204"/>
      <c r="AX277" s="204"/>
      <c r="AY277" s="204"/>
      <c r="AZ277" s="204"/>
      <c r="BA277" s="204"/>
      <c r="BB277" s="204"/>
      <c r="BC277" s="204"/>
      <c r="BD277" s="204"/>
      <c r="BE277" s="204"/>
      <c r="BF277" s="204"/>
      <c r="BG277" s="204"/>
      <c r="BH277" s="204"/>
      <c r="BI277" s="204"/>
      <c r="BJ277" s="204"/>
      <c r="BK277" s="204"/>
      <c r="BL277" s="204"/>
      <c r="BM277" s="204"/>
      <c r="BN277" s="204"/>
      <c r="BO277" s="204"/>
      <c r="BP277" s="204"/>
      <c r="BQ277" s="204"/>
      <c r="BR277" s="204"/>
      <c r="BS277" s="204"/>
      <c r="BT277" s="204"/>
      <c r="BU277" s="204"/>
      <c r="BV277" s="204"/>
      <c r="BW277" s="204"/>
      <c r="BX277" s="204"/>
      <c r="BY277" s="204"/>
      <c r="BZ277" s="204"/>
      <c r="CA277" s="204"/>
      <c r="CB277" s="204"/>
      <c r="CC277" s="204"/>
      <c r="CD277" s="204"/>
      <c r="CE277" s="204"/>
      <c r="CF277" s="204"/>
      <c r="CG277" s="204"/>
      <c r="CH277" s="204"/>
      <c r="CI277" s="204"/>
      <c r="CJ277" s="204"/>
      <c r="CK277" s="204"/>
      <c r="CL277" s="204"/>
      <c r="CM277" s="204"/>
      <c r="CN277" s="204"/>
      <c r="CO277" s="204"/>
      <c r="CP277" s="204"/>
      <c r="CQ277" s="204"/>
      <c r="CR277" s="204"/>
    </row>
    <row r="278" spans="1:96">
      <c r="A278" s="202"/>
      <c r="B278" s="203"/>
      <c r="C278" s="203"/>
      <c r="D278" s="204"/>
      <c r="E278" s="205"/>
      <c r="F278" s="340"/>
      <c r="G278" s="367"/>
      <c r="H278" s="204"/>
      <c r="I278" s="204"/>
      <c r="J278" s="204"/>
      <c r="K278" s="204"/>
      <c r="L278" s="204"/>
      <c r="M278" s="204"/>
      <c r="N278" s="204"/>
      <c r="O278" s="204"/>
      <c r="P278" s="204"/>
      <c r="Q278" s="204"/>
      <c r="R278" s="204"/>
      <c r="S278" s="204"/>
      <c r="T278" s="204"/>
      <c r="U278" s="204"/>
      <c r="V278" s="204"/>
      <c r="W278" s="204"/>
      <c r="X278" s="204"/>
      <c r="Y278" s="204"/>
      <c r="Z278" s="204"/>
      <c r="AA278" s="204"/>
      <c r="AB278" s="204"/>
      <c r="AC278" s="204"/>
      <c r="AD278" s="204"/>
      <c r="AE278" s="204"/>
      <c r="AF278" s="204"/>
      <c r="AG278" s="204"/>
      <c r="AH278" s="204"/>
      <c r="AI278" s="204"/>
      <c r="AJ278" s="204"/>
      <c r="AK278" s="204"/>
      <c r="AL278" s="204"/>
      <c r="AM278" s="204"/>
      <c r="AN278" s="204"/>
      <c r="AO278" s="204"/>
      <c r="AP278" s="204"/>
      <c r="AQ278" s="204"/>
      <c r="AR278" s="204"/>
      <c r="AS278" s="204"/>
      <c r="AT278" s="204"/>
      <c r="AU278" s="204"/>
      <c r="AV278" s="204"/>
      <c r="AW278" s="204"/>
      <c r="AX278" s="204"/>
      <c r="AY278" s="204"/>
      <c r="AZ278" s="204"/>
      <c r="BA278" s="204"/>
      <c r="BB278" s="204"/>
      <c r="BC278" s="204"/>
      <c r="BD278" s="204"/>
      <c r="BE278" s="204"/>
      <c r="BF278" s="204"/>
      <c r="BG278" s="204"/>
      <c r="BH278" s="204"/>
      <c r="BI278" s="204"/>
      <c r="BJ278" s="204"/>
      <c r="BK278" s="204"/>
      <c r="BL278" s="204"/>
      <c r="BM278" s="204"/>
      <c r="BN278" s="204"/>
      <c r="BO278" s="204"/>
      <c r="BP278" s="204"/>
      <c r="BQ278" s="204"/>
      <c r="BR278" s="204"/>
      <c r="BS278" s="204"/>
      <c r="BT278" s="204"/>
      <c r="BU278" s="204"/>
      <c r="BV278" s="204"/>
      <c r="BW278" s="204"/>
      <c r="BX278" s="204"/>
      <c r="BY278" s="204"/>
      <c r="BZ278" s="204"/>
      <c r="CA278" s="204"/>
      <c r="CB278" s="204"/>
      <c r="CC278" s="204"/>
      <c r="CD278" s="204"/>
      <c r="CE278" s="204"/>
      <c r="CF278" s="204"/>
      <c r="CG278" s="204"/>
      <c r="CH278" s="204"/>
      <c r="CI278" s="204"/>
      <c r="CJ278" s="204"/>
      <c r="CK278" s="204"/>
      <c r="CL278" s="204"/>
      <c r="CM278" s="204"/>
      <c r="CN278" s="204"/>
      <c r="CO278" s="204"/>
      <c r="CP278" s="204"/>
      <c r="CQ278" s="204"/>
      <c r="CR278" s="204"/>
    </row>
    <row r="279" spans="1:96">
      <c r="A279" s="202"/>
      <c r="B279" s="203"/>
      <c r="C279" s="203"/>
      <c r="D279" s="204"/>
      <c r="E279" s="205"/>
      <c r="F279" s="340"/>
      <c r="G279" s="367"/>
      <c r="H279" s="204"/>
      <c r="I279" s="204"/>
      <c r="J279" s="204"/>
      <c r="K279" s="204"/>
      <c r="L279" s="204"/>
      <c r="M279" s="204"/>
      <c r="N279" s="204"/>
      <c r="O279" s="204"/>
      <c r="P279" s="204"/>
      <c r="Q279" s="204"/>
      <c r="R279" s="204"/>
      <c r="S279" s="204"/>
      <c r="T279" s="204"/>
      <c r="U279" s="204"/>
      <c r="V279" s="204"/>
      <c r="W279" s="204"/>
      <c r="X279" s="204"/>
      <c r="Y279" s="204"/>
      <c r="Z279" s="204"/>
      <c r="AA279" s="204"/>
      <c r="AB279" s="204"/>
      <c r="AC279" s="204"/>
      <c r="AD279" s="204"/>
      <c r="AE279" s="204"/>
      <c r="AF279" s="204"/>
      <c r="AG279" s="204"/>
      <c r="AH279" s="204"/>
      <c r="AI279" s="204"/>
      <c r="AJ279" s="204"/>
      <c r="AK279" s="204"/>
      <c r="AL279" s="204"/>
      <c r="AM279" s="204"/>
      <c r="AN279" s="204"/>
      <c r="AO279" s="204"/>
      <c r="AP279" s="204"/>
      <c r="AQ279" s="204"/>
      <c r="AR279" s="204"/>
      <c r="AS279" s="204"/>
      <c r="AT279" s="204"/>
      <c r="AU279" s="204"/>
      <c r="AV279" s="204"/>
      <c r="AW279" s="204"/>
      <c r="AX279" s="204"/>
      <c r="AY279" s="204"/>
      <c r="AZ279" s="204"/>
      <c r="BA279" s="204"/>
      <c r="BB279" s="204"/>
      <c r="BC279" s="204"/>
      <c r="BD279" s="204"/>
      <c r="BE279" s="204"/>
      <c r="BF279" s="204"/>
      <c r="BG279" s="204"/>
      <c r="BH279" s="204"/>
      <c r="BI279" s="204"/>
      <c r="BJ279" s="204"/>
      <c r="BK279" s="204"/>
      <c r="BL279" s="204"/>
      <c r="BM279" s="204"/>
      <c r="BN279" s="204"/>
      <c r="BO279" s="204"/>
      <c r="BP279" s="204"/>
      <c r="BQ279" s="204"/>
      <c r="BR279" s="204"/>
      <c r="BS279" s="204"/>
      <c r="BT279" s="204"/>
      <c r="BU279" s="204"/>
      <c r="BV279" s="204"/>
      <c r="BW279" s="204"/>
      <c r="BX279" s="204"/>
      <c r="BY279" s="204"/>
      <c r="BZ279" s="204"/>
      <c r="CA279" s="204"/>
      <c r="CB279" s="204"/>
      <c r="CC279" s="204"/>
      <c r="CD279" s="204"/>
      <c r="CE279" s="204"/>
      <c r="CF279" s="204"/>
      <c r="CG279" s="204"/>
      <c r="CH279" s="204"/>
      <c r="CI279" s="204"/>
      <c r="CJ279" s="204"/>
      <c r="CK279" s="204"/>
      <c r="CL279" s="204"/>
      <c r="CM279" s="204"/>
      <c r="CN279" s="204"/>
      <c r="CO279" s="204"/>
      <c r="CP279" s="204"/>
      <c r="CQ279" s="204"/>
      <c r="CR279" s="204"/>
    </row>
    <row r="280" spans="1:96">
      <c r="A280" s="202"/>
      <c r="B280" s="203"/>
      <c r="C280" s="203"/>
      <c r="D280" s="204"/>
      <c r="E280" s="205"/>
      <c r="F280" s="340"/>
      <c r="G280" s="367"/>
      <c r="H280" s="204"/>
      <c r="I280" s="204"/>
      <c r="J280" s="204"/>
      <c r="K280" s="204"/>
      <c r="L280" s="204"/>
      <c r="M280" s="204"/>
      <c r="N280" s="204"/>
      <c r="O280" s="204"/>
      <c r="P280" s="204"/>
      <c r="Q280" s="204"/>
      <c r="R280" s="204"/>
      <c r="S280" s="204"/>
      <c r="T280" s="204"/>
      <c r="U280" s="204"/>
      <c r="V280" s="204"/>
      <c r="W280" s="204"/>
      <c r="X280" s="204"/>
      <c r="Y280" s="204"/>
      <c r="Z280" s="204"/>
      <c r="AA280" s="204"/>
      <c r="AB280" s="204"/>
      <c r="AC280" s="204"/>
      <c r="AD280" s="204"/>
      <c r="AE280" s="204"/>
      <c r="AF280" s="204"/>
      <c r="AG280" s="204"/>
      <c r="AH280" s="204"/>
      <c r="AI280" s="204"/>
      <c r="AJ280" s="204"/>
      <c r="AK280" s="204"/>
      <c r="AL280" s="204"/>
      <c r="AM280" s="204"/>
      <c r="AN280" s="204"/>
      <c r="AO280" s="204"/>
      <c r="AP280" s="204"/>
      <c r="AQ280" s="204"/>
      <c r="AR280" s="204"/>
      <c r="AS280" s="204"/>
      <c r="AT280" s="204"/>
      <c r="AU280" s="204"/>
      <c r="AV280" s="204"/>
      <c r="AW280" s="204"/>
      <c r="AX280" s="204"/>
      <c r="AY280" s="204"/>
      <c r="AZ280" s="204"/>
      <c r="BA280" s="204"/>
      <c r="BB280" s="204"/>
      <c r="BC280" s="204"/>
      <c r="BD280" s="204"/>
      <c r="BE280" s="204"/>
      <c r="BF280" s="204"/>
      <c r="BG280" s="204"/>
      <c r="BH280" s="204"/>
      <c r="BI280" s="204"/>
      <c r="BJ280" s="204"/>
      <c r="BK280" s="204"/>
      <c r="BL280" s="204"/>
      <c r="BM280" s="204"/>
      <c r="BN280" s="204"/>
      <c r="BO280" s="204"/>
      <c r="BP280" s="204"/>
      <c r="BQ280" s="204"/>
      <c r="BR280" s="204"/>
      <c r="BS280" s="204"/>
      <c r="BT280" s="204"/>
      <c r="BU280" s="204"/>
      <c r="BV280" s="204"/>
      <c r="BW280" s="204"/>
      <c r="BX280" s="204"/>
      <c r="BY280" s="204"/>
      <c r="BZ280" s="204"/>
      <c r="CA280" s="204"/>
      <c r="CB280" s="204"/>
      <c r="CC280" s="204"/>
      <c r="CD280" s="204"/>
      <c r="CE280" s="204"/>
      <c r="CF280" s="204"/>
      <c r="CG280" s="204"/>
      <c r="CH280" s="204"/>
      <c r="CI280" s="204"/>
      <c r="CJ280" s="204"/>
      <c r="CK280" s="204"/>
      <c r="CL280" s="204"/>
      <c r="CM280" s="204"/>
      <c r="CN280" s="204"/>
      <c r="CO280" s="204"/>
      <c r="CP280" s="204"/>
      <c r="CQ280" s="204"/>
      <c r="CR280" s="204"/>
    </row>
    <row r="281" spans="1:96">
      <c r="A281" s="202"/>
      <c r="B281" s="203"/>
      <c r="C281" s="203"/>
      <c r="D281" s="204"/>
      <c r="E281" s="205"/>
      <c r="F281" s="340"/>
      <c r="G281" s="367"/>
      <c r="H281" s="204"/>
      <c r="I281" s="204"/>
      <c r="J281" s="204"/>
      <c r="K281" s="204"/>
      <c r="L281" s="204"/>
      <c r="M281" s="204"/>
      <c r="N281" s="204"/>
      <c r="O281" s="204"/>
      <c r="P281" s="204"/>
      <c r="Q281" s="204"/>
      <c r="R281" s="204"/>
      <c r="S281" s="204"/>
      <c r="T281" s="204"/>
      <c r="U281" s="204"/>
      <c r="V281" s="204"/>
      <c r="W281" s="204"/>
      <c r="X281" s="204"/>
      <c r="Y281" s="204"/>
      <c r="Z281" s="204"/>
      <c r="AA281" s="204"/>
      <c r="AB281" s="204"/>
      <c r="AC281" s="204"/>
      <c r="AD281" s="204"/>
      <c r="AE281" s="204"/>
      <c r="AF281" s="204"/>
      <c r="AG281" s="204"/>
      <c r="AH281" s="204"/>
      <c r="AI281" s="204"/>
      <c r="AJ281" s="204"/>
      <c r="AK281" s="204"/>
      <c r="AL281" s="204"/>
      <c r="AM281" s="204"/>
      <c r="AN281" s="204"/>
      <c r="AO281" s="204"/>
      <c r="AP281" s="204"/>
      <c r="AQ281" s="204"/>
      <c r="AR281" s="204"/>
      <c r="AS281" s="204"/>
      <c r="AT281" s="204"/>
      <c r="AU281" s="204"/>
      <c r="AV281" s="204"/>
      <c r="AW281" s="204"/>
      <c r="AX281" s="204"/>
      <c r="AY281" s="204"/>
      <c r="AZ281" s="204"/>
      <c r="BA281" s="204"/>
      <c r="BB281" s="204"/>
      <c r="BC281" s="204"/>
      <c r="BD281" s="204"/>
      <c r="BE281" s="204"/>
      <c r="BF281" s="204"/>
      <c r="BG281" s="204"/>
      <c r="BH281" s="204"/>
      <c r="BI281" s="204"/>
      <c r="BJ281" s="204"/>
      <c r="BK281" s="204"/>
      <c r="BL281" s="204"/>
      <c r="BM281" s="204"/>
      <c r="BN281" s="204"/>
      <c r="BO281" s="204"/>
      <c r="BP281" s="204"/>
      <c r="BQ281" s="204"/>
      <c r="BR281" s="204"/>
      <c r="BS281" s="204"/>
      <c r="BT281" s="204"/>
      <c r="BU281" s="204"/>
      <c r="BV281" s="204"/>
      <c r="BW281" s="204"/>
      <c r="BX281" s="204"/>
      <c r="BY281" s="204"/>
      <c r="BZ281" s="204"/>
      <c r="CA281" s="204"/>
      <c r="CB281" s="204"/>
      <c r="CC281" s="204"/>
      <c r="CD281" s="204"/>
      <c r="CE281" s="204"/>
      <c r="CF281" s="204"/>
      <c r="CG281" s="204"/>
      <c r="CH281" s="204"/>
      <c r="CI281" s="204"/>
      <c r="CJ281" s="204"/>
      <c r="CK281" s="204"/>
      <c r="CL281" s="204"/>
      <c r="CM281" s="204"/>
      <c r="CN281" s="204"/>
      <c r="CO281" s="204"/>
      <c r="CP281" s="204"/>
      <c r="CQ281" s="204"/>
      <c r="CR281" s="204"/>
    </row>
    <row r="282" spans="1:96">
      <c r="A282" s="202"/>
      <c r="B282" s="203"/>
      <c r="C282" s="203"/>
      <c r="D282" s="204"/>
      <c r="E282" s="205"/>
      <c r="F282" s="340"/>
      <c r="G282" s="367"/>
      <c r="H282" s="204"/>
      <c r="I282" s="204"/>
      <c r="J282" s="204"/>
      <c r="K282" s="204"/>
      <c r="L282" s="204"/>
      <c r="M282" s="204"/>
      <c r="N282" s="204"/>
      <c r="O282" s="204"/>
      <c r="P282" s="204"/>
      <c r="Q282" s="204"/>
      <c r="R282" s="204"/>
      <c r="S282" s="204"/>
      <c r="T282" s="204"/>
      <c r="U282" s="204"/>
      <c r="V282" s="204"/>
      <c r="W282" s="204"/>
      <c r="X282" s="204"/>
      <c r="Y282" s="204"/>
      <c r="Z282" s="204"/>
      <c r="AA282" s="204"/>
      <c r="AB282" s="204"/>
      <c r="AC282" s="204"/>
      <c r="AD282" s="204"/>
      <c r="AE282" s="204"/>
      <c r="AF282" s="204"/>
      <c r="AG282" s="204"/>
      <c r="AH282" s="204"/>
      <c r="AI282" s="204"/>
      <c r="AJ282" s="204"/>
      <c r="AK282" s="204"/>
      <c r="AL282" s="204"/>
      <c r="AM282" s="204"/>
      <c r="AN282" s="204"/>
      <c r="AO282" s="204"/>
      <c r="AP282" s="204"/>
      <c r="AQ282" s="204"/>
      <c r="AR282" s="204"/>
      <c r="AS282" s="204"/>
      <c r="AT282" s="204"/>
      <c r="AU282" s="204"/>
      <c r="AV282" s="204"/>
      <c r="AW282" s="204"/>
      <c r="AX282" s="204"/>
      <c r="AY282" s="204"/>
      <c r="AZ282" s="204"/>
      <c r="BA282" s="204"/>
      <c r="BB282" s="204"/>
      <c r="BC282" s="204"/>
      <c r="BD282" s="204"/>
      <c r="BE282" s="204"/>
      <c r="BF282" s="204"/>
      <c r="BG282" s="204"/>
      <c r="BH282" s="204"/>
      <c r="BI282" s="204"/>
      <c r="BJ282" s="204"/>
      <c r="BK282" s="204"/>
      <c r="BL282" s="204"/>
      <c r="BM282" s="204"/>
      <c r="BN282" s="204"/>
      <c r="BO282" s="204"/>
      <c r="BP282" s="204"/>
      <c r="BQ282" s="204"/>
      <c r="BR282" s="204"/>
      <c r="BS282" s="204"/>
      <c r="BT282" s="204"/>
      <c r="BU282" s="204"/>
      <c r="BV282" s="204"/>
      <c r="BW282" s="204"/>
      <c r="BX282" s="204"/>
      <c r="BY282" s="204"/>
      <c r="BZ282" s="204"/>
      <c r="CA282" s="204"/>
      <c r="CB282" s="204"/>
      <c r="CC282" s="204"/>
      <c r="CD282" s="204"/>
      <c r="CE282" s="204"/>
      <c r="CF282" s="204"/>
      <c r="CG282" s="204"/>
      <c r="CH282" s="204"/>
      <c r="CI282" s="204"/>
      <c r="CJ282" s="204"/>
      <c r="CK282" s="204"/>
      <c r="CL282" s="204"/>
      <c r="CM282" s="204"/>
      <c r="CN282" s="204"/>
      <c r="CO282" s="204"/>
      <c r="CP282" s="204"/>
      <c r="CQ282" s="204"/>
      <c r="CR282" s="204"/>
    </row>
    <row r="283" spans="1:96">
      <c r="A283" s="202"/>
      <c r="B283" s="203"/>
      <c r="C283" s="203"/>
      <c r="D283" s="204"/>
      <c r="E283" s="205"/>
      <c r="F283" s="340"/>
      <c r="G283" s="367"/>
      <c r="H283" s="204"/>
      <c r="I283" s="204"/>
      <c r="J283" s="204"/>
      <c r="K283" s="204"/>
      <c r="L283" s="204"/>
      <c r="M283" s="204"/>
      <c r="N283" s="204"/>
      <c r="O283" s="204"/>
      <c r="P283" s="204"/>
      <c r="Q283" s="204"/>
      <c r="R283" s="204"/>
      <c r="S283" s="204"/>
      <c r="T283" s="204"/>
      <c r="U283" s="204"/>
      <c r="V283" s="204"/>
      <c r="W283" s="204"/>
      <c r="X283" s="204"/>
      <c r="Y283" s="204"/>
      <c r="Z283" s="204"/>
      <c r="AA283" s="204"/>
      <c r="AB283" s="204"/>
      <c r="AC283" s="204"/>
      <c r="AD283" s="204"/>
      <c r="AE283" s="204"/>
      <c r="AF283" s="204"/>
      <c r="AG283" s="204"/>
      <c r="AH283" s="204"/>
      <c r="AI283" s="204"/>
      <c r="AJ283" s="204"/>
      <c r="AK283" s="204"/>
      <c r="AL283" s="204"/>
      <c r="AM283" s="204"/>
      <c r="AN283" s="204"/>
      <c r="AO283" s="204"/>
      <c r="AP283" s="204"/>
      <c r="AQ283" s="204"/>
      <c r="AR283" s="204"/>
      <c r="AS283" s="204"/>
      <c r="AT283" s="204"/>
      <c r="AU283" s="204"/>
      <c r="AV283" s="204"/>
      <c r="AW283" s="204"/>
      <c r="AX283" s="204"/>
      <c r="AY283" s="204"/>
      <c r="AZ283" s="204"/>
      <c r="BA283" s="204"/>
      <c r="BB283" s="204"/>
      <c r="BC283" s="204"/>
      <c r="BD283" s="204"/>
      <c r="BE283" s="204"/>
      <c r="BF283" s="204"/>
      <c r="BG283" s="204"/>
      <c r="BH283" s="204"/>
      <c r="BI283" s="204"/>
      <c r="BJ283" s="204"/>
      <c r="BK283" s="204"/>
      <c r="BL283" s="204"/>
      <c r="BM283" s="204"/>
      <c r="BN283" s="204"/>
      <c r="BO283" s="204"/>
      <c r="BP283" s="204"/>
      <c r="BQ283" s="204"/>
      <c r="BR283" s="204"/>
      <c r="BS283" s="204"/>
      <c r="BT283" s="204"/>
      <c r="BU283" s="204"/>
      <c r="BV283" s="204"/>
      <c r="BW283" s="204"/>
      <c r="BX283" s="204"/>
      <c r="BY283" s="204"/>
      <c r="BZ283" s="204"/>
      <c r="CA283" s="204"/>
      <c r="CB283" s="204"/>
      <c r="CC283" s="204"/>
      <c r="CD283" s="204"/>
      <c r="CE283" s="204"/>
      <c r="CF283" s="204"/>
      <c r="CG283" s="204"/>
      <c r="CH283" s="204"/>
      <c r="CI283" s="204"/>
      <c r="CJ283" s="204"/>
      <c r="CK283" s="204"/>
      <c r="CL283" s="204"/>
      <c r="CM283" s="204"/>
      <c r="CN283" s="204"/>
      <c r="CO283" s="204"/>
      <c r="CP283" s="204"/>
      <c r="CQ283" s="204"/>
      <c r="CR283" s="204"/>
    </row>
    <row r="284" spans="1:96">
      <c r="A284" s="202"/>
      <c r="B284" s="203"/>
      <c r="C284" s="203"/>
      <c r="D284" s="204"/>
      <c r="E284" s="205"/>
      <c r="F284" s="340"/>
      <c r="G284" s="367"/>
      <c r="H284" s="204"/>
      <c r="I284" s="204"/>
      <c r="J284" s="204"/>
      <c r="K284" s="204"/>
      <c r="L284" s="204"/>
      <c r="M284" s="204"/>
      <c r="N284" s="204"/>
      <c r="O284" s="204"/>
      <c r="P284" s="204"/>
      <c r="Q284" s="204"/>
      <c r="R284" s="204"/>
      <c r="S284" s="204"/>
      <c r="T284" s="204"/>
      <c r="U284" s="204"/>
      <c r="V284" s="204"/>
      <c r="W284" s="204"/>
      <c r="X284" s="204"/>
      <c r="Y284" s="204"/>
      <c r="Z284" s="204"/>
      <c r="AA284" s="204"/>
      <c r="AB284" s="204"/>
      <c r="AC284" s="204"/>
      <c r="AD284" s="204"/>
      <c r="AE284" s="204"/>
      <c r="AF284" s="204"/>
      <c r="AG284" s="204"/>
      <c r="AH284" s="204"/>
      <c r="AI284" s="204"/>
      <c r="AJ284" s="204"/>
      <c r="AK284" s="204"/>
      <c r="AL284" s="204"/>
      <c r="AM284" s="204"/>
      <c r="AN284" s="204"/>
      <c r="AO284" s="204"/>
      <c r="AP284" s="204"/>
      <c r="AQ284" s="204"/>
      <c r="AR284" s="204"/>
      <c r="AS284" s="204"/>
      <c r="AT284" s="204"/>
      <c r="AU284" s="204"/>
      <c r="AV284" s="204"/>
      <c r="AW284" s="204"/>
      <c r="AX284" s="204"/>
      <c r="AY284" s="204"/>
      <c r="AZ284" s="204"/>
      <c r="BA284" s="204"/>
      <c r="BB284" s="204"/>
      <c r="BC284" s="204"/>
      <c r="BD284" s="204"/>
      <c r="BE284" s="204"/>
      <c r="BF284" s="204"/>
      <c r="BG284" s="204"/>
      <c r="BH284" s="204"/>
      <c r="BI284" s="204"/>
      <c r="BJ284" s="204"/>
      <c r="BK284" s="204"/>
      <c r="BL284" s="204"/>
      <c r="BM284" s="204"/>
      <c r="BN284" s="204"/>
      <c r="BO284" s="204"/>
      <c r="BP284" s="204"/>
      <c r="BQ284" s="204"/>
      <c r="BR284" s="204"/>
      <c r="BS284" s="204"/>
      <c r="BT284" s="204"/>
      <c r="BU284" s="204"/>
      <c r="BV284" s="204"/>
      <c r="BW284" s="204"/>
      <c r="BX284" s="204"/>
      <c r="BY284" s="204"/>
      <c r="BZ284" s="204"/>
      <c r="CA284" s="204"/>
      <c r="CB284" s="204"/>
      <c r="CC284" s="204"/>
      <c r="CD284" s="204"/>
      <c r="CE284" s="204"/>
      <c r="CF284" s="204"/>
      <c r="CG284" s="204"/>
      <c r="CH284" s="204"/>
      <c r="CI284" s="204"/>
      <c r="CJ284" s="204"/>
      <c r="CK284" s="204"/>
      <c r="CL284" s="204"/>
      <c r="CM284" s="204"/>
      <c r="CN284" s="204"/>
      <c r="CO284" s="204"/>
      <c r="CP284" s="204"/>
      <c r="CQ284" s="204"/>
      <c r="CR284" s="204"/>
    </row>
    <row r="285" spans="1:96">
      <c r="A285" s="202"/>
      <c r="B285" s="203"/>
      <c r="C285" s="203"/>
      <c r="D285" s="204"/>
      <c r="E285" s="205"/>
      <c r="F285" s="340"/>
      <c r="G285" s="367"/>
      <c r="H285" s="204"/>
      <c r="I285" s="204"/>
      <c r="J285" s="204"/>
      <c r="K285" s="204"/>
      <c r="L285" s="204"/>
      <c r="M285" s="204"/>
      <c r="N285" s="204"/>
      <c r="O285" s="204"/>
      <c r="P285" s="204"/>
      <c r="Q285" s="204"/>
      <c r="R285" s="204"/>
      <c r="S285" s="204"/>
      <c r="T285" s="204"/>
      <c r="U285" s="204"/>
      <c r="V285" s="204"/>
      <c r="W285" s="204"/>
      <c r="X285" s="204"/>
      <c r="Y285" s="204"/>
      <c r="Z285" s="204"/>
      <c r="AA285" s="204"/>
      <c r="AB285" s="204"/>
      <c r="AC285" s="204"/>
      <c r="AD285" s="204"/>
      <c r="AE285" s="204"/>
      <c r="AF285" s="204"/>
      <c r="AG285" s="204"/>
      <c r="AH285" s="204"/>
      <c r="AI285" s="204"/>
      <c r="AJ285" s="204"/>
      <c r="AK285" s="204"/>
      <c r="AL285" s="204"/>
      <c r="AM285" s="204"/>
      <c r="AN285" s="204"/>
      <c r="AO285" s="204"/>
      <c r="AP285" s="204"/>
      <c r="AQ285" s="204"/>
      <c r="AR285" s="204"/>
      <c r="AS285" s="204"/>
      <c r="AT285" s="204"/>
      <c r="AU285" s="204"/>
      <c r="AV285" s="204"/>
      <c r="AW285" s="204"/>
      <c r="AX285" s="204"/>
      <c r="AY285" s="204"/>
      <c r="AZ285" s="204"/>
      <c r="BA285" s="204"/>
      <c r="BB285" s="204"/>
      <c r="BC285" s="204"/>
      <c r="BD285" s="204"/>
      <c r="BE285" s="204"/>
      <c r="BF285" s="204"/>
      <c r="BG285" s="204"/>
      <c r="BH285" s="204"/>
      <c r="BI285" s="204"/>
      <c r="BJ285" s="204"/>
      <c r="BK285" s="204"/>
      <c r="BL285" s="204"/>
      <c r="BM285" s="204"/>
      <c r="BN285" s="204"/>
      <c r="BO285" s="204"/>
      <c r="BP285" s="204"/>
      <c r="BQ285" s="204"/>
      <c r="BR285" s="204"/>
      <c r="BS285" s="204"/>
      <c r="BT285" s="204"/>
      <c r="BU285" s="204"/>
      <c r="BV285" s="204"/>
      <c r="BW285" s="204"/>
      <c r="BX285" s="204"/>
      <c r="BY285" s="204"/>
      <c r="BZ285" s="204"/>
      <c r="CA285" s="204"/>
      <c r="CB285" s="204"/>
      <c r="CC285" s="204"/>
      <c r="CD285" s="204"/>
      <c r="CE285" s="204"/>
      <c r="CF285" s="204"/>
      <c r="CG285" s="204"/>
      <c r="CH285" s="204"/>
      <c r="CI285" s="204"/>
      <c r="CJ285" s="204"/>
      <c r="CK285" s="204"/>
      <c r="CL285" s="204"/>
      <c r="CM285" s="204"/>
      <c r="CN285" s="204"/>
      <c r="CO285" s="204"/>
      <c r="CP285" s="204"/>
      <c r="CQ285" s="204"/>
      <c r="CR285" s="204"/>
    </row>
    <row r="286" spans="1:96">
      <c r="A286" s="202"/>
      <c r="B286" s="203"/>
      <c r="C286" s="203"/>
      <c r="D286" s="204"/>
      <c r="E286" s="205"/>
      <c r="F286" s="340"/>
      <c r="G286" s="367"/>
      <c r="H286" s="204"/>
      <c r="I286" s="204"/>
      <c r="J286" s="204"/>
      <c r="K286" s="204"/>
      <c r="L286" s="204"/>
      <c r="M286" s="204"/>
      <c r="N286" s="204"/>
      <c r="O286" s="204"/>
      <c r="P286" s="204"/>
      <c r="Q286" s="204"/>
      <c r="R286" s="204"/>
      <c r="S286" s="204"/>
      <c r="T286" s="204"/>
      <c r="U286" s="204"/>
      <c r="V286" s="204"/>
      <c r="W286" s="204"/>
      <c r="X286" s="204"/>
      <c r="Y286" s="204"/>
      <c r="Z286" s="204"/>
      <c r="AA286" s="204"/>
      <c r="AB286" s="204"/>
      <c r="AC286" s="204"/>
      <c r="AD286" s="204"/>
      <c r="AE286" s="204"/>
      <c r="AF286" s="204"/>
      <c r="AG286" s="204"/>
      <c r="AH286" s="204"/>
      <c r="AI286" s="204"/>
      <c r="AJ286" s="204"/>
      <c r="AK286" s="204"/>
      <c r="AL286" s="204"/>
      <c r="AM286" s="204"/>
      <c r="AN286" s="204"/>
      <c r="AO286" s="204"/>
      <c r="AP286" s="204"/>
      <c r="AQ286" s="204"/>
      <c r="AR286" s="204"/>
      <c r="AS286" s="204"/>
      <c r="AT286" s="204"/>
      <c r="AU286" s="204"/>
      <c r="AV286" s="204"/>
      <c r="AW286" s="204"/>
      <c r="AX286" s="204"/>
      <c r="AY286" s="204"/>
      <c r="AZ286" s="204"/>
      <c r="BA286" s="204"/>
      <c r="BB286" s="204"/>
      <c r="BC286" s="204"/>
      <c r="BD286" s="204"/>
      <c r="BE286" s="204"/>
      <c r="BF286" s="204"/>
      <c r="BG286" s="204"/>
      <c r="BH286" s="204"/>
      <c r="BI286" s="204"/>
      <c r="BJ286" s="204"/>
      <c r="BK286" s="204"/>
      <c r="BL286" s="204"/>
      <c r="BM286" s="204"/>
      <c r="BN286" s="204"/>
      <c r="BO286" s="204"/>
      <c r="BP286" s="204"/>
      <c r="BQ286" s="204"/>
      <c r="BR286" s="204"/>
      <c r="BS286" s="204"/>
      <c r="BT286" s="204"/>
      <c r="BU286" s="204"/>
      <c r="BV286" s="204"/>
      <c r="BW286" s="204"/>
      <c r="BX286" s="204"/>
      <c r="BY286" s="204"/>
      <c r="BZ286" s="204"/>
      <c r="CA286" s="204"/>
      <c r="CB286" s="204"/>
      <c r="CC286" s="204"/>
      <c r="CD286" s="204"/>
      <c r="CE286" s="204"/>
      <c r="CF286" s="204"/>
      <c r="CG286" s="204"/>
      <c r="CH286" s="204"/>
      <c r="CI286" s="204"/>
      <c r="CJ286" s="204"/>
      <c r="CK286" s="204"/>
      <c r="CL286" s="204"/>
      <c r="CM286" s="204"/>
      <c r="CN286" s="204"/>
      <c r="CO286" s="204"/>
      <c r="CP286" s="204"/>
      <c r="CQ286" s="204"/>
      <c r="CR286" s="204"/>
    </row>
    <row r="287" spans="1:96">
      <c r="A287" s="202"/>
      <c r="B287" s="203"/>
      <c r="C287" s="203"/>
      <c r="D287" s="204"/>
      <c r="E287" s="205"/>
      <c r="F287" s="340"/>
      <c r="G287" s="367"/>
      <c r="H287" s="204"/>
      <c r="I287" s="204"/>
      <c r="J287" s="204"/>
      <c r="K287" s="204"/>
      <c r="L287" s="204"/>
      <c r="M287" s="204"/>
      <c r="N287" s="204"/>
      <c r="O287" s="204"/>
      <c r="P287" s="204"/>
      <c r="Q287" s="204"/>
      <c r="R287" s="204"/>
      <c r="S287" s="204"/>
      <c r="T287" s="204"/>
      <c r="U287" s="204"/>
      <c r="V287" s="204"/>
      <c r="W287" s="204"/>
      <c r="X287" s="204"/>
      <c r="Y287" s="204"/>
      <c r="Z287" s="204"/>
      <c r="AA287" s="204"/>
      <c r="AB287" s="204"/>
      <c r="AC287" s="204"/>
      <c r="AD287" s="204"/>
      <c r="AE287" s="204"/>
      <c r="AF287" s="204"/>
      <c r="AG287" s="204"/>
      <c r="AH287" s="204"/>
      <c r="AI287" s="204"/>
      <c r="AJ287" s="204"/>
      <c r="AK287" s="204"/>
      <c r="AL287" s="204"/>
      <c r="AM287" s="204"/>
      <c r="AN287" s="204"/>
      <c r="AO287" s="204"/>
      <c r="AP287" s="204"/>
      <c r="AQ287" s="204"/>
      <c r="AR287" s="204"/>
      <c r="AS287" s="204"/>
      <c r="AT287" s="204"/>
      <c r="AU287" s="204"/>
      <c r="AV287" s="204"/>
      <c r="AW287" s="204"/>
      <c r="AX287" s="204"/>
      <c r="AY287" s="204"/>
      <c r="AZ287" s="204"/>
      <c r="BA287" s="204"/>
      <c r="BB287" s="204"/>
      <c r="BC287" s="204"/>
      <c r="BD287" s="204"/>
      <c r="BE287" s="204"/>
      <c r="BF287" s="204"/>
      <c r="BG287" s="204"/>
      <c r="BH287" s="204"/>
      <c r="BI287" s="204"/>
      <c r="BJ287" s="204"/>
      <c r="BK287" s="204"/>
      <c r="BL287" s="204"/>
      <c r="BM287" s="204"/>
      <c r="BN287" s="204"/>
      <c r="BO287" s="204"/>
      <c r="BP287" s="204"/>
      <c r="BQ287" s="204"/>
      <c r="BR287" s="204"/>
      <c r="BS287" s="204"/>
      <c r="BT287" s="204"/>
      <c r="BU287" s="204"/>
      <c r="BV287" s="204"/>
      <c r="BW287" s="204"/>
      <c r="BX287" s="204"/>
      <c r="BY287" s="204"/>
      <c r="BZ287" s="204"/>
      <c r="CA287" s="204"/>
      <c r="CB287" s="204"/>
      <c r="CC287" s="204"/>
      <c r="CD287" s="204"/>
      <c r="CE287" s="204"/>
      <c r="CF287" s="204"/>
      <c r="CG287" s="204"/>
      <c r="CH287" s="204"/>
      <c r="CI287" s="204"/>
      <c r="CJ287" s="204"/>
      <c r="CK287" s="204"/>
      <c r="CL287" s="204"/>
      <c r="CM287" s="204"/>
      <c r="CN287" s="204"/>
      <c r="CO287" s="204"/>
      <c r="CP287" s="204"/>
      <c r="CQ287" s="204"/>
      <c r="CR287" s="204"/>
    </row>
    <row r="288" spans="1:96">
      <c r="A288" s="202"/>
      <c r="B288" s="203"/>
      <c r="C288" s="203"/>
      <c r="D288" s="204"/>
      <c r="E288" s="205"/>
      <c r="F288" s="340"/>
      <c r="G288" s="367"/>
      <c r="H288" s="204"/>
      <c r="I288" s="204"/>
      <c r="J288" s="204"/>
      <c r="K288" s="204"/>
      <c r="L288" s="204"/>
      <c r="M288" s="204"/>
      <c r="N288" s="204"/>
      <c r="O288" s="204"/>
      <c r="P288" s="204"/>
      <c r="Q288" s="204"/>
      <c r="R288" s="204"/>
      <c r="S288" s="204"/>
      <c r="T288" s="204"/>
      <c r="U288" s="204"/>
      <c r="V288" s="204"/>
      <c r="W288" s="204"/>
      <c r="X288" s="204"/>
      <c r="Y288" s="204"/>
      <c r="Z288" s="204"/>
      <c r="AA288" s="204"/>
      <c r="AB288" s="204"/>
      <c r="AC288" s="204"/>
      <c r="AD288" s="204"/>
      <c r="AE288" s="204"/>
      <c r="AF288" s="204"/>
      <c r="AG288" s="204"/>
      <c r="AH288" s="204"/>
      <c r="AI288" s="204"/>
      <c r="AJ288" s="204"/>
      <c r="AK288" s="204"/>
      <c r="AL288" s="204"/>
      <c r="AM288" s="204"/>
      <c r="AN288" s="204"/>
      <c r="AO288" s="204"/>
      <c r="AP288" s="204"/>
      <c r="AQ288" s="204"/>
      <c r="AR288" s="204"/>
      <c r="AS288" s="204"/>
      <c r="AT288" s="204"/>
      <c r="AU288" s="204"/>
      <c r="AV288" s="204"/>
      <c r="AW288" s="204"/>
      <c r="AX288" s="204"/>
      <c r="AY288" s="204"/>
      <c r="AZ288" s="204"/>
      <c r="BA288" s="204"/>
      <c r="BB288" s="204"/>
      <c r="BC288" s="204"/>
      <c r="BD288" s="204"/>
      <c r="BE288" s="204"/>
      <c r="BF288" s="204"/>
      <c r="BG288" s="204"/>
      <c r="BH288" s="204"/>
      <c r="BI288" s="204"/>
      <c r="BJ288" s="204"/>
      <c r="BK288" s="204"/>
      <c r="BL288" s="204"/>
      <c r="BM288" s="204"/>
      <c r="BN288" s="204"/>
      <c r="BO288" s="204"/>
      <c r="BP288" s="204"/>
      <c r="BQ288" s="204"/>
      <c r="BR288" s="204"/>
      <c r="BS288" s="204"/>
      <c r="BT288" s="204"/>
      <c r="BU288" s="204"/>
      <c r="BV288" s="204"/>
      <c r="BW288" s="204"/>
      <c r="BX288" s="204"/>
      <c r="BY288" s="204"/>
      <c r="BZ288" s="204"/>
      <c r="CA288" s="204"/>
      <c r="CB288" s="204"/>
      <c r="CC288" s="204"/>
      <c r="CD288" s="204"/>
      <c r="CE288" s="204"/>
      <c r="CF288" s="204"/>
      <c r="CG288" s="204"/>
      <c r="CH288" s="204"/>
      <c r="CI288" s="204"/>
      <c r="CJ288" s="204"/>
      <c r="CK288" s="204"/>
      <c r="CL288" s="204"/>
      <c r="CM288" s="204"/>
      <c r="CN288" s="204"/>
      <c r="CO288" s="204"/>
      <c r="CP288" s="204"/>
      <c r="CQ288" s="204"/>
      <c r="CR288" s="204"/>
    </row>
    <row r="289" spans="1:96">
      <c r="A289" s="202"/>
      <c r="B289" s="203"/>
      <c r="C289" s="203"/>
      <c r="D289" s="204"/>
      <c r="E289" s="205"/>
      <c r="F289" s="340"/>
      <c r="G289" s="367"/>
      <c r="H289" s="204"/>
      <c r="I289" s="204"/>
      <c r="J289" s="204"/>
      <c r="K289" s="204"/>
      <c r="L289" s="204"/>
      <c r="M289" s="204"/>
      <c r="N289" s="204"/>
      <c r="O289" s="204"/>
      <c r="P289" s="204"/>
      <c r="Q289" s="204"/>
      <c r="R289" s="204"/>
      <c r="S289" s="204"/>
      <c r="T289" s="204"/>
      <c r="U289" s="204"/>
      <c r="V289" s="204"/>
      <c r="W289" s="204"/>
      <c r="X289" s="204"/>
      <c r="Y289" s="204"/>
      <c r="Z289" s="204"/>
      <c r="AA289" s="204"/>
      <c r="AB289" s="204"/>
      <c r="AC289" s="204"/>
      <c r="AD289" s="204"/>
      <c r="AE289" s="204"/>
      <c r="AF289" s="204"/>
      <c r="AG289" s="204"/>
      <c r="AH289" s="204"/>
      <c r="AI289" s="204"/>
      <c r="AJ289" s="204"/>
      <c r="AK289" s="204"/>
      <c r="AL289" s="204"/>
      <c r="AM289" s="204"/>
      <c r="AN289" s="204"/>
      <c r="AO289" s="204"/>
      <c r="AP289" s="204"/>
      <c r="AQ289" s="204"/>
      <c r="AR289" s="204"/>
      <c r="AS289" s="204"/>
      <c r="AT289" s="204"/>
      <c r="AU289" s="204"/>
      <c r="AV289" s="204"/>
      <c r="AW289" s="204"/>
      <c r="AX289" s="204"/>
      <c r="AY289" s="204"/>
      <c r="AZ289" s="204"/>
      <c r="BA289" s="204"/>
      <c r="BB289" s="204"/>
      <c r="BC289" s="204"/>
      <c r="BD289" s="204"/>
      <c r="BE289" s="204"/>
      <c r="BF289" s="204"/>
      <c r="BG289" s="204"/>
      <c r="BH289" s="204"/>
      <c r="BI289" s="204"/>
      <c r="BJ289" s="204"/>
      <c r="BK289" s="204"/>
      <c r="BL289" s="204"/>
      <c r="BM289" s="204"/>
      <c r="BN289" s="204"/>
      <c r="BO289" s="204"/>
      <c r="BP289" s="204"/>
      <c r="BQ289" s="204"/>
      <c r="BR289" s="204"/>
      <c r="BS289" s="204"/>
      <c r="BT289" s="204"/>
      <c r="BU289" s="204"/>
      <c r="BV289" s="204"/>
      <c r="BW289" s="204"/>
      <c r="BX289" s="204"/>
      <c r="BY289" s="204"/>
      <c r="BZ289" s="204"/>
      <c r="CA289" s="204"/>
      <c r="CB289" s="204"/>
      <c r="CC289" s="204"/>
      <c r="CD289" s="204"/>
      <c r="CE289" s="204"/>
      <c r="CF289" s="204"/>
      <c r="CG289" s="204"/>
      <c r="CH289" s="204"/>
      <c r="CI289" s="204"/>
      <c r="CJ289" s="204"/>
      <c r="CK289" s="204"/>
      <c r="CL289" s="204"/>
      <c r="CM289" s="204"/>
      <c r="CN289" s="204"/>
      <c r="CO289" s="204"/>
      <c r="CP289" s="204"/>
      <c r="CQ289" s="204"/>
      <c r="CR289" s="204"/>
    </row>
    <row r="290" spans="1:96">
      <c r="A290" s="202"/>
      <c r="B290" s="203"/>
      <c r="C290" s="203"/>
      <c r="D290" s="204"/>
      <c r="E290" s="205"/>
      <c r="F290" s="340"/>
      <c r="G290" s="367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4"/>
      <c r="AH290" s="204"/>
      <c r="AI290" s="204"/>
      <c r="AJ290" s="204"/>
      <c r="AK290" s="204"/>
      <c r="AL290" s="204"/>
      <c r="AM290" s="204"/>
      <c r="AN290" s="204"/>
      <c r="AO290" s="204"/>
      <c r="AP290" s="204"/>
      <c r="AQ290" s="204"/>
      <c r="AR290" s="204"/>
      <c r="AS290" s="204"/>
      <c r="AT290" s="204"/>
      <c r="AU290" s="204"/>
      <c r="AV290" s="204"/>
      <c r="AW290" s="204"/>
      <c r="AX290" s="204"/>
      <c r="AY290" s="204"/>
      <c r="AZ290" s="204"/>
      <c r="BA290" s="204"/>
      <c r="BB290" s="204"/>
      <c r="BC290" s="204"/>
      <c r="BD290" s="204"/>
      <c r="BE290" s="204"/>
      <c r="BF290" s="204"/>
      <c r="BG290" s="204"/>
      <c r="BH290" s="204"/>
      <c r="BI290" s="204"/>
      <c r="BJ290" s="204"/>
      <c r="BK290" s="204"/>
      <c r="BL290" s="204"/>
      <c r="BM290" s="204"/>
      <c r="BN290" s="204"/>
      <c r="BO290" s="204"/>
      <c r="BP290" s="204"/>
      <c r="BQ290" s="204"/>
      <c r="BR290" s="204"/>
      <c r="BS290" s="204"/>
      <c r="BT290" s="204"/>
      <c r="BU290" s="204"/>
      <c r="BV290" s="204"/>
      <c r="BW290" s="204"/>
      <c r="BX290" s="204"/>
      <c r="BY290" s="204"/>
      <c r="BZ290" s="204"/>
      <c r="CA290" s="204"/>
      <c r="CB290" s="204"/>
      <c r="CC290" s="204"/>
      <c r="CD290" s="204"/>
      <c r="CE290" s="204"/>
      <c r="CF290" s="204"/>
      <c r="CG290" s="204"/>
      <c r="CH290" s="204"/>
      <c r="CI290" s="204"/>
      <c r="CJ290" s="204"/>
      <c r="CK290" s="204"/>
      <c r="CL290" s="204"/>
      <c r="CM290" s="204"/>
      <c r="CN290" s="204"/>
      <c r="CO290" s="204"/>
      <c r="CP290" s="204"/>
      <c r="CQ290" s="204"/>
      <c r="CR290" s="204"/>
    </row>
    <row r="291" spans="1:96">
      <c r="A291" s="202"/>
      <c r="B291" s="203"/>
      <c r="C291" s="203"/>
      <c r="D291" s="204"/>
      <c r="E291" s="205"/>
      <c r="F291" s="340"/>
      <c r="G291" s="367"/>
      <c r="H291" s="204"/>
      <c r="I291" s="204"/>
      <c r="J291" s="204"/>
      <c r="K291" s="204"/>
      <c r="L291" s="204"/>
      <c r="M291" s="204"/>
      <c r="N291" s="204"/>
      <c r="O291" s="204"/>
      <c r="P291" s="204"/>
      <c r="Q291" s="204"/>
      <c r="R291" s="204"/>
      <c r="S291" s="204"/>
      <c r="T291" s="204"/>
      <c r="U291" s="204"/>
      <c r="V291" s="204"/>
      <c r="W291" s="204"/>
      <c r="X291" s="204"/>
      <c r="Y291" s="204"/>
      <c r="Z291" s="204"/>
      <c r="AA291" s="204"/>
      <c r="AB291" s="204"/>
      <c r="AC291" s="204"/>
      <c r="AD291" s="204"/>
      <c r="AE291" s="204"/>
      <c r="AF291" s="204"/>
      <c r="AG291" s="204"/>
      <c r="AH291" s="204"/>
      <c r="AI291" s="204"/>
      <c r="AJ291" s="204"/>
      <c r="AK291" s="204"/>
      <c r="AL291" s="204"/>
      <c r="AM291" s="204"/>
      <c r="AN291" s="204"/>
      <c r="AO291" s="204"/>
      <c r="AP291" s="204"/>
      <c r="AQ291" s="204"/>
      <c r="AR291" s="204"/>
      <c r="AS291" s="204"/>
      <c r="AT291" s="204"/>
      <c r="AU291" s="204"/>
      <c r="AV291" s="204"/>
      <c r="AW291" s="204"/>
      <c r="AX291" s="204"/>
      <c r="AY291" s="204"/>
      <c r="AZ291" s="204"/>
      <c r="BA291" s="204"/>
      <c r="BB291" s="204"/>
      <c r="BC291" s="204"/>
      <c r="BD291" s="204"/>
      <c r="BE291" s="204"/>
      <c r="BF291" s="204"/>
      <c r="BG291" s="204"/>
      <c r="BH291" s="204"/>
      <c r="BI291" s="204"/>
      <c r="BJ291" s="204"/>
      <c r="BK291" s="204"/>
      <c r="BL291" s="204"/>
      <c r="BM291" s="204"/>
      <c r="BN291" s="204"/>
      <c r="BO291" s="204"/>
      <c r="BP291" s="204"/>
      <c r="BQ291" s="204"/>
      <c r="BR291" s="204"/>
      <c r="BS291" s="204"/>
      <c r="BT291" s="204"/>
      <c r="BU291" s="204"/>
      <c r="BV291" s="204"/>
      <c r="BW291" s="204"/>
      <c r="BX291" s="204"/>
      <c r="BY291" s="204"/>
      <c r="BZ291" s="204"/>
      <c r="CA291" s="204"/>
      <c r="CB291" s="204"/>
      <c r="CC291" s="204"/>
      <c r="CD291" s="204"/>
      <c r="CE291" s="204"/>
      <c r="CF291" s="204"/>
      <c r="CG291" s="204"/>
      <c r="CH291" s="204"/>
      <c r="CI291" s="204"/>
      <c r="CJ291" s="204"/>
      <c r="CK291" s="204"/>
      <c r="CL291" s="204"/>
      <c r="CM291" s="204"/>
      <c r="CN291" s="204"/>
      <c r="CO291" s="204"/>
      <c r="CP291" s="204"/>
      <c r="CQ291" s="204"/>
      <c r="CR291" s="204"/>
    </row>
  </sheetData>
  <mergeCells count="77">
    <mergeCell ref="C262:E262"/>
    <mergeCell ref="B263:F263"/>
    <mergeCell ref="C264:E264"/>
    <mergeCell ref="C265:E265"/>
    <mergeCell ref="C266:E266"/>
    <mergeCell ref="B247:C252"/>
    <mergeCell ref="B253:C256"/>
    <mergeCell ref="B257:C258"/>
    <mergeCell ref="B259:F259"/>
    <mergeCell ref="C260:E260"/>
    <mergeCell ref="C261:E261"/>
    <mergeCell ref="B229:C231"/>
    <mergeCell ref="B232:F232"/>
    <mergeCell ref="B233:C238"/>
    <mergeCell ref="B239:C243"/>
    <mergeCell ref="B244:C245"/>
    <mergeCell ref="B246:F246"/>
    <mergeCell ref="B211:C213"/>
    <mergeCell ref="B214:C215"/>
    <mergeCell ref="B216:C219"/>
    <mergeCell ref="B220:F220"/>
    <mergeCell ref="B221:C225"/>
    <mergeCell ref="B226:C228"/>
    <mergeCell ref="B187:C192"/>
    <mergeCell ref="B193:F193"/>
    <mergeCell ref="B194:C199"/>
    <mergeCell ref="B200:C204"/>
    <mergeCell ref="B205:C209"/>
    <mergeCell ref="B210:F210"/>
    <mergeCell ref="B164:C170"/>
    <mergeCell ref="B171:C176"/>
    <mergeCell ref="B177:C178"/>
    <mergeCell ref="B179:C182"/>
    <mergeCell ref="B183:F183"/>
    <mergeCell ref="B184:C186"/>
    <mergeCell ref="B142:C143"/>
    <mergeCell ref="B144:F144"/>
    <mergeCell ref="B145:C151"/>
    <mergeCell ref="B152:C155"/>
    <mergeCell ref="B156:C162"/>
    <mergeCell ref="B163:F163"/>
    <mergeCell ref="B122:C125"/>
    <mergeCell ref="B126:C129"/>
    <mergeCell ref="B130:F130"/>
    <mergeCell ref="B131:C134"/>
    <mergeCell ref="B135:C137"/>
    <mergeCell ref="B138:C141"/>
    <mergeCell ref="B105:C107"/>
    <mergeCell ref="B108:F108"/>
    <mergeCell ref="B109:C112"/>
    <mergeCell ref="B113:C117"/>
    <mergeCell ref="B118:C120"/>
    <mergeCell ref="B121:F121"/>
    <mergeCell ref="B83:F83"/>
    <mergeCell ref="B84:C87"/>
    <mergeCell ref="B88:C94"/>
    <mergeCell ref="B95:C97"/>
    <mergeCell ref="B98:F98"/>
    <mergeCell ref="B99:C104"/>
    <mergeCell ref="B50:C57"/>
    <mergeCell ref="B58:C62"/>
    <mergeCell ref="B63:C70"/>
    <mergeCell ref="B71:C76"/>
    <mergeCell ref="B77:C80"/>
    <mergeCell ref="B81:C82"/>
    <mergeCell ref="B21:C25"/>
    <mergeCell ref="B26:C33"/>
    <mergeCell ref="B34:C38"/>
    <mergeCell ref="B39:C41"/>
    <mergeCell ref="B42:C48"/>
    <mergeCell ref="B49:F49"/>
    <mergeCell ref="B2:F3"/>
    <mergeCell ref="C5:D5"/>
    <mergeCell ref="C7:D7"/>
    <mergeCell ref="C9:D9"/>
    <mergeCell ref="B11:F11"/>
    <mergeCell ref="B12:C20"/>
  </mergeCells>
  <pageMargins left="0.23622047244094491" right="0.23622047244094491" top="0.74803149606299213" bottom="0.74803149606299213" header="0.31496062992125984" footer="0.31496062992125984"/>
  <pageSetup paperSize="9" scale="61" fitToHeight="1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8"/>
  <dimension ref="A1:V45"/>
  <sheetViews>
    <sheetView zoomScale="50" zoomScaleNormal="50" workbookViewId="0">
      <selection activeCell="D51" sqref="D51:D54"/>
    </sheetView>
  </sheetViews>
  <sheetFormatPr defaultColWidth="9.125" defaultRowHeight="15"/>
  <cols>
    <col min="1" max="1" width="5.375" style="71" customWidth="1"/>
    <col min="2" max="2" width="5.25" style="71" customWidth="1"/>
    <col min="3" max="3" width="5.25" style="48" customWidth="1"/>
    <col min="4" max="4" width="42.125" style="71" customWidth="1"/>
    <col min="5" max="5" width="18.125" style="71" customWidth="1"/>
    <col min="6" max="13" width="18.75" style="71" customWidth="1"/>
    <col min="14" max="14" width="14.625" style="71" customWidth="1"/>
    <col min="15" max="15" width="16.375" style="71" customWidth="1"/>
    <col min="16" max="16" width="5.25" style="39" customWidth="1"/>
    <col min="17" max="21" width="14.25" style="71" customWidth="1"/>
    <col min="22" max="16384" width="9.125" style="71"/>
  </cols>
  <sheetData>
    <row r="1" spans="1:22" ht="15.75" thickBot="1">
      <c r="A1" s="48"/>
      <c r="B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</row>
    <row r="2" spans="1:22">
      <c r="B2" s="35"/>
      <c r="C2" s="38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40"/>
    </row>
    <row r="3" spans="1:22" ht="61.5" customHeight="1">
      <c r="B3" s="27"/>
      <c r="C3" s="630" t="s">
        <v>1138</v>
      </c>
      <c r="D3" s="630"/>
      <c r="E3" s="630"/>
      <c r="F3" s="630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29"/>
    </row>
    <row r="4" spans="1:22" ht="15.75">
      <c r="B4" s="27"/>
      <c r="C4" s="98"/>
      <c r="D4" s="28"/>
      <c r="E4" s="28"/>
      <c r="F4" s="525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9"/>
    </row>
    <row r="5" spans="1:22" ht="30">
      <c r="B5" s="27"/>
      <c r="C5" s="636" t="s">
        <v>7</v>
      </c>
      <c r="D5" s="637" t="s">
        <v>1128</v>
      </c>
      <c r="E5" s="638"/>
      <c r="F5" s="383" t="s">
        <v>1104</v>
      </c>
      <c r="G5" s="383" t="s">
        <v>1105</v>
      </c>
      <c r="H5" s="383" t="s">
        <v>1106</v>
      </c>
      <c r="I5" s="383" t="s">
        <v>1107</v>
      </c>
      <c r="J5" s="383" t="s">
        <v>1108</v>
      </c>
      <c r="K5" s="383" t="s">
        <v>1109</v>
      </c>
      <c r="L5" s="383" t="s">
        <v>1110</v>
      </c>
      <c r="M5" s="383" t="s">
        <v>1130</v>
      </c>
      <c r="N5" s="631" t="s">
        <v>1131</v>
      </c>
      <c r="O5" s="631" t="s">
        <v>1132</v>
      </c>
      <c r="P5" s="179"/>
      <c r="Q5" s="633" t="s">
        <v>1133</v>
      </c>
      <c r="R5" s="634"/>
      <c r="S5" s="634"/>
      <c r="T5" s="634"/>
      <c r="U5" s="635"/>
      <c r="V5" s="29"/>
    </row>
    <row r="6" spans="1:22" ht="15" customHeight="1">
      <c r="B6" s="27"/>
      <c r="C6" s="636"/>
      <c r="D6" s="639"/>
      <c r="E6" s="640"/>
      <c r="F6" s="524">
        <v>0.25</v>
      </c>
      <c r="G6" s="524">
        <v>0.15</v>
      </c>
      <c r="H6" s="524">
        <v>0.15</v>
      </c>
      <c r="I6" s="524">
        <v>0.05</v>
      </c>
      <c r="J6" s="524">
        <v>0.15</v>
      </c>
      <c r="K6" s="524">
        <v>0.15</v>
      </c>
      <c r="L6" s="524">
        <v>0.05</v>
      </c>
      <c r="M6" s="524">
        <v>0.05</v>
      </c>
      <c r="N6" s="632"/>
      <c r="O6" s="632"/>
      <c r="P6" s="517"/>
      <c r="Q6" s="530" t="s">
        <v>907</v>
      </c>
      <c r="R6" s="545" t="s">
        <v>908</v>
      </c>
      <c r="S6" s="542" t="s">
        <v>909</v>
      </c>
      <c r="T6" s="544" t="s">
        <v>910</v>
      </c>
      <c r="U6" s="543" t="s">
        <v>911</v>
      </c>
      <c r="V6" s="29"/>
    </row>
    <row r="7" spans="1:22" ht="39.75" customHeight="1">
      <c r="B7" s="27"/>
      <c r="C7" s="372">
        <v>1</v>
      </c>
      <c r="D7" s="628" t="s">
        <v>16</v>
      </c>
      <c r="E7" s="629"/>
      <c r="F7" s="530"/>
      <c r="G7" s="530"/>
      <c r="H7" s="530"/>
      <c r="I7" s="530"/>
      <c r="J7" s="530"/>
      <c r="K7" s="530"/>
      <c r="L7" s="530"/>
      <c r="M7" s="530"/>
      <c r="N7" s="540">
        <f>SUMPRODUCT($F$6:$M$6,F7:M7)/(IF(L7=0,0.95,1))</f>
        <v>0</v>
      </c>
      <c r="O7" s="518" t="str">
        <f>IF(AND(N7&gt;=0,N7&lt;1),"Низкий",IF(AND(N7&gt;=1,N7&lt;1.5),"Ниже среднего",IF(AND(N7&gt;=1.5,N7&lt;2),"Выше среднего",IF(AND(N7&gt;=2,N7&lt;3),"Высокий",IF(AND(N7&gt;=3,N7&lt;=4),"Эктремальный")))))</f>
        <v>Низкий</v>
      </c>
      <c r="P7" s="519"/>
      <c r="Q7" s="373"/>
      <c r="R7" s="373"/>
      <c r="S7" s="373"/>
      <c r="T7" s="373"/>
      <c r="U7" s="373"/>
      <c r="V7" s="29"/>
    </row>
    <row r="8" spans="1:22" ht="39.75" customHeight="1">
      <c r="B8" s="27"/>
      <c r="C8" s="372">
        <v>2</v>
      </c>
      <c r="D8" s="628" t="s">
        <v>24</v>
      </c>
      <c r="E8" s="629"/>
      <c r="F8" s="530"/>
      <c r="G8" s="530"/>
      <c r="H8" s="530"/>
      <c r="I8" s="530"/>
      <c r="J8" s="530"/>
      <c r="K8" s="530"/>
      <c r="L8" s="530"/>
      <c r="M8" s="530"/>
      <c r="N8" s="540">
        <f t="shared" ref="N8:N38" si="0">SUMPRODUCT($F$6:$M$6,F8:M8)/(IF(L8=0,0.95,1))</f>
        <v>0</v>
      </c>
      <c r="O8" s="518" t="str">
        <f t="shared" ref="O8:O38" si="1">IF(AND(N8&gt;=0,N8&lt;1),"Низкий",IF(AND(N8&gt;=1,N8&lt;1.5),"Ниже среднего",IF(AND(N8&gt;=1.5,N8&lt;2),"Выше среднего",IF(AND(N8&gt;=2,N8&lt;3),"Высокий",IF(AND(N8&gt;=3,N8&lt;=4),"Эктремальный")))))</f>
        <v>Низкий</v>
      </c>
      <c r="P8" s="520"/>
      <c r="Q8" s="373"/>
      <c r="R8" s="373"/>
      <c r="S8" s="373"/>
      <c r="T8" s="373"/>
      <c r="U8" s="373"/>
      <c r="V8" s="29"/>
    </row>
    <row r="9" spans="1:22" ht="39.75" customHeight="1">
      <c r="B9" s="27"/>
      <c r="C9" s="372">
        <v>3</v>
      </c>
      <c r="D9" s="628" t="s">
        <v>8</v>
      </c>
      <c r="E9" s="629"/>
      <c r="F9" s="530"/>
      <c r="G9" s="530"/>
      <c r="H9" s="530"/>
      <c r="I9" s="530"/>
      <c r="J9" s="530"/>
      <c r="K9" s="530"/>
      <c r="L9" s="530"/>
      <c r="M9" s="530"/>
      <c r="N9" s="540">
        <f t="shared" si="0"/>
        <v>0</v>
      </c>
      <c r="O9" s="518" t="str">
        <f t="shared" si="1"/>
        <v>Низкий</v>
      </c>
      <c r="P9" s="520"/>
      <c r="Q9" s="373"/>
      <c r="R9" s="373"/>
      <c r="S9" s="373"/>
      <c r="T9" s="373"/>
      <c r="U9" s="373"/>
      <c r="V9" s="29"/>
    </row>
    <row r="10" spans="1:22" ht="39.75" customHeight="1">
      <c r="B10" s="27"/>
      <c r="C10" s="372">
        <v>4</v>
      </c>
      <c r="D10" s="628" t="s">
        <v>9</v>
      </c>
      <c r="E10" s="629"/>
      <c r="F10" s="530"/>
      <c r="G10" s="530"/>
      <c r="H10" s="530"/>
      <c r="I10" s="530"/>
      <c r="J10" s="530"/>
      <c r="K10" s="530"/>
      <c r="L10" s="530"/>
      <c r="M10" s="530"/>
      <c r="N10" s="540">
        <f t="shared" si="0"/>
        <v>0</v>
      </c>
      <c r="O10" s="518" t="str">
        <f t="shared" si="1"/>
        <v>Низкий</v>
      </c>
      <c r="P10" s="520"/>
      <c r="Q10" s="373"/>
      <c r="R10" s="373"/>
      <c r="S10" s="373"/>
      <c r="T10" s="373"/>
      <c r="U10" s="373"/>
      <c r="V10" s="29"/>
    </row>
    <row r="11" spans="1:22" ht="39.75" customHeight="1">
      <c r="B11" s="27"/>
      <c r="C11" s="372">
        <v>5</v>
      </c>
      <c r="D11" s="628" t="s">
        <v>34</v>
      </c>
      <c r="E11" s="629"/>
      <c r="F11" s="530"/>
      <c r="G11" s="530"/>
      <c r="H11" s="530"/>
      <c r="I11" s="530"/>
      <c r="J11" s="530"/>
      <c r="K11" s="530"/>
      <c r="L11" s="530"/>
      <c r="M11" s="530"/>
      <c r="N11" s="540">
        <f t="shared" si="0"/>
        <v>0</v>
      </c>
      <c r="O11" s="518" t="str">
        <f t="shared" si="1"/>
        <v>Низкий</v>
      </c>
      <c r="P11" s="520"/>
      <c r="Q11" s="373"/>
      <c r="R11" s="373"/>
      <c r="S11" s="373"/>
      <c r="T11" s="373"/>
      <c r="U11" s="373"/>
      <c r="V11" s="29"/>
    </row>
    <row r="12" spans="1:22" ht="39.75" customHeight="1">
      <c r="B12" s="27"/>
      <c r="C12" s="372">
        <v>6</v>
      </c>
      <c r="D12" s="628" t="s">
        <v>25</v>
      </c>
      <c r="E12" s="629"/>
      <c r="F12" s="530"/>
      <c r="G12" s="530"/>
      <c r="H12" s="530"/>
      <c r="I12" s="530"/>
      <c r="J12" s="530"/>
      <c r="K12" s="530"/>
      <c r="L12" s="530"/>
      <c r="M12" s="530"/>
      <c r="N12" s="540">
        <f t="shared" si="0"/>
        <v>0</v>
      </c>
      <c r="O12" s="518" t="str">
        <f t="shared" si="1"/>
        <v>Низкий</v>
      </c>
      <c r="P12" s="520"/>
      <c r="Q12" s="373"/>
      <c r="R12" s="373"/>
      <c r="S12" s="373"/>
      <c r="T12" s="373"/>
      <c r="U12" s="373"/>
      <c r="V12" s="29"/>
    </row>
    <row r="13" spans="1:22" ht="39.75" customHeight="1">
      <c r="B13" s="27"/>
      <c r="C13" s="372">
        <v>7</v>
      </c>
      <c r="D13" s="628" t="s">
        <v>10</v>
      </c>
      <c r="E13" s="629"/>
      <c r="F13" s="530"/>
      <c r="G13" s="530"/>
      <c r="H13" s="530"/>
      <c r="I13" s="530"/>
      <c r="J13" s="530"/>
      <c r="K13" s="530"/>
      <c r="L13" s="530"/>
      <c r="M13" s="530"/>
      <c r="N13" s="540">
        <f t="shared" si="0"/>
        <v>0</v>
      </c>
      <c r="O13" s="518" t="str">
        <f t="shared" si="1"/>
        <v>Низкий</v>
      </c>
      <c r="P13" s="520"/>
      <c r="Q13" s="373"/>
      <c r="R13" s="373"/>
      <c r="S13" s="373"/>
      <c r="T13" s="373"/>
      <c r="U13" s="373"/>
      <c r="V13" s="29"/>
    </row>
    <row r="14" spans="1:22" ht="39.75" customHeight="1">
      <c r="B14" s="27"/>
      <c r="C14" s="372">
        <v>8</v>
      </c>
      <c r="D14" s="628" t="s">
        <v>17</v>
      </c>
      <c r="E14" s="629"/>
      <c r="F14" s="530"/>
      <c r="G14" s="530"/>
      <c r="H14" s="530"/>
      <c r="I14" s="530"/>
      <c r="J14" s="530"/>
      <c r="K14" s="530"/>
      <c r="L14" s="530"/>
      <c r="M14" s="530"/>
      <c r="N14" s="540">
        <f t="shared" si="0"/>
        <v>0</v>
      </c>
      <c r="O14" s="518" t="str">
        <f t="shared" si="1"/>
        <v>Низкий</v>
      </c>
      <c r="P14" s="520"/>
      <c r="Q14" s="373"/>
      <c r="R14" s="373"/>
      <c r="S14" s="373"/>
      <c r="T14" s="373"/>
      <c r="U14" s="373"/>
      <c r="V14" s="29"/>
    </row>
    <row r="15" spans="1:22" ht="39.75" customHeight="1">
      <c r="B15" s="27"/>
      <c r="C15" s="372">
        <v>9</v>
      </c>
      <c r="D15" s="628" t="s">
        <v>11</v>
      </c>
      <c r="E15" s="629"/>
      <c r="F15" s="530"/>
      <c r="G15" s="530"/>
      <c r="H15" s="530"/>
      <c r="I15" s="530"/>
      <c r="J15" s="530"/>
      <c r="K15" s="530"/>
      <c r="L15" s="530"/>
      <c r="M15" s="530"/>
      <c r="N15" s="540">
        <f t="shared" si="0"/>
        <v>0</v>
      </c>
      <c r="O15" s="518" t="str">
        <f t="shared" si="1"/>
        <v>Низкий</v>
      </c>
      <c r="P15" s="520"/>
      <c r="Q15" s="373"/>
      <c r="R15" s="373"/>
      <c r="S15" s="373"/>
      <c r="T15" s="373"/>
      <c r="U15" s="373"/>
      <c r="V15" s="29"/>
    </row>
    <row r="16" spans="1:22" ht="39.75" customHeight="1">
      <c r="B16" s="27"/>
      <c r="C16" s="372">
        <v>10</v>
      </c>
      <c r="D16" s="628" t="s">
        <v>26</v>
      </c>
      <c r="E16" s="629"/>
      <c r="F16" s="530"/>
      <c r="G16" s="530"/>
      <c r="H16" s="530"/>
      <c r="I16" s="530"/>
      <c r="J16" s="530"/>
      <c r="K16" s="530"/>
      <c r="L16" s="530"/>
      <c r="M16" s="530"/>
      <c r="N16" s="540">
        <f t="shared" si="0"/>
        <v>0</v>
      </c>
      <c r="O16" s="518" t="str">
        <f t="shared" si="1"/>
        <v>Низкий</v>
      </c>
      <c r="P16" s="520"/>
      <c r="Q16" s="373"/>
      <c r="R16" s="373"/>
      <c r="S16" s="373"/>
      <c r="T16" s="373"/>
      <c r="U16" s="373"/>
      <c r="V16" s="29"/>
    </row>
    <row r="17" spans="2:22" ht="39.75" customHeight="1">
      <c r="B17" s="27"/>
      <c r="C17" s="372">
        <v>11</v>
      </c>
      <c r="D17" s="628" t="s">
        <v>35</v>
      </c>
      <c r="E17" s="629"/>
      <c r="F17" s="530"/>
      <c r="G17" s="530"/>
      <c r="H17" s="530"/>
      <c r="I17" s="530"/>
      <c r="J17" s="530"/>
      <c r="K17" s="530"/>
      <c r="L17" s="530"/>
      <c r="M17" s="530"/>
      <c r="N17" s="540">
        <f t="shared" si="0"/>
        <v>0</v>
      </c>
      <c r="O17" s="518" t="str">
        <f t="shared" si="1"/>
        <v>Низкий</v>
      </c>
      <c r="P17" s="520"/>
      <c r="Q17" s="373"/>
      <c r="R17" s="373"/>
      <c r="S17" s="373"/>
      <c r="T17" s="373"/>
      <c r="U17" s="373"/>
      <c r="V17" s="29"/>
    </row>
    <row r="18" spans="2:22" ht="39.75" customHeight="1">
      <c r="B18" s="27"/>
      <c r="C18" s="372">
        <v>12</v>
      </c>
      <c r="D18" s="628" t="s">
        <v>18</v>
      </c>
      <c r="E18" s="629"/>
      <c r="F18" s="530"/>
      <c r="G18" s="530"/>
      <c r="H18" s="530"/>
      <c r="I18" s="530"/>
      <c r="J18" s="530"/>
      <c r="K18" s="530"/>
      <c r="L18" s="530"/>
      <c r="M18" s="530"/>
      <c r="N18" s="540">
        <f t="shared" si="0"/>
        <v>0</v>
      </c>
      <c r="O18" s="518" t="str">
        <f t="shared" si="1"/>
        <v>Низкий</v>
      </c>
      <c r="P18" s="520"/>
      <c r="Q18" s="373"/>
      <c r="R18" s="373"/>
      <c r="S18" s="373"/>
      <c r="T18" s="373"/>
      <c r="U18" s="373"/>
      <c r="V18" s="29"/>
    </row>
    <row r="19" spans="2:22" ht="39.75" customHeight="1">
      <c r="B19" s="27"/>
      <c r="C19" s="372">
        <v>13</v>
      </c>
      <c r="D19" s="628" t="s">
        <v>12</v>
      </c>
      <c r="E19" s="629"/>
      <c r="F19" s="530"/>
      <c r="G19" s="530"/>
      <c r="H19" s="530"/>
      <c r="I19" s="530"/>
      <c r="J19" s="530"/>
      <c r="K19" s="530"/>
      <c r="L19" s="530"/>
      <c r="M19" s="530"/>
      <c r="N19" s="540">
        <f t="shared" si="0"/>
        <v>0</v>
      </c>
      <c r="O19" s="518" t="str">
        <f t="shared" si="1"/>
        <v>Низкий</v>
      </c>
      <c r="P19" s="520"/>
      <c r="Q19" s="373"/>
      <c r="R19" s="373"/>
      <c r="S19" s="373"/>
      <c r="T19" s="373"/>
      <c r="U19" s="373"/>
      <c r="V19" s="29"/>
    </row>
    <row r="20" spans="2:22" ht="39.75" customHeight="1">
      <c r="B20" s="27"/>
      <c r="C20" s="372">
        <v>14</v>
      </c>
      <c r="D20" s="628" t="s">
        <v>19</v>
      </c>
      <c r="E20" s="629"/>
      <c r="F20" s="530"/>
      <c r="G20" s="530"/>
      <c r="H20" s="530"/>
      <c r="I20" s="530"/>
      <c r="J20" s="530"/>
      <c r="K20" s="530"/>
      <c r="L20" s="530"/>
      <c r="M20" s="530"/>
      <c r="N20" s="540">
        <f t="shared" si="0"/>
        <v>0</v>
      </c>
      <c r="O20" s="518" t="str">
        <f t="shared" si="1"/>
        <v>Низкий</v>
      </c>
      <c r="P20" s="520"/>
      <c r="Q20" s="373"/>
      <c r="R20" s="373"/>
      <c r="S20" s="373"/>
      <c r="T20" s="373"/>
      <c r="U20" s="373"/>
      <c r="V20" s="29"/>
    </row>
    <row r="21" spans="2:22" ht="39.75" customHeight="1">
      <c r="B21" s="27"/>
      <c r="C21" s="372">
        <v>15</v>
      </c>
      <c r="D21" s="628" t="s">
        <v>28</v>
      </c>
      <c r="E21" s="629"/>
      <c r="F21" s="530"/>
      <c r="G21" s="530"/>
      <c r="H21" s="530"/>
      <c r="I21" s="530"/>
      <c r="J21" s="530"/>
      <c r="K21" s="530"/>
      <c r="L21" s="530"/>
      <c r="M21" s="530"/>
      <c r="N21" s="540">
        <f t="shared" si="0"/>
        <v>0</v>
      </c>
      <c r="O21" s="518" t="str">
        <f t="shared" si="1"/>
        <v>Низкий</v>
      </c>
      <c r="P21" s="520"/>
      <c r="Q21" s="373"/>
      <c r="R21" s="373"/>
      <c r="S21" s="373"/>
      <c r="T21" s="373"/>
      <c r="U21" s="373"/>
      <c r="V21" s="29"/>
    </row>
    <row r="22" spans="2:22" ht="39.75" customHeight="1">
      <c r="B22" s="27"/>
      <c r="C22" s="372">
        <v>16</v>
      </c>
      <c r="D22" s="628" t="s">
        <v>20</v>
      </c>
      <c r="E22" s="629"/>
      <c r="F22" s="530"/>
      <c r="G22" s="530"/>
      <c r="H22" s="530"/>
      <c r="I22" s="530"/>
      <c r="J22" s="530"/>
      <c r="K22" s="530"/>
      <c r="L22" s="530"/>
      <c r="M22" s="530"/>
      <c r="N22" s="540">
        <f t="shared" si="0"/>
        <v>0</v>
      </c>
      <c r="O22" s="518" t="str">
        <f t="shared" si="1"/>
        <v>Низкий</v>
      </c>
      <c r="P22" s="520"/>
      <c r="Q22" s="373"/>
      <c r="R22" s="373"/>
      <c r="S22" s="373"/>
      <c r="T22" s="373"/>
      <c r="U22" s="373"/>
      <c r="V22" s="29"/>
    </row>
    <row r="23" spans="2:22" ht="39.75" customHeight="1">
      <c r="B23" s="27"/>
      <c r="C23" s="372">
        <v>17</v>
      </c>
      <c r="D23" s="628" t="s">
        <v>21</v>
      </c>
      <c r="E23" s="629"/>
      <c r="F23" s="530"/>
      <c r="G23" s="530"/>
      <c r="H23" s="530"/>
      <c r="I23" s="530"/>
      <c r="J23" s="530"/>
      <c r="K23" s="530"/>
      <c r="L23" s="530"/>
      <c r="M23" s="530"/>
      <c r="N23" s="540">
        <f t="shared" si="0"/>
        <v>0</v>
      </c>
      <c r="O23" s="518" t="str">
        <f t="shared" si="1"/>
        <v>Низкий</v>
      </c>
      <c r="P23" s="520"/>
      <c r="Q23" s="373"/>
      <c r="R23" s="373"/>
      <c r="S23" s="373"/>
      <c r="T23" s="373"/>
      <c r="U23" s="373"/>
      <c r="V23" s="29"/>
    </row>
    <row r="24" spans="2:22" ht="39.75" customHeight="1">
      <c r="B24" s="27"/>
      <c r="C24" s="372">
        <v>18</v>
      </c>
      <c r="D24" s="628" t="s">
        <v>22</v>
      </c>
      <c r="E24" s="629"/>
      <c r="F24" s="530"/>
      <c r="G24" s="530"/>
      <c r="H24" s="530"/>
      <c r="I24" s="530"/>
      <c r="J24" s="530"/>
      <c r="K24" s="530"/>
      <c r="L24" s="530"/>
      <c r="M24" s="530"/>
      <c r="N24" s="540">
        <f t="shared" si="0"/>
        <v>0</v>
      </c>
      <c r="O24" s="518" t="str">
        <f t="shared" si="1"/>
        <v>Низкий</v>
      </c>
      <c r="P24" s="520"/>
      <c r="Q24" s="373"/>
      <c r="R24" s="373"/>
      <c r="S24" s="373"/>
      <c r="T24" s="373"/>
      <c r="U24" s="373"/>
      <c r="V24" s="29"/>
    </row>
    <row r="25" spans="2:22" ht="39.75" customHeight="1">
      <c r="B25" s="27"/>
      <c r="C25" s="372">
        <v>19</v>
      </c>
      <c r="D25" s="628" t="s">
        <v>23</v>
      </c>
      <c r="E25" s="629"/>
      <c r="F25" s="530"/>
      <c r="G25" s="530"/>
      <c r="H25" s="530"/>
      <c r="I25" s="530"/>
      <c r="J25" s="530"/>
      <c r="K25" s="530"/>
      <c r="L25" s="530"/>
      <c r="M25" s="530"/>
      <c r="N25" s="540">
        <f t="shared" si="0"/>
        <v>0</v>
      </c>
      <c r="O25" s="518" t="str">
        <f t="shared" si="1"/>
        <v>Низкий</v>
      </c>
      <c r="P25" s="520"/>
      <c r="Q25" s="373"/>
      <c r="R25" s="373"/>
      <c r="S25" s="373"/>
      <c r="T25" s="373"/>
      <c r="U25" s="373"/>
      <c r="V25" s="29"/>
    </row>
    <row r="26" spans="2:22" ht="39.75" customHeight="1">
      <c r="B26" s="27"/>
      <c r="C26" s="372">
        <v>20</v>
      </c>
      <c r="D26" s="628" t="s">
        <v>36</v>
      </c>
      <c r="E26" s="629"/>
      <c r="F26" s="530"/>
      <c r="G26" s="530"/>
      <c r="H26" s="530"/>
      <c r="I26" s="530"/>
      <c r="J26" s="530"/>
      <c r="K26" s="530"/>
      <c r="L26" s="530"/>
      <c r="M26" s="530"/>
      <c r="N26" s="540">
        <f t="shared" si="0"/>
        <v>0</v>
      </c>
      <c r="O26" s="518" t="str">
        <f t="shared" si="1"/>
        <v>Низкий</v>
      </c>
      <c r="P26" s="520"/>
      <c r="Q26" s="373"/>
      <c r="R26" s="373"/>
      <c r="S26" s="373"/>
      <c r="T26" s="373"/>
      <c r="U26" s="373"/>
      <c r="V26" s="29"/>
    </row>
    <row r="27" spans="2:22" ht="39.75" customHeight="1">
      <c r="B27" s="27"/>
      <c r="C27" s="372">
        <v>21</v>
      </c>
      <c r="D27" s="628" t="s">
        <v>37</v>
      </c>
      <c r="E27" s="629"/>
      <c r="F27" s="530"/>
      <c r="G27" s="530"/>
      <c r="H27" s="530"/>
      <c r="I27" s="530"/>
      <c r="J27" s="530"/>
      <c r="K27" s="530"/>
      <c r="L27" s="530"/>
      <c r="M27" s="530"/>
      <c r="N27" s="540">
        <f t="shared" si="0"/>
        <v>0</v>
      </c>
      <c r="O27" s="518" t="str">
        <f t="shared" si="1"/>
        <v>Низкий</v>
      </c>
      <c r="P27" s="520"/>
      <c r="Q27" s="373"/>
      <c r="R27" s="373"/>
      <c r="S27" s="373"/>
      <c r="T27" s="373"/>
      <c r="U27" s="373"/>
      <c r="V27" s="29"/>
    </row>
    <row r="28" spans="2:22" ht="39.75" customHeight="1">
      <c r="B28" s="27"/>
      <c r="C28" s="372">
        <v>22</v>
      </c>
      <c r="D28" s="628" t="s">
        <v>27</v>
      </c>
      <c r="E28" s="629"/>
      <c r="F28" s="530"/>
      <c r="G28" s="530"/>
      <c r="H28" s="530"/>
      <c r="I28" s="530"/>
      <c r="J28" s="530"/>
      <c r="K28" s="530"/>
      <c r="L28" s="530"/>
      <c r="M28" s="530"/>
      <c r="N28" s="540">
        <f t="shared" si="0"/>
        <v>0</v>
      </c>
      <c r="O28" s="518" t="str">
        <f t="shared" si="1"/>
        <v>Низкий</v>
      </c>
      <c r="P28" s="520"/>
      <c r="Q28" s="373"/>
      <c r="R28" s="373"/>
      <c r="S28" s="373"/>
      <c r="T28" s="373"/>
      <c r="U28" s="373"/>
      <c r="V28" s="29"/>
    </row>
    <row r="29" spans="2:22" ht="39.75" customHeight="1">
      <c r="B29" s="27"/>
      <c r="C29" s="372">
        <v>23</v>
      </c>
      <c r="D29" s="628" t="s">
        <v>13</v>
      </c>
      <c r="E29" s="629"/>
      <c r="F29" s="530"/>
      <c r="G29" s="530"/>
      <c r="H29" s="530"/>
      <c r="I29" s="530"/>
      <c r="J29" s="530"/>
      <c r="K29" s="530"/>
      <c r="L29" s="530"/>
      <c r="M29" s="530"/>
      <c r="N29" s="540">
        <f t="shared" si="0"/>
        <v>0</v>
      </c>
      <c r="O29" s="518" t="str">
        <f t="shared" si="1"/>
        <v>Низкий</v>
      </c>
      <c r="P29" s="520"/>
      <c r="Q29" s="373"/>
      <c r="R29" s="373"/>
      <c r="S29" s="373"/>
      <c r="T29" s="373"/>
      <c r="U29" s="373"/>
      <c r="V29" s="29"/>
    </row>
    <row r="30" spans="2:22" ht="39.75" customHeight="1">
      <c r="B30" s="27"/>
      <c r="C30" s="372">
        <v>24</v>
      </c>
      <c r="D30" s="628" t="s">
        <v>14</v>
      </c>
      <c r="E30" s="629"/>
      <c r="F30" s="530"/>
      <c r="G30" s="530"/>
      <c r="H30" s="530"/>
      <c r="I30" s="530"/>
      <c r="J30" s="530"/>
      <c r="K30" s="530"/>
      <c r="L30" s="530"/>
      <c r="M30" s="530"/>
      <c r="N30" s="540">
        <f t="shared" si="0"/>
        <v>0</v>
      </c>
      <c r="O30" s="518" t="str">
        <f t="shared" si="1"/>
        <v>Низкий</v>
      </c>
      <c r="P30" s="520"/>
      <c r="Q30" s="373"/>
      <c r="R30" s="373"/>
      <c r="S30" s="373"/>
      <c r="T30" s="373"/>
      <c r="U30" s="373"/>
      <c r="V30" s="29"/>
    </row>
    <row r="31" spans="2:22" ht="39.75" customHeight="1">
      <c r="B31" s="27"/>
      <c r="C31" s="372">
        <v>25</v>
      </c>
      <c r="D31" s="628" t="s">
        <v>15</v>
      </c>
      <c r="E31" s="629"/>
      <c r="F31" s="530"/>
      <c r="G31" s="530"/>
      <c r="H31" s="530"/>
      <c r="I31" s="530"/>
      <c r="J31" s="530"/>
      <c r="K31" s="530"/>
      <c r="L31" s="530"/>
      <c r="M31" s="530"/>
      <c r="N31" s="540">
        <f t="shared" si="0"/>
        <v>0</v>
      </c>
      <c r="O31" s="518" t="str">
        <f t="shared" si="1"/>
        <v>Низкий</v>
      </c>
      <c r="P31" s="520"/>
      <c r="Q31" s="373"/>
      <c r="R31" s="373"/>
      <c r="S31" s="373"/>
      <c r="T31" s="373"/>
      <c r="U31" s="373"/>
      <c r="V31" s="29"/>
    </row>
    <row r="32" spans="2:22" ht="39.75" customHeight="1">
      <c r="B32" s="27"/>
      <c r="C32" s="372">
        <v>26</v>
      </c>
      <c r="D32" s="628" t="s">
        <v>31</v>
      </c>
      <c r="E32" s="629"/>
      <c r="F32" s="530"/>
      <c r="G32" s="530"/>
      <c r="H32" s="530"/>
      <c r="I32" s="530"/>
      <c r="J32" s="530"/>
      <c r="K32" s="530"/>
      <c r="L32" s="530"/>
      <c r="M32" s="530"/>
      <c r="N32" s="540">
        <f t="shared" si="0"/>
        <v>0</v>
      </c>
      <c r="O32" s="518" t="str">
        <f t="shared" si="1"/>
        <v>Низкий</v>
      </c>
      <c r="P32" s="520"/>
      <c r="Q32" s="373"/>
      <c r="R32" s="373"/>
      <c r="S32" s="373"/>
      <c r="T32" s="373"/>
      <c r="U32" s="373"/>
      <c r="V32" s="29"/>
    </row>
    <row r="33" spans="2:22" ht="39.75" customHeight="1">
      <c r="B33" s="27"/>
      <c r="C33" s="372">
        <v>27</v>
      </c>
      <c r="D33" s="628" t="s">
        <v>32</v>
      </c>
      <c r="E33" s="629"/>
      <c r="F33" s="530"/>
      <c r="G33" s="530"/>
      <c r="H33" s="530"/>
      <c r="I33" s="530"/>
      <c r="J33" s="530"/>
      <c r="K33" s="530"/>
      <c r="L33" s="530"/>
      <c r="M33" s="530"/>
      <c r="N33" s="540">
        <f t="shared" si="0"/>
        <v>0</v>
      </c>
      <c r="O33" s="518" t="str">
        <f t="shared" si="1"/>
        <v>Низкий</v>
      </c>
      <c r="P33" s="520"/>
      <c r="Q33" s="373"/>
      <c r="R33" s="373"/>
      <c r="S33" s="373"/>
      <c r="T33" s="373"/>
      <c r="U33" s="373"/>
      <c r="V33" s="29"/>
    </row>
    <row r="34" spans="2:22" ht="39.75" customHeight="1">
      <c r="B34" s="27"/>
      <c r="C34" s="372">
        <v>28</v>
      </c>
      <c r="D34" s="628" t="s">
        <v>33</v>
      </c>
      <c r="E34" s="629"/>
      <c r="F34" s="530"/>
      <c r="G34" s="530"/>
      <c r="H34" s="530"/>
      <c r="I34" s="530"/>
      <c r="J34" s="530"/>
      <c r="K34" s="530"/>
      <c r="L34" s="530"/>
      <c r="M34" s="530"/>
      <c r="N34" s="540">
        <f t="shared" si="0"/>
        <v>0</v>
      </c>
      <c r="O34" s="518" t="str">
        <f t="shared" si="1"/>
        <v>Низкий</v>
      </c>
      <c r="P34" s="520"/>
      <c r="Q34" s="373"/>
      <c r="R34" s="373"/>
      <c r="S34" s="373"/>
      <c r="T34" s="373"/>
      <c r="U34" s="373"/>
      <c r="V34" s="29"/>
    </row>
    <row r="35" spans="2:22" ht="39.75" customHeight="1">
      <c r="B35" s="27"/>
      <c r="C35" s="372">
        <v>29</v>
      </c>
      <c r="D35" s="628" t="s">
        <v>30</v>
      </c>
      <c r="E35" s="629"/>
      <c r="F35" s="530"/>
      <c r="G35" s="530"/>
      <c r="H35" s="530"/>
      <c r="I35" s="530"/>
      <c r="J35" s="530"/>
      <c r="K35" s="530"/>
      <c r="L35" s="530"/>
      <c r="M35" s="530"/>
      <c r="N35" s="540">
        <f t="shared" si="0"/>
        <v>0</v>
      </c>
      <c r="O35" s="518" t="str">
        <f t="shared" si="1"/>
        <v>Низкий</v>
      </c>
      <c r="P35" s="520"/>
      <c r="Q35" s="373"/>
      <c r="R35" s="373"/>
      <c r="S35" s="373"/>
      <c r="T35" s="373"/>
      <c r="U35" s="373"/>
      <c r="V35" s="29"/>
    </row>
    <row r="36" spans="2:22" ht="39.75" customHeight="1">
      <c r="B36" s="27"/>
      <c r="C36" s="372">
        <v>30</v>
      </c>
      <c r="D36" s="628" t="s">
        <v>38</v>
      </c>
      <c r="E36" s="629"/>
      <c r="F36" s="530"/>
      <c r="G36" s="530"/>
      <c r="H36" s="530"/>
      <c r="I36" s="530"/>
      <c r="J36" s="530"/>
      <c r="K36" s="530"/>
      <c r="L36" s="530"/>
      <c r="M36" s="530"/>
      <c r="N36" s="540">
        <f t="shared" si="0"/>
        <v>0</v>
      </c>
      <c r="O36" s="518" t="str">
        <f t="shared" si="1"/>
        <v>Низкий</v>
      </c>
      <c r="P36" s="520"/>
      <c r="Q36" s="373"/>
      <c r="R36" s="373"/>
      <c r="S36" s="373"/>
      <c r="T36" s="373"/>
      <c r="U36" s="373"/>
      <c r="V36" s="29"/>
    </row>
    <row r="37" spans="2:22" ht="39.75" customHeight="1">
      <c r="B37" s="27"/>
      <c r="C37" s="372">
        <v>31</v>
      </c>
      <c r="D37" s="628" t="s">
        <v>39</v>
      </c>
      <c r="E37" s="629"/>
      <c r="F37" s="530"/>
      <c r="G37" s="530"/>
      <c r="H37" s="530"/>
      <c r="I37" s="530"/>
      <c r="J37" s="530"/>
      <c r="K37" s="530"/>
      <c r="L37" s="530"/>
      <c r="M37" s="530"/>
      <c r="N37" s="540">
        <f t="shared" si="0"/>
        <v>0</v>
      </c>
      <c r="O37" s="518" t="str">
        <f t="shared" si="1"/>
        <v>Низкий</v>
      </c>
      <c r="P37" s="520"/>
      <c r="Q37" s="373"/>
      <c r="R37" s="373"/>
      <c r="S37" s="373"/>
      <c r="T37" s="373"/>
      <c r="U37" s="373"/>
      <c r="V37" s="29"/>
    </row>
    <row r="38" spans="2:22" ht="39.75" customHeight="1">
      <c r="B38" s="27"/>
      <c r="C38" s="372">
        <v>32</v>
      </c>
      <c r="D38" s="628" t="s">
        <v>29</v>
      </c>
      <c r="E38" s="629"/>
      <c r="F38" s="530"/>
      <c r="G38" s="530"/>
      <c r="H38" s="530"/>
      <c r="I38" s="530"/>
      <c r="J38" s="530"/>
      <c r="K38" s="530"/>
      <c r="L38" s="530"/>
      <c r="M38" s="530"/>
      <c r="N38" s="540">
        <f t="shared" si="0"/>
        <v>0</v>
      </c>
      <c r="O38" s="518" t="str">
        <f t="shared" si="1"/>
        <v>Низкий</v>
      </c>
      <c r="P38" s="520"/>
      <c r="Q38" s="373"/>
      <c r="R38" s="373"/>
      <c r="S38" s="373"/>
      <c r="T38" s="373"/>
      <c r="U38" s="373"/>
      <c r="V38" s="29"/>
    </row>
    <row r="39" spans="2:22" s="39" customFormat="1">
      <c r="B39" s="27"/>
      <c r="C39" s="98"/>
      <c r="D39" s="510"/>
      <c r="E39" s="510"/>
      <c r="F39" s="28"/>
      <c r="G39" s="28"/>
      <c r="H39" s="28"/>
      <c r="I39" s="28"/>
      <c r="J39" s="28"/>
      <c r="K39" s="28"/>
      <c r="L39" s="28"/>
      <c r="M39" s="28"/>
      <c r="N39" s="520"/>
      <c r="O39" s="520"/>
      <c r="P39" s="520"/>
      <c r="Q39" s="67"/>
      <c r="R39" s="67"/>
      <c r="S39" s="67"/>
      <c r="T39" s="67"/>
      <c r="U39" s="67"/>
      <c r="V39" s="29"/>
    </row>
    <row r="40" spans="2:22" ht="16.5" customHeight="1">
      <c r="B40" s="27"/>
      <c r="C40" s="627" t="s">
        <v>1134</v>
      </c>
      <c r="D40" s="627"/>
      <c r="E40" s="531" t="s">
        <v>907</v>
      </c>
      <c r="F40" s="535"/>
      <c r="G40" s="521"/>
      <c r="H40" s="536"/>
      <c r="I40" s="536"/>
      <c r="J40" s="536"/>
      <c r="K40" s="536"/>
      <c r="L40" s="536"/>
      <c r="M40" s="536"/>
      <c r="N40" s="536"/>
      <c r="O40" s="165"/>
      <c r="P40" s="165"/>
      <c r="Q40" s="522"/>
      <c r="R40" s="522"/>
      <c r="S40" s="522"/>
      <c r="T40" s="522"/>
      <c r="U40" s="522"/>
      <c r="V40" s="29"/>
    </row>
    <row r="41" spans="2:22" ht="21">
      <c r="B41" s="27"/>
      <c r="C41" s="627"/>
      <c r="D41" s="627"/>
      <c r="E41" s="508" t="s">
        <v>908</v>
      </c>
      <c r="F41" s="521"/>
      <c r="G41" s="521"/>
      <c r="H41" s="536"/>
      <c r="I41" s="536"/>
      <c r="J41" s="536"/>
      <c r="K41" s="536"/>
      <c r="L41" s="536"/>
      <c r="M41" s="536"/>
      <c r="N41" s="536"/>
      <c r="O41" s="179"/>
      <c r="P41" s="179"/>
      <c r="Q41" s="179"/>
      <c r="R41" s="523"/>
      <c r="S41" s="179"/>
      <c r="T41" s="179"/>
      <c r="U41" s="510"/>
      <c r="V41" s="29"/>
    </row>
    <row r="42" spans="2:22">
      <c r="B42" s="27"/>
      <c r="C42" s="627"/>
      <c r="D42" s="627"/>
      <c r="E42" s="5" t="s">
        <v>909</v>
      </c>
      <c r="F42" s="521"/>
      <c r="G42" s="521"/>
      <c r="H42" s="536"/>
      <c r="I42" s="536"/>
      <c r="J42" s="536"/>
      <c r="K42" s="536"/>
      <c r="L42" s="536"/>
      <c r="M42" s="536"/>
      <c r="N42" s="536"/>
      <c r="O42" s="179"/>
      <c r="P42" s="179"/>
      <c r="Q42" s="510"/>
      <c r="R42" s="510"/>
      <c r="S42" s="510"/>
      <c r="T42" s="510"/>
      <c r="U42" s="510"/>
      <c r="V42" s="29"/>
    </row>
    <row r="43" spans="2:22">
      <c r="B43" s="27"/>
      <c r="C43" s="627"/>
      <c r="D43" s="627"/>
      <c r="E43" s="509" t="s">
        <v>910</v>
      </c>
      <c r="F43" s="521"/>
      <c r="G43" s="521"/>
      <c r="H43" s="536"/>
      <c r="I43" s="536"/>
      <c r="J43" s="536"/>
      <c r="K43" s="536"/>
      <c r="L43" s="536"/>
      <c r="M43" s="536"/>
      <c r="N43" s="536"/>
      <c r="O43" s="179"/>
      <c r="P43" s="179"/>
      <c r="Q43" s="510"/>
      <c r="R43" s="510"/>
      <c r="S43" s="510"/>
      <c r="T43" s="510"/>
      <c r="U43" s="510"/>
      <c r="V43" s="29"/>
    </row>
    <row r="44" spans="2:22">
      <c r="B44" s="27"/>
      <c r="C44" s="627"/>
      <c r="D44" s="627"/>
      <c r="E44" s="528" t="s">
        <v>911</v>
      </c>
      <c r="F44" s="537"/>
      <c r="G44" s="537"/>
      <c r="H44" s="536"/>
      <c r="I44" s="536"/>
      <c r="J44" s="536"/>
      <c r="K44" s="536"/>
      <c r="L44" s="536"/>
      <c r="M44" s="536"/>
      <c r="N44" s="536"/>
      <c r="O44" s="179"/>
      <c r="P44" s="179"/>
      <c r="Q44" s="510"/>
      <c r="R44" s="510"/>
      <c r="S44" s="510"/>
      <c r="T44" s="510"/>
      <c r="U44" s="510"/>
      <c r="V44" s="29"/>
    </row>
    <row r="45" spans="2:22" ht="27.75" customHeight="1" thickBot="1">
      <c r="B45" s="30"/>
      <c r="C45" s="70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2"/>
    </row>
  </sheetData>
  <mergeCells count="39">
    <mergeCell ref="C3:U3"/>
    <mergeCell ref="D12:E12"/>
    <mergeCell ref="D13:E13"/>
    <mergeCell ref="D7:E7"/>
    <mergeCell ref="D8:E8"/>
    <mergeCell ref="D9:E9"/>
    <mergeCell ref="D10:E10"/>
    <mergeCell ref="D11:E11"/>
    <mergeCell ref="N5:N6"/>
    <mergeCell ref="Q5:U5"/>
    <mergeCell ref="O5:O6"/>
    <mergeCell ref="C5:C6"/>
    <mergeCell ref="D5:E6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8:E38"/>
    <mergeCell ref="C40:D44"/>
    <mergeCell ref="D33:E33"/>
    <mergeCell ref="D34:E34"/>
    <mergeCell ref="D35:E35"/>
    <mergeCell ref="D36:E36"/>
    <mergeCell ref="D37:E37"/>
  </mergeCells>
  <conditionalFormatting sqref="O7:O38">
    <cfRule type="cellIs" dxfId="56" priority="386" operator="equal">
      <formula>"Экстремальный"</formula>
    </cfRule>
    <cfRule type="cellIs" dxfId="55" priority="387" operator="equal">
      <formula>"Высокий"</formula>
    </cfRule>
    <cfRule type="cellIs" dxfId="54" priority="388" operator="equal">
      <formula>"Выше среднего"</formula>
    </cfRule>
    <cfRule type="cellIs" dxfId="53" priority="389" operator="equal">
      <formula>"Ниже среднего"</formula>
    </cfRule>
    <cfRule type="cellIs" dxfId="52" priority="390" operator="equal">
      <formula>"Низкий"</formula>
    </cfRule>
  </conditionalFormatting>
  <conditionalFormatting sqref="Q6:U6">
    <cfRule type="cellIs" dxfId="51" priority="366" operator="between">
      <formula>3</formula>
      <formula>4</formula>
    </cfRule>
    <cfRule type="cellIs" dxfId="50" priority="367" operator="between">
      <formula>2</formula>
      <formula>3</formula>
    </cfRule>
    <cfRule type="cellIs" dxfId="49" priority="368" operator="between">
      <formula>1.5</formula>
      <formula>2</formula>
    </cfRule>
    <cfRule type="cellIs" dxfId="48" priority="369" operator="between">
      <formula>1</formula>
      <formula>1.5</formula>
    </cfRule>
    <cfRule type="cellIs" dxfId="47" priority="370" operator="between">
      <formula>0</formula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76"/>
  <dimension ref="A1:BZ258"/>
  <sheetViews>
    <sheetView showGridLines="0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51" sqref="D51:D54"/>
    </sheetView>
  </sheetViews>
  <sheetFormatPr defaultColWidth="9" defaultRowHeight="15"/>
  <cols>
    <col min="1" max="1" width="6.125" style="44" customWidth="1"/>
    <col min="2" max="2" width="4.625" style="44" customWidth="1"/>
    <col min="3" max="3" width="10.25" style="44" customWidth="1"/>
    <col min="4" max="4" width="20.75" style="44" customWidth="1"/>
    <col min="5" max="5" width="5.625" style="44" customWidth="1"/>
    <col min="6" max="6" width="27" style="44" customWidth="1"/>
    <col min="7" max="8" width="10.625" style="44" customWidth="1"/>
    <col min="9" max="9" width="10.625" style="48" customWidth="1"/>
    <col min="10" max="10" width="20.875" style="44" customWidth="1"/>
    <col min="11" max="11" width="9.75" style="44" customWidth="1"/>
    <col min="12" max="12" width="23.875" style="48" customWidth="1"/>
    <col min="13" max="13" width="12.875" style="44" customWidth="1"/>
    <col min="14" max="14" width="44" style="44" customWidth="1"/>
    <col min="15" max="15" width="9" style="44" customWidth="1"/>
    <col min="16" max="16384" width="9" style="44"/>
  </cols>
  <sheetData>
    <row r="1" spans="1:78" ht="45.75" customHeight="1" thickBot="1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</row>
    <row r="2" spans="1:78" ht="21" customHeight="1">
      <c r="A2" s="41"/>
      <c r="B2" s="49"/>
      <c r="C2" s="23"/>
      <c r="D2" s="23"/>
      <c r="E2" s="23"/>
      <c r="F2" s="23"/>
      <c r="G2" s="23"/>
      <c r="H2" s="23"/>
      <c r="I2" s="38"/>
      <c r="J2" s="23"/>
      <c r="K2" s="23"/>
      <c r="L2" s="38"/>
      <c r="M2" s="50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</row>
    <row r="3" spans="1:78" ht="56.25" customHeight="1">
      <c r="A3" s="41"/>
      <c r="B3" s="24"/>
      <c r="C3" s="659" t="s">
        <v>1027</v>
      </c>
      <c r="D3" s="659"/>
      <c r="E3" s="659"/>
      <c r="F3" s="659"/>
      <c r="G3" s="659"/>
      <c r="H3" s="659"/>
      <c r="I3" s="659"/>
      <c r="J3" s="659"/>
      <c r="K3" s="659"/>
      <c r="L3" s="659"/>
      <c r="M3" s="52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</row>
    <row r="4" spans="1:78" ht="16.5" customHeight="1">
      <c r="A4" s="41"/>
      <c r="B4" s="24"/>
      <c r="C4" s="375"/>
      <c r="D4" s="378"/>
      <c r="E4" s="378"/>
      <c r="F4" s="378"/>
      <c r="G4" s="378"/>
      <c r="H4" s="378"/>
      <c r="I4" s="378"/>
      <c r="J4" s="378"/>
      <c r="K4" s="378"/>
      <c r="L4" s="378"/>
      <c r="M4" s="52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</row>
    <row r="5" spans="1:78" ht="36.75" customHeight="1">
      <c r="A5" s="41"/>
      <c r="B5" s="24"/>
      <c r="C5" s="657" t="s">
        <v>1021</v>
      </c>
      <c r="D5" s="658"/>
      <c r="E5" s="651" t="s">
        <v>1022</v>
      </c>
      <c r="F5" s="651"/>
      <c r="G5" s="651" t="s">
        <v>1023</v>
      </c>
      <c r="H5" s="651"/>
      <c r="I5" s="651"/>
      <c r="J5" s="376" t="s">
        <v>1024</v>
      </c>
      <c r="K5" s="376" t="s">
        <v>1025</v>
      </c>
      <c r="L5" s="377" t="s">
        <v>1026</v>
      </c>
      <c r="M5" s="26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</row>
    <row r="6" spans="1:78" ht="31.5" customHeight="1">
      <c r="A6" s="41"/>
      <c r="B6" s="24"/>
      <c r="C6" s="627" t="s">
        <v>1028</v>
      </c>
      <c r="D6" s="652" t="s">
        <v>1042</v>
      </c>
      <c r="E6" s="370">
        <v>1</v>
      </c>
      <c r="F6" s="556" t="s">
        <v>1055</v>
      </c>
      <c r="G6" s="53" t="str">
        <f>Assessment!K5</f>
        <v>L</v>
      </c>
      <c r="H6" s="53">
        <f t="shared" ref="H6:H11" si="0">IF(G6="L",2,IF(G6="M",4,16))</f>
        <v>2</v>
      </c>
      <c r="I6" s="54">
        <f t="shared" ref="I6:I11" si="1">H6/SUM($H$6:$H$11)</f>
        <v>3.4482758620689655E-2</v>
      </c>
      <c r="J6" s="55" t="e">
        <f>VLOOKUP(K6,#REF!,2)</f>
        <v>#REF!</v>
      </c>
      <c r="K6" s="56">
        <f>ROUND((SUM(CompanyProfile!$G$12:'CompanyProfile'!$G$20)- 9 )/ 9 *6 + 1,0)</f>
        <v>4</v>
      </c>
      <c r="L6" s="54">
        <f>IFERROR(I6*VLOOKUP(K6,Assessment!$M$5:$O$11,3),"")</f>
        <v>1.9655172413793102E-2</v>
      </c>
      <c r="M6" s="380"/>
      <c r="N6" s="47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</row>
    <row r="7" spans="1:78" ht="31.5" customHeight="1">
      <c r="A7" s="41"/>
      <c r="B7" s="24"/>
      <c r="C7" s="627"/>
      <c r="D7" s="652"/>
      <c r="E7" s="370">
        <v>2</v>
      </c>
      <c r="F7" s="556" t="s">
        <v>1056</v>
      </c>
      <c r="G7" s="53" t="str">
        <f>Assessment!K6</f>
        <v>M</v>
      </c>
      <c r="H7" s="53">
        <f t="shared" si="0"/>
        <v>4</v>
      </c>
      <c r="I7" s="54">
        <f t="shared" si="1"/>
        <v>6.8965517241379309E-2</v>
      </c>
      <c r="J7" s="55" t="e">
        <f>VLOOKUP(K7,#REF!,2)</f>
        <v>#REF!</v>
      </c>
      <c r="K7" s="56">
        <f>ROUND((SUM(CompanyProfile!$G$21:'CompanyProfile'!$G$25)- 5 )/ 5 *6 + 1,0)</f>
        <v>2</v>
      </c>
      <c r="L7" s="54">
        <f>IFERROR(I7*VLOOKUP(K7,Assessment!$M$5:$O$11,3),"")</f>
        <v>1.9999999999999997E-2</v>
      </c>
      <c r="M7" s="380"/>
      <c r="N7" s="47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</row>
    <row r="8" spans="1:78" ht="31.5" customHeight="1">
      <c r="A8" s="41"/>
      <c r="B8" s="24"/>
      <c r="C8" s="627"/>
      <c r="D8" s="652"/>
      <c r="E8" s="370">
        <v>3</v>
      </c>
      <c r="F8" s="556" t="s">
        <v>1057</v>
      </c>
      <c r="G8" s="53" t="str">
        <f>Assessment!K7</f>
        <v>H</v>
      </c>
      <c r="H8" s="53">
        <f t="shared" si="0"/>
        <v>16</v>
      </c>
      <c r="I8" s="54">
        <f t="shared" si="1"/>
        <v>0.27586206896551724</v>
      </c>
      <c r="J8" s="55"/>
      <c r="K8" s="56">
        <f>ROUND((SUM(CompanyProfile!$G$26:'CompanyProfile'!$G$33)- 7 )/ 7 *6 + 1,0)</f>
        <v>3</v>
      </c>
      <c r="L8" s="54">
        <f>IFERROR(I8*VLOOKUP(K8,Assessment!$M$5:$O$11,3),"")</f>
        <v>0.1186206896551724</v>
      </c>
      <c r="M8" s="380"/>
      <c r="N8" s="9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</row>
    <row r="9" spans="1:78" ht="31.5" customHeight="1">
      <c r="A9" s="41"/>
      <c r="B9" s="24"/>
      <c r="C9" s="627"/>
      <c r="D9" s="652"/>
      <c r="E9" s="370">
        <v>4</v>
      </c>
      <c r="F9" s="556" t="s">
        <v>1058</v>
      </c>
      <c r="G9" s="53" t="str">
        <f>Assessment!K8</f>
        <v>M</v>
      </c>
      <c r="H9" s="53">
        <f t="shared" si="0"/>
        <v>4</v>
      </c>
      <c r="I9" s="54">
        <f t="shared" si="1"/>
        <v>6.8965517241379309E-2</v>
      </c>
      <c r="J9" s="55"/>
      <c r="K9" s="56">
        <f>ROUND((SUM(CompanyProfile!$G$34:'CompanyProfile'!$G$38)- 5 )/ 5 *6 + 1,0)</f>
        <v>1</v>
      </c>
      <c r="L9" s="54">
        <f>IFERROR(I9*VLOOKUP(K9,Assessment!$M$5:$O$11,3),"")</f>
        <v>9.655172413793104E-3</v>
      </c>
      <c r="M9" s="380"/>
      <c r="N9" s="47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</row>
    <row r="10" spans="1:78" ht="31.5" customHeight="1">
      <c r="A10" s="41"/>
      <c r="B10" s="24"/>
      <c r="C10" s="627"/>
      <c r="D10" s="652"/>
      <c r="E10" s="370">
        <v>5</v>
      </c>
      <c r="F10" s="556" t="s">
        <v>1059</v>
      </c>
      <c r="G10" s="53" t="str">
        <f>Assessment!K9</f>
        <v>H</v>
      </c>
      <c r="H10" s="53">
        <f t="shared" si="0"/>
        <v>16</v>
      </c>
      <c r="I10" s="54">
        <f t="shared" si="1"/>
        <v>0.27586206896551724</v>
      </c>
      <c r="J10" s="55"/>
      <c r="K10" s="56">
        <f>ROUND((SUM(CompanyProfile!$G$39:'CompanyProfile'!$G$41)- 3 )/ 3 *6 + 1,0)</f>
        <v>1</v>
      </c>
      <c r="L10" s="54">
        <f>IFERROR(I10*VLOOKUP(K10,Assessment!$M$5:$O$11,3),"")</f>
        <v>3.8620689655172416E-2</v>
      </c>
      <c r="M10" s="380"/>
      <c r="N10" s="47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</row>
    <row r="11" spans="1:78" ht="31.5" customHeight="1">
      <c r="A11" s="41"/>
      <c r="B11" s="24"/>
      <c r="C11" s="627"/>
      <c r="D11" s="652"/>
      <c r="E11" s="370">
        <v>6</v>
      </c>
      <c r="F11" s="556" t="s">
        <v>1060</v>
      </c>
      <c r="G11" s="53" t="str">
        <f>Assessment!K10</f>
        <v>H</v>
      </c>
      <c r="H11" s="53">
        <f t="shared" si="0"/>
        <v>16</v>
      </c>
      <c r="I11" s="54">
        <f t="shared" si="1"/>
        <v>0.27586206896551724</v>
      </c>
      <c r="J11" s="57"/>
      <c r="K11" s="56">
        <f>ROUND((SUM(CompanyProfile!$G$42:'CompanyProfile'!$G$48)- 7 )/ 7 *6 + 1,0)</f>
        <v>3</v>
      </c>
      <c r="L11" s="54">
        <f>IFERROR(I11*VLOOKUP(K11,Assessment!$M$5:$O$11,3),"")</f>
        <v>0.1186206896551724</v>
      </c>
      <c r="M11" s="380"/>
      <c r="N11" s="47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</row>
    <row r="12" spans="1:78" ht="31.5" customHeight="1">
      <c r="A12" s="41"/>
      <c r="B12" s="24"/>
      <c r="C12" s="627"/>
      <c r="D12" s="652"/>
      <c r="E12" s="643" t="s">
        <v>1029</v>
      </c>
      <c r="F12" s="643"/>
      <c r="G12" s="643"/>
      <c r="H12" s="643"/>
      <c r="I12" s="643"/>
      <c r="J12" s="643"/>
      <c r="K12" s="643"/>
      <c r="L12" s="59">
        <f>SUM(L6:L11)</f>
        <v>0.32517241379310341</v>
      </c>
      <c r="M12" s="58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</row>
    <row r="13" spans="1:78" ht="31.5" customHeight="1">
      <c r="A13" s="41"/>
      <c r="B13" s="24"/>
      <c r="C13" s="627"/>
      <c r="D13" s="650" t="s">
        <v>1043</v>
      </c>
      <c r="E13" s="370">
        <v>1</v>
      </c>
      <c r="F13" s="557" t="s">
        <v>1061</v>
      </c>
      <c r="G13" s="61" t="str">
        <f>Assessment!K11</f>
        <v>H</v>
      </c>
      <c r="H13" s="53">
        <f t="shared" ref="H13:H18" si="2">IF(G13="L",2,IF(G13="M",4,16))</f>
        <v>16</v>
      </c>
      <c r="I13" s="54">
        <f t="shared" ref="I13:I18" si="3">H13/SUM($H$13:$H$17)</f>
        <v>0.36363636363636365</v>
      </c>
      <c r="J13" s="62" t="e">
        <f>VLOOKUP(K13,#REF!,2)</f>
        <v>#REF!</v>
      </c>
      <c r="K13" s="63">
        <f>ROUND((SUM(CompanyProfile!$G$50:'CompanyProfile'!$G$57)- 7 )/ 7 *6 + 1,0)</f>
        <v>2</v>
      </c>
      <c r="L13" s="54">
        <f>IFERROR(I13*VLOOKUP(K13,Assessment!$M$5:$O$11,3),"")</f>
        <v>0.10545454545454545</v>
      </c>
      <c r="M13" s="51"/>
      <c r="N13" s="92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</row>
    <row r="14" spans="1:78" ht="31.5" customHeight="1">
      <c r="A14" s="41"/>
      <c r="B14" s="24"/>
      <c r="C14" s="627"/>
      <c r="D14" s="641"/>
      <c r="E14" s="370">
        <v>2</v>
      </c>
      <c r="F14" s="557" t="s">
        <v>1062</v>
      </c>
      <c r="G14" s="61" t="str">
        <f>Assessment!K12</f>
        <v>H</v>
      </c>
      <c r="H14" s="53">
        <f t="shared" si="2"/>
        <v>16</v>
      </c>
      <c r="I14" s="54">
        <f t="shared" si="3"/>
        <v>0.36363636363636365</v>
      </c>
      <c r="J14" s="55" t="e">
        <f>VLOOKUP(K14,#REF!,2)</f>
        <v>#REF!</v>
      </c>
      <c r="K14" s="63">
        <f>ROUND((SUM(CompanyProfile!$G$58:'CompanyProfile'!$G$62)- 5 )/ 5 *6 + 1,0)</f>
        <v>1</v>
      </c>
      <c r="L14" s="54">
        <f>IFERROR(I14*VLOOKUP(K14,Assessment!$M$5:$O$11,3),"")</f>
        <v>5.0909090909090918E-2</v>
      </c>
      <c r="M14" s="5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</row>
    <row r="15" spans="1:78" ht="31.5" customHeight="1">
      <c r="A15" s="41"/>
      <c r="B15" s="24"/>
      <c r="C15" s="627"/>
      <c r="D15" s="641"/>
      <c r="E15" s="370">
        <v>3</v>
      </c>
      <c r="F15" s="557" t="s">
        <v>1063</v>
      </c>
      <c r="G15" s="61" t="str">
        <f>Assessment!K13</f>
        <v>M</v>
      </c>
      <c r="H15" s="53">
        <f t="shared" si="2"/>
        <v>4</v>
      </c>
      <c r="I15" s="54">
        <f t="shared" si="3"/>
        <v>9.0909090909090912E-2</v>
      </c>
      <c r="J15" s="55" t="e">
        <f>VLOOKUP(K15,#REF!,2)</f>
        <v>#REF!</v>
      </c>
      <c r="K15" s="63">
        <f>ROUND((SUM(CompanyProfile!$G$63:'CompanyProfile'!$G$70)- 8 )/ 8 *6 + 1,0)</f>
        <v>1</v>
      </c>
      <c r="L15" s="54">
        <f>IFERROR(I15*VLOOKUP(K15,Assessment!$M$5:$O$11,3),"")</f>
        <v>1.2727272727272729E-2</v>
      </c>
      <c r="M15" s="5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</row>
    <row r="16" spans="1:78" ht="31.5" customHeight="1">
      <c r="A16" s="41"/>
      <c r="B16" s="24"/>
      <c r="C16" s="627"/>
      <c r="D16" s="641"/>
      <c r="E16" s="370">
        <v>4</v>
      </c>
      <c r="F16" s="557" t="s">
        <v>1064</v>
      </c>
      <c r="G16" s="61" t="str">
        <f>Assessment!K14</f>
        <v>M</v>
      </c>
      <c r="H16" s="53">
        <f t="shared" si="2"/>
        <v>4</v>
      </c>
      <c r="I16" s="54">
        <f t="shared" si="3"/>
        <v>9.0909090909090912E-2</v>
      </c>
      <c r="J16" s="55" t="e">
        <f>VLOOKUP(K16,#REF!,2)</f>
        <v>#REF!</v>
      </c>
      <c r="K16" s="63">
        <f>ROUND((SUM(CompanyProfile!$G$71:'CompanyProfile'!$G$76)- 6 )/ 6 *6 + 1,0)</f>
        <v>2</v>
      </c>
      <c r="L16" s="54">
        <f>IFERROR(I16*VLOOKUP(K16,Assessment!$M$5:$O$11,3),"")</f>
        <v>2.6363636363636363E-2</v>
      </c>
      <c r="M16" s="5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</row>
    <row r="17" spans="1:78" ht="31.5" customHeight="1">
      <c r="A17" s="41"/>
      <c r="B17" s="24"/>
      <c r="C17" s="627"/>
      <c r="D17" s="641"/>
      <c r="E17" s="370">
        <v>5</v>
      </c>
      <c r="F17" s="557" t="s">
        <v>1065</v>
      </c>
      <c r="G17" s="61" t="str">
        <f>Assessment!K15</f>
        <v>M</v>
      </c>
      <c r="H17" s="53">
        <f t="shared" si="2"/>
        <v>4</v>
      </c>
      <c r="I17" s="54">
        <f t="shared" si="3"/>
        <v>9.0909090909090912E-2</v>
      </c>
      <c r="J17" s="55" t="e">
        <f>VLOOKUP(K17,#REF!,2)</f>
        <v>#REF!</v>
      </c>
      <c r="K17" s="63">
        <f>ROUND((SUM(CompanyProfile!$G$77:'CompanyProfile'!$G$80)- 4 )/ 4 *6 + 1,0)</f>
        <v>1</v>
      </c>
      <c r="L17" s="54">
        <f>IFERROR(I17*VLOOKUP(K17,Assessment!$M$5:$O$11,3),"")</f>
        <v>1.2727272727272729E-2</v>
      </c>
      <c r="M17" s="58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</row>
    <row r="18" spans="1:78" ht="31.5" customHeight="1">
      <c r="A18" s="41"/>
      <c r="B18" s="24"/>
      <c r="C18" s="627"/>
      <c r="D18" s="641"/>
      <c r="E18" s="370">
        <v>6</v>
      </c>
      <c r="F18" s="557" t="s">
        <v>1066</v>
      </c>
      <c r="G18" s="61" t="str">
        <f>Assessment!K16</f>
        <v>M</v>
      </c>
      <c r="H18" s="97">
        <f t="shared" si="2"/>
        <v>4</v>
      </c>
      <c r="I18" s="54">
        <f t="shared" si="3"/>
        <v>9.0909090909090912E-2</v>
      </c>
      <c r="J18" s="55" t="e">
        <f>VLOOKUP(K18,#REF!,2)</f>
        <v>#REF!</v>
      </c>
      <c r="K18" s="63">
        <f>ROUND((SUM(CompanyProfile!$G$81:'CompanyProfile'!$G$82)- 2 )/ 2 *6 + 1,0)</f>
        <v>4</v>
      </c>
      <c r="L18" s="54">
        <f>IFERROR(I18*VLOOKUP(K18,Assessment!$M$5:$O$11,3),"")</f>
        <v>5.1818181818181812E-2</v>
      </c>
      <c r="M18" s="58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</row>
    <row r="19" spans="1:78" ht="31.5" customHeight="1">
      <c r="A19" s="41"/>
      <c r="B19" s="24"/>
      <c r="C19" s="627"/>
      <c r="D19" s="642"/>
      <c r="E19" s="643" t="s">
        <v>1029</v>
      </c>
      <c r="F19" s="643"/>
      <c r="G19" s="643"/>
      <c r="H19" s="643"/>
      <c r="I19" s="643"/>
      <c r="J19" s="643"/>
      <c r="K19" s="643"/>
      <c r="L19" s="59">
        <f>SUM(L13:L17)</f>
        <v>0.20818181818181819</v>
      </c>
      <c r="M19" s="58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</row>
    <row r="20" spans="1:78" ht="31.5" customHeight="1">
      <c r="A20" s="41"/>
      <c r="B20" s="24"/>
      <c r="C20" s="627"/>
      <c r="D20" s="650" t="s">
        <v>1044</v>
      </c>
      <c r="E20" s="370">
        <v>1</v>
      </c>
      <c r="F20" s="557" t="s">
        <v>1067</v>
      </c>
      <c r="G20" s="61" t="str">
        <f>Assessment!K17</f>
        <v>M</v>
      </c>
      <c r="H20" s="53">
        <f>IF(G20="L",2,IF(G20="M",4,16))</f>
        <v>4</v>
      </c>
      <c r="I20" s="54">
        <f>H20/SUM($H$20:$H$22)</f>
        <v>0.1111111111111111</v>
      </c>
      <c r="J20" s="62" t="e">
        <f>VLOOKUP(K20,#REF!,2)</f>
        <v>#REF!</v>
      </c>
      <c r="K20" s="63">
        <f>ROUND((SUM(CompanyProfile!$G$84:'CompanyProfile'!$G$87)- 4 )/ 4 *6 + 1,0)</f>
        <v>1</v>
      </c>
      <c r="L20" s="54">
        <f>IFERROR(I20*VLOOKUP(K20,Assessment!$M$5:$O$11,3),"")</f>
        <v>1.5555555555555557E-2</v>
      </c>
      <c r="M20" s="5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</row>
    <row r="21" spans="1:78" ht="31.5" customHeight="1">
      <c r="A21" s="41"/>
      <c r="B21" s="24"/>
      <c r="C21" s="627"/>
      <c r="D21" s="641"/>
      <c r="E21" s="370">
        <v>2</v>
      </c>
      <c r="F21" s="557" t="s">
        <v>1068</v>
      </c>
      <c r="G21" s="61" t="str">
        <f>Assessment!K18</f>
        <v>H</v>
      </c>
      <c r="H21" s="53">
        <f>IF(G21="L",2,IF(G21="M",4,16))</f>
        <v>16</v>
      </c>
      <c r="I21" s="54">
        <f>H21/SUM($H$20:$H$22)</f>
        <v>0.44444444444444442</v>
      </c>
      <c r="J21" s="55" t="e">
        <f>VLOOKUP(K21,#REF!,2)</f>
        <v>#REF!</v>
      </c>
      <c r="K21" s="63">
        <f>ROUND((SUM(CompanyProfile!$G$88:'CompanyProfile'!$G$94)- 7 )/ 7 *6 + 1,0)</f>
        <v>2</v>
      </c>
      <c r="L21" s="54">
        <f>IFERROR(I21*VLOOKUP(K21,Assessment!$M$5:$O$11,3),"")</f>
        <v>0.12888888888888889</v>
      </c>
      <c r="M21" s="5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</row>
    <row r="22" spans="1:78" ht="31.5" customHeight="1">
      <c r="A22" s="41"/>
      <c r="B22" s="24"/>
      <c r="C22" s="627"/>
      <c r="D22" s="641"/>
      <c r="E22" s="370">
        <v>3</v>
      </c>
      <c r="F22" s="557" t="s">
        <v>1069</v>
      </c>
      <c r="G22" s="61" t="str">
        <f>Assessment!K19</f>
        <v>H</v>
      </c>
      <c r="H22" s="53">
        <f>IF(G22="L",2,IF(G22="M",4,16))</f>
        <v>16</v>
      </c>
      <c r="I22" s="54">
        <f>H22/SUM($H$20:$H$22)</f>
        <v>0.44444444444444442</v>
      </c>
      <c r="J22" s="55" t="e">
        <f>VLOOKUP(K22,#REF!,2)</f>
        <v>#REF!</v>
      </c>
      <c r="K22" s="63">
        <f>ROUND((SUM(CompanyProfile!$G$95:'CompanyProfile'!$G$97)- 3 )/ 3 *6 + 1,0)</f>
        <v>3</v>
      </c>
      <c r="L22" s="54">
        <f>IFERROR(I22*VLOOKUP(K22,Assessment!$M$5:$O$11,3),"")</f>
        <v>0.19111111111111109</v>
      </c>
      <c r="M22" s="58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</row>
    <row r="23" spans="1:78" ht="31.5" customHeight="1">
      <c r="A23" s="41"/>
      <c r="B23" s="24"/>
      <c r="C23" s="627"/>
      <c r="D23" s="642"/>
      <c r="E23" s="643" t="s">
        <v>1029</v>
      </c>
      <c r="F23" s="643"/>
      <c r="G23" s="643"/>
      <c r="H23" s="643"/>
      <c r="I23" s="643"/>
      <c r="J23" s="643"/>
      <c r="K23" s="643"/>
      <c r="L23" s="59">
        <f>SUM(L20:L22)</f>
        <v>0.3355555555555555</v>
      </c>
      <c r="M23" s="58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</row>
    <row r="24" spans="1:78" ht="31.5" customHeight="1">
      <c r="A24" s="41"/>
      <c r="B24" s="24"/>
      <c r="C24" s="627"/>
      <c r="D24" s="650" t="s">
        <v>1045</v>
      </c>
      <c r="E24" s="370">
        <v>1</v>
      </c>
      <c r="F24" s="558" t="s">
        <v>1070</v>
      </c>
      <c r="G24" s="53" t="str">
        <f>Assessment!K20</f>
        <v>H</v>
      </c>
      <c r="H24" s="53">
        <f>IF(G24="L",2,IF(G24="M",4,16))</f>
        <v>16</v>
      </c>
      <c r="I24" s="54">
        <f>H24/SUM($H$24:$H$25)</f>
        <v>0.8</v>
      </c>
      <c r="J24" s="55" t="e">
        <f>VLOOKUP(K24,#REF!,2)</f>
        <v>#REF!</v>
      </c>
      <c r="K24" s="63">
        <f>ROUND((SUM(CompanyProfile!$G$99:'CompanyProfile'!$G$104)- 6 )/ 6 *6 + 1,0)</f>
        <v>1</v>
      </c>
      <c r="L24" s="54">
        <f>IFERROR(I24*VLOOKUP(K24,Assessment!$M$5:$O$11,3),"")</f>
        <v>0.11200000000000002</v>
      </c>
      <c r="M24" s="64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</row>
    <row r="25" spans="1:78" ht="31.5" customHeight="1">
      <c r="A25" s="41"/>
      <c r="B25" s="24"/>
      <c r="C25" s="627"/>
      <c r="D25" s="641"/>
      <c r="E25" s="370">
        <v>2</v>
      </c>
      <c r="F25" s="558" t="s">
        <v>1071</v>
      </c>
      <c r="G25" s="53" t="str">
        <f>Assessment!K21</f>
        <v>M</v>
      </c>
      <c r="H25" s="53">
        <f>IF(G25="L",2,IF(G25="M",4,16))</f>
        <v>4</v>
      </c>
      <c r="I25" s="54">
        <f>H25/SUM($H$24:$H$25)</f>
        <v>0.2</v>
      </c>
      <c r="J25" s="55" t="e">
        <f>VLOOKUP(K25,#REF!,2)</f>
        <v>#REF!</v>
      </c>
      <c r="K25" s="63">
        <f>ROUND((SUM(CompanyProfile!$G$105:'CompanyProfile'!$G$107)- 2 )/ 2 *6 + 1,0)</f>
        <v>1</v>
      </c>
      <c r="L25" s="54">
        <f>IFERROR(I25*VLOOKUP(K25,Assessment!$M$5:$O$11,3),"")</f>
        <v>2.8000000000000004E-2</v>
      </c>
      <c r="M25" s="58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</row>
    <row r="26" spans="1:78" ht="31.5" customHeight="1">
      <c r="A26" s="41"/>
      <c r="B26" s="24"/>
      <c r="C26" s="627"/>
      <c r="D26" s="642"/>
      <c r="E26" s="643" t="s">
        <v>1029</v>
      </c>
      <c r="F26" s="643"/>
      <c r="G26" s="643"/>
      <c r="H26" s="643"/>
      <c r="I26" s="643"/>
      <c r="J26" s="643"/>
      <c r="K26" s="643"/>
      <c r="L26" s="59">
        <f>SUM(L24:L25)</f>
        <v>0.14000000000000001</v>
      </c>
      <c r="M26" s="58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</row>
    <row r="27" spans="1:78" ht="31.5" customHeight="1">
      <c r="A27" s="41"/>
      <c r="B27" s="24"/>
      <c r="C27" s="627"/>
      <c r="D27" s="653" t="s">
        <v>1046</v>
      </c>
      <c r="E27" s="370">
        <v>1</v>
      </c>
      <c r="F27" s="558" t="s">
        <v>1072</v>
      </c>
      <c r="G27" s="53" t="str">
        <f>Assessment!K22</f>
        <v>H</v>
      </c>
      <c r="H27" s="53">
        <f>IF(G27="L",2,IF(G27="M",4,16))</f>
        <v>16</v>
      </c>
      <c r="I27" s="54">
        <f>H27/SUM($H$27:$H$29)</f>
        <v>0.66666666666666663</v>
      </c>
      <c r="J27" s="55" t="e">
        <f>VLOOKUP(K27,#REF!,2)</f>
        <v>#REF!</v>
      </c>
      <c r="K27" s="63">
        <f>ROUND((SUM(CompanyProfile!$G$109:'CompanyProfile'!$G$112)- 4 )/ 4 *6 + 1,0)</f>
        <v>4</v>
      </c>
      <c r="L27" s="54">
        <f>IFERROR(I27*VLOOKUP(K27,Assessment!$M$5:$O$11,3),"")</f>
        <v>0.37999999999999995</v>
      </c>
      <c r="M27" s="5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</row>
    <row r="28" spans="1:78" ht="31.5" customHeight="1">
      <c r="A28" s="41"/>
      <c r="B28" s="24"/>
      <c r="C28" s="627"/>
      <c r="D28" s="653"/>
      <c r="E28" s="370">
        <v>2</v>
      </c>
      <c r="F28" s="558" t="s">
        <v>1073</v>
      </c>
      <c r="G28" s="53" t="str">
        <f>Assessment!K23</f>
        <v>M</v>
      </c>
      <c r="H28" s="53">
        <f>IF(G28="L",2,IF(G28="M",4,16))</f>
        <v>4</v>
      </c>
      <c r="I28" s="54">
        <f>H28/SUM($H$27:$H$29)</f>
        <v>0.16666666666666666</v>
      </c>
      <c r="J28" s="55" t="e">
        <f>VLOOKUP(K28,#REF!,2)</f>
        <v>#REF!</v>
      </c>
      <c r="K28" s="63">
        <f>ROUND((SUM(CompanyProfile!$G$113:'CompanyProfile'!$G$117)- 5 )/ 5 *6 + 1,0)</f>
        <v>2</v>
      </c>
      <c r="L28" s="54">
        <f>IFERROR(I28*VLOOKUP(K28,Assessment!$M$5:$O$11,3),"")</f>
        <v>4.8333333333333325E-2</v>
      </c>
      <c r="M28" s="5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</row>
    <row r="29" spans="1:78" ht="31.5" customHeight="1">
      <c r="A29" s="41"/>
      <c r="B29" s="24"/>
      <c r="C29" s="627"/>
      <c r="D29" s="653"/>
      <c r="E29" s="370">
        <v>3</v>
      </c>
      <c r="F29" s="558" t="s">
        <v>1074</v>
      </c>
      <c r="G29" s="53" t="str">
        <f>Assessment!K24</f>
        <v>M</v>
      </c>
      <c r="H29" s="53">
        <f>IF(G29="L",2,IF(G29="M",4,16))</f>
        <v>4</v>
      </c>
      <c r="I29" s="54">
        <f>H29/SUM($H$27:$H$29)</f>
        <v>0.16666666666666666</v>
      </c>
      <c r="J29" s="55" t="e">
        <f>VLOOKUP(K29,#REF!,2)</f>
        <v>#REF!</v>
      </c>
      <c r="K29" s="63">
        <f>ROUND((SUM(CompanyProfile!$G$118:'CompanyProfile'!$G$120)- 3 )/ 3 *6 + 1,0)</f>
        <v>3</v>
      </c>
      <c r="L29" s="54">
        <f>IFERROR(I29*VLOOKUP(K29,Assessment!$M$5:$O$11,3),"")</f>
        <v>7.1666666666666656E-2</v>
      </c>
      <c r="M29" s="58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</row>
    <row r="30" spans="1:78" ht="31.5" customHeight="1">
      <c r="A30" s="41"/>
      <c r="B30" s="24"/>
      <c r="C30" s="627"/>
      <c r="D30" s="654"/>
      <c r="E30" s="643" t="s">
        <v>1029</v>
      </c>
      <c r="F30" s="643"/>
      <c r="G30" s="643"/>
      <c r="H30" s="643"/>
      <c r="I30" s="643"/>
      <c r="J30" s="643"/>
      <c r="K30" s="643"/>
      <c r="L30" s="59">
        <f>SUM(L27:L29)</f>
        <v>0.49999999999999994</v>
      </c>
      <c r="M30" s="58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</row>
    <row r="31" spans="1:78" ht="31.5" customHeight="1">
      <c r="A31" s="41"/>
      <c r="B31" s="24"/>
      <c r="C31" s="627"/>
      <c r="D31" s="641" t="s">
        <v>1047</v>
      </c>
      <c r="E31" s="370">
        <v>1</v>
      </c>
      <c r="F31" s="558" t="s">
        <v>1075</v>
      </c>
      <c r="G31" s="53" t="str">
        <f>Assessment!K25</f>
        <v>M</v>
      </c>
      <c r="H31" s="53">
        <f>IF(G31="L",2,IF(G31="M",4,16))</f>
        <v>4</v>
      </c>
      <c r="I31" s="54">
        <f>H31/SUM($H$31:$H$32)</f>
        <v>0.5</v>
      </c>
      <c r="J31" s="55" t="e">
        <f>VLOOKUP(K31,#REF!,2)</f>
        <v>#REF!</v>
      </c>
      <c r="K31" s="63">
        <f>ROUND((SUM(CompanyProfile!$G$122:'CompanyProfile'!$G$125)- 4 )/ 4 *6 + 1,0)</f>
        <v>4</v>
      </c>
      <c r="L31" s="54">
        <f>IFERROR(I31*VLOOKUP(K31,Assessment!$M$5:$O$11,3),"")</f>
        <v>0.28499999999999998</v>
      </c>
      <c r="M31" s="5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</row>
    <row r="32" spans="1:78" ht="31.5" customHeight="1">
      <c r="A32" s="41"/>
      <c r="B32" s="24"/>
      <c r="C32" s="627"/>
      <c r="D32" s="641"/>
      <c r="E32" s="370">
        <v>2</v>
      </c>
      <c r="F32" s="558" t="s">
        <v>1076</v>
      </c>
      <c r="G32" s="53" t="str">
        <f>Assessment!K26</f>
        <v>M</v>
      </c>
      <c r="H32" s="53">
        <f>IF(G32="L",2,IF(G32="M",4,16))</f>
        <v>4</v>
      </c>
      <c r="I32" s="54">
        <f>H32/SUM($H$31:$H$32)</f>
        <v>0.5</v>
      </c>
      <c r="J32" s="55" t="e">
        <f>VLOOKUP(K32,#REF!,2)</f>
        <v>#REF!</v>
      </c>
      <c r="K32" s="63">
        <f>ROUND((SUM(CompanyProfile!$G$126:'CompanyProfile'!$G$129)- 4 )/ 4 *6 + 1,0)</f>
        <v>4</v>
      </c>
      <c r="L32" s="54">
        <f>IFERROR(I32*VLOOKUP(K32,Assessment!$M$5:$O$11,3),"")</f>
        <v>0.28499999999999998</v>
      </c>
      <c r="M32" s="58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</row>
    <row r="33" spans="1:78" ht="31.5" customHeight="1">
      <c r="A33" s="41"/>
      <c r="B33" s="24"/>
      <c r="C33" s="627"/>
      <c r="D33" s="642"/>
      <c r="E33" s="643" t="s">
        <v>1029</v>
      </c>
      <c r="F33" s="643"/>
      <c r="G33" s="643"/>
      <c r="H33" s="643"/>
      <c r="I33" s="643"/>
      <c r="J33" s="643"/>
      <c r="K33" s="643"/>
      <c r="L33" s="59">
        <f>SUM(L31:L32)</f>
        <v>0.56999999999999995</v>
      </c>
      <c r="M33" s="58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</row>
    <row r="34" spans="1:78" ht="31.5" customHeight="1">
      <c r="A34" s="41"/>
      <c r="B34" s="24"/>
      <c r="C34" s="627"/>
      <c r="D34" s="641" t="s">
        <v>1048</v>
      </c>
      <c r="E34" s="370">
        <v>1</v>
      </c>
      <c r="F34" s="558" t="s">
        <v>1077</v>
      </c>
      <c r="G34" s="53" t="str">
        <f>Assessment!K27</f>
        <v>M</v>
      </c>
      <c r="H34" s="53">
        <f>IF(G34="L",2,IF(G34="M",4,16))</f>
        <v>4</v>
      </c>
      <c r="I34" s="54">
        <f>H34/SUM($H$34:$H$37)</f>
        <v>0.14285714285714285</v>
      </c>
      <c r="J34" s="55" t="e">
        <f>VLOOKUP(K34,#REF!,2)</f>
        <v>#REF!</v>
      </c>
      <c r="K34" s="63">
        <f>ROUND((SUM(CompanyProfile!$G$131:'CompanyProfile'!$G$134)- 3 )/ 3 *6 + 1,0)</f>
        <v>7</v>
      </c>
      <c r="L34" s="54">
        <f>IFERROR(I34*VLOOKUP(K34,Assessment!$M$5:$O$11,3),"")</f>
        <v>0.14285714285714285</v>
      </c>
      <c r="M34" s="5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</row>
    <row r="35" spans="1:78" ht="31.5" customHeight="1">
      <c r="A35" s="41"/>
      <c r="B35" s="24"/>
      <c r="C35" s="627"/>
      <c r="D35" s="641"/>
      <c r="E35" s="370">
        <v>2</v>
      </c>
      <c r="F35" s="558" t="s">
        <v>1078</v>
      </c>
      <c r="G35" s="53" t="str">
        <f>Assessment!K28</f>
        <v>M</v>
      </c>
      <c r="H35" s="53">
        <f>IF(G35="L",2,IF(G35="M",4,16))</f>
        <v>4</v>
      </c>
      <c r="I35" s="54">
        <f>H35/SUM($H$34:$H$37)</f>
        <v>0.14285714285714285</v>
      </c>
      <c r="J35" s="55" t="e">
        <f>VLOOKUP(K35,#REF!,2)</f>
        <v>#REF!</v>
      </c>
      <c r="K35" s="63">
        <f>ROUND((SUM(CompanyProfile!$G$135:'CompanyProfile'!$G$137)- 3 )/ 3 *6 + 1,0)</f>
        <v>1</v>
      </c>
      <c r="L35" s="54">
        <f>IFERROR(I35*VLOOKUP(K35,Assessment!$M$5:$O$11,3),"")</f>
        <v>0.02</v>
      </c>
      <c r="M35" s="5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</row>
    <row r="36" spans="1:78" ht="31.5" customHeight="1">
      <c r="A36" s="41"/>
      <c r="B36" s="24"/>
      <c r="C36" s="627"/>
      <c r="D36" s="641"/>
      <c r="E36" s="370">
        <v>3</v>
      </c>
      <c r="F36" s="558" t="s">
        <v>1079</v>
      </c>
      <c r="G36" s="53" t="str">
        <f>Assessment!K29</f>
        <v>H</v>
      </c>
      <c r="H36" s="53">
        <f>IF(G36="L",2,IF(G36="M",4,16))</f>
        <v>16</v>
      </c>
      <c r="I36" s="54">
        <f>H36/SUM($H$34:$H$37)</f>
        <v>0.5714285714285714</v>
      </c>
      <c r="J36" s="55" t="e">
        <f>VLOOKUP(K36,#REF!,2)</f>
        <v>#REF!</v>
      </c>
      <c r="K36" s="63">
        <f>ROUND((SUM(CompanyProfile!$G$138:'CompanyProfile'!$G$141)- 4 )/ 4 *6 + 1,0)</f>
        <v>3</v>
      </c>
      <c r="L36" s="54">
        <f>IFERROR(I36*VLOOKUP(K36,Assessment!$M$5:$O$11,3),"")</f>
        <v>0.24571428571428569</v>
      </c>
      <c r="M36" s="5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</row>
    <row r="37" spans="1:78" ht="31.5" customHeight="1">
      <c r="A37" s="41"/>
      <c r="B37" s="24"/>
      <c r="C37" s="627"/>
      <c r="D37" s="641"/>
      <c r="E37" s="370">
        <v>4</v>
      </c>
      <c r="F37" s="558" t="s">
        <v>1080</v>
      </c>
      <c r="G37" s="53" t="str">
        <f>Assessment!K30</f>
        <v>M</v>
      </c>
      <c r="H37" s="53">
        <f>IF(G37="L",2,IF(G37="M",4,16))</f>
        <v>4</v>
      </c>
      <c r="I37" s="54">
        <f>H37/SUM($H$34:$H$37)</f>
        <v>0.14285714285714285</v>
      </c>
      <c r="J37" s="55" t="e">
        <f>VLOOKUP(K37,#REF!,2)</f>
        <v>#REF!</v>
      </c>
      <c r="K37" s="63">
        <f>ROUND((SUM(CompanyProfile!$G$142:'CompanyProfile'!$G$143)- 2 )/ 2 *6 + 1,0)</f>
        <v>1</v>
      </c>
      <c r="L37" s="54">
        <f>IFERROR(I37*VLOOKUP(K37,Assessment!$M$5:$O$11,3),"")</f>
        <v>0.02</v>
      </c>
      <c r="M37" s="58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</row>
    <row r="38" spans="1:78" ht="31.5" customHeight="1">
      <c r="A38" s="41"/>
      <c r="B38" s="24"/>
      <c r="C38" s="627"/>
      <c r="D38" s="642"/>
      <c r="E38" s="643" t="s">
        <v>1029</v>
      </c>
      <c r="F38" s="643"/>
      <c r="G38" s="643"/>
      <c r="H38" s="643"/>
      <c r="I38" s="643"/>
      <c r="J38" s="643"/>
      <c r="K38" s="643"/>
      <c r="L38" s="65">
        <f>SUM(L34:L37)</f>
        <v>0.42857142857142855</v>
      </c>
      <c r="M38" s="58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</row>
    <row r="39" spans="1:78" ht="31.5" customHeight="1">
      <c r="A39" s="41"/>
      <c r="B39" s="24"/>
      <c r="C39" s="627"/>
      <c r="D39" s="641" t="s">
        <v>1049</v>
      </c>
      <c r="E39" s="370">
        <v>1</v>
      </c>
      <c r="F39" s="558" t="s">
        <v>1081</v>
      </c>
      <c r="G39" s="53" t="str">
        <f>Assessment!K31</f>
        <v>H</v>
      </c>
      <c r="H39" s="53">
        <f>IF(G39="L",2,IF(G39="M",4,16))</f>
        <v>16</v>
      </c>
      <c r="I39" s="54">
        <f>H39/SUM($H$39:$H$41)</f>
        <v>0.44444444444444442</v>
      </c>
      <c r="J39" s="55" t="e">
        <f>VLOOKUP(K39,#REF!,2)</f>
        <v>#REF!</v>
      </c>
      <c r="K39" s="63">
        <f>ROUND((SUM(CompanyProfile!$G$145:'CompanyProfile'!$G$151)- 7 )/ 7 *6 + 1,0)</f>
        <v>2</v>
      </c>
      <c r="L39" s="54">
        <f>IFERROR(I39*VLOOKUP(K39,Assessment!$M$5:$O$11,3),"")</f>
        <v>0.12888888888888889</v>
      </c>
      <c r="M39" s="5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</row>
    <row r="40" spans="1:78" ht="31.5" customHeight="1">
      <c r="A40" s="41"/>
      <c r="B40" s="24"/>
      <c r="C40" s="627"/>
      <c r="D40" s="641"/>
      <c r="E40" s="370">
        <v>2</v>
      </c>
      <c r="F40" s="558" t="s">
        <v>1082</v>
      </c>
      <c r="G40" s="53" t="str">
        <f>Assessment!K32</f>
        <v>M</v>
      </c>
      <c r="H40" s="53">
        <f>IF(G40="L",2,IF(G40="M",4,16))</f>
        <v>4</v>
      </c>
      <c r="I40" s="54">
        <f>H40/SUM($H$39:$H$41)</f>
        <v>0.1111111111111111</v>
      </c>
      <c r="J40" s="55" t="e">
        <f>VLOOKUP(K40,#REF!,2)</f>
        <v>#REF!</v>
      </c>
      <c r="K40" s="63">
        <f>ROUND((SUM(CompanyProfile!$G$152:'CompanyProfile'!$G$155)- 4 )/ 4 *6 + 1,0)</f>
        <v>3</v>
      </c>
      <c r="L40" s="54">
        <f>IFERROR(I40*VLOOKUP(K40,Assessment!$M$5:$O$11,3),"")</f>
        <v>4.7777777777777773E-2</v>
      </c>
      <c r="M40" s="5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</row>
    <row r="41" spans="1:78" ht="31.5" customHeight="1">
      <c r="A41" s="41"/>
      <c r="B41" s="24"/>
      <c r="C41" s="627"/>
      <c r="D41" s="641"/>
      <c r="E41" s="370">
        <v>3</v>
      </c>
      <c r="F41" s="558" t="s">
        <v>1083</v>
      </c>
      <c r="G41" s="53" t="str">
        <f>Assessment!K33</f>
        <v>H</v>
      </c>
      <c r="H41" s="53">
        <f>IF(G41="L",2,IF(G41="M",4,16))</f>
        <v>16</v>
      </c>
      <c r="I41" s="54">
        <f>H41/SUM($H$39:$H$41)</f>
        <v>0.44444444444444442</v>
      </c>
      <c r="J41" s="55" t="e">
        <f>VLOOKUP(K41,#REF!,2)</f>
        <v>#REF!</v>
      </c>
      <c r="K41" s="63">
        <f>ROUND((SUM(CompanyProfile!$G$156:'CompanyProfile'!$G$162)- 7 )/ 7 *6 + 1,0)</f>
        <v>1</v>
      </c>
      <c r="L41" s="54">
        <f>IFERROR(I41*VLOOKUP(K41,Assessment!$M$5:$O$11,3),"")</f>
        <v>6.2222222222222227E-2</v>
      </c>
      <c r="M41" s="58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</row>
    <row r="42" spans="1:78" ht="31.5" customHeight="1">
      <c r="A42" s="41"/>
      <c r="B42" s="24"/>
      <c r="C42" s="627"/>
      <c r="D42" s="642"/>
      <c r="E42" s="643" t="s">
        <v>1029</v>
      </c>
      <c r="F42" s="643"/>
      <c r="G42" s="643"/>
      <c r="H42" s="643"/>
      <c r="I42" s="643"/>
      <c r="J42" s="643"/>
      <c r="K42" s="643"/>
      <c r="L42" s="66">
        <f>SUM(L39:L41)</f>
        <v>0.2388888888888889</v>
      </c>
      <c r="M42" s="58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</row>
    <row r="43" spans="1:78" ht="31.5" customHeight="1">
      <c r="A43" s="41"/>
      <c r="B43" s="24"/>
      <c r="C43" s="627" t="s">
        <v>1031</v>
      </c>
      <c r="D43" s="641" t="s">
        <v>1050</v>
      </c>
      <c r="E43" s="370">
        <v>1</v>
      </c>
      <c r="F43" s="559" t="s">
        <v>1084</v>
      </c>
      <c r="G43" s="60" t="str">
        <f>Assessment!K34</f>
        <v>H</v>
      </c>
      <c r="H43" s="53">
        <f>IF(G43="L",2,IF(G43="M",4,16))</f>
        <v>16</v>
      </c>
      <c r="I43" s="54">
        <f>H43/SUM($H$43:$H$46)</f>
        <v>0.4</v>
      </c>
      <c r="J43" s="62" t="e">
        <f>VLOOKUP(K43,#REF!,2)</f>
        <v>#REF!</v>
      </c>
      <c r="K43" s="63">
        <f>ROUND((SUM(CompanyProfile!$G$164:'CompanyProfile'!$G$170)- 7 )/ 7 *6 + 1,0)</f>
        <v>4</v>
      </c>
      <c r="L43" s="54">
        <f>IFERROR(I43*VLOOKUP(K43,Assessment!$M$5:$O$11,3),"")</f>
        <v>0.22799999999999998</v>
      </c>
      <c r="M43" s="58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</row>
    <row r="44" spans="1:78" ht="31.5" customHeight="1">
      <c r="A44" s="41"/>
      <c r="B44" s="24"/>
      <c r="C44" s="627"/>
      <c r="D44" s="641"/>
      <c r="E44" s="370">
        <v>2</v>
      </c>
      <c r="F44" s="559" t="s">
        <v>1085</v>
      </c>
      <c r="G44" s="60" t="str">
        <f>Assessment!K35</f>
        <v>M</v>
      </c>
      <c r="H44" s="53">
        <f>IF(G44="L",2,IF(G44="M",4,16))</f>
        <v>4</v>
      </c>
      <c r="I44" s="54">
        <f>H44/SUM($H$43:$H$46)</f>
        <v>0.1</v>
      </c>
      <c r="J44" s="55" t="e">
        <f>VLOOKUP(K44,#REF!,2)</f>
        <v>#REF!</v>
      </c>
      <c r="K44" s="63">
        <f>ROUND((SUM(CompanyProfile!$G$171:'CompanyProfile'!$G$176)- 6 )/ 6 *6 + 1,0)</f>
        <v>2</v>
      </c>
      <c r="L44" s="54">
        <f>IFERROR(I44*VLOOKUP(K44,Assessment!$M$5:$O$11,3),"")</f>
        <v>2.8999999999999998E-2</v>
      </c>
      <c r="M44" s="58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</row>
    <row r="45" spans="1:78" ht="31.5" customHeight="1">
      <c r="A45" s="41"/>
      <c r="B45" s="24"/>
      <c r="C45" s="627"/>
      <c r="D45" s="641"/>
      <c r="E45" s="370">
        <v>3</v>
      </c>
      <c r="F45" s="559" t="s">
        <v>1086</v>
      </c>
      <c r="G45" s="60" t="str">
        <f>Assessment!K36</f>
        <v>M</v>
      </c>
      <c r="H45" s="53">
        <f>IF(G45="L",2,IF(G45="M",4,16))</f>
        <v>4</v>
      </c>
      <c r="I45" s="54">
        <f>H45/SUM($H$43:$H$46)</f>
        <v>0.1</v>
      </c>
      <c r="J45" s="55" t="e">
        <f>VLOOKUP(K45,#REF!,2)</f>
        <v>#REF!</v>
      </c>
      <c r="K45" s="63">
        <f>ROUND((SUM(CompanyProfile!$G$177:'CompanyProfile'!$G$178)- 2 )/ 2 *6 + 1,0)</f>
        <v>1</v>
      </c>
      <c r="L45" s="54">
        <f>IFERROR(I45*VLOOKUP(K45,Assessment!$M$5:$O$11,3),"")</f>
        <v>1.4000000000000002E-2</v>
      </c>
      <c r="M45" s="58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</row>
    <row r="46" spans="1:78" ht="31.5" customHeight="1">
      <c r="A46" s="41"/>
      <c r="B46" s="24"/>
      <c r="C46" s="627"/>
      <c r="D46" s="641"/>
      <c r="E46" s="370">
        <v>4</v>
      </c>
      <c r="F46" s="559" t="s">
        <v>1087</v>
      </c>
      <c r="G46" s="60" t="str">
        <f>Assessment!K37</f>
        <v>H</v>
      </c>
      <c r="H46" s="53">
        <f>IF(G46="L",2,IF(G46="M",4,16))</f>
        <v>16</v>
      </c>
      <c r="I46" s="54">
        <f>H46/SUM($H$43:$H$46)</f>
        <v>0.4</v>
      </c>
      <c r="J46" s="55" t="e">
        <f>VLOOKUP(K46,#REF!,2)</f>
        <v>#REF!</v>
      </c>
      <c r="K46" s="63">
        <f>ROUND((SUM(CompanyProfile!$G$179:'CompanyProfile'!$G$182)- 4 )/ 4 *6 + 1,0)</f>
        <v>4</v>
      </c>
      <c r="L46" s="54">
        <f>IFERROR(I46*VLOOKUP(K46,Assessment!$M$5:$O$11,3),"")</f>
        <v>0.22799999999999998</v>
      </c>
      <c r="M46" s="58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</row>
    <row r="47" spans="1:78" ht="31.5" customHeight="1">
      <c r="A47" s="41"/>
      <c r="B47" s="24"/>
      <c r="C47" s="627"/>
      <c r="D47" s="642"/>
      <c r="E47" s="643" t="s">
        <v>1029</v>
      </c>
      <c r="F47" s="643"/>
      <c r="G47" s="643"/>
      <c r="H47" s="643"/>
      <c r="I47" s="643"/>
      <c r="J47" s="643"/>
      <c r="K47" s="643"/>
      <c r="L47" s="59">
        <f>SUM(L43:L46)</f>
        <v>0.499</v>
      </c>
      <c r="M47" s="58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</row>
    <row r="48" spans="1:78" ht="31.5" customHeight="1">
      <c r="A48" s="41"/>
      <c r="B48" s="24"/>
      <c r="C48" s="627"/>
      <c r="D48" s="641" t="s">
        <v>1051</v>
      </c>
      <c r="E48" s="370">
        <v>1</v>
      </c>
      <c r="F48" s="559" t="s">
        <v>1088</v>
      </c>
      <c r="G48" s="53" t="str">
        <f>Assessment!K38</f>
        <v>H</v>
      </c>
      <c r="H48" s="53">
        <f>IF(G48="L",2,IF(G48="M",4,16))</f>
        <v>16</v>
      </c>
      <c r="I48" s="54">
        <f>H48/SUM($H$48:$H$49)</f>
        <v>0.5</v>
      </c>
      <c r="J48" s="55" t="e">
        <f>VLOOKUP(K48,#REF!,2)</f>
        <v>#REF!</v>
      </c>
      <c r="K48" s="63">
        <f>ROUND((SUM(CompanyProfile!$G$184:'CompanyProfile'!$G$186)- 3 )/ 3 *6 + 1,0)</f>
        <v>1</v>
      </c>
      <c r="L48" s="54">
        <f>IFERROR(I48*VLOOKUP(K48,Assessment!$M$5:$O$11,3),"")</f>
        <v>7.0000000000000007E-2</v>
      </c>
      <c r="M48" s="58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</row>
    <row r="49" spans="1:78" ht="31.5" customHeight="1">
      <c r="A49" s="41"/>
      <c r="B49" s="24"/>
      <c r="C49" s="627"/>
      <c r="D49" s="641"/>
      <c r="E49" s="370">
        <v>2</v>
      </c>
      <c r="F49" s="559" t="s">
        <v>1089</v>
      </c>
      <c r="G49" s="53" t="str">
        <f>Assessment!K39</f>
        <v>H</v>
      </c>
      <c r="H49" s="53">
        <f>IF(G49="L",2,IF(G49="M",4,16))</f>
        <v>16</v>
      </c>
      <c r="I49" s="54">
        <f>H49/SUM($H$48:$H$49)</f>
        <v>0.5</v>
      </c>
      <c r="J49" s="55" t="e">
        <f>VLOOKUP(K49,#REF!,2)</f>
        <v>#REF!</v>
      </c>
      <c r="K49" s="63">
        <f>ROUND((SUM(CompanyProfile!$G$187:'CompanyProfile'!$G$192)- 6 )/ 6 *6 + 1,0)</f>
        <v>2</v>
      </c>
      <c r="L49" s="54">
        <f>IFERROR(I49*VLOOKUP(K49,Assessment!$M$5:$O$11,3),"")</f>
        <v>0.14499999999999999</v>
      </c>
      <c r="M49" s="58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</row>
    <row r="50" spans="1:78" ht="31.5" customHeight="1">
      <c r="A50" s="41"/>
      <c r="B50" s="24"/>
      <c r="C50" s="627"/>
      <c r="D50" s="642"/>
      <c r="E50" s="643" t="s">
        <v>1029</v>
      </c>
      <c r="F50" s="643"/>
      <c r="G50" s="643"/>
      <c r="H50" s="643"/>
      <c r="I50" s="643"/>
      <c r="J50" s="643"/>
      <c r="K50" s="643"/>
      <c r="L50" s="59">
        <f>SUM(L48:L49)</f>
        <v>0.215</v>
      </c>
      <c r="M50" s="58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</row>
    <row r="51" spans="1:78" ht="31.5" customHeight="1">
      <c r="A51" s="41"/>
      <c r="B51" s="24"/>
      <c r="C51" s="627"/>
      <c r="D51" s="650" t="s">
        <v>1052</v>
      </c>
      <c r="E51" s="370">
        <v>1</v>
      </c>
      <c r="F51" s="559" t="s">
        <v>1090</v>
      </c>
      <c r="G51" s="53" t="str">
        <f>Assessment!K40</f>
        <v>H</v>
      </c>
      <c r="H51" s="53">
        <f>IF(G51="L",2,IF(G51="M",4,16))</f>
        <v>16</v>
      </c>
      <c r="I51" s="54">
        <f>H51/SUM($H$51:$H$53)</f>
        <v>0.44444444444444442</v>
      </c>
      <c r="J51" s="55" t="e">
        <f>VLOOKUP(K51,#REF!,2)</f>
        <v>#REF!</v>
      </c>
      <c r="K51" s="63">
        <f>ROUND((SUM(CompanyProfile!$G$194:'CompanyProfile'!$G$199)- 6 )/ 6 *6 + 1,0)</f>
        <v>3</v>
      </c>
      <c r="L51" s="54">
        <f>IFERROR(I51*VLOOKUP(K51,Assessment!$M$5:$O$11,3),"")</f>
        <v>0.19111111111111109</v>
      </c>
      <c r="M51" s="58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</row>
    <row r="52" spans="1:78" ht="31.5" customHeight="1">
      <c r="A52" s="41"/>
      <c r="B52" s="24"/>
      <c r="C52" s="627"/>
      <c r="D52" s="641"/>
      <c r="E52" s="370">
        <v>2</v>
      </c>
      <c r="F52" s="559" t="s">
        <v>1091</v>
      </c>
      <c r="G52" s="53" t="str">
        <f>Assessment!K41</f>
        <v>H</v>
      </c>
      <c r="H52" s="53">
        <f>IF(G52="L",2,IF(G52="M",4,16))</f>
        <v>16</v>
      </c>
      <c r="I52" s="54">
        <f>H52/SUM($H$51:$H$53)</f>
        <v>0.44444444444444442</v>
      </c>
      <c r="J52" s="55" t="e">
        <f>VLOOKUP(K52,#REF!,2)</f>
        <v>#REF!</v>
      </c>
      <c r="K52" s="63">
        <f>ROUND((SUM(CompanyProfile!$G$200:'CompanyProfile'!$G$204)- 5 )/ 5 *6 + 1,0)</f>
        <v>2</v>
      </c>
      <c r="L52" s="54">
        <f>IFERROR(I52*VLOOKUP(K52,Assessment!$M$5:$O$11,3),"")</f>
        <v>0.12888888888888889</v>
      </c>
      <c r="M52" s="58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</row>
    <row r="53" spans="1:78" ht="31.5" customHeight="1">
      <c r="A53" s="41"/>
      <c r="B53" s="24"/>
      <c r="C53" s="627"/>
      <c r="D53" s="641"/>
      <c r="E53" s="370">
        <v>3</v>
      </c>
      <c r="F53" s="559" t="s">
        <v>1092</v>
      </c>
      <c r="G53" s="53" t="str">
        <f>Assessment!K42</f>
        <v>M</v>
      </c>
      <c r="H53" s="53">
        <f>IF(G53="L",2,IF(G53="M",4,16))</f>
        <v>4</v>
      </c>
      <c r="I53" s="54">
        <f>H53/SUM($H$51:$H$53)</f>
        <v>0.1111111111111111</v>
      </c>
      <c r="J53" s="55" t="e">
        <f>VLOOKUP(K53,#REF!,2)</f>
        <v>#REF!</v>
      </c>
      <c r="K53" s="63">
        <f>ROUND((SUM(CompanyProfile!$G$205:'CompanyProfile'!$G$209)- 5 )/ 5 *6 + 1,0)</f>
        <v>2</v>
      </c>
      <c r="L53" s="54">
        <f>IFERROR(I53*VLOOKUP(K53,Assessment!$M$5:$O$11,3),"")</f>
        <v>3.2222222222222222E-2</v>
      </c>
      <c r="M53" s="58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</row>
    <row r="54" spans="1:78" ht="31.5" customHeight="1">
      <c r="A54" s="41"/>
      <c r="B54" s="24"/>
      <c r="C54" s="627"/>
      <c r="D54" s="642"/>
      <c r="E54" s="643" t="s">
        <v>1029</v>
      </c>
      <c r="F54" s="643"/>
      <c r="G54" s="643"/>
      <c r="H54" s="643"/>
      <c r="I54" s="643"/>
      <c r="J54" s="643"/>
      <c r="K54" s="643"/>
      <c r="L54" s="59">
        <f>SUM(L51:L53)</f>
        <v>0.35222222222222216</v>
      </c>
      <c r="M54" s="58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</row>
    <row r="55" spans="1:78" ht="31.5" customHeight="1">
      <c r="A55" s="41"/>
      <c r="B55" s="24"/>
      <c r="C55" s="627"/>
      <c r="D55" s="641" t="s">
        <v>1053</v>
      </c>
      <c r="E55" s="370">
        <v>1</v>
      </c>
      <c r="F55" s="559" t="s">
        <v>1093</v>
      </c>
      <c r="G55" s="53" t="str">
        <f>Assessment!K43</f>
        <v>H</v>
      </c>
      <c r="H55" s="53">
        <f>IF(G55="L",2,IF(G55="M",4,16))</f>
        <v>16</v>
      </c>
      <c r="I55" s="54">
        <f>H55/SUM($H$55:$H$57)</f>
        <v>0.44444444444444442</v>
      </c>
      <c r="J55" s="55" t="e">
        <f>VLOOKUP(K55,#REF!,2)</f>
        <v>#REF!</v>
      </c>
      <c r="K55" s="63">
        <f>ROUND((SUM(CompanyProfile!$G$211:'CompanyProfile'!$G$213)- 3 )/ 3 *6 + 1,0)</f>
        <v>1</v>
      </c>
      <c r="L55" s="54">
        <f>IFERROR(I55*VLOOKUP(K55,Assessment!$M$5:$O$11,3),"")</f>
        <v>6.2222222222222227E-2</v>
      </c>
      <c r="M55" s="58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</row>
    <row r="56" spans="1:78" ht="31.5" customHeight="1">
      <c r="A56" s="41"/>
      <c r="B56" s="24"/>
      <c r="C56" s="627"/>
      <c r="D56" s="641"/>
      <c r="E56" s="370">
        <v>2</v>
      </c>
      <c r="F56" s="559" t="s">
        <v>1094</v>
      </c>
      <c r="G56" s="53" t="str">
        <f>Assessment!K44</f>
        <v>M</v>
      </c>
      <c r="H56" s="53">
        <f>IF(G56="L",2,IF(G56="M",4,16))</f>
        <v>4</v>
      </c>
      <c r="I56" s="54">
        <f>H56/SUM($H$55:$H$57)</f>
        <v>0.1111111111111111</v>
      </c>
      <c r="J56" s="55" t="e">
        <f>VLOOKUP(K56,#REF!,2)</f>
        <v>#REF!</v>
      </c>
      <c r="K56" s="63">
        <f>ROUND((SUM(CompanyProfile!$G$214:'CompanyProfile'!$G$215)- 2 )/ 2 *6 + 1,0)</f>
        <v>1</v>
      </c>
      <c r="L56" s="54">
        <f>IFERROR(I56*VLOOKUP(K56,Assessment!$M$5:$O$11,3),"")</f>
        <v>1.5555555555555557E-2</v>
      </c>
      <c r="M56" s="58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</row>
    <row r="57" spans="1:78" ht="31.5" customHeight="1">
      <c r="A57" s="41"/>
      <c r="B57" s="24"/>
      <c r="C57" s="627"/>
      <c r="D57" s="641"/>
      <c r="E57" s="370">
        <v>3</v>
      </c>
      <c r="F57" s="559" t="s">
        <v>1095</v>
      </c>
      <c r="G57" s="53" t="str">
        <f>Assessment!K45</f>
        <v>H</v>
      </c>
      <c r="H57" s="53">
        <f>IF(G57="L",2,IF(G57="M",4,16))</f>
        <v>16</v>
      </c>
      <c r="I57" s="54">
        <f>H57/SUM($H$55:$H$57)</f>
        <v>0.44444444444444442</v>
      </c>
      <c r="J57" s="55" t="e">
        <f>VLOOKUP(K57,#REF!,2)</f>
        <v>#REF!</v>
      </c>
      <c r="K57" s="63">
        <f>ROUND((SUM(CompanyProfile!$G$216:'CompanyProfile'!$G$219)- 4 )/ 4 *6 + 1,0)</f>
        <v>4</v>
      </c>
      <c r="L57" s="54">
        <f>IFERROR(I57*VLOOKUP(K57,Assessment!$M$5:$O$11,3),"")</f>
        <v>0.2533333333333333</v>
      </c>
      <c r="M57" s="58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</row>
    <row r="58" spans="1:78" ht="31.5" customHeight="1">
      <c r="A58" s="41"/>
      <c r="B58" s="24"/>
      <c r="C58" s="627"/>
      <c r="D58" s="642"/>
      <c r="E58" s="643" t="s">
        <v>1029</v>
      </c>
      <c r="F58" s="643"/>
      <c r="G58" s="643"/>
      <c r="H58" s="643"/>
      <c r="I58" s="643"/>
      <c r="J58" s="643"/>
      <c r="K58" s="643"/>
      <c r="L58" s="59">
        <f>SUM(L55:L57)</f>
        <v>0.33111111111111108</v>
      </c>
      <c r="M58" s="58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</row>
    <row r="59" spans="1:78" ht="31.5" customHeight="1">
      <c r="A59" s="41"/>
      <c r="B59" s="24"/>
      <c r="C59" s="627"/>
      <c r="D59" s="650" t="s">
        <v>1141</v>
      </c>
      <c r="E59" s="370">
        <v>1</v>
      </c>
      <c r="F59" s="559" t="s">
        <v>1061</v>
      </c>
      <c r="G59" s="53" t="str">
        <f>Assessment!K46</f>
        <v>H</v>
      </c>
      <c r="H59" s="53">
        <f>IF(G59="L",2,IF(G59="M",4,16))</f>
        <v>16</v>
      </c>
      <c r="I59" s="54">
        <f>H59/SUM($H$59:$H$61)</f>
        <v>0.33333333333333331</v>
      </c>
      <c r="J59" s="55" t="e">
        <f>VLOOKUP(K59,#REF!,2)</f>
        <v>#REF!</v>
      </c>
      <c r="K59" s="63">
        <f>ROUND((SUM(CompanyProfile!$G$221:'CompanyProfile'!$G$225)- 5 )/ 5 *6 + 1,0)</f>
        <v>1</v>
      </c>
      <c r="L59" s="54">
        <f>IFERROR(I59*VLOOKUP(K59,Assessment!$M$5:$O$11,3),"")</f>
        <v>4.6666666666666669E-2</v>
      </c>
      <c r="M59" s="58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</row>
    <row r="60" spans="1:78" ht="31.5" customHeight="1">
      <c r="A60" s="41"/>
      <c r="B60" s="24"/>
      <c r="C60" s="627"/>
      <c r="D60" s="641"/>
      <c r="E60" s="370">
        <v>2</v>
      </c>
      <c r="F60" s="559" t="s">
        <v>1096</v>
      </c>
      <c r="G60" s="53" t="str">
        <f>Assessment!K47</f>
        <v>H</v>
      </c>
      <c r="H60" s="53">
        <f>IF(G60="L",2,IF(G60="M",4,16))</f>
        <v>16</v>
      </c>
      <c r="I60" s="54">
        <f>H60/SUM($H$59:$H$61)</f>
        <v>0.33333333333333331</v>
      </c>
      <c r="J60" s="55" t="e">
        <f>VLOOKUP(K60,#REF!,2)</f>
        <v>#REF!</v>
      </c>
      <c r="K60" s="63">
        <f>ROUND((SUM(CompanyProfile!$G$226:'CompanyProfile'!$G$228)- 3 )/ 3 *6 + 1,0)</f>
        <v>1</v>
      </c>
      <c r="L60" s="54">
        <f>IFERROR(I60*VLOOKUP(K60,Assessment!$M$5:$O$11,3),"")</f>
        <v>4.6666666666666669E-2</v>
      </c>
      <c r="M60" s="58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</row>
    <row r="61" spans="1:78" ht="31.5" customHeight="1">
      <c r="A61" s="41"/>
      <c r="B61" s="24"/>
      <c r="C61" s="627"/>
      <c r="D61" s="641"/>
      <c r="E61" s="370">
        <v>3</v>
      </c>
      <c r="F61" s="559" t="s">
        <v>1097</v>
      </c>
      <c r="G61" s="53" t="str">
        <f>Assessment!K48</f>
        <v>H</v>
      </c>
      <c r="H61" s="53">
        <f>IF(G61="L",2,IF(G61="M",4,16))</f>
        <v>16</v>
      </c>
      <c r="I61" s="54">
        <f>H61/SUM($H$59:$H$61)</f>
        <v>0.33333333333333331</v>
      </c>
      <c r="J61" s="55" t="e">
        <f>VLOOKUP(K61,#REF!,2)</f>
        <v>#REF!</v>
      </c>
      <c r="K61" s="63">
        <f>ROUND((SUM(CompanyProfile!$G$229:'CompanyProfile'!$G$231)- 3 )/ 3 *6 + 1,0)</f>
        <v>1</v>
      </c>
      <c r="L61" s="54">
        <f>IFERROR(I61*VLOOKUP(K61,Assessment!$M$5:$O$11,3),"")</f>
        <v>4.6666666666666669E-2</v>
      </c>
      <c r="M61" s="58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</row>
    <row r="62" spans="1:78" ht="31.5" customHeight="1">
      <c r="A62" s="41"/>
      <c r="B62" s="24"/>
      <c r="C62" s="627"/>
      <c r="D62" s="642"/>
      <c r="E62" s="643" t="s">
        <v>1029</v>
      </c>
      <c r="F62" s="643"/>
      <c r="G62" s="643"/>
      <c r="H62" s="643"/>
      <c r="I62" s="643"/>
      <c r="J62" s="643"/>
      <c r="K62" s="643"/>
      <c r="L62" s="59">
        <f>SUM(L59:L61)</f>
        <v>0.14000000000000001</v>
      </c>
      <c r="M62" s="58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</row>
    <row r="63" spans="1:78" ht="31.5" customHeight="1">
      <c r="A63" s="41"/>
      <c r="B63" s="24"/>
      <c r="C63" s="627"/>
      <c r="D63" s="641" t="s">
        <v>1142</v>
      </c>
      <c r="E63" s="370">
        <v>1</v>
      </c>
      <c r="F63" s="559" t="s">
        <v>1098</v>
      </c>
      <c r="G63" s="53" t="str">
        <f>Assessment!K49</f>
        <v>M</v>
      </c>
      <c r="H63" s="53">
        <f>IF(G63="L",2,IF(G63="M",4,16))</f>
        <v>4</v>
      </c>
      <c r="I63" s="54">
        <f>H63/SUM($H$63:$H$64)</f>
        <v>0.2</v>
      </c>
      <c r="J63" s="55" t="e">
        <f>VLOOKUP(K63,#REF!,2)</f>
        <v>#REF!</v>
      </c>
      <c r="K63" s="63">
        <f>ROUND((SUM(CompanyProfile!$G$233:'CompanyProfile'!$G$238)- 6 )/ 6 *6 + 1,0)</f>
        <v>1</v>
      </c>
      <c r="L63" s="54">
        <f>IFERROR(I63*VLOOKUP(K63,Assessment!$M$5:$O$11,3),"")</f>
        <v>2.8000000000000004E-2</v>
      </c>
      <c r="M63" s="58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</row>
    <row r="64" spans="1:78" ht="31.5" customHeight="1">
      <c r="A64" s="41"/>
      <c r="B64" s="24"/>
      <c r="C64" s="627"/>
      <c r="D64" s="641"/>
      <c r="E64" s="370">
        <v>2</v>
      </c>
      <c r="F64" s="559" t="s">
        <v>1099</v>
      </c>
      <c r="G64" s="53" t="str">
        <f>Assessment!K50</f>
        <v>H</v>
      </c>
      <c r="H64" s="53">
        <f>IF(G64="L",2,IF(G64="M",4,16))</f>
        <v>16</v>
      </c>
      <c r="I64" s="54">
        <f>H64/SUM($H$63:$H$64)</f>
        <v>0.8</v>
      </c>
      <c r="J64" s="57" t="e">
        <f>VLOOKUP(K64,#REF!,2)</f>
        <v>#REF!</v>
      </c>
      <c r="K64" s="63">
        <f>ROUND((SUM(CompanyProfile!$G$239:'CompanyProfile'!$G$243)- 5 )/ 5 *6 + 1,0)</f>
        <v>2</v>
      </c>
      <c r="L64" s="54">
        <f>IFERROR(I64*VLOOKUP(K64,Assessment!$M$5:$O$11,3),"")</f>
        <v>0.23199999999999998</v>
      </c>
      <c r="M64" s="58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</row>
    <row r="65" spans="1:78" ht="31.5" customHeight="1">
      <c r="A65" s="41"/>
      <c r="B65" s="24"/>
      <c r="C65" s="627"/>
      <c r="D65" s="641"/>
      <c r="E65" s="370">
        <v>3</v>
      </c>
      <c r="F65" s="559" t="s">
        <v>1100</v>
      </c>
      <c r="G65" s="97" t="str">
        <f>Assessment!K51</f>
        <v>M</v>
      </c>
      <c r="H65" s="97">
        <f>IF(G65="L",2,IF(G65="M",4,16))</f>
        <v>4</v>
      </c>
      <c r="I65" s="54">
        <f>H65/SUM($H$63:$H$64)</f>
        <v>0.2</v>
      </c>
      <c r="J65" s="57" t="e">
        <f>VLOOKUP(K65,#REF!,2)</f>
        <v>#REF!</v>
      </c>
      <c r="K65" s="63">
        <f>ROUND((SUM(CompanyProfile!$G$244:'CompanyProfile'!$G$245)- 2 )/ 2 *6 + 1,0)</f>
        <v>1</v>
      </c>
      <c r="L65" s="54">
        <f>IFERROR(I65*VLOOKUP(K65,Assessment!$M$5:$O$11,3),"")</f>
        <v>2.8000000000000004E-2</v>
      </c>
      <c r="M65" s="58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</row>
    <row r="66" spans="1:78" ht="31.5" customHeight="1">
      <c r="A66" s="41"/>
      <c r="B66" s="24"/>
      <c r="C66" s="655"/>
      <c r="D66" s="642"/>
      <c r="E66" s="643" t="s">
        <v>1029</v>
      </c>
      <c r="F66" s="643"/>
      <c r="G66" s="643"/>
      <c r="H66" s="643"/>
      <c r="I66" s="643"/>
      <c r="J66" s="643"/>
      <c r="K66" s="643"/>
      <c r="L66" s="59">
        <f>SUM(L63:L64)</f>
        <v>0.26</v>
      </c>
      <c r="M66" s="58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</row>
    <row r="67" spans="1:78" ht="31.5" customHeight="1">
      <c r="A67" s="41"/>
      <c r="B67" s="24"/>
      <c r="C67" s="656" t="s">
        <v>1030</v>
      </c>
      <c r="D67" s="656"/>
      <c r="E67" s="68">
        <v>1</v>
      </c>
      <c r="F67" s="644" t="s">
        <v>1101</v>
      </c>
      <c r="G67" s="645"/>
      <c r="H67" s="646"/>
      <c r="I67" s="54">
        <v>0.5</v>
      </c>
      <c r="J67" s="55" t="e">
        <f>VLOOKUP(K67,#REF!,2)</f>
        <v>#REF!</v>
      </c>
      <c r="K67" s="63">
        <f>ROUND((SUM(CompanyProfile!$G$247:'CompanyProfile'!$G$252)- 6 )/ 6 *6 + 1,0)</f>
        <v>4</v>
      </c>
      <c r="L67" s="54">
        <f>IFERROR(I67*VLOOKUP(K67,Assessment!$M$5:$O$11,3),"")</f>
        <v>0.28499999999999998</v>
      </c>
      <c r="M67" s="58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</row>
    <row r="68" spans="1:78" ht="31.5" customHeight="1">
      <c r="A68" s="41"/>
      <c r="B68" s="24"/>
      <c r="C68" s="656"/>
      <c r="D68" s="656"/>
      <c r="E68" s="68">
        <v>2</v>
      </c>
      <c r="F68" s="647" t="s">
        <v>1102</v>
      </c>
      <c r="G68" s="648"/>
      <c r="H68" s="649"/>
      <c r="I68" s="54">
        <v>0.25</v>
      </c>
      <c r="J68" s="55" t="e">
        <f>VLOOKUP(K68,#REF!,2)</f>
        <v>#REF!</v>
      </c>
      <c r="K68" s="63">
        <f>ROUND((SUM(CompanyProfile!$G$253:'CompanyProfile'!$G$256)- 4 )/ 4 *6 + 1,0)</f>
        <v>3</v>
      </c>
      <c r="L68" s="54">
        <f>IFERROR(I68*VLOOKUP(K68,Assessment!$M$5:$O$11,3),"")</f>
        <v>0.1075</v>
      </c>
      <c r="M68" s="58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</row>
    <row r="69" spans="1:78" ht="31.5" customHeight="1">
      <c r="A69" s="41"/>
      <c r="B69" s="24"/>
      <c r="C69" s="656"/>
      <c r="D69" s="656"/>
      <c r="E69" s="68">
        <v>3</v>
      </c>
      <c r="F69" s="647" t="s">
        <v>1103</v>
      </c>
      <c r="G69" s="648"/>
      <c r="H69" s="649"/>
      <c r="I69" s="54">
        <v>0.25</v>
      </c>
      <c r="J69" s="55" t="e">
        <f>VLOOKUP(K69,#REF!,2)</f>
        <v>#REF!</v>
      </c>
      <c r="K69" s="63">
        <f>ROUND((SUM(CompanyProfile!$G$257:'CompanyProfile'!$G$258)- 2 )/ 2 *6 + 1,0)</f>
        <v>1</v>
      </c>
      <c r="L69" s="54">
        <f>IFERROR(I69*VLOOKUP(K69,Assessment!$M$5:$O$11,3),"")</f>
        <v>3.5000000000000003E-2</v>
      </c>
      <c r="M69" s="58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</row>
    <row r="70" spans="1:78" ht="31.5" customHeight="1">
      <c r="A70" s="41"/>
      <c r="B70" s="24"/>
      <c r="C70" s="656"/>
      <c r="D70" s="656"/>
      <c r="E70" s="643"/>
      <c r="F70" s="643"/>
      <c r="G70" s="643"/>
      <c r="H70" s="643"/>
      <c r="I70" s="643"/>
      <c r="J70" s="643"/>
      <c r="K70" s="643"/>
      <c r="L70" s="59">
        <f>SUM(L67:L69)</f>
        <v>0.42749999999999999</v>
      </c>
      <c r="M70" s="58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</row>
    <row r="71" spans="1:78" ht="31.5" customHeight="1">
      <c r="A71" s="41"/>
      <c r="B71" s="24"/>
      <c r="C71" s="627" t="s">
        <v>1032</v>
      </c>
      <c r="D71" s="627"/>
      <c r="E71" s="627"/>
      <c r="F71" s="627"/>
      <c r="G71" s="627"/>
      <c r="H71" s="627"/>
      <c r="I71" s="627"/>
      <c r="J71" s="379" t="e">
        <f>VLOOKUP(K71,#REF!,2)</f>
        <v>#REF!</v>
      </c>
      <c r="K71" s="63">
        <f>ROUND((SUM(CompanyProfile!$G$260:'CompanyProfile'!$G$262)- 3 )/ 3 *6 + 1,0)</f>
        <v>5</v>
      </c>
      <c r="L71" s="54">
        <f>IFERROR(VLOOKUP(K71,Assessment!$M$5:$O$11,3),"")</f>
        <v>0.71</v>
      </c>
      <c r="M71" s="58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</row>
    <row r="72" spans="1:78" ht="31.5" customHeight="1">
      <c r="A72" s="41"/>
      <c r="B72" s="24"/>
      <c r="C72" s="627"/>
      <c r="D72" s="627"/>
      <c r="E72" s="627"/>
      <c r="F72" s="627"/>
      <c r="G72" s="627"/>
      <c r="H72" s="627"/>
      <c r="I72" s="627"/>
      <c r="J72" s="643" t="s">
        <v>1029</v>
      </c>
      <c r="K72" s="643"/>
      <c r="L72" s="59">
        <f>SUM(L71:L71)</f>
        <v>0.71</v>
      </c>
      <c r="M72" s="58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</row>
    <row r="73" spans="1:78" ht="31.5" customHeight="1">
      <c r="A73" s="41"/>
      <c r="B73" s="24"/>
      <c r="C73" s="651" t="s">
        <v>1033</v>
      </c>
      <c r="D73" s="651"/>
      <c r="E73" s="651"/>
      <c r="F73" s="651"/>
      <c r="G73" s="651"/>
      <c r="H73" s="651"/>
      <c r="I73" s="651"/>
      <c r="J73" s="379" t="e">
        <f>VLOOKUP(K73,#REF!,2)</f>
        <v>#REF!</v>
      </c>
      <c r="K73" s="63">
        <f>ROUND((SUM(CompanyProfile!$G$264:'CompanyProfile'!$G$266)- 3 )/ 3 *6 + 1,0)</f>
        <v>1</v>
      </c>
      <c r="L73" s="54">
        <f>IFERROR(VLOOKUP(K73,Assessment!$M$5:$O$11,3),"")</f>
        <v>0.14000000000000001</v>
      </c>
      <c r="M73" s="58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</row>
    <row r="74" spans="1:78" ht="31.5" customHeight="1">
      <c r="A74" s="41"/>
      <c r="B74" s="24"/>
      <c r="C74" s="651"/>
      <c r="D74" s="651"/>
      <c r="E74" s="651"/>
      <c r="F74" s="651"/>
      <c r="G74" s="651"/>
      <c r="H74" s="651"/>
      <c r="I74" s="651"/>
      <c r="J74" s="643" t="s">
        <v>1029</v>
      </c>
      <c r="K74" s="643"/>
      <c r="L74" s="59">
        <f>SUM(L73:L73)</f>
        <v>0.14000000000000001</v>
      </c>
      <c r="M74" s="58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</row>
    <row r="75" spans="1:78" ht="30" customHeight="1" thickBot="1">
      <c r="A75" s="41"/>
      <c r="B75" s="69"/>
      <c r="C75" s="156"/>
      <c r="D75" s="25"/>
      <c r="E75" s="134"/>
      <c r="F75" s="134"/>
      <c r="G75" s="25"/>
      <c r="H75" s="25"/>
      <c r="I75" s="136"/>
      <c r="J75" s="25"/>
      <c r="K75" s="25"/>
      <c r="L75" s="98"/>
      <c r="M75" s="26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</row>
    <row r="76" spans="1:78">
      <c r="A76" s="41"/>
      <c r="B76" s="41"/>
      <c r="C76" s="41"/>
      <c r="D76" s="135"/>
      <c r="E76" s="41"/>
      <c r="F76" s="41"/>
      <c r="G76" s="135"/>
      <c r="H76" s="135"/>
      <c r="I76" s="42"/>
      <c r="J76" s="135"/>
      <c r="K76" s="135"/>
      <c r="L76" s="137"/>
      <c r="M76" s="135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</row>
    <row r="77" spans="1:78">
      <c r="A77" s="41"/>
      <c r="B77" s="41"/>
      <c r="C77" s="41"/>
      <c r="D77" s="41"/>
      <c r="E77" s="41"/>
      <c r="F77" s="41"/>
      <c r="G77" s="41"/>
      <c r="H77" s="41"/>
      <c r="I77" s="42"/>
      <c r="J77" s="41"/>
      <c r="K77" s="41"/>
      <c r="L77" s="43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</row>
    <row r="78" spans="1:78">
      <c r="A78" s="41"/>
      <c r="B78" s="41"/>
      <c r="C78" s="41"/>
      <c r="D78" s="41"/>
      <c r="E78" s="41"/>
      <c r="F78" s="41"/>
      <c r="G78" s="41"/>
      <c r="H78" s="41"/>
      <c r="I78" s="42"/>
      <c r="J78" s="41"/>
      <c r="K78" s="41"/>
      <c r="L78" s="43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</row>
    <row r="79" spans="1:78">
      <c r="A79" s="41"/>
      <c r="B79" s="41"/>
      <c r="C79" s="41"/>
      <c r="D79" s="41"/>
      <c r="E79" s="41"/>
      <c r="F79" s="41"/>
      <c r="G79" s="41"/>
      <c r="H79" s="41"/>
      <c r="I79" s="42"/>
      <c r="J79" s="41"/>
      <c r="K79" s="41"/>
      <c r="L79" s="43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</row>
    <row r="80" spans="1:78">
      <c r="A80" s="41"/>
      <c r="B80" s="41"/>
      <c r="C80" s="41"/>
      <c r="D80" s="41"/>
      <c r="E80" s="41"/>
      <c r="F80" s="41"/>
      <c r="G80" s="41"/>
      <c r="H80" s="41"/>
      <c r="I80" s="42"/>
      <c r="J80" s="41"/>
      <c r="K80" s="41"/>
      <c r="L80" s="43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</row>
    <row r="81" spans="1:78">
      <c r="A81" s="41"/>
      <c r="B81" s="41"/>
      <c r="C81" s="41"/>
      <c r="D81" s="41"/>
      <c r="E81" s="41"/>
      <c r="F81" s="41"/>
      <c r="G81" s="41"/>
      <c r="H81" s="41"/>
      <c r="I81" s="42"/>
      <c r="J81" s="41"/>
      <c r="K81" s="41"/>
      <c r="L81" s="43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</row>
    <row r="82" spans="1:78">
      <c r="A82" s="41"/>
      <c r="B82" s="41"/>
      <c r="C82" s="41"/>
      <c r="D82" s="41"/>
      <c r="E82" s="41"/>
      <c r="F82" s="41"/>
      <c r="G82" s="41"/>
      <c r="H82" s="41"/>
      <c r="I82" s="42"/>
      <c r="J82" s="41"/>
      <c r="K82" s="41"/>
      <c r="L82" s="43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</row>
    <row r="83" spans="1:78">
      <c r="A83" s="41"/>
      <c r="B83" s="41"/>
      <c r="C83" s="41"/>
      <c r="D83" s="41"/>
      <c r="E83" s="41"/>
      <c r="F83" s="41"/>
      <c r="G83" s="41"/>
      <c r="H83" s="41"/>
      <c r="I83" s="42"/>
      <c r="J83" s="41"/>
      <c r="K83" s="41"/>
      <c r="L83" s="43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</row>
    <row r="84" spans="1:78">
      <c r="A84" s="41"/>
      <c r="B84" s="41"/>
      <c r="C84" s="41"/>
      <c r="D84" s="41"/>
      <c r="E84" s="41"/>
      <c r="F84" s="41"/>
      <c r="G84" s="41"/>
      <c r="H84" s="41"/>
      <c r="I84" s="42"/>
      <c r="J84" s="41"/>
      <c r="K84" s="41"/>
      <c r="L84" s="43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</row>
    <row r="85" spans="1:78">
      <c r="A85" s="41"/>
      <c r="B85" s="41"/>
      <c r="C85" s="41"/>
      <c r="D85" s="41"/>
      <c r="E85" s="41"/>
      <c r="F85" s="41"/>
      <c r="G85" s="41"/>
      <c r="H85" s="41"/>
      <c r="I85" s="42"/>
      <c r="J85" s="41"/>
      <c r="K85" s="41"/>
      <c r="L85" s="43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</row>
    <row r="86" spans="1:78">
      <c r="A86" s="41"/>
      <c r="B86" s="41"/>
      <c r="C86" s="41"/>
      <c r="D86" s="41"/>
      <c r="E86" s="41"/>
      <c r="F86" s="41"/>
      <c r="G86" s="41"/>
      <c r="H86" s="41"/>
      <c r="I86" s="42"/>
      <c r="J86" s="41"/>
      <c r="K86" s="41"/>
      <c r="L86" s="43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</row>
    <row r="87" spans="1:78">
      <c r="A87" s="41"/>
      <c r="B87" s="41"/>
      <c r="C87" s="41"/>
      <c r="D87" s="41"/>
      <c r="E87" s="41"/>
      <c r="F87" s="41"/>
      <c r="G87" s="41"/>
      <c r="H87" s="41"/>
      <c r="I87" s="42"/>
      <c r="J87" s="41"/>
      <c r="K87" s="41"/>
      <c r="L87" s="43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</row>
    <row r="88" spans="1:78">
      <c r="A88" s="41"/>
      <c r="B88" s="41"/>
      <c r="C88" s="41"/>
      <c r="D88" s="41"/>
      <c r="E88" s="41"/>
      <c r="F88" s="41"/>
      <c r="G88" s="41"/>
      <c r="H88" s="41"/>
      <c r="I88" s="42"/>
      <c r="J88" s="41"/>
      <c r="K88" s="41"/>
      <c r="L88" s="43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</row>
    <row r="89" spans="1:78">
      <c r="A89" s="41"/>
      <c r="B89" s="41"/>
      <c r="C89" s="41"/>
      <c r="D89" s="41"/>
      <c r="E89" s="41"/>
      <c r="F89" s="41"/>
      <c r="G89" s="41"/>
      <c r="H89" s="41"/>
      <c r="I89" s="42"/>
      <c r="J89" s="41"/>
      <c r="K89" s="41"/>
      <c r="L89" s="43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</row>
    <row r="90" spans="1:78">
      <c r="A90" s="41"/>
      <c r="B90" s="41"/>
      <c r="C90" s="41"/>
      <c r="D90" s="41"/>
      <c r="E90" s="41"/>
      <c r="F90" s="41"/>
      <c r="G90" s="41"/>
      <c r="H90" s="41"/>
      <c r="I90" s="42"/>
      <c r="J90" s="41"/>
      <c r="K90" s="41"/>
      <c r="L90" s="43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</row>
    <row r="91" spans="1:78">
      <c r="A91" s="41"/>
      <c r="B91" s="41"/>
      <c r="C91" s="41"/>
      <c r="D91" s="41"/>
      <c r="E91" s="41"/>
      <c r="F91" s="41"/>
      <c r="G91" s="41"/>
      <c r="H91" s="41"/>
      <c r="I91" s="42"/>
      <c r="J91" s="41"/>
      <c r="K91" s="41"/>
      <c r="L91" s="43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</row>
    <row r="92" spans="1:78">
      <c r="A92" s="41"/>
      <c r="B92" s="41"/>
      <c r="C92" s="41"/>
      <c r="D92" s="41"/>
      <c r="E92" s="41"/>
      <c r="F92" s="41"/>
      <c r="G92" s="41"/>
      <c r="H92" s="41"/>
      <c r="I92" s="42"/>
      <c r="J92" s="41"/>
      <c r="K92" s="41"/>
      <c r="L92" s="43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</row>
    <row r="93" spans="1:78">
      <c r="A93" s="41"/>
      <c r="B93" s="41"/>
      <c r="C93" s="41"/>
      <c r="D93" s="41"/>
      <c r="E93" s="41"/>
      <c r="F93" s="41"/>
      <c r="G93" s="41"/>
      <c r="H93" s="41"/>
      <c r="I93" s="42"/>
      <c r="J93" s="41"/>
      <c r="K93" s="41"/>
      <c r="L93" s="43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</row>
    <row r="94" spans="1:78">
      <c r="A94" s="41"/>
      <c r="B94" s="41"/>
      <c r="C94" s="41"/>
      <c r="D94" s="41"/>
      <c r="E94" s="41"/>
      <c r="F94" s="41"/>
      <c r="G94" s="41"/>
      <c r="H94" s="41"/>
      <c r="I94" s="42"/>
      <c r="J94" s="41"/>
      <c r="K94" s="41"/>
      <c r="L94" s="43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</row>
    <row r="95" spans="1:78">
      <c r="A95" s="41"/>
      <c r="B95" s="41"/>
      <c r="C95" s="41"/>
      <c r="D95" s="41"/>
      <c r="E95" s="41"/>
      <c r="F95" s="41"/>
      <c r="G95" s="41"/>
      <c r="H95" s="41"/>
      <c r="I95" s="42"/>
      <c r="J95" s="41"/>
      <c r="K95" s="41"/>
      <c r="L95" s="43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</row>
    <row r="96" spans="1:78">
      <c r="A96" s="41"/>
      <c r="B96" s="41"/>
      <c r="C96" s="41"/>
      <c r="D96" s="41"/>
      <c r="E96" s="41"/>
      <c r="F96" s="41"/>
      <c r="G96" s="41"/>
      <c r="H96" s="41"/>
      <c r="I96" s="42"/>
      <c r="J96" s="41"/>
      <c r="K96" s="41"/>
      <c r="L96" s="43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</row>
    <row r="97" spans="1:78">
      <c r="A97" s="41"/>
      <c r="B97" s="41"/>
      <c r="C97" s="41"/>
      <c r="D97" s="41"/>
      <c r="E97" s="41"/>
      <c r="F97" s="41"/>
      <c r="G97" s="41"/>
      <c r="H97" s="41"/>
      <c r="I97" s="42"/>
      <c r="J97" s="41"/>
      <c r="K97" s="41"/>
      <c r="L97" s="43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</row>
    <row r="98" spans="1:78">
      <c r="A98" s="41"/>
      <c r="B98" s="41"/>
      <c r="C98" s="41"/>
      <c r="D98" s="41"/>
      <c r="E98" s="41"/>
      <c r="F98" s="41"/>
      <c r="G98" s="41"/>
      <c r="H98" s="41"/>
      <c r="I98" s="42"/>
      <c r="J98" s="41"/>
      <c r="K98" s="41"/>
      <c r="L98" s="43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</row>
    <row r="99" spans="1:78">
      <c r="A99" s="41"/>
      <c r="B99" s="41"/>
      <c r="C99" s="41"/>
      <c r="D99" s="41"/>
      <c r="E99" s="41"/>
      <c r="F99" s="41"/>
      <c r="G99" s="41"/>
      <c r="H99" s="41"/>
      <c r="I99" s="42"/>
      <c r="J99" s="41"/>
      <c r="K99" s="41"/>
      <c r="L99" s="43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</row>
    <row r="100" spans="1:78">
      <c r="A100" s="41"/>
      <c r="B100" s="41"/>
      <c r="C100" s="41"/>
      <c r="D100" s="41"/>
      <c r="E100" s="41"/>
      <c r="F100" s="41"/>
      <c r="G100" s="41"/>
      <c r="H100" s="41"/>
      <c r="I100" s="42"/>
      <c r="J100" s="41"/>
      <c r="K100" s="41"/>
      <c r="L100" s="43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</row>
    <row r="101" spans="1:78">
      <c r="A101" s="41"/>
      <c r="B101" s="41"/>
      <c r="C101" s="41"/>
      <c r="D101" s="41"/>
      <c r="E101" s="41"/>
      <c r="F101" s="41"/>
      <c r="G101" s="41"/>
      <c r="H101" s="41"/>
      <c r="I101" s="42"/>
      <c r="J101" s="41"/>
      <c r="K101" s="41"/>
      <c r="L101" s="43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</row>
    <row r="102" spans="1:78">
      <c r="A102" s="41"/>
      <c r="B102" s="41"/>
      <c r="C102" s="41"/>
      <c r="D102" s="41"/>
      <c r="E102" s="41"/>
      <c r="F102" s="41"/>
      <c r="G102" s="41"/>
      <c r="H102" s="41"/>
      <c r="I102" s="42"/>
      <c r="J102" s="41"/>
      <c r="K102" s="41"/>
      <c r="L102" s="43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</row>
    <row r="103" spans="1:78">
      <c r="A103" s="41"/>
      <c r="B103" s="41"/>
      <c r="C103" s="41"/>
      <c r="D103" s="41"/>
      <c r="E103" s="41"/>
      <c r="F103" s="41"/>
      <c r="G103" s="41"/>
      <c r="H103" s="41"/>
      <c r="I103" s="42"/>
      <c r="J103" s="41"/>
      <c r="K103" s="41"/>
      <c r="L103" s="43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</row>
    <row r="104" spans="1:78">
      <c r="A104" s="41"/>
      <c r="B104" s="41"/>
      <c r="C104" s="41"/>
      <c r="D104" s="41"/>
      <c r="E104" s="41"/>
      <c r="F104" s="41"/>
      <c r="G104" s="41"/>
      <c r="H104" s="41"/>
      <c r="I104" s="42"/>
      <c r="J104" s="41"/>
      <c r="K104" s="41"/>
      <c r="L104" s="43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</row>
    <row r="105" spans="1:78">
      <c r="A105" s="41"/>
      <c r="B105" s="41"/>
      <c r="C105" s="41"/>
      <c r="D105" s="41"/>
      <c r="E105" s="41"/>
      <c r="F105" s="41"/>
      <c r="G105" s="41"/>
      <c r="H105" s="41"/>
      <c r="I105" s="42"/>
      <c r="J105" s="41"/>
      <c r="K105" s="41"/>
      <c r="L105" s="43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</row>
    <row r="106" spans="1:78">
      <c r="A106" s="41"/>
      <c r="B106" s="41"/>
      <c r="C106" s="41"/>
      <c r="D106" s="41"/>
      <c r="E106" s="41"/>
      <c r="F106" s="41"/>
      <c r="G106" s="41"/>
      <c r="H106" s="41"/>
      <c r="I106" s="42"/>
      <c r="J106" s="41"/>
      <c r="K106" s="41"/>
      <c r="L106" s="43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</row>
    <row r="107" spans="1:78">
      <c r="A107" s="41"/>
      <c r="B107" s="41"/>
      <c r="C107" s="41"/>
      <c r="D107" s="41"/>
      <c r="E107" s="41"/>
      <c r="F107" s="41"/>
      <c r="G107" s="41"/>
      <c r="H107" s="41"/>
      <c r="I107" s="42"/>
      <c r="J107" s="41"/>
      <c r="K107" s="41"/>
      <c r="L107" s="43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</row>
    <row r="108" spans="1:78">
      <c r="A108" s="41"/>
      <c r="B108" s="41"/>
      <c r="C108" s="41"/>
      <c r="D108" s="41"/>
      <c r="E108" s="41"/>
      <c r="F108" s="41"/>
      <c r="G108" s="41"/>
      <c r="H108" s="41"/>
      <c r="I108" s="42"/>
      <c r="J108" s="41"/>
      <c r="K108" s="41"/>
      <c r="L108" s="43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</row>
    <row r="109" spans="1:78">
      <c r="A109" s="41"/>
      <c r="B109" s="41"/>
      <c r="C109" s="41"/>
      <c r="D109" s="41"/>
      <c r="E109" s="41"/>
      <c r="F109" s="41"/>
      <c r="G109" s="41"/>
      <c r="H109" s="41"/>
      <c r="I109" s="42"/>
      <c r="J109" s="41"/>
      <c r="K109" s="41"/>
      <c r="L109" s="43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</row>
    <row r="110" spans="1:78">
      <c r="A110" s="41"/>
      <c r="B110" s="41"/>
      <c r="C110" s="41"/>
      <c r="D110" s="41"/>
      <c r="E110" s="41"/>
      <c r="F110" s="41"/>
      <c r="G110" s="41"/>
      <c r="H110" s="41"/>
      <c r="I110" s="42"/>
      <c r="J110" s="41"/>
      <c r="K110" s="41"/>
      <c r="L110" s="43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</row>
    <row r="111" spans="1:78">
      <c r="A111" s="41"/>
      <c r="B111" s="41"/>
      <c r="C111" s="41"/>
      <c r="D111" s="41"/>
      <c r="E111" s="41"/>
      <c r="F111" s="41"/>
      <c r="G111" s="41"/>
      <c r="H111" s="41"/>
      <c r="I111" s="42"/>
      <c r="J111" s="41"/>
      <c r="K111" s="41"/>
      <c r="L111" s="43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</row>
    <row r="112" spans="1:78">
      <c r="A112" s="41"/>
      <c r="B112" s="41"/>
      <c r="C112" s="41"/>
      <c r="D112" s="41"/>
      <c r="E112" s="41"/>
      <c r="F112" s="41"/>
      <c r="G112" s="41"/>
      <c r="H112" s="41"/>
      <c r="I112" s="42"/>
      <c r="J112" s="41"/>
      <c r="K112" s="41"/>
      <c r="L112" s="43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</row>
    <row r="113" spans="1:78">
      <c r="A113" s="41"/>
      <c r="B113" s="41"/>
      <c r="C113" s="41"/>
      <c r="D113" s="41"/>
      <c r="E113" s="41"/>
      <c r="F113" s="41"/>
      <c r="G113" s="41"/>
      <c r="H113" s="41"/>
      <c r="I113" s="42"/>
      <c r="J113" s="41"/>
      <c r="K113" s="41"/>
      <c r="L113" s="43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</row>
    <row r="114" spans="1:78">
      <c r="A114" s="41"/>
      <c r="B114" s="41"/>
      <c r="C114" s="41"/>
      <c r="D114" s="41"/>
      <c r="E114" s="41"/>
      <c r="F114" s="41"/>
      <c r="G114" s="41"/>
      <c r="H114" s="41"/>
      <c r="I114" s="42"/>
      <c r="J114" s="41"/>
      <c r="K114" s="41"/>
      <c r="L114" s="43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</row>
    <row r="115" spans="1:78">
      <c r="A115" s="41"/>
      <c r="B115" s="41"/>
      <c r="C115" s="41"/>
      <c r="D115" s="41"/>
      <c r="E115" s="41"/>
      <c r="F115" s="41"/>
      <c r="G115" s="41"/>
      <c r="H115" s="41"/>
      <c r="I115" s="42"/>
      <c r="J115" s="41"/>
      <c r="K115" s="41"/>
      <c r="L115" s="43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</row>
    <row r="116" spans="1:78">
      <c r="A116" s="41"/>
      <c r="B116" s="41"/>
      <c r="C116" s="41"/>
      <c r="D116" s="41"/>
      <c r="E116" s="41"/>
      <c r="F116" s="41"/>
      <c r="G116" s="41"/>
      <c r="H116" s="41"/>
      <c r="I116" s="42"/>
      <c r="J116" s="41"/>
      <c r="K116" s="41"/>
      <c r="L116" s="43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</row>
    <row r="117" spans="1:78">
      <c r="A117" s="41"/>
      <c r="B117" s="41"/>
      <c r="C117" s="41"/>
      <c r="D117" s="41"/>
      <c r="E117" s="41"/>
      <c r="F117" s="41"/>
      <c r="G117" s="41"/>
      <c r="H117" s="41"/>
      <c r="I117" s="42"/>
      <c r="J117" s="41"/>
      <c r="K117" s="41"/>
      <c r="L117" s="43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</row>
    <row r="118" spans="1:78">
      <c r="A118" s="41"/>
      <c r="B118" s="41"/>
      <c r="C118" s="41"/>
      <c r="D118" s="41"/>
      <c r="E118" s="41"/>
      <c r="F118" s="41"/>
      <c r="G118" s="41"/>
      <c r="H118" s="41"/>
      <c r="I118" s="42"/>
      <c r="J118" s="41"/>
      <c r="K118" s="41"/>
      <c r="L118" s="43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</row>
    <row r="119" spans="1:78">
      <c r="A119" s="41"/>
      <c r="B119" s="41"/>
      <c r="C119" s="41"/>
      <c r="D119" s="41"/>
      <c r="E119" s="41"/>
      <c r="F119" s="41"/>
      <c r="G119" s="41"/>
      <c r="H119" s="41"/>
      <c r="I119" s="42"/>
      <c r="J119" s="41"/>
      <c r="K119" s="41"/>
      <c r="L119" s="43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</row>
    <row r="120" spans="1:78">
      <c r="A120" s="41"/>
      <c r="B120" s="41"/>
      <c r="C120" s="41"/>
      <c r="D120" s="41"/>
      <c r="E120" s="41"/>
      <c r="F120" s="41"/>
      <c r="G120" s="41"/>
      <c r="H120" s="41"/>
      <c r="I120" s="42"/>
      <c r="J120" s="41"/>
      <c r="K120" s="41"/>
      <c r="L120" s="43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</row>
    <row r="121" spans="1:78">
      <c r="A121" s="41"/>
      <c r="B121" s="41"/>
      <c r="C121" s="41"/>
      <c r="D121" s="41"/>
      <c r="E121" s="41"/>
      <c r="F121" s="41"/>
      <c r="G121" s="41"/>
      <c r="H121" s="41"/>
      <c r="I121" s="42"/>
      <c r="J121" s="41"/>
      <c r="K121" s="41"/>
      <c r="L121" s="43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</row>
    <row r="122" spans="1:78">
      <c r="A122" s="41"/>
      <c r="B122" s="41"/>
      <c r="C122" s="41"/>
      <c r="D122" s="41"/>
      <c r="E122" s="41"/>
      <c r="F122" s="41"/>
      <c r="G122" s="41"/>
      <c r="H122" s="41"/>
      <c r="I122" s="42"/>
      <c r="J122" s="41"/>
      <c r="K122" s="41"/>
      <c r="L122" s="43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</row>
    <row r="123" spans="1:78">
      <c r="A123" s="41"/>
      <c r="B123" s="41"/>
      <c r="C123" s="41"/>
      <c r="D123" s="41"/>
      <c r="E123" s="41"/>
      <c r="F123" s="41"/>
      <c r="G123" s="41"/>
      <c r="H123" s="41"/>
      <c r="I123" s="42"/>
      <c r="J123" s="41"/>
      <c r="K123" s="41"/>
      <c r="L123" s="43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</row>
    <row r="124" spans="1:78">
      <c r="A124" s="41"/>
      <c r="B124" s="41"/>
      <c r="C124" s="41"/>
      <c r="D124" s="41"/>
      <c r="E124" s="41"/>
      <c r="F124" s="41"/>
      <c r="G124" s="41"/>
      <c r="H124" s="41"/>
      <c r="I124" s="42"/>
      <c r="J124" s="41"/>
      <c r="K124" s="41"/>
      <c r="L124" s="43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</row>
    <row r="125" spans="1:78">
      <c r="A125" s="41"/>
      <c r="B125" s="41"/>
      <c r="C125" s="41"/>
      <c r="D125" s="41"/>
      <c r="E125" s="41"/>
      <c r="F125" s="41"/>
      <c r="G125" s="41"/>
      <c r="H125" s="41"/>
      <c r="I125" s="42"/>
      <c r="J125" s="41"/>
      <c r="K125" s="41"/>
      <c r="L125" s="43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</row>
    <row r="126" spans="1:78">
      <c r="A126" s="41"/>
      <c r="B126" s="41"/>
      <c r="C126" s="41"/>
      <c r="D126" s="41"/>
      <c r="E126" s="41"/>
      <c r="F126" s="41"/>
      <c r="G126" s="41"/>
      <c r="H126" s="41"/>
      <c r="I126" s="42"/>
      <c r="J126" s="41"/>
      <c r="K126" s="41"/>
      <c r="L126" s="43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</row>
    <row r="127" spans="1:78">
      <c r="A127" s="41"/>
      <c r="B127" s="41"/>
      <c r="C127" s="41"/>
      <c r="D127" s="41"/>
      <c r="E127" s="41"/>
      <c r="F127" s="41"/>
      <c r="G127" s="41"/>
      <c r="H127" s="41"/>
      <c r="I127" s="42"/>
      <c r="J127" s="41"/>
      <c r="K127" s="41"/>
      <c r="L127" s="43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</row>
    <row r="128" spans="1:78">
      <c r="A128" s="41"/>
      <c r="B128" s="41"/>
      <c r="C128" s="41"/>
      <c r="D128" s="41"/>
      <c r="E128" s="41"/>
      <c r="F128" s="41"/>
      <c r="G128" s="41"/>
      <c r="H128" s="41"/>
      <c r="I128" s="42"/>
      <c r="J128" s="41"/>
      <c r="K128" s="41"/>
      <c r="L128" s="43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</row>
    <row r="129" spans="1:78">
      <c r="A129" s="41"/>
      <c r="B129" s="41"/>
      <c r="C129" s="41"/>
      <c r="D129" s="41"/>
      <c r="E129" s="41"/>
      <c r="F129" s="41"/>
      <c r="G129" s="41"/>
      <c r="H129" s="41"/>
      <c r="I129" s="42"/>
      <c r="J129" s="41"/>
      <c r="K129" s="41"/>
      <c r="L129" s="43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</row>
    <row r="130" spans="1:78">
      <c r="A130" s="41"/>
      <c r="B130" s="41"/>
      <c r="C130" s="41"/>
      <c r="D130" s="41"/>
      <c r="E130" s="41"/>
      <c r="F130" s="41"/>
      <c r="G130" s="41"/>
      <c r="H130" s="41"/>
      <c r="I130" s="42"/>
      <c r="J130" s="41"/>
      <c r="K130" s="41"/>
      <c r="L130" s="43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</row>
    <row r="131" spans="1:78">
      <c r="A131" s="41"/>
      <c r="B131" s="41"/>
      <c r="C131" s="41"/>
      <c r="D131" s="41"/>
      <c r="E131" s="41"/>
      <c r="F131" s="41"/>
      <c r="G131" s="41"/>
      <c r="H131" s="41"/>
      <c r="I131" s="42"/>
      <c r="J131" s="41"/>
      <c r="K131" s="41"/>
      <c r="L131" s="43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</row>
    <row r="132" spans="1:78">
      <c r="A132" s="41"/>
      <c r="B132" s="41"/>
      <c r="C132" s="41"/>
      <c r="D132" s="41"/>
      <c r="E132" s="41"/>
      <c r="F132" s="41"/>
      <c r="G132" s="41"/>
      <c r="H132" s="41"/>
      <c r="I132" s="42"/>
      <c r="J132" s="41"/>
      <c r="K132" s="41"/>
      <c r="L132" s="43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</row>
    <row r="133" spans="1:78">
      <c r="A133" s="41"/>
      <c r="B133" s="41"/>
      <c r="C133" s="41"/>
      <c r="D133" s="41"/>
      <c r="E133" s="41"/>
      <c r="F133" s="41"/>
      <c r="G133" s="41"/>
      <c r="H133" s="41"/>
      <c r="I133" s="42"/>
      <c r="J133" s="41"/>
      <c r="K133" s="41"/>
      <c r="L133" s="43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</row>
    <row r="134" spans="1:78">
      <c r="A134" s="41"/>
      <c r="B134" s="41"/>
      <c r="C134" s="41"/>
      <c r="D134" s="41"/>
      <c r="E134" s="41"/>
      <c r="F134" s="41"/>
      <c r="G134" s="41"/>
      <c r="H134" s="41"/>
      <c r="I134" s="42"/>
      <c r="J134" s="41"/>
      <c r="K134" s="41"/>
      <c r="L134" s="43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</row>
    <row r="135" spans="1:78">
      <c r="A135" s="41"/>
      <c r="B135" s="41"/>
      <c r="C135" s="41"/>
      <c r="D135" s="41"/>
      <c r="E135" s="41"/>
      <c r="F135" s="41"/>
      <c r="G135" s="41"/>
      <c r="H135" s="41"/>
      <c r="I135" s="42"/>
      <c r="J135" s="41"/>
      <c r="K135" s="41"/>
      <c r="L135" s="43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</row>
    <row r="136" spans="1:78">
      <c r="A136" s="41"/>
      <c r="B136" s="41"/>
      <c r="C136" s="41"/>
      <c r="D136" s="41"/>
      <c r="E136" s="41"/>
      <c r="F136" s="41"/>
      <c r="G136" s="41"/>
      <c r="H136" s="41"/>
      <c r="I136" s="42"/>
      <c r="J136" s="41"/>
      <c r="K136" s="41"/>
      <c r="L136" s="43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</row>
    <row r="137" spans="1:78">
      <c r="A137" s="41"/>
      <c r="B137" s="41"/>
      <c r="C137" s="41"/>
      <c r="D137" s="41"/>
      <c r="E137" s="41"/>
      <c r="F137" s="41"/>
      <c r="G137" s="41"/>
      <c r="H137" s="41"/>
      <c r="I137" s="42"/>
      <c r="J137" s="41"/>
      <c r="K137" s="41"/>
      <c r="L137" s="43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</row>
    <row r="138" spans="1:78">
      <c r="A138" s="41"/>
      <c r="B138" s="41"/>
      <c r="C138" s="41"/>
      <c r="D138" s="41"/>
      <c r="E138" s="41"/>
      <c r="F138" s="41"/>
      <c r="G138" s="41"/>
      <c r="H138" s="41"/>
      <c r="I138" s="42"/>
      <c r="J138" s="41"/>
      <c r="K138" s="41"/>
      <c r="L138" s="43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</row>
    <row r="139" spans="1:78">
      <c r="A139" s="41"/>
      <c r="B139" s="41"/>
      <c r="C139" s="41"/>
      <c r="D139" s="41"/>
      <c r="E139" s="41"/>
      <c r="F139" s="41"/>
      <c r="G139" s="41"/>
      <c r="H139" s="41"/>
      <c r="I139" s="42"/>
      <c r="J139" s="41"/>
      <c r="K139" s="41"/>
      <c r="L139" s="43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</row>
    <row r="140" spans="1:78">
      <c r="A140" s="41"/>
      <c r="B140" s="41"/>
      <c r="C140" s="41"/>
      <c r="D140" s="41"/>
      <c r="E140" s="41"/>
      <c r="F140" s="41"/>
      <c r="G140" s="41"/>
      <c r="H140" s="41"/>
      <c r="I140" s="42"/>
      <c r="J140" s="41"/>
      <c r="K140" s="41"/>
      <c r="L140" s="43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</row>
    <row r="141" spans="1:78">
      <c r="A141" s="41"/>
      <c r="B141" s="41"/>
      <c r="C141" s="41"/>
      <c r="D141" s="41"/>
      <c r="E141" s="41"/>
      <c r="F141" s="41"/>
      <c r="G141" s="41"/>
      <c r="H141" s="41"/>
      <c r="I141" s="42"/>
      <c r="J141" s="41"/>
      <c r="K141" s="41"/>
      <c r="L141" s="43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</row>
    <row r="142" spans="1:78">
      <c r="A142" s="41"/>
      <c r="B142" s="41"/>
      <c r="C142" s="41"/>
      <c r="D142" s="41"/>
      <c r="E142" s="41"/>
      <c r="F142" s="41"/>
      <c r="G142" s="41"/>
      <c r="H142" s="41"/>
      <c r="I142" s="42"/>
      <c r="J142" s="41"/>
      <c r="K142" s="41"/>
      <c r="L142" s="43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</row>
    <row r="143" spans="1:78">
      <c r="A143" s="41"/>
      <c r="B143" s="41"/>
      <c r="C143" s="41"/>
      <c r="D143" s="41"/>
      <c r="E143" s="41"/>
      <c r="F143" s="41"/>
      <c r="G143" s="41"/>
      <c r="H143" s="41"/>
      <c r="I143" s="42"/>
      <c r="J143" s="41"/>
      <c r="K143" s="41"/>
      <c r="L143" s="43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</row>
    <row r="144" spans="1:78">
      <c r="A144" s="41"/>
      <c r="B144" s="41"/>
      <c r="C144" s="41"/>
      <c r="D144" s="41"/>
      <c r="E144" s="41"/>
      <c r="F144" s="41"/>
      <c r="G144" s="41"/>
      <c r="H144" s="41"/>
      <c r="I144" s="42"/>
      <c r="J144" s="41"/>
      <c r="K144" s="41"/>
      <c r="L144" s="43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</row>
    <row r="145" spans="1:78">
      <c r="A145" s="41"/>
      <c r="B145" s="41"/>
      <c r="C145" s="41"/>
      <c r="D145" s="41"/>
      <c r="E145" s="41"/>
      <c r="F145" s="41"/>
      <c r="G145" s="41"/>
      <c r="H145" s="41"/>
      <c r="I145" s="42"/>
      <c r="J145" s="41"/>
      <c r="K145" s="41"/>
      <c r="L145" s="43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</row>
    <row r="146" spans="1:78">
      <c r="A146" s="41"/>
      <c r="B146" s="41"/>
      <c r="C146" s="41"/>
      <c r="D146" s="41"/>
      <c r="E146" s="41"/>
      <c r="F146" s="41"/>
      <c r="G146" s="41"/>
      <c r="H146" s="41"/>
      <c r="I146" s="42"/>
      <c r="J146" s="41"/>
      <c r="K146" s="41"/>
      <c r="L146" s="43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</row>
    <row r="147" spans="1:78">
      <c r="A147" s="41"/>
      <c r="B147" s="41"/>
      <c r="C147" s="41"/>
      <c r="D147" s="41"/>
      <c r="E147" s="41"/>
      <c r="F147" s="41"/>
      <c r="G147" s="41"/>
      <c r="H147" s="41"/>
      <c r="I147" s="42"/>
      <c r="J147" s="41"/>
      <c r="K147" s="41"/>
      <c r="L147" s="43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</row>
    <row r="148" spans="1:78">
      <c r="A148" s="41"/>
      <c r="B148" s="41"/>
      <c r="C148" s="41"/>
      <c r="D148" s="41"/>
      <c r="E148" s="41"/>
      <c r="F148" s="41"/>
      <c r="G148" s="41"/>
      <c r="H148" s="41"/>
      <c r="I148" s="42"/>
      <c r="J148" s="41"/>
      <c r="K148" s="41"/>
      <c r="L148" s="43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</row>
    <row r="149" spans="1:78">
      <c r="A149" s="41"/>
      <c r="B149" s="41"/>
      <c r="C149" s="41"/>
      <c r="D149" s="41"/>
      <c r="E149" s="41"/>
      <c r="F149" s="41"/>
      <c r="G149" s="41"/>
      <c r="H149" s="41"/>
      <c r="I149" s="42"/>
      <c r="J149" s="41"/>
      <c r="K149" s="41"/>
      <c r="L149" s="43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</row>
    <row r="150" spans="1:78">
      <c r="A150" s="41"/>
      <c r="B150" s="41"/>
      <c r="C150" s="41"/>
      <c r="D150" s="41"/>
      <c r="E150" s="41"/>
      <c r="F150" s="41"/>
      <c r="G150" s="41"/>
      <c r="H150" s="41"/>
      <c r="I150" s="42"/>
      <c r="J150" s="41"/>
      <c r="K150" s="41"/>
      <c r="L150" s="43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</row>
    <row r="151" spans="1:78">
      <c r="A151" s="41"/>
      <c r="B151" s="41"/>
      <c r="C151" s="41"/>
      <c r="D151" s="41"/>
      <c r="E151" s="41"/>
      <c r="F151" s="41"/>
      <c r="G151" s="41"/>
      <c r="H151" s="41"/>
      <c r="I151" s="42"/>
      <c r="J151" s="41"/>
      <c r="K151" s="41"/>
      <c r="L151" s="43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</row>
    <row r="152" spans="1:78">
      <c r="A152" s="41"/>
      <c r="B152" s="41"/>
      <c r="C152" s="41"/>
      <c r="D152" s="41"/>
      <c r="E152" s="41"/>
      <c r="F152" s="41"/>
      <c r="G152" s="41"/>
      <c r="H152" s="41"/>
      <c r="I152" s="42"/>
      <c r="J152" s="41"/>
      <c r="K152" s="41"/>
      <c r="L152" s="43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</row>
    <row r="153" spans="1:78">
      <c r="A153" s="41"/>
      <c r="B153" s="41"/>
      <c r="C153" s="41"/>
      <c r="D153" s="41"/>
      <c r="E153" s="41"/>
      <c r="F153" s="41"/>
      <c r="G153" s="41"/>
      <c r="H153" s="41"/>
      <c r="I153" s="42"/>
      <c r="J153" s="41"/>
      <c r="K153" s="41"/>
      <c r="L153" s="43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</row>
    <row r="154" spans="1:78">
      <c r="A154" s="41"/>
      <c r="B154" s="41"/>
      <c r="C154" s="41"/>
      <c r="D154" s="41"/>
      <c r="E154" s="41"/>
      <c r="F154" s="41"/>
      <c r="G154" s="41"/>
      <c r="H154" s="41"/>
      <c r="I154" s="42"/>
      <c r="J154" s="41"/>
      <c r="K154" s="41"/>
      <c r="L154" s="43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</row>
    <row r="155" spans="1:78">
      <c r="A155" s="41"/>
      <c r="B155" s="41"/>
      <c r="C155" s="41"/>
      <c r="D155" s="41"/>
      <c r="E155" s="41"/>
      <c r="F155" s="41"/>
      <c r="G155" s="41"/>
      <c r="H155" s="41"/>
      <c r="I155" s="42"/>
      <c r="J155" s="41"/>
      <c r="K155" s="41"/>
      <c r="L155" s="43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</row>
    <row r="156" spans="1:78">
      <c r="A156" s="41"/>
      <c r="B156" s="41"/>
      <c r="C156" s="41"/>
      <c r="D156" s="41"/>
      <c r="E156" s="41"/>
      <c r="F156" s="41"/>
      <c r="G156" s="41"/>
      <c r="H156" s="41"/>
      <c r="I156" s="42"/>
      <c r="J156" s="41"/>
      <c r="K156" s="41"/>
      <c r="L156" s="43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</row>
    <row r="157" spans="1:78">
      <c r="A157" s="41"/>
      <c r="B157" s="41"/>
      <c r="C157" s="41"/>
      <c r="D157" s="41"/>
      <c r="E157" s="41"/>
      <c r="F157" s="41"/>
      <c r="G157" s="41"/>
      <c r="H157" s="41"/>
      <c r="I157" s="42"/>
      <c r="J157" s="41"/>
      <c r="K157" s="41"/>
      <c r="L157" s="43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</row>
    <row r="158" spans="1:78">
      <c r="A158" s="41"/>
      <c r="B158" s="41"/>
      <c r="C158" s="41"/>
      <c r="D158" s="41"/>
      <c r="E158" s="41"/>
      <c r="F158" s="41"/>
      <c r="G158" s="41"/>
      <c r="H158" s="41"/>
      <c r="I158" s="42"/>
      <c r="J158" s="41"/>
      <c r="K158" s="41"/>
      <c r="L158" s="43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</row>
    <row r="159" spans="1:78">
      <c r="A159" s="41"/>
      <c r="B159" s="41"/>
      <c r="C159" s="41"/>
      <c r="D159" s="41"/>
      <c r="E159" s="41"/>
      <c r="F159" s="41"/>
      <c r="G159" s="41"/>
      <c r="H159" s="41"/>
      <c r="I159" s="42"/>
      <c r="J159" s="41"/>
      <c r="K159" s="41"/>
      <c r="L159" s="43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</row>
    <row r="160" spans="1:78">
      <c r="A160" s="41"/>
      <c r="B160" s="41"/>
      <c r="C160" s="41"/>
      <c r="D160" s="41"/>
      <c r="E160" s="41"/>
      <c r="F160" s="41"/>
      <c r="G160" s="41"/>
      <c r="H160" s="41"/>
      <c r="I160" s="42"/>
      <c r="J160" s="41"/>
      <c r="K160" s="41"/>
      <c r="L160" s="43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</row>
    <row r="161" spans="1:78">
      <c r="A161" s="41"/>
      <c r="B161" s="41"/>
      <c r="C161" s="41"/>
      <c r="D161" s="41"/>
      <c r="E161" s="41"/>
      <c r="F161" s="41"/>
      <c r="G161" s="41"/>
      <c r="H161" s="41"/>
      <c r="I161" s="42"/>
      <c r="J161" s="41"/>
      <c r="K161" s="41"/>
      <c r="L161" s="43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</row>
    <row r="162" spans="1:78">
      <c r="A162" s="41"/>
      <c r="B162" s="41"/>
      <c r="C162" s="41"/>
      <c r="D162" s="41"/>
      <c r="E162" s="41"/>
      <c r="F162" s="41"/>
      <c r="G162" s="41"/>
      <c r="H162" s="41"/>
      <c r="I162" s="42"/>
      <c r="J162" s="41"/>
      <c r="K162" s="41"/>
      <c r="L162" s="43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</row>
    <row r="163" spans="1:78">
      <c r="A163" s="41"/>
      <c r="B163" s="41"/>
      <c r="C163" s="41"/>
      <c r="D163" s="41"/>
      <c r="E163" s="41"/>
      <c r="F163" s="41"/>
      <c r="G163" s="41"/>
      <c r="H163" s="41"/>
      <c r="I163" s="42"/>
      <c r="J163" s="41"/>
      <c r="K163" s="41"/>
      <c r="L163" s="43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</row>
    <row r="164" spans="1:78">
      <c r="A164" s="41"/>
      <c r="B164" s="41"/>
      <c r="C164" s="41"/>
      <c r="D164" s="41"/>
      <c r="E164" s="41"/>
      <c r="F164" s="41"/>
      <c r="G164" s="41"/>
      <c r="H164" s="41"/>
      <c r="I164" s="42"/>
      <c r="J164" s="41"/>
      <c r="K164" s="41"/>
      <c r="L164" s="43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</row>
    <row r="165" spans="1:78">
      <c r="A165" s="41"/>
      <c r="B165" s="41"/>
      <c r="C165" s="41"/>
      <c r="D165" s="41"/>
      <c r="E165" s="41"/>
      <c r="F165" s="41"/>
      <c r="G165" s="41"/>
      <c r="H165" s="41"/>
      <c r="I165" s="42"/>
      <c r="J165" s="41"/>
      <c r="K165" s="41"/>
      <c r="L165" s="43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</row>
    <row r="166" spans="1:78">
      <c r="A166" s="41"/>
      <c r="B166" s="41"/>
      <c r="C166" s="41"/>
      <c r="D166" s="41"/>
      <c r="E166" s="41"/>
      <c r="F166" s="41"/>
      <c r="G166" s="41"/>
      <c r="H166" s="41"/>
      <c r="I166" s="42"/>
      <c r="J166" s="41"/>
      <c r="K166" s="41"/>
      <c r="L166" s="43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</row>
    <row r="167" spans="1:78">
      <c r="A167" s="41"/>
      <c r="B167" s="41"/>
      <c r="C167" s="41"/>
      <c r="D167" s="41"/>
      <c r="E167" s="41"/>
      <c r="F167" s="41"/>
      <c r="G167" s="41"/>
      <c r="H167" s="41"/>
      <c r="I167" s="42"/>
      <c r="J167" s="41"/>
      <c r="K167" s="41"/>
      <c r="L167" s="43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</row>
    <row r="168" spans="1:78">
      <c r="A168" s="41"/>
      <c r="B168" s="41"/>
      <c r="C168" s="41"/>
      <c r="D168" s="41"/>
      <c r="E168" s="41"/>
      <c r="F168" s="41"/>
      <c r="G168" s="41"/>
      <c r="H168" s="41"/>
      <c r="I168" s="42"/>
      <c r="J168" s="41"/>
      <c r="K168" s="41"/>
      <c r="L168" s="43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</row>
    <row r="169" spans="1:78">
      <c r="A169" s="41"/>
      <c r="B169" s="41"/>
      <c r="C169" s="41"/>
      <c r="D169" s="41"/>
      <c r="E169" s="41"/>
      <c r="F169" s="41"/>
      <c r="G169" s="41"/>
      <c r="H169" s="41"/>
      <c r="I169" s="42"/>
      <c r="J169" s="41"/>
      <c r="K169" s="41"/>
      <c r="L169" s="43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</row>
    <row r="170" spans="1:78">
      <c r="A170" s="41"/>
      <c r="B170" s="41"/>
      <c r="C170" s="41"/>
      <c r="D170" s="41"/>
      <c r="E170" s="41"/>
      <c r="F170" s="41"/>
      <c r="G170" s="41"/>
      <c r="H170" s="41"/>
      <c r="I170" s="42"/>
      <c r="J170" s="41"/>
      <c r="K170" s="41"/>
      <c r="L170" s="43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</row>
    <row r="171" spans="1:78">
      <c r="A171" s="41"/>
      <c r="B171" s="41"/>
      <c r="C171" s="41"/>
      <c r="D171" s="41"/>
      <c r="E171" s="41"/>
      <c r="F171" s="41"/>
      <c r="G171" s="41"/>
      <c r="H171" s="41"/>
      <c r="I171" s="42"/>
      <c r="J171" s="41"/>
      <c r="K171" s="41"/>
      <c r="L171" s="43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</row>
    <row r="172" spans="1:78">
      <c r="A172" s="41"/>
      <c r="B172" s="41"/>
      <c r="C172" s="41"/>
      <c r="D172" s="41"/>
      <c r="E172" s="41"/>
      <c r="F172" s="41"/>
      <c r="G172" s="41"/>
      <c r="H172" s="41"/>
      <c r="I172" s="42"/>
      <c r="J172" s="41"/>
      <c r="K172" s="41"/>
      <c r="L172" s="43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</row>
    <row r="173" spans="1:78">
      <c r="A173" s="41"/>
      <c r="B173" s="41"/>
      <c r="C173" s="41"/>
      <c r="D173" s="41"/>
      <c r="E173" s="41"/>
      <c r="F173" s="41"/>
      <c r="G173" s="41"/>
      <c r="H173" s="41"/>
      <c r="I173" s="42"/>
      <c r="J173" s="41"/>
      <c r="K173" s="41"/>
      <c r="L173" s="43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</row>
    <row r="174" spans="1:78">
      <c r="A174" s="41"/>
      <c r="B174" s="41"/>
      <c r="C174" s="41"/>
      <c r="D174" s="41"/>
      <c r="E174" s="41"/>
      <c r="F174" s="41"/>
      <c r="G174" s="41"/>
      <c r="H174" s="41"/>
      <c r="I174" s="42"/>
      <c r="J174" s="41"/>
      <c r="K174" s="41"/>
      <c r="L174" s="43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</row>
    <row r="175" spans="1:78">
      <c r="A175" s="41"/>
      <c r="B175" s="41"/>
      <c r="C175" s="41"/>
      <c r="D175" s="41"/>
      <c r="E175" s="41"/>
      <c r="F175" s="41"/>
      <c r="G175" s="41"/>
      <c r="H175" s="41"/>
      <c r="I175" s="42"/>
      <c r="J175" s="41"/>
      <c r="K175" s="41"/>
      <c r="L175" s="43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</row>
    <row r="176" spans="1:78">
      <c r="A176" s="41"/>
      <c r="B176" s="41"/>
      <c r="C176" s="41"/>
      <c r="D176" s="41"/>
      <c r="E176" s="41"/>
      <c r="F176" s="41"/>
      <c r="G176" s="41"/>
      <c r="H176" s="41"/>
      <c r="I176" s="42"/>
      <c r="J176" s="41"/>
      <c r="K176" s="41"/>
      <c r="L176" s="43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</row>
    <row r="177" spans="1:78">
      <c r="A177" s="41"/>
      <c r="B177" s="41"/>
      <c r="C177" s="41"/>
      <c r="D177" s="41"/>
      <c r="E177" s="41"/>
      <c r="F177" s="41"/>
      <c r="G177" s="41"/>
      <c r="H177" s="41"/>
      <c r="I177" s="42"/>
      <c r="J177" s="41"/>
      <c r="K177" s="41"/>
      <c r="L177" s="43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</row>
    <row r="178" spans="1:78">
      <c r="A178" s="41"/>
      <c r="B178" s="41"/>
      <c r="C178" s="41"/>
      <c r="D178" s="41"/>
      <c r="E178" s="41"/>
      <c r="F178" s="41"/>
      <c r="G178" s="41"/>
      <c r="H178" s="41"/>
      <c r="I178" s="42"/>
      <c r="J178" s="41"/>
      <c r="K178" s="41"/>
      <c r="L178" s="43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</row>
    <row r="179" spans="1:78">
      <c r="A179" s="41"/>
      <c r="B179" s="41"/>
      <c r="C179" s="41"/>
      <c r="D179" s="41"/>
      <c r="E179" s="41"/>
      <c r="F179" s="41"/>
      <c r="G179" s="41"/>
      <c r="H179" s="41"/>
      <c r="I179" s="42"/>
      <c r="J179" s="41"/>
      <c r="K179" s="41"/>
      <c r="L179" s="43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</row>
    <row r="180" spans="1:78">
      <c r="A180" s="41"/>
      <c r="B180" s="41"/>
      <c r="C180" s="41"/>
      <c r="D180" s="41"/>
      <c r="E180" s="41"/>
      <c r="F180" s="41"/>
      <c r="G180" s="41"/>
      <c r="H180" s="41"/>
      <c r="I180" s="42"/>
      <c r="J180" s="41"/>
      <c r="K180" s="41"/>
      <c r="L180" s="43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</row>
    <row r="181" spans="1:78">
      <c r="A181" s="41"/>
      <c r="B181" s="41"/>
      <c r="C181" s="41"/>
      <c r="D181" s="41"/>
      <c r="E181" s="41"/>
      <c r="F181" s="41"/>
      <c r="G181" s="41"/>
      <c r="H181" s="41"/>
      <c r="I181" s="42"/>
      <c r="J181" s="41"/>
      <c r="K181" s="41"/>
      <c r="L181" s="43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</row>
    <row r="182" spans="1:78">
      <c r="A182" s="41"/>
      <c r="B182" s="41"/>
      <c r="C182" s="41"/>
      <c r="D182" s="41"/>
      <c r="E182" s="41"/>
      <c r="F182" s="41"/>
      <c r="G182" s="41"/>
      <c r="H182" s="41"/>
      <c r="I182" s="42"/>
      <c r="J182" s="41"/>
      <c r="K182" s="41"/>
      <c r="L182" s="43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</row>
    <row r="183" spans="1:78">
      <c r="A183" s="41"/>
      <c r="B183" s="41"/>
      <c r="C183" s="41"/>
      <c r="D183" s="41"/>
      <c r="E183" s="41"/>
      <c r="F183" s="41"/>
      <c r="G183" s="41"/>
      <c r="H183" s="41"/>
      <c r="I183" s="42"/>
      <c r="J183" s="41"/>
      <c r="K183" s="41"/>
      <c r="L183" s="43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</row>
    <row r="184" spans="1:78">
      <c r="A184" s="41"/>
      <c r="B184" s="41"/>
      <c r="C184" s="41"/>
      <c r="D184" s="41"/>
      <c r="E184" s="41"/>
      <c r="F184" s="41"/>
      <c r="G184" s="41"/>
      <c r="H184" s="41"/>
      <c r="I184" s="42"/>
      <c r="J184" s="41"/>
      <c r="K184" s="41"/>
      <c r="L184" s="43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</row>
    <row r="185" spans="1:78">
      <c r="A185" s="41"/>
      <c r="B185" s="41"/>
      <c r="C185" s="41"/>
      <c r="D185" s="41"/>
      <c r="E185" s="41"/>
      <c r="F185" s="41"/>
      <c r="G185" s="41"/>
      <c r="H185" s="41"/>
      <c r="I185" s="42"/>
      <c r="J185" s="41"/>
      <c r="K185" s="41"/>
      <c r="L185" s="43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</row>
    <row r="186" spans="1:78">
      <c r="A186" s="41"/>
      <c r="B186" s="41"/>
      <c r="C186" s="41"/>
      <c r="D186" s="41"/>
      <c r="E186" s="41"/>
      <c r="F186" s="41"/>
      <c r="G186" s="41"/>
      <c r="H186" s="41"/>
      <c r="I186" s="42"/>
      <c r="J186" s="41"/>
      <c r="K186" s="41"/>
      <c r="L186" s="43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</row>
    <row r="187" spans="1:78">
      <c r="A187" s="41"/>
      <c r="B187" s="41"/>
      <c r="C187" s="41"/>
      <c r="D187" s="41"/>
      <c r="E187" s="41"/>
      <c r="F187" s="41"/>
      <c r="G187" s="41"/>
      <c r="H187" s="41"/>
      <c r="I187" s="42"/>
      <c r="J187" s="41"/>
      <c r="K187" s="41"/>
      <c r="L187" s="43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</row>
    <row r="188" spans="1:78">
      <c r="A188" s="41"/>
      <c r="B188" s="41"/>
      <c r="C188" s="41"/>
      <c r="D188" s="41"/>
      <c r="E188" s="41"/>
      <c r="F188" s="41"/>
      <c r="G188" s="41"/>
      <c r="H188" s="41"/>
      <c r="I188" s="42"/>
      <c r="J188" s="41"/>
      <c r="K188" s="41"/>
      <c r="L188" s="43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</row>
    <row r="189" spans="1:78">
      <c r="A189" s="41"/>
      <c r="B189" s="41"/>
      <c r="C189" s="41"/>
      <c r="D189" s="41"/>
      <c r="E189" s="41"/>
      <c r="F189" s="41"/>
      <c r="G189" s="41"/>
      <c r="H189" s="41"/>
      <c r="I189" s="42"/>
      <c r="J189" s="41"/>
      <c r="K189" s="41"/>
      <c r="L189" s="43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</row>
    <row r="190" spans="1:78">
      <c r="A190" s="41"/>
      <c r="B190" s="41"/>
      <c r="C190" s="41"/>
      <c r="D190" s="41"/>
      <c r="E190" s="41"/>
      <c r="F190" s="41"/>
      <c r="G190" s="41"/>
      <c r="H190" s="41"/>
      <c r="I190" s="42"/>
      <c r="J190" s="41"/>
      <c r="K190" s="41"/>
      <c r="L190" s="43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</row>
    <row r="191" spans="1:78">
      <c r="A191" s="41"/>
      <c r="B191" s="41"/>
      <c r="C191" s="41"/>
      <c r="D191" s="41"/>
      <c r="E191" s="41"/>
      <c r="F191" s="41"/>
      <c r="G191" s="41"/>
      <c r="H191" s="41"/>
      <c r="I191" s="42"/>
      <c r="J191" s="41"/>
      <c r="K191" s="41"/>
      <c r="L191" s="43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</row>
    <row r="192" spans="1:78">
      <c r="A192" s="41"/>
      <c r="B192" s="41"/>
      <c r="C192" s="41"/>
      <c r="D192" s="41"/>
      <c r="E192" s="41"/>
      <c r="F192" s="41"/>
      <c r="G192" s="41"/>
      <c r="H192" s="41"/>
      <c r="I192" s="42"/>
      <c r="J192" s="41"/>
      <c r="K192" s="41"/>
      <c r="L192" s="43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</row>
    <row r="193" spans="1:78">
      <c r="A193" s="41"/>
      <c r="B193" s="41"/>
      <c r="C193" s="41"/>
      <c r="D193" s="41"/>
      <c r="E193" s="41"/>
      <c r="F193" s="41"/>
      <c r="G193" s="41"/>
      <c r="H193" s="41"/>
      <c r="I193" s="42"/>
      <c r="J193" s="41"/>
      <c r="K193" s="41"/>
      <c r="L193" s="43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</row>
    <row r="194" spans="1:78">
      <c r="A194" s="41"/>
      <c r="B194" s="41"/>
      <c r="C194" s="41"/>
      <c r="D194" s="41"/>
      <c r="E194" s="41"/>
      <c r="F194" s="41"/>
      <c r="G194" s="41"/>
      <c r="H194" s="41"/>
      <c r="I194" s="42"/>
      <c r="J194" s="41"/>
      <c r="K194" s="41"/>
      <c r="L194" s="43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</row>
    <row r="195" spans="1:78">
      <c r="A195" s="41"/>
      <c r="B195" s="41"/>
      <c r="C195" s="41"/>
      <c r="D195" s="41"/>
      <c r="E195" s="41"/>
      <c r="F195" s="41"/>
      <c r="G195" s="41"/>
      <c r="H195" s="41"/>
      <c r="I195" s="42"/>
      <c r="J195" s="41"/>
      <c r="K195" s="41"/>
      <c r="L195" s="43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</row>
    <row r="196" spans="1:78">
      <c r="A196" s="41"/>
      <c r="B196" s="41"/>
      <c r="C196" s="41"/>
      <c r="D196" s="41"/>
      <c r="E196" s="41"/>
      <c r="F196" s="41"/>
      <c r="G196" s="41"/>
      <c r="H196" s="41"/>
      <c r="I196" s="42"/>
      <c r="J196" s="41"/>
      <c r="K196" s="41"/>
      <c r="L196" s="43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</row>
    <row r="197" spans="1:78">
      <c r="A197" s="41"/>
      <c r="B197" s="41"/>
      <c r="C197" s="41"/>
      <c r="D197" s="41"/>
      <c r="E197" s="41"/>
      <c r="F197" s="41"/>
      <c r="G197" s="41"/>
      <c r="H197" s="41"/>
      <c r="I197" s="42"/>
      <c r="J197" s="41"/>
      <c r="K197" s="41"/>
      <c r="L197" s="43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</row>
    <row r="198" spans="1:78">
      <c r="A198" s="41"/>
      <c r="B198" s="41"/>
      <c r="C198" s="41"/>
      <c r="D198" s="41"/>
      <c r="E198" s="41"/>
      <c r="F198" s="41"/>
      <c r="G198" s="41"/>
      <c r="H198" s="41"/>
      <c r="I198" s="42"/>
      <c r="J198" s="41"/>
      <c r="K198" s="41"/>
      <c r="L198" s="43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</row>
    <row r="199" spans="1:78">
      <c r="A199" s="41"/>
      <c r="B199" s="41"/>
      <c r="C199" s="41"/>
      <c r="D199" s="41"/>
      <c r="E199" s="41"/>
      <c r="F199" s="41"/>
      <c r="G199" s="41"/>
      <c r="H199" s="41"/>
      <c r="I199" s="42"/>
      <c r="J199" s="41"/>
      <c r="K199" s="41"/>
      <c r="L199" s="43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</row>
    <row r="200" spans="1:78">
      <c r="A200" s="41"/>
      <c r="B200" s="41"/>
      <c r="C200" s="41"/>
      <c r="D200" s="41"/>
      <c r="E200" s="41"/>
      <c r="F200" s="41"/>
      <c r="G200" s="41"/>
      <c r="H200" s="41"/>
      <c r="I200" s="42"/>
      <c r="J200" s="41"/>
      <c r="K200" s="41"/>
      <c r="L200" s="43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</row>
    <row r="201" spans="1:78">
      <c r="A201" s="41"/>
      <c r="B201" s="41"/>
      <c r="C201" s="41"/>
      <c r="D201" s="41"/>
      <c r="E201" s="41"/>
      <c r="F201" s="41"/>
      <c r="G201" s="41"/>
      <c r="H201" s="41"/>
      <c r="I201" s="42"/>
      <c r="J201" s="41"/>
      <c r="K201" s="41"/>
      <c r="L201" s="43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41"/>
      <c r="BB201" s="41"/>
      <c r="BC201" s="41"/>
      <c r="BD201" s="41"/>
      <c r="BE201" s="41"/>
      <c r="BF201" s="41"/>
      <c r="BG201" s="41"/>
      <c r="BH201" s="41"/>
      <c r="BI201" s="41"/>
      <c r="BJ201" s="41"/>
      <c r="BK201" s="41"/>
      <c r="BL201" s="41"/>
      <c r="BM201" s="41"/>
      <c r="BN201" s="41"/>
      <c r="BO201" s="41"/>
      <c r="BP201" s="41"/>
      <c r="BQ201" s="41"/>
      <c r="BR201" s="41"/>
      <c r="BS201" s="41"/>
      <c r="BT201" s="41"/>
      <c r="BU201" s="41"/>
      <c r="BV201" s="41"/>
      <c r="BW201" s="41"/>
      <c r="BX201" s="41"/>
      <c r="BY201" s="41"/>
      <c r="BZ201" s="41"/>
    </row>
    <row r="202" spans="1:78">
      <c r="A202" s="41"/>
      <c r="B202" s="41"/>
      <c r="C202" s="41"/>
      <c r="D202" s="41"/>
      <c r="E202" s="41"/>
      <c r="F202" s="41"/>
      <c r="G202" s="41"/>
      <c r="H202" s="41"/>
      <c r="I202" s="42"/>
      <c r="J202" s="41"/>
      <c r="K202" s="41"/>
      <c r="L202" s="43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41"/>
      <c r="BB202" s="41"/>
      <c r="BC202" s="41"/>
      <c r="BD202" s="41"/>
      <c r="BE202" s="41"/>
      <c r="BF202" s="41"/>
      <c r="BG202" s="41"/>
      <c r="BH202" s="41"/>
      <c r="BI202" s="41"/>
      <c r="BJ202" s="41"/>
      <c r="BK202" s="41"/>
      <c r="BL202" s="41"/>
      <c r="BM202" s="41"/>
      <c r="BN202" s="41"/>
      <c r="BO202" s="41"/>
      <c r="BP202" s="41"/>
      <c r="BQ202" s="41"/>
      <c r="BR202" s="41"/>
      <c r="BS202" s="41"/>
      <c r="BT202" s="41"/>
      <c r="BU202" s="41"/>
      <c r="BV202" s="41"/>
      <c r="BW202" s="41"/>
      <c r="BX202" s="41"/>
      <c r="BY202" s="41"/>
      <c r="BZ202" s="41"/>
    </row>
    <row r="203" spans="1:78">
      <c r="A203" s="41"/>
      <c r="B203" s="41"/>
      <c r="C203" s="41"/>
      <c r="D203" s="41"/>
      <c r="E203" s="41"/>
      <c r="F203" s="41"/>
      <c r="G203" s="41"/>
      <c r="H203" s="41"/>
      <c r="I203" s="42"/>
      <c r="J203" s="41"/>
      <c r="K203" s="41"/>
      <c r="L203" s="43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</row>
    <row r="204" spans="1:78">
      <c r="A204" s="41"/>
      <c r="B204" s="41"/>
      <c r="C204" s="41"/>
      <c r="D204" s="41"/>
      <c r="E204" s="41"/>
      <c r="F204" s="41"/>
      <c r="G204" s="41"/>
      <c r="H204" s="41"/>
      <c r="I204" s="42"/>
      <c r="J204" s="41"/>
      <c r="K204" s="41"/>
      <c r="L204" s="43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</row>
    <row r="205" spans="1:78">
      <c r="A205" s="41"/>
      <c r="B205" s="41"/>
      <c r="C205" s="41"/>
      <c r="D205" s="41"/>
      <c r="E205" s="41"/>
      <c r="F205" s="41"/>
      <c r="G205" s="41"/>
      <c r="H205" s="41"/>
      <c r="I205" s="42"/>
      <c r="J205" s="41"/>
      <c r="K205" s="41"/>
      <c r="L205" s="43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</row>
    <row r="206" spans="1:78">
      <c r="A206" s="41"/>
      <c r="B206" s="41"/>
      <c r="C206" s="41"/>
      <c r="D206" s="41"/>
      <c r="E206" s="41"/>
      <c r="F206" s="41"/>
      <c r="G206" s="41"/>
      <c r="H206" s="41"/>
      <c r="I206" s="42"/>
      <c r="J206" s="41"/>
      <c r="K206" s="41"/>
      <c r="L206" s="43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41"/>
      <c r="BB206" s="41"/>
      <c r="BC206" s="41"/>
      <c r="BD206" s="41"/>
      <c r="BE206" s="41"/>
      <c r="BF206" s="41"/>
      <c r="BG206" s="41"/>
      <c r="BH206" s="41"/>
      <c r="BI206" s="41"/>
      <c r="BJ206" s="41"/>
      <c r="BK206" s="41"/>
      <c r="BL206" s="41"/>
      <c r="BM206" s="41"/>
      <c r="BN206" s="41"/>
      <c r="BO206" s="41"/>
      <c r="BP206" s="41"/>
      <c r="BQ206" s="41"/>
      <c r="BR206" s="41"/>
      <c r="BS206" s="41"/>
      <c r="BT206" s="41"/>
      <c r="BU206" s="41"/>
      <c r="BV206" s="41"/>
      <c r="BW206" s="41"/>
      <c r="BX206" s="41"/>
      <c r="BY206" s="41"/>
      <c r="BZ206" s="41"/>
    </row>
    <row r="207" spans="1:78">
      <c r="A207" s="41"/>
      <c r="B207" s="41"/>
      <c r="C207" s="41"/>
      <c r="D207" s="41"/>
      <c r="E207" s="41"/>
      <c r="F207" s="41"/>
      <c r="G207" s="41"/>
      <c r="H207" s="41"/>
      <c r="I207" s="42"/>
      <c r="J207" s="41"/>
      <c r="K207" s="41"/>
      <c r="L207" s="43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41"/>
      <c r="BB207" s="41"/>
      <c r="BC207" s="41"/>
      <c r="BD207" s="41"/>
      <c r="BE207" s="41"/>
      <c r="BF207" s="41"/>
      <c r="BG207" s="41"/>
      <c r="BH207" s="41"/>
      <c r="BI207" s="41"/>
      <c r="BJ207" s="41"/>
      <c r="BK207" s="41"/>
      <c r="BL207" s="41"/>
      <c r="BM207" s="41"/>
      <c r="BN207" s="41"/>
      <c r="BO207" s="41"/>
      <c r="BP207" s="41"/>
      <c r="BQ207" s="41"/>
      <c r="BR207" s="41"/>
      <c r="BS207" s="41"/>
      <c r="BT207" s="41"/>
      <c r="BU207" s="41"/>
      <c r="BV207" s="41"/>
      <c r="BW207" s="41"/>
      <c r="BX207" s="41"/>
      <c r="BY207" s="41"/>
      <c r="BZ207" s="41"/>
    </row>
    <row r="208" spans="1:78">
      <c r="A208" s="41"/>
      <c r="B208" s="41"/>
      <c r="C208" s="41"/>
      <c r="D208" s="41"/>
      <c r="E208" s="41"/>
      <c r="F208" s="41"/>
      <c r="G208" s="41"/>
      <c r="H208" s="41"/>
      <c r="I208" s="42"/>
      <c r="J208" s="41"/>
      <c r="K208" s="41"/>
      <c r="L208" s="43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41"/>
      <c r="BB208" s="41"/>
      <c r="BC208" s="41"/>
      <c r="BD208" s="41"/>
      <c r="BE208" s="41"/>
      <c r="BF208" s="41"/>
      <c r="BG208" s="41"/>
      <c r="BH208" s="41"/>
      <c r="BI208" s="41"/>
      <c r="BJ208" s="41"/>
      <c r="BK208" s="41"/>
      <c r="BL208" s="41"/>
      <c r="BM208" s="41"/>
      <c r="BN208" s="41"/>
      <c r="BO208" s="41"/>
      <c r="BP208" s="41"/>
      <c r="BQ208" s="41"/>
      <c r="BR208" s="41"/>
      <c r="BS208" s="41"/>
      <c r="BT208" s="41"/>
      <c r="BU208" s="41"/>
      <c r="BV208" s="41"/>
      <c r="BW208" s="41"/>
      <c r="BX208" s="41"/>
      <c r="BY208" s="41"/>
      <c r="BZ208" s="41"/>
    </row>
    <row r="209" spans="1:78">
      <c r="A209" s="41"/>
      <c r="B209" s="41"/>
      <c r="C209" s="41"/>
      <c r="D209" s="41"/>
      <c r="E209" s="41"/>
      <c r="F209" s="41"/>
      <c r="G209" s="41"/>
      <c r="H209" s="41"/>
      <c r="I209" s="42"/>
      <c r="J209" s="41"/>
      <c r="K209" s="41"/>
      <c r="L209" s="43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  <c r="BB209" s="41"/>
      <c r="BC209" s="41"/>
      <c r="BD209" s="41"/>
      <c r="BE209" s="41"/>
      <c r="BF209" s="41"/>
      <c r="BG209" s="41"/>
      <c r="BH209" s="41"/>
      <c r="BI209" s="41"/>
      <c r="BJ209" s="41"/>
      <c r="BK209" s="41"/>
      <c r="BL209" s="41"/>
      <c r="BM209" s="41"/>
      <c r="BN209" s="41"/>
      <c r="BO209" s="41"/>
      <c r="BP209" s="41"/>
      <c r="BQ209" s="41"/>
      <c r="BR209" s="41"/>
      <c r="BS209" s="41"/>
      <c r="BT209" s="41"/>
      <c r="BU209" s="41"/>
      <c r="BV209" s="41"/>
      <c r="BW209" s="41"/>
      <c r="BX209" s="41"/>
      <c r="BY209" s="41"/>
      <c r="BZ209" s="41"/>
    </row>
    <row r="210" spans="1:78">
      <c r="A210" s="41"/>
      <c r="B210" s="41"/>
      <c r="C210" s="41"/>
      <c r="D210" s="41"/>
      <c r="E210" s="41"/>
      <c r="F210" s="41"/>
      <c r="G210" s="41"/>
      <c r="H210" s="41"/>
      <c r="I210" s="42"/>
      <c r="J210" s="41"/>
      <c r="K210" s="41"/>
      <c r="L210" s="43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41"/>
      <c r="BB210" s="41"/>
      <c r="BC210" s="41"/>
      <c r="BD210" s="41"/>
      <c r="BE210" s="41"/>
      <c r="BF210" s="41"/>
      <c r="BG210" s="41"/>
      <c r="BH210" s="41"/>
      <c r="BI210" s="41"/>
      <c r="BJ210" s="41"/>
      <c r="BK210" s="41"/>
      <c r="BL210" s="41"/>
      <c r="BM210" s="41"/>
      <c r="BN210" s="41"/>
      <c r="BO210" s="41"/>
      <c r="BP210" s="41"/>
      <c r="BQ210" s="41"/>
      <c r="BR210" s="41"/>
      <c r="BS210" s="41"/>
      <c r="BT210" s="41"/>
      <c r="BU210" s="41"/>
      <c r="BV210" s="41"/>
      <c r="BW210" s="41"/>
      <c r="BX210" s="41"/>
      <c r="BY210" s="41"/>
      <c r="BZ210" s="41"/>
    </row>
    <row r="211" spans="1:78">
      <c r="A211" s="41"/>
      <c r="B211" s="41"/>
      <c r="C211" s="41"/>
      <c r="D211" s="41"/>
      <c r="E211" s="41"/>
      <c r="F211" s="41"/>
      <c r="G211" s="41"/>
      <c r="H211" s="41"/>
      <c r="I211" s="42"/>
      <c r="J211" s="41"/>
      <c r="K211" s="41"/>
      <c r="L211" s="43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41"/>
      <c r="BB211" s="41"/>
      <c r="BC211" s="41"/>
      <c r="BD211" s="41"/>
      <c r="BE211" s="41"/>
      <c r="BF211" s="41"/>
      <c r="BG211" s="41"/>
      <c r="BH211" s="41"/>
      <c r="BI211" s="41"/>
      <c r="BJ211" s="41"/>
      <c r="BK211" s="41"/>
      <c r="BL211" s="41"/>
      <c r="BM211" s="41"/>
      <c r="BN211" s="41"/>
      <c r="BO211" s="41"/>
      <c r="BP211" s="41"/>
      <c r="BQ211" s="41"/>
      <c r="BR211" s="41"/>
      <c r="BS211" s="41"/>
      <c r="BT211" s="41"/>
      <c r="BU211" s="41"/>
      <c r="BV211" s="41"/>
      <c r="BW211" s="41"/>
      <c r="BX211" s="41"/>
      <c r="BY211" s="41"/>
      <c r="BZ211" s="41"/>
    </row>
    <row r="212" spans="1:78">
      <c r="A212" s="41"/>
      <c r="B212" s="41"/>
      <c r="C212" s="41"/>
      <c r="D212" s="41"/>
      <c r="E212" s="41"/>
      <c r="F212" s="41"/>
      <c r="G212" s="41"/>
      <c r="H212" s="41"/>
      <c r="I212" s="42"/>
      <c r="J212" s="41"/>
      <c r="K212" s="41"/>
      <c r="L212" s="43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41"/>
      <c r="BB212" s="41"/>
      <c r="BC212" s="41"/>
      <c r="BD212" s="41"/>
      <c r="BE212" s="41"/>
      <c r="BF212" s="41"/>
      <c r="BG212" s="41"/>
      <c r="BH212" s="41"/>
      <c r="BI212" s="41"/>
      <c r="BJ212" s="41"/>
      <c r="BK212" s="41"/>
      <c r="BL212" s="41"/>
      <c r="BM212" s="41"/>
      <c r="BN212" s="41"/>
      <c r="BO212" s="41"/>
      <c r="BP212" s="41"/>
      <c r="BQ212" s="41"/>
      <c r="BR212" s="41"/>
      <c r="BS212" s="41"/>
      <c r="BT212" s="41"/>
      <c r="BU212" s="41"/>
      <c r="BV212" s="41"/>
      <c r="BW212" s="41"/>
      <c r="BX212" s="41"/>
      <c r="BY212" s="41"/>
      <c r="BZ212" s="41"/>
    </row>
    <row r="213" spans="1:78">
      <c r="A213" s="41"/>
      <c r="B213" s="41"/>
      <c r="C213" s="41"/>
      <c r="D213" s="41"/>
      <c r="E213" s="41"/>
      <c r="F213" s="41"/>
      <c r="G213" s="41"/>
      <c r="H213" s="41"/>
      <c r="I213" s="42"/>
      <c r="J213" s="41"/>
      <c r="K213" s="41"/>
      <c r="L213" s="43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41"/>
      <c r="BB213" s="41"/>
      <c r="BC213" s="41"/>
      <c r="BD213" s="41"/>
      <c r="BE213" s="41"/>
      <c r="BF213" s="41"/>
      <c r="BG213" s="41"/>
      <c r="BH213" s="41"/>
      <c r="BI213" s="41"/>
      <c r="BJ213" s="41"/>
      <c r="BK213" s="41"/>
      <c r="BL213" s="41"/>
      <c r="BM213" s="41"/>
      <c r="BN213" s="41"/>
      <c r="BO213" s="41"/>
      <c r="BP213" s="41"/>
      <c r="BQ213" s="41"/>
      <c r="BR213" s="41"/>
      <c r="BS213" s="41"/>
      <c r="BT213" s="41"/>
      <c r="BU213" s="41"/>
      <c r="BV213" s="41"/>
      <c r="BW213" s="41"/>
      <c r="BX213" s="41"/>
      <c r="BY213" s="41"/>
      <c r="BZ213" s="41"/>
    </row>
    <row r="214" spans="1:78">
      <c r="A214" s="41"/>
      <c r="B214" s="41"/>
      <c r="C214" s="41"/>
      <c r="D214" s="41"/>
      <c r="E214" s="41"/>
      <c r="F214" s="41"/>
      <c r="G214" s="41"/>
      <c r="H214" s="41"/>
      <c r="I214" s="42"/>
      <c r="J214" s="41"/>
      <c r="K214" s="41"/>
      <c r="L214" s="43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41"/>
      <c r="BB214" s="41"/>
      <c r="BC214" s="41"/>
      <c r="BD214" s="41"/>
      <c r="BE214" s="41"/>
      <c r="BF214" s="41"/>
      <c r="BG214" s="41"/>
      <c r="BH214" s="41"/>
      <c r="BI214" s="41"/>
      <c r="BJ214" s="41"/>
      <c r="BK214" s="41"/>
      <c r="BL214" s="41"/>
      <c r="BM214" s="41"/>
      <c r="BN214" s="41"/>
      <c r="BO214" s="41"/>
      <c r="BP214" s="41"/>
      <c r="BQ214" s="41"/>
      <c r="BR214" s="41"/>
      <c r="BS214" s="41"/>
      <c r="BT214" s="41"/>
      <c r="BU214" s="41"/>
      <c r="BV214" s="41"/>
      <c r="BW214" s="41"/>
      <c r="BX214" s="41"/>
      <c r="BY214" s="41"/>
      <c r="BZ214" s="41"/>
    </row>
    <row r="215" spans="1:78">
      <c r="A215" s="41"/>
      <c r="B215" s="41"/>
      <c r="C215" s="41"/>
      <c r="D215" s="41"/>
      <c r="E215" s="41"/>
      <c r="F215" s="41"/>
      <c r="G215" s="41"/>
      <c r="H215" s="41"/>
      <c r="I215" s="42"/>
      <c r="J215" s="41"/>
      <c r="K215" s="41"/>
      <c r="L215" s="43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41"/>
      <c r="BB215" s="41"/>
      <c r="BC215" s="41"/>
      <c r="BD215" s="41"/>
      <c r="BE215" s="41"/>
      <c r="BF215" s="41"/>
      <c r="BG215" s="41"/>
      <c r="BH215" s="41"/>
      <c r="BI215" s="41"/>
      <c r="BJ215" s="41"/>
      <c r="BK215" s="41"/>
      <c r="BL215" s="41"/>
      <c r="BM215" s="41"/>
      <c r="BN215" s="41"/>
      <c r="BO215" s="41"/>
      <c r="BP215" s="41"/>
      <c r="BQ215" s="41"/>
      <c r="BR215" s="41"/>
      <c r="BS215" s="41"/>
      <c r="BT215" s="41"/>
      <c r="BU215" s="41"/>
      <c r="BV215" s="41"/>
      <c r="BW215" s="41"/>
      <c r="BX215" s="41"/>
      <c r="BY215" s="41"/>
      <c r="BZ215" s="41"/>
    </row>
    <row r="216" spans="1:78">
      <c r="A216" s="41"/>
      <c r="B216" s="41"/>
      <c r="C216" s="41"/>
      <c r="D216" s="41"/>
      <c r="E216" s="41"/>
      <c r="F216" s="41"/>
      <c r="G216" s="41"/>
      <c r="H216" s="41"/>
      <c r="I216" s="42"/>
      <c r="J216" s="41"/>
      <c r="K216" s="41"/>
      <c r="L216" s="43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41"/>
      <c r="BB216" s="41"/>
      <c r="BC216" s="41"/>
      <c r="BD216" s="41"/>
      <c r="BE216" s="41"/>
      <c r="BF216" s="41"/>
      <c r="BG216" s="41"/>
      <c r="BH216" s="41"/>
      <c r="BI216" s="41"/>
      <c r="BJ216" s="41"/>
      <c r="BK216" s="41"/>
      <c r="BL216" s="41"/>
      <c r="BM216" s="41"/>
      <c r="BN216" s="41"/>
      <c r="BO216" s="41"/>
      <c r="BP216" s="41"/>
      <c r="BQ216" s="41"/>
      <c r="BR216" s="41"/>
      <c r="BS216" s="41"/>
      <c r="BT216" s="41"/>
      <c r="BU216" s="41"/>
      <c r="BV216" s="41"/>
      <c r="BW216" s="41"/>
      <c r="BX216" s="41"/>
      <c r="BY216" s="41"/>
      <c r="BZ216" s="41"/>
    </row>
    <row r="217" spans="1:78">
      <c r="A217" s="41"/>
      <c r="B217" s="41"/>
      <c r="C217" s="41"/>
      <c r="D217" s="41"/>
      <c r="E217" s="41"/>
      <c r="F217" s="41"/>
      <c r="G217" s="41"/>
      <c r="H217" s="41"/>
      <c r="I217" s="42"/>
      <c r="J217" s="41"/>
      <c r="K217" s="41"/>
      <c r="L217" s="43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41"/>
      <c r="BB217" s="41"/>
      <c r="BC217" s="41"/>
      <c r="BD217" s="41"/>
      <c r="BE217" s="41"/>
      <c r="BF217" s="41"/>
      <c r="BG217" s="41"/>
      <c r="BH217" s="41"/>
      <c r="BI217" s="41"/>
      <c r="BJ217" s="41"/>
      <c r="BK217" s="41"/>
      <c r="BL217" s="41"/>
      <c r="BM217" s="41"/>
      <c r="BN217" s="41"/>
      <c r="BO217" s="41"/>
      <c r="BP217" s="41"/>
      <c r="BQ217" s="41"/>
      <c r="BR217" s="41"/>
      <c r="BS217" s="41"/>
      <c r="BT217" s="41"/>
      <c r="BU217" s="41"/>
      <c r="BV217" s="41"/>
      <c r="BW217" s="41"/>
      <c r="BX217" s="41"/>
      <c r="BY217" s="41"/>
      <c r="BZ217" s="41"/>
    </row>
    <row r="218" spans="1:78">
      <c r="A218" s="41"/>
      <c r="B218" s="41"/>
      <c r="C218" s="41"/>
      <c r="D218" s="41"/>
      <c r="E218" s="41"/>
      <c r="F218" s="41"/>
      <c r="G218" s="41"/>
      <c r="H218" s="41"/>
      <c r="I218" s="42"/>
      <c r="J218" s="41"/>
      <c r="K218" s="41"/>
      <c r="L218" s="43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41"/>
      <c r="BB218" s="41"/>
      <c r="BC218" s="41"/>
      <c r="BD218" s="41"/>
      <c r="BE218" s="41"/>
      <c r="BF218" s="41"/>
      <c r="BG218" s="41"/>
      <c r="BH218" s="41"/>
      <c r="BI218" s="41"/>
      <c r="BJ218" s="41"/>
      <c r="BK218" s="41"/>
      <c r="BL218" s="41"/>
      <c r="BM218" s="41"/>
      <c r="BN218" s="41"/>
      <c r="BO218" s="41"/>
      <c r="BP218" s="41"/>
      <c r="BQ218" s="41"/>
      <c r="BR218" s="41"/>
      <c r="BS218" s="41"/>
      <c r="BT218" s="41"/>
      <c r="BU218" s="41"/>
      <c r="BV218" s="41"/>
      <c r="BW218" s="41"/>
      <c r="BX218" s="41"/>
      <c r="BY218" s="41"/>
      <c r="BZ218" s="41"/>
    </row>
    <row r="219" spans="1:78">
      <c r="A219" s="41"/>
      <c r="B219" s="41"/>
      <c r="C219" s="41"/>
      <c r="D219" s="41"/>
      <c r="E219" s="41"/>
      <c r="F219" s="41"/>
      <c r="G219" s="41"/>
      <c r="H219" s="41"/>
      <c r="I219" s="42"/>
      <c r="J219" s="41"/>
      <c r="K219" s="41"/>
      <c r="L219" s="43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  <c r="BB219" s="41"/>
      <c r="BC219" s="41"/>
      <c r="BD219" s="41"/>
      <c r="BE219" s="41"/>
      <c r="BF219" s="41"/>
      <c r="BG219" s="41"/>
      <c r="BH219" s="41"/>
      <c r="BI219" s="41"/>
      <c r="BJ219" s="41"/>
      <c r="BK219" s="41"/>
      <c r="BL219" s="41"/>
      <c r="BM219" s="41"/>
      <c r="BN219" s="41"/>
      <c r="BO219" s="41"/>
      <c r="BP219" s="41"/>
      <c r="BQ219" s="41"/>
      <c r="BR219" s="41"/>
      <c r="BS219" s="41"/>
      <c r="BT219" s="41"/>
      <c r="BU219" s="41"/>
      <c r="BV219" s="41"/>
      <c r="BW219" s="41"/>
      <c r="BX219" s="41"/>
      <c r="BY219" s="41"/>
      <c r="BZ219" s="41"/>
    </row>
    <row r="220" spans="1:78">
      <c r="A220" s="41"/>
      <c r="B220" s="41"/>
      <c r="C220" s="41"/>
      <c r="D220" s="41"/>
      <c r="E220" s="41"/>
      <c r="F220" s="41"/>
      <c r="G220" s="41"/>
      <c r="H220" s="41"/>
      <c r="I220" s="42"/>
      <c r="J220" s="41"/>
      <c r="K220" s="41"/>
      <c r="L220" s="43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41"/>
      <c r="BB220" s="41"/>
      <c r="BC220" s="41"/>
      <c r="BD220" s="41"/>
      <c r="BE220" s="41"/>
      <c r="BF220" s="41"/>
      <c r="BG220" s="41"/>
      <c r="BH220" s="41"/>
      <c r="BI220" s="41"/>
      <c r="BJ220" s="41"/>
      <c r="BK220" s="41"/>
      <c r="BL220" s="41"/>
      <c r="BM220" s="41"/>
      <c r="BN220" s="41"/>
      <c r="BO220" s="41"/>
      <c r="BP220" s="41"/>
      <c r="BQ220" s="41"/>
      <c r="BR220" s="41"/>
      <c r="BS220" s="41"/>
      <c r="BT220" s="41"/>
      <c r="BU220" s="41"/>
      <c r="BV220" s="41"/>
      <c r="BW220" s="41"/>
      <c r="BX220" s="41"/>
      <c r="BY220" s="41"/>
      <c r="BZ220" s="41"/>
    </row>
    <row r="221" spans="1:78">
      <c r="A221" s="41"/>
      <c r="B221" s="41"/>
      <c r="C221" s="41"/>
      <c r="D221" s="41"/>
      <c r="E221" s="41"/>
      <c r="F221" s="41"/>
      <c r="G221" s="41"/>
      <c r="H221" s="41"/>
      <c r="I221" s="42"/>
      <c r="J221" s="41"/>
      <c r="K221" s="41"/>
      <c r="L221" s="43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41"/>
      <c r="BB221" s="41"/>
      <c r="BC221" s="41"/>
      <c r="BD221" s="41"/>
      <c r="BE221" s="41"/>
      <c r="BF221" s="41"/>
      <c r="BG221" s="41"/>
      <c r="BH221" s="41"/>
      <c r="BI221" s="41"/>
      <c r="BJ221" s="41"/>
      <c r="BK221" s="41"/>
      <c r="BL221" s="41"/>
      <c r="BM221" s="41"/>
      <c r="BN221" s="41"/>
      <c r="BO221" s="41"/>
      <c r="BP221" s="41"/>
      <c r="BQ221" s="41"/>
      <c r="BR221" s="41"/>
      <c r="BS221" s="41"/>
      <c r="BT221" s="41"/>
      <c r="BU221" s="41"/>
      <c r="BV221" s="41"/>
      <c r="BW221" s="41"/>
      <c r="BX221" s="41"/>
      <c r="BY221" s="41"/>
      <c r="BZ221" s="41"/>
    </row>
    <row r="222" spans="1:78">
      <c r="A222" s="41"/>
      <c r="B222" s="41"/>
      <c r="C222" s="41"/>
      <c r="D222" s="41"/>
      <c r="E222" s="41"/>
      <c r="F222" s="41"/>
      <c r="G222" s="41"/>
      <c r="H222" s="41"/>
      <c r="I222" s="42"/>
      <c r="J222" s="41"/>
      <c r="K222" s="41"/>
      <c r="L222" s="43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41"/>
      <c r="BB222" s="41"/>
      <c r="BC222" s="41"/>
      <c r="BD222" s="41"/>
      <c r="BE222" s="41"/>
      <c r="BF222" s="41"/>
      <c r="BG222" s="41"/>
      <c r="BH222" s="41"/>
      <c r="BI222" s="41"/>
      <c r="BJ222" s="41"/>
      <c r="BK222" s="41"/>
      <c r="BL222" s="41"/>
      <c r="BM222" s="41"/>
      <c r="BN222" s="41"/>
      <c r="BO222" s="41"/>
      <c r="BP222" s="41"/>
      <c r="BQ222" s="41"/>
      <c r="BR222" s="41"/>
      <c r="BS222" s="41"/>
      <c r="BT222" s="41"/>
      <c r="BU222" s="41"/>
      <c r="BV222" s="41"/>
      <c r="BW222" s="41"/>
      <c r="BX222" s="41"/>
      <c r="BY222" s="41"/>
      <c r="BZ222" s="41"/>
    </row>
    <row r="223" spans="1:78">
      <c r="A223" s="41"/>
      <c r="B223" s="41"/>
      <c r="C223" s="41"/>
      <c r="D223" s="41"/>
      <c r="E223" s="41"/>
      <c r="F223" s="41"/>
      <c r="G223" s="41"/>
      <c r="H223" s="41"/>
      <c r="I223" s="42"/>
      <c r="J223" s="41"/>
      <c r="K223" s="41"/>
      <c r="L223" s="43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41"/>
      <c r="BB223" s="41"/>
      <c r="BC223" s="41"/>
      <c r="BD223" s="41"/>
      <c r="BE223" s="41"/>
      <c r="BF223" s="41"/>
      <c r="BG223" s="41"/>
      <c r="BH223" s="41"/>
      <c r="BI223" s="41"/>
      <c r="BJ223" s="41"/>
      <c r="BK223" s="41"/>
      <c r="BL223" s="41"/>
      <c r="BM223" s="41"/>
      <c r="BN223" s="41"/>
      <c r="BO223" s="41"/>
      <c r="BP223" s="41"/>
      <c r="BQ223" s="41"/>
      <c r="BR223" s="41"/>
      <c r="BS223" s="41"/>
      <c r="BT223" s="41"/>
      <c r="BU223" s="41"/>
      <c r="BV223" s="41"/>
      <c r="BW223" s="41"/>
      <c r="BX223" s="41"/>
      <c r="BY223" s="41"/>
      <c r="BZ223" s="41"/>
    </row>
    <row r="224" spans="1:78">
      <c r="A224" s="41"/>
      <c r="B224" s="41"/>
      <c r="C224" s="41"/>
      <c r="D224" s="41"/>
      <c r="E224" s="41"/>
      <c r="F224" s="41"/>
      <c r="G224" s="41"/>
      <c r="H224" s="41"/>
      <c r="I224" s="42"/>
      <c r="J224" s="41"/>
      <c r="K224" s="41"/>
      <c r="L224" s="43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41"/>
      <c r="BB224" s="41"/>
      <c r="BC224" s="41"/>
      <c r="BD224" s="41"/>
      <c r="BE224" s="41"/>
      <c r="BF224" s="41"/>
      <c r="BG224" s="41"/>
      <c r="BH224" s="41"/>
      <c r="BI224" s="41"/>
      <c r="BJ224" s="41"/>
      <c r="BK224" s="41"/>
      <c r="BL224" s="41"/>
      <c r="BM224" s="41"/>
      <c r="BN224" s="41"/>
      <c r="BO224" s="41"/>
      <c r="BP224" s="41"/>
      <c r="BQ224" s="41"/>
      <c r="BR224" s="41"/>
      <c r="BS224" s="41"/>
      <c r="BT224" s="41"/>
      <c r="BU224" s="41"/>
      <c r="BV224" s="41"/>
      <c r="BW224" s="41"/>
      <c r="BX224" s="41"/>
      <c r="BY224" s="41"/>
      <c r="BZ224" s="41"/>
    </row>
    <row r="225" spans="1:78">
      <c r="A225" s="41"/>
      <c r="B225" s="41"/>
      <c r="C225" s="41"/>
      <c r="D225" s="41"/>
      <c r="E225" s="41"/>
      <c r="F225" s="41"/>
      <c r="G225" s="41"/>
      <c r="H225" s="41"/>
      <c r="I225" s="42"/>
      <c r="J225" s="41"/>
      <c r="K225" s="41"/>
      <c r="L225" s="43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41"/>
      <c r="BB225" s="41"/>
      <c r="BC225" s="41"/>
      <c r="BD225" s="41"/>
      <c r="BE225" s="41"/>
      <c r="BF225" s="41"/>
      <c r="BG225" s="41"/>
      <c r="BH225" s="41"/>
      <c r="BI225" s="41"/>
      <c r="BJ225" s="41"/>
      <c r="BK225" s="41"/>
      <c r="BL225" s="41"/>
      <c r="BM225" s="41"/>
      <c r="BN225" s="41"/>
      <c r="BO225" s="41"/>
      <c r="BP225" s="41"/>
      <c r="BQ225" s="41"/>
      <c r="BR225" s="41"/>
      <c r="BS225" s="41"/>
      <c r="BT225" s="41"/>
      <c r="BU225" s="41"/>
      <c r="BV225" s="41"/>
      <c r="BW225" s="41"/>
      <c r="BX225" s="41"/>
      <c r="BY225" s="41"/>
      <c r="BZ225" s="41"/>
    </row>
    <row r="226" spans="1:78">
      <c r="A226" s="41"/>
      <c r="B226" s="41"/>
      <c r="C226" s="41"/>
      <c r="D226" s="41"/>
      <c r="E226" s="41"/>
      <c r="F226" s="41"/>
      <c r="G226" s="41"/>
      <c r="H226" s="41"/>
      <c r="I226" s="42"/>
      <c r="J226" s="41"/>
      <c r="K226" s="41"/>
      <c r="L226" s="43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41"/>
      <c r="BB226" s="41"/>
      <c r="BC226" s="41"/>
      <c r="BD226" s="41"/>
      <c r="BE226" s="41"/>
      <c r="BF226" s="41"/>
      <c r="BG226" s="41"/>
      <c r="BH226" s="41"/>
      <c r="BI226" s="41"/>
      <c r="BJ226" s="41"/>
      <c r="BK226" s="41"/>
      <c r="BL226" s="41"/>
      <c r="BM226" s="41"/>
      <c r="BN226" s="41"/>
      <c r="BO226" s="41"/>
      <c r="BP226" s="41"/>
      <c r="BQ226" s="41"/>
      <c r="BR226" s="41"/>
      <c r="BS226" s="41"/>
      <c r="BT226" s="41"/>
      <c r="BU226" s="41"/>
      <c r="BV226" s="41"/>
      <c r="BW226" s="41"/>
      <c r="BX226" s="41"/>
      <c r="BY226" s="41"/>
      <c r="BZ226" s="41"/>
    </row>
    <row r="227" spans="1:78">
      <c r="A227" s="41"/>
      <c r="B227" s="41"/>
      <c r="C227" s="41"/>
      <c r="D227" s="41"/>
      <c r="E227" s="41"/>
      <c r="F227" s="41"/>
      <c r="G227" s="41"/>
      <c r="H227" s="41"/>
      <c r="I227" s="42"/>
      <c r="J227" s="41"/>
      <c r="K227" s="41"/>
      <c r="L227" s="43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41"/>
      <c r="BB227" s="41"/>
      <c r="BC227" s="41"/>
      <c r="BD227" s="41"/>
      <c r="BE227" s="41"/>
      <c r="BF227" s="41"/>
      <c r="BG227" s="41"/>
      <c r="BH227" s="41"/>
      <c r="BI227" s="41"/>
      <c r="BJ227" s="41"/>
      <c r="BK227" s="41"/>
      <c r="BL227" s="41"/>
      <c r="BM227" s="41"/>
      <c r="BN227" s="41"/>
      <c r="BO227" s="41"/>
      <c r="BP227" s="41"/>
      <c r="BQ227" s="41"/>
      <c r="BR227" s="41"/>
      <c r="BS227" s="41"/>
      <c r="BT227" s="41"/>
      <c r="BU227" s="41"/>
      <c r="BV227" s="41"/>
      <c r="BW227" s="41"/>
      <c r="BX227" s="41"/>
      <c r="BY227" s="41"/>
      <c r="BZ227" s="41"/>
    </row>
    <row r="228" spans="1:78">
      <c r="A228" s="41"/>
      <c r="B228" s="41"/>
      <c r="C228" s="41"/>
      <c r="D228" s="41"/>
      <c r="E228" s="41"/>
      <c r="F228" s="41"/>
      <c r="G228" s="41"/>
      <c r="H228" s="41"/>
      <c r="I228" s="42"/>
      <c r="J228" s="41"/>
      <c r="K228" s="41"/>
      <c r="L228" s="43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41"/>
      <c r="BB228" s="41"/>
      <c r="BC228" s="41"/>
      <c r="BD228" s="41"/>
      <c r="BE228" s="41"/>
      <c r="BF228" s="41"/>
      <c r="BG228" s="41"/>
      <c r="BH228" s="41"/>
      <c r="BI228" s="41"/>
      <c r="BJ228" s="41"/>
      <c r="BK228" s="41"/>
      <c r="BL228" s="41"/>
      <c r="BM228" s="41"/>
      <c r="BN228" s="41"/>
      <c r="BO228" s="41"/>
      <c r="BP228" s="41"/>
      <c r="BQ228" s="41"/>
      <c r="BR228" s="41"/>
      <c r="BS228" s="41"/>
      <c r="BT228" s="41"/>
      <c r="BU228" s="41"/>
      <c r="BV228" s="41"/>
      <c r="BW228" s="41"/>
      <c r="BX228" s="41"/>
      <c r="BY228" s="41"/>
      <c r="BZ228" s="41"/>
    </row>
    <row r="229" spans="1:78">
      <c r="A229" s="41"/>
      <c r="B229" s="41"/>
      <c r="C229" s="41"/>
      <c r="D229" s="41"/>
      <c r="E229" s="41"/>
      <c r="F229" s="41"/>
      <c r="G229" s="41"/>
      <c r="H229" s="41"/>
      <c r="I229" s="42"/>
      <c r="J229" s="41"/>
      <c r="K229" s="41"/>
      <c r="L229" s="43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41"/>
      <c r="BB229" s="41"/>
      <c r="BC229" s="41"/>
      <c r="BD229" s="41"/>
      <c r="BE229" s="41"/>
      <c r="BF229" s="41"/>
      <c r="BG229" s="41"/>
      <c r="BH229" s="41"/>
      <c r="BI229" s="41"/>
      <c r="BJ229" s="41"/>
      <c r="BK229" s="41"/>
      <c r="BL229" s="41"/>
      <c r="BM229" s="41"/>
      <c r="BN229" s="41"/>
      <c r="BO229" s="41"/>
      <c r="BP229" s="41"/>
      <c r="BQ229" s="41"/>
      <c r="BR229" s="41"/>
      <c r="BS229" s="41"/>
      <c r="BT229" s="41"/>
      <c r="BU229" s="41"/>
      <c r="BV229" s="41"/>
      <c r="BW229" s="41"/>
      <c r="BX229" s="41"/>
      <c r="BY229" s="41"/>
      <c r="BZ229" s="41"/>
    </row>
    <row r="230" spans="1:78">
      <c r="A230" s="41"/>
      <c r="B230" s="41"/>
      <c r="C230" s="41"/>
      <c r="D230" s="41"/>
      <c r="E230" s="41"/>
      <c r="F230" s="41"/>
      <c r="G230" s="41"/>
      <c r="H230" s="41"/>
      <c r="I230" s="42"/>
      <c r="J230" s="41"/>
      <c r="K230" s="41"/>
      <c r="L230" s="43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41"/>
      <c r="BB230" s="41"/>
      <c r="BC230" s="41"/>
      <c r="BD230" s="41"/>
      <c r="BE230" s="41"/>
      <c r="BF230" s="41"/>
      <c r="BG230" s="41"/>
      <c r="BH230" s="41"/>
      <c r="BI230" s="41"/>
      <c r="BJ230" s="41"/>
      <c r="BK230" s="41"/>
      <c r="BL230" s="41"/>
      <c r="BM230" s="41"/>
      <c r="BN230" s="41"/>
      <c r="BO230" s="41"/>
      <c r="BP230" s="41"/>
      <c r="BQ230" s="41"/>
      <c r="BR230" s="41"/>
      <c r="BS230" s="41"/>
      <c r="BT230" s="41"/>
      <c r="BU230" s="41"/>
      <c r="BV230" s="41"/>
      <c r="BW230" s="41"/>
      <c r="BX230" s="41"/>
      <c r="BY230" s="41"/>
      <c r="BZ230" s="41"/>
    </row>
    <row r="231" spans="1:78">
      <c r="A231" s="41"/>
      <c r="B231" s="41"/>
      <c r="C231" s="41"/>
      <c r="D231" s="41"/>
      <c r="E231" s="41"/>
      <c r="F231" s="41"/>
      <c r="G231" s="41"/>
      <c r="H231" s="41"/>
      <c r="I231" s="42"/>
      <c r="J231" s="41"/>
      <c r="K231" s="41"/>
      <c r="L231" s="43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41"/>
      <c r="BB231" s="41"/>
      <c r="BC231" s="41"/>
      <c r="BD231" s="41"/>
      <c r="BE231" s="41"/>
      <c r="BF231" s="41"/>
      <c r="BG231" s="41"/>
      <c r="BH231" s="41"/>
      <c r="BI231" s="41"/>
      <c r="BJ231" s="41"/>
      <c r="BK231" s="41"/>
      <c r="BL231" s="41"/>
      <c r="BM231" s="41"/>
      <c r="BN231" s="41"/>
      <c r="BO231" s="41"/>
      <c r="BP231" s="41"/>
      <c r="BQ231" s="41"/>
      <c r="BR231" s="41"/>
      <c r="BS231" s="41"/>
      <c r="BT231" s="41"/>
      <c r="BU231" s="41"/>
      <c r="BV231" s="41"/>
      <c r="BW231" s="41"/>
      <c r="BX231" s="41"/>
      <c r="BY231" s="41"/>
      <c r="BZ231" s="41"/>
    </row>
    <row r="232" spans="1:78">
      <c r="A232" s="41"/>
      <c r="B232" s="41"/>
      <c r="C232" s="41"/>
      <c r="D232" s="41"/>
      <c r="E232" s="41"/>
      <c r="F232" s="41"/>
      <c r="G232" s="41"/>
      <c r="H232" s="41"/>
      <c r="I232" s="42"/>
      <c r="J232" s="41"/>
      <c r="K232" s="41"/>
      <c r="L232" s="43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41"/>
      <c r="BB232" s="41"/>
      <c r="BC232" s="41"/>
      <c r="BD232" s="41"/>
      <c r="BE232" s="41"/>
      <c r="BF232" s="41"/>
      <c r="BG232" s="41"/>
      <c r="BH232" s="41"/>
      <c r="BI232" s="41"/>
      <c r="BJ232" s="41"/>
      <c r="BK232" s="41"/>
      <c r="BL232" s="41"/>
      <c r="BM232" s="41"/>
      <c r="BN232" s="41"/>
      <c r="BO232" s="41"/>
      <c r="BP232" s="41"/>
      <c r="BQ232" s="41"/>
      <c r="BR232" s="41"/>
      <c r="BS232" s="41"/>
      <c r="BT232" s="41"/>
      <c r="BU232" s="41"/>
      <c r="BV232" s="41"/>
      <c r="BW232" s="41"/>
      <c r="BX232" s="41"/>
      <c r="BY232" s="41"/>
      <c r="BZ232" s="41"/>
    </row>
    <row r="233" spans="1:78">
      <c r="A233" s="41"/>
      <c r="B233" s="41"/>
      <c r="C233" s="41"/>
      <c r="D233" s="41"/>
      <c r="E233" s="41"/>
      <c r="F233" s="41"/>
      <c r="G233" s="41"/>
      <c r="H233" s="41"/>
      <c r="I233" s="42"/>
      <c r="J233" s="41"/>
      <c r="K233" s="41"/>
      <c r="L233" s="43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41"/>
      <c r="BB233" s="41"/>
      <c r="BC233" s="41"/>
      <c r="BD233" s="41"/>
      <c r="BE233" s="41"/>
      <c r="BF233" s="41"/>
      <c r="BG233" s="41"/>
      <c r="BH233" s="41"/>
      <c r="BI233" s="41"/>
      <c r="BJ233" s="41"/>
      <c r="BK233" s="41"/>
      <c r="BL233" s="41"/>
      <c r="BM233" s="41"/>
      <c r="BN233" s="41"/>
      <c r="BO233" s="41"/>
      <c r="BP233" s="41"/>
      <c r="BQ233" s="41"/>
      <c r="BR233" s="41"/>
      <c r="BS233" s="41"/>
      <c r="BT233" s="41"/>
      <c r="BU233" s="41"/>
      <c r="BV233" s="41"/>
      <c r="BW233" s="41"/>
      <c r="BX233" s="41"/>
      <c r="BY233" s="41"/>
      <c r="BZ233" s="41"/>
    </row>
    <row r="234" spans="1:78">
      <c r="A234" s="41"/>
      <c r="B234" s="41"/>
      <c r="C234" s="41"/>
      <c r="D234" s="41"/>
      <c r="E234" s="41"/>
      <c r="F234" s="41"/>
      <c r="G234" s="41"/>
      <c r="H234" s="41"/>
      <c r="I234" s="42"/>
      <c r="J234" s="41"/>
      <c r="K234" s="41"/>
      <c r="L234" s="43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41"/>
      <c r="BB234" s="41"/>
      <c r="BC234" s="41"/>
      <c r="BD234" s="41"/>
      <c r="BE234" s="41"/>
      <c r="BF234" s="41"/>
      <c r="BG234" s="41"/>
      <c r="BH234" s="41"/>
      <c r="BI234" s="41"/>
      <c r="BJ234" s="41"/>
      <c r="BK234" s="41"/>
      <c r="BL234" s="41"/>
      <c r="BM234" s="41"/>
      <c r="BN234" s="41"/>
      <c r="BO234" s="41"/>
      <c r="BP234" s="41"/>
      <c r="BQ234" s="41"/>
      <c r="BR234" s="41"/>
      <c r="BS234" s="41"/>
      <c r="BT234" s="41"/>
      <c r="BU234" s="41"/>
      <c r="BV234" s="41"/>
      <c r="BW234" s="41"/>
      <c r="BX234" s="41"/>
      <c r="BY234" s="41"/>
      <c r="BZ234" s="41"/>
    </row>
    <row r="235" spans="1:78">
      <c r="A235" s="41"/>
      <c r="B235" s="41"/>
      <c r="C235" s="41"/>
      <c r="D235" s="41"/>
      <c r="E235" s="41"/>
      <c r="F235" s="41"/>
      <c r="G235" s="41"/>
      <c r="H235" s="41"/>
      <c r="I235" s="42"/>
      <c r="J235" s="41"/>
      <c r="K235" s="41"/>
      <c r="L235" s="43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  <c r="BB235" s="41"/>
      <c r="BC235" s="41"/>
      <c r="BD235" s="41"/>
      <c r="BE235" s="41"/>
      <c r="BF235" s="41"/>
      <c r="BG235" s="41"/>
      <c r="BH235" s="41"/>
      <c r="BI235" s="41"/>
      <c r="BJ235" s="41"/>
      <c r="BK235" s="41"/>
      <c r="BL235" s="41"/>
      <c r="BM235" s="41"/>
      <c r="BN235" s="41"/>
      <c r="BO235" s="41"/>
      <c r="BP235" s="41"/>
      <c r="BQ235" s="41"/>
      <c r="BR235" s="41"/>
      <c r="BS235" s="41"/>
      <c r="BT235" s="41"/>
      <c r="BU235" s="41"/>
      <c r="BV235" s="41"/>
      <c r="BW235" s="41"/>
      <c r="BX235" s="41"/>
      <c r="BY235" s="41"/>
      <c r="BZ235" s="41"/>
    </row>
    <row r="236" spans="1:78">
      <c r="A236" s="41"/>
      <c r="B236" s="41"/>
      <c r="C236" s="41"/>
      <c r="D236" s="41"/>
      <c r="E236" s="41"/>
      <c r="F236" s="41"/>
      <c r="G236" s="41"/>
      <c r="H236" s="41"/>
      <c r="I236" s="42"/>
      <c r="J236" s="41"/>
      <c r="K236" s="41"/>
      <c r="L236" s="43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41"/>
      <c r="BB236" s="41"/>
      <c r="BC236" s="41"/>
      <c r="BD236" s="41"/>
      <c r="BE236" s="41"/>
      <c r="BF236" s="41"/>
      <c r="BG236" s="41"/>
      <c r="BH236" s="41"/>
      <c r="BI236" s="41"/>
      <c r="BJ236" s="41"/>
      <c r="BK236" s="41"/>
      <c r="BL236" s="41"/>
      <c r="BM236" s="41"/>
      <c r="BN236" s="41"/>
      <c r="BO236" s="41"/>
      <c r="BP236" s="41"/>
      <c r="BQ236" s="41"/>
      <c r="BR236" s="41"/>
      <c r="BS236" s="41"/>
      <c r="BT236" s="41"/>
      <c r="BU236" s="41"/>
      <c r="BV236" s="41"/>
      <c r="BW236" s="41"/>
      <c r="BX236" s="41"/>
      <c r="BY236" s="41"/>
      <c r="BZ236" s="41"/>
    </row>
    <row r="237" spans="1:78">
      <c r="A237" s="41"/>
      <c r="B237" s="41"/>
      <c r="C237" s="41"/>
      <c r="D237" s="41"/>
      <c r="E237" s="41"/>
      <c r="F237" s="41"/>
      <c r="G237" s="41"/>
      <c r="H237" s="41"/>
      <c r="I237" s="42"/>
      <c r="J237" s="41"/>
      <c r="K237" s="41"/>
      <c r="L237" s="43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41"/>
      <c r="BB237" s="41"/>
      <c r="BC237" s="41"/>
      <c r="BD237" s="41"/>
      <c r="BE237" s="41"/>
      <c r="BF237" s="41"/>
      <c r="BG237" s="41"/>
      <c r="BH237" s="41"/>
      <c r="BI237" s="41"/>
      <c r="BJ237" s="41"/>
      <c r="BK237" s="41"/>
      <c r="BL237" s="41"/>
      <c r="BM237" s="41"/>
      <c r="BN237" s="41"/>
      <c r="BO237" s="41"/>
      <c r="BP237" s="41"/>
      <c r="BQ237" s="41"/>
      <c r="BR237" s="41"/>
      <c r="BS237" s="41"/>
      <c r="BT237" s="41"/>
      <c r="BU237" s="41"/>
      <c r="BV237" s="41"/>
      <c r="BW237" s="41"/>
      <c r="BX237" s="41"/>
      <c r="BY237" s="41"/>
      <c r="BZ237" s="41"/>
    </row>
    <row r="238" spans="1:78">
      <c r="A238" s="41"/>
      <c r="B238" s="41"/>
      <c r="C238" s="41"/>
      <c r="D238" s="41"/>
      <c r="E238" s="41"/>
      <c r="F238" s="41"/>
      <c r="G238" s="41"/>
      <c r="H238" s="41"/>
      <c r="I238" s="42"/>
      <c r="J238" s="41"/>
      <c r="K238" s="41"/>
      <c r="L238" s="43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41"/>
      <c r="BB238" s="41"/>
      <c r="BC238" s="41"/>
      <c r="BD238" s="41"/>
      <c r="BE238" s="41"/>
      <c r="BF238" s="41"/>
      <c r="BG238" s="41"/>
      <c r="BH238" s="41"/>
      <c r="BI238" s="41"/>
      <c r="BJ238" s="41"/>
      <c r="BK238" s="41"/>
      <c r="BL238" s="41"/>
      <c r="BM238" s="41"/>
      <c r="BN238" s="41"/>
      <c r="BO238" s="41"/>
      <c r="BP238" s="41"/>
      <c r="BQ238" s="41"/>
      <c r="BR238" s="41"/>
      <c r="BS238" s="41"/>
      <c r="BT238" s="41"/>
      <c r="BU238" s="41"/>
      <c r="BV238" s="41"/>
      <c r="BW238" s="41"/>
      <c r="BX238" s="41"/>
      <c r="BY238" s="41"/>
      <c r="BZ238" s="41"/>
    </row>
    <row r="239" spans="1:78">
      <c r="A239" s="41"/>
      <c r="B239" s="41"/>
      <c r="C239" s="41"/>
      <c r="D239" s="41"/>
      <c r="E239" s="41"/>
      <c r="F239" s="41"/>
      <c r="G239" s="41"/>
      <c r="H239" s="41"/>
      <c r="I239" s="42"/>
      <c r="J239" s="41"/>
      <c r="K239" s="41"/>
      <c r="L239" s="43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41"/>
      <c r="BB239" s="41"/>
      <c r="BC239" s="41"/>
      <c r="BD239" s="41"/>
      <c r="BE239" s="41"/>
      <c r="BF239" s="41"/>
      <c r="BG239" s="41"/>
      <c r="BH239" s="41"/>
      <c r="BI239" s="41"/>
      <c r="BJ239" s="41"/>
      <c r="BK239" s="41"/>
      <c r="BL239" s="41"/>
      <c r="BM239" s="41"/>
      <c r="BN239" s="41"/>
      <c r="BO239" s="41"/>
      <c r="BP239" s="41"/>
      <c r="BQ239" s="41"/>
      <c r="BR239" s="41"/>
      <c r="BS239" s="41"/>
      <c r="BT239" s="41"/>
      <c r="BU239" s="41"/>
      <c r="BV239" s="41"/>
      <c r="BW239" s="41"/>
      <c r="BX239" s="41"/>
      <c r="BY239" s="41"/>
      <c r="BZ239" s="41"/>
    </row>
    <row r="240" spans="1:78">
      <c r="A240" s="41"/>
      <c r="B240" s="41"/>
      <c r="C240" s="41"/>
      <c r="D240" s="41"/>
      <c r="E240" s="41"/>
      <c r="F240" s="41"/>
      <c r="G240" s="41"/>
      <c r="H240" s="41"/>
      <c r="I240" s="42"/>
      <c r="J240" s="41"/>
      <c r="K240" s="41"/>
      <c r="L240" s="43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41"/>
      <c r="BB240" s="41"/>
      <c r="BC240" s="41"/>
      <c r="BD240" s="41"/>
      <c r="BE240" s="41"/>
      <c r="BF240" s="41"/>
      <c r="BG240" s="41"/>
      <c r="BH240" s="41"/>
      <c r="BI240" s="41"/>
      <c r="BJ240" s="41"/>
      <c r="BK240" s="41"/>
      <c r="BL240" s="41"/>
      <c r="BM240" s="41"/>
      <c r="BN240" s="41"/>
      <c r="BO240" s="41"/>
      <c r="BP240" s="41"/>
      <c r="BQ240" s="41"/>
      <c r="BR240" s="41"/>
      <c r="BS240" s="41"/>
      <c r="BT240" s="41"/>
      <c r="BU240" s="41"/>
      <c r="BV240" s="41"/>
      <c r="BW240" s="41"/>
      <c r="BX240" s="41"/>
      <c r="BY240" s="41"/>
      <c r="BZ240" s="41"/>
    </row>
    <row r="241" spans="1:78">
      <c r="A241" s="41"/>
      <c r="B241" s="41"/>
      <c r="C241" s="41"/>
      <c r="D241" s="41"/>
      <c r="E241" s="41"/>
      <c r="F241" s="41"/>
      <c r="G241" s="41"/>
      <c r="H241" s="41"/>
      <c r="I241" s="42"/>
      <c r="J241" s="41"/>
      <c r="K241" s="41"/>
      <c r="L241" s="43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41"/>
      <c r="BB241" s="41"/>
      <c r="BC241" s="41"/>
      <c r="BD241" s="41"/>
      <c r="BE241" s="41"/>
      <c r="BF241" s="41"/>
      <c r="BG241" s="41"/>
      <c r="BH241" s="41"/>
      <c r="BI241" s="41"/>
      <c r="BJ241" s="41"/>
      <c r="BK241" s="41"/>
      <c r="BL241" s="41"/>
      <c r="BM241" s="41"/>
      <c r="BN241" s="41"/>
      <c r="BO241" s="41"/>
      <c r="BP241" s="41"/>
      <c r="BQ241" s="41"/>
      <c r="BR241" s="41"/>
      <c r="BS241" s="41"/>
      <c r="BT241" s="41"/>
      <c r="BU241" s="41"/>
      <c r="BV241" s="41"/>
      <c r="BW241" s="41"/>
      <c r="BX241" s="41"/>
      <c r="BY241" s="41"/>
      <c r="BZ241" s="41"/>
    </row>
    <row r="242" spans="1:78">
      <c r="A242" s="41"/>
      <c r="B242" s="41"/>
      <c r="C242" s="41"/>
      <c r="D242" s="41"/>
      <c r="E242" s="41"/>
      <c r="F242" s="41"/>
      <c r="G242" s="41"/>
      <c r="H242" s="41"/>
      <c r="I242" s="42"/>
      <c r="J242" s="41"/>
      <c r="K242" s="41"/>
      <c r="L242" s="43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41"/>
      <c r="BB242" s="41"/>
      <c r="BC242" s="41"/>
      <c r="BD242" s="41"/>
      <c r="BE242" s="41"/>
      <c r="BF242" s="41"/>
      <c r="BG242" s="41"/>
      <c r="BH242" s="41"/>
      <c r="BI242" s="41"/>
      <c r="BJ242" s="41"/>
      <c r="BK242" s="41"/>
      <c r="BL242" s="41"/>
      <c r="BM242" s="41"/>
      <c r="BN242" s="41"/>
      <c r="BO242" s="41"/>
      <c r="BP242" s="41"/>
      <c r="BQ242" s="41"/>
      <c r="BR242" s="41"/>
      <c r="BS242" s="41"/>
      <c r="BT242" s="41"/>
      <c r="BU242" s="41"/>
      <c r="BV242" s="41"/>
      <c r="BW242" s="41"/>
      <c r="BX242" s="41"/>
      <c r="BY242" s="41"/>
      <c r="BZ242" s="41"/>
    </row>
    <row r="243" spans="1:78">
      <c r="A243" s="41"/>
      <c r="B243" s="41"/>
      <c r="C243" s="41"/>
      <c r="D243" s="41"/>
      <c r="E243" s="41"/>
      <c r="F243" s="41"/>
      <c r="G243" s="41"/>
      <c r="H243" s="41"/>
      <c r="I243" s="42"/>
      <c r="J243" s="41"/>
      <c r="K243" s="41"/>
      <c r="L243" s="43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41"/>
      <c r="BB243" s="41"/>
      <c r="BC243" s="41"/>
      <c r="BD243" s="41"/>
      <c r="BE243" s="41"/>
      <c r="BF243" s="41"/>
      <c r="BG243" s="41"/>
      <c r="BH243" s="41"/>
      <c r="BI243" s="41"/>
      <c r="BJ243" s="41"/>
      <c r="BK243" s="41"/>
      <c r="BL243" s="41"/>
      <c r="BM243" s="41"/>
      <c r="BN243" s="41"/>
      <c r="BO243" s="41"/>
      <c r="BP243" s="41"/>
      <c r="BQ243" s="41"/>
      <c r="BR243" s="41"/>
      <c r="BS243" s="41"/>
      <c r="BT243" s="41"/>
      <c r="BU243" s="41"/>
      <c r="BV243" s="41"/>
      <c r="BW243" s="41"/>
      <c r="BX243" s="41"/>
      <c r="BY243" s="41"/>
      <c r="BZ243" s="41"/>
    </row>
    <row r="244" spans="1:78">
      <c r="A244" s="41"/>
      <c r="B244" s="41"/>
      <c r="C244" s="41"/>
      <c r="D244" s="41"/>
      <c r="E244" s="41"/>
      <c r="F244" s="41"/>
      <c r="G244" s="41"/>
      <c r="H244" s="41"/>
      <c r="I244" s="42"/>
      <c r="J244" s="41"/>
      <c r="K244" s="41"/>
      <c r="L244" s="43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</row>
    <row r="245" spans="1:78">
      <c r="A245" s="41"/>
      <c r="B245" s="41"/>
      <c r="C245" s="41"/>
      <c r="D245" s="41"/>
      <c r="E245" s="41"/>
      <c r="F245" s="41"/>
      <c r="G245" s="41"/>
      <c r="H245" s="41"/>
      <c r="I245" s="42"/>
      <c r="J245" s="41"/>
      <c r="K245" s="41"/>
      <c r="L245" s="43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</row>
    <row r="246" spans="1:78">
      <c r="A246" s="41"/>
      <c r="B246" s="41"/>
      <c r="C246" s="41"/>
      <c r="D246" s="41"/>
      <c r="E246" s="41"/>
      <c r="F246" s="41"/>
      <c r="G246" s="41"/>
      <c r="H246" s="41"/>
      <c r="I246" s="42"/>
      <c r="J246" s="41"/>
      <c r="K246" s="41"/>
      <c r="L246" s="43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</row>
    <row r="247" spans="1:78">
      <c r="A247" s="41"/>
      <c r="B247" s="41"/>
      <c r="C247" s="41"/>
      <c r="D247" s="41"/>
      <c r="E247" s="41"/>
      <c r="F247" s="41"/>
      <c r="G247" s="41"/>
      <c r="H247" s="41"/>
      <c r="I247" s="42"/>
      <c r="J247" s="41"/>
      <c r="K247" s="41"/>
      <c r="L247" s="43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</row>
    <row r="248" spans="1:78">
      <c r="A248" s="41"/>
      <c r="B248" s="41"/>
      <c r="C248" s="41"/>
      <c r="D248" s="41"/>
      <c r="E248" s="41"/>
      <c r="F248" s="41"/>
      <c r="G248" s="41"/>
      <c r="H248" s="41"/>
      <c r="I248" s="42"/>
      <c r="J248" s="41"/>
      <c r="K248" s="41"/>
      <c r="L248" s="43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41"/>
      <c r="BB248" s="41"/>
      <c r="BC248" s="41"/>
      <c r="BD248" s="41"/>
      <c r="BE248" s="41"/>
      <c r="BF248" s="41"/>
      <c r="BG248" s="41"/>
      <c r="BH248" s="41"/>
      <c r="BI248" s="41"/>
      <c r="BJ248" s="41"/>
      <c r="BK248" s="41"/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</row>
    <row r="249" spans="1:78">
      <c r="A249" s="41"/>
      <c r="B249" s="41"/>
      <c r="C249" s="41"/>
      <c r="D249" s="41"/>
      <c r="E249" s="41"/>
      <c r="F249" s="41"/>
      <c r="G249" s="41"/>
      <c r="H249" s="41"/>
      <c r="I249" s="42"/>
      <c r="J249" s="41"/>
      <c r="K249" s="41"/>
      <c r="L249" s="43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41"/>
      <c r="BB249" s="41"/>
      <c r="BC249" s="41"/>
      <c r="BD249" s="41"/>
      <c r="BE249" s="41"/>
      <c r="BF249" s="41"/>
      <c r="BG249" s="41"/>
      <c r="BH249" s="41"/>
      <c r="BI249" s="41"/>
      <c r="BJ249" s="41"/>
      <c r="BK249" s="41"/>
      <c r="BL249" s="41"/>
      <c r="BM249" s="41"/>
      <c r="BN249" s="41"/>
      <c r="BO249" s="41"/>
      <c r="BP249" s="41"/>
      <c r="BQ249" s="41"/>
      <c r="BR249" s="41"/>
      <c r="BS249" s="41"/>
      <c r="BT249" s="41"/>
      <c r="BU249" s="41"/>
      <c r="BV249" s="41"/>
      <c r="BW249" s="41"/>
      <c r="BX249" s="41"/>
      <c r="BY249" s="41"/>
      <c r="BZ249" s="41"/>
    </row>
    <row r="250" spans="1:78">
      <c r="A250" s="41"/>
      <c r="B250" s="41"/>
      <c r="C250" s="41"/>
      <c r="D250" s="41"/>
      <c r="E250" s="41"/>
      <c r="F250" s="41"/>
      <c r="G250" s="41"/>
      <c r="H250" s="41"/>
      <c r="I250" s="42"/>
      <c r="J250" s="41"/>
      <c r="K250" s="41"/>
      <c r="L250" s="43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</row>
    <row r="251" spans="1:78">
      <c r="A251" s="41"/>
      <c r="B251" s="41"/>
      <c r="C251" s="41"/>
      <c r="D251" s="41"/>
      <c r="E251" s="41"/>
      <c r="F251" s="41"/>
      <c r="G251" s="41"/>
      <c r="H251" s="41"/>
      <c r="I251" s="42"/>
      <c r="J251" s="41"/>
      <c r="K251" s="41"/>
      <c r="L251" s="43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</row>
    <row r="252" spans="1:78">
      <c r="A252" s="41"/>
      <c r="B252" s="41"/>
      <c r="C252" s="41"/>
      <c r="D252" s="41"/>
      <c r="E252" s="41"/>
      <c r="F252" s="41"/>
      <c r="G252" s="41"/>
      <c r="H252" s="41"/>
      <c r="I252" s="42"/>
      <c r="J252" s="41"/>
      <c r="K252" s="41"/>
      <c r="L252" s="43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</row>
    <row r="253" spans="1:78">
      <c r="A253" s="41"/>
      <c r="B253" s="41"/>
      <c r="C253" s="41"/>
      <c r="D253" s="41"/>
      <c r="E253" s="41"/>
      <c r="F253" s="41"/>
      <c r="G253" s="41"/>
      <c r="H253" s="41"/>
      <c r="I253" s="42"/>
      <c r="J253" s="41"/>
      <c r="K253" s="41"/>
      <c r="L253" s="43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</row>
    <row r="254" spans="1:78">
      <c r="A254" s="41"/>
      <c r="B254" s="41"/>
      <c r="C254" s="41"/>
      <c r="D254" s="41"/>
      <c r="E254" s="41"/>
      <c r="F254" s="41"/>
      <c r="G254" s="41"/>
      <c r="H254" s="41"/>
      <c r="I254" s="42"/>
      <c r="J254" s="41"/>
      <c r="K254" s="41"/>
      <c r="L254" s="43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</row>
    <row r="255" spans="1:78">
      <c r="A255" s="41"/>
      <c r="B255" s="41"/>
      <c r="C255" s="41"/>
      <c r="D255" s="41"/>
      <c r="E255" s="41"/>
      <c r="F255" s="41"/>
      <c r="G255" s="41"/>
      <c r="H255" s="41"/>
      <c r="I255" s="42"/>
      <c r="J255" s="41"/>
      <c r="K255" s="41"/>
      <c r="L255" s="43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</row>
    <row r="256" spans="1:78">
      <c r="A256" s="41"/>
      <c r="B256" s="41"/>
      <c r="C256" s="41"/>
      <c r="D256" s="41"/>
      <c r="E256" s="41"/>
      <c r="F256" s="41"/>
      <c r="G256" s="41"/>
      <c r="H256" s="41"/>
      <c r="I256" s="42"/>
      <c r="J256" s="41"/>
      <c r="K256" s="41"/>
      <c r="L256" s="43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</row>
    <row r="257" spans="1:27">
      <c r="A257" s="41"/>
      <c r="B257" s="41"/>
      <c r="C257" s="41"/>
      <c r="D257" s="41"/>
      <c r="E257" s="41"/>
      <c r="F257" s="41"/>
      <c r="G257" s="41"/>
      <c r="H257" s="41"/>
      <c r="I257" s="42"/>
      <c r="J257" s="41"/>
      <c r="K257" s="41"/>
      <c r="L257" s="43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</row>
    <row r="258" spans="1:27">
      <c r="A258" s="41"/>
      <c r="B258" s="41"/>
      <c r="C258" s="41"/>
      <c r="D258" s="41"/>
      <c r="E258" s="41"/>
      <c r="F258" s="41"/>
      <c r="G258" s="41"/>
      <c r="H258" s="41"/>
      <c r="I258" s="42"/>
      <c r="J258" s="41"/>
      <c r="K258" s="41"/>
      <c r="L258" s="43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</row>
  </sheetData>
  <mergeCells count="43">
    <mergeCell ref="C43:C66"/>
    <mergeCell ref="C67:D70"/>
    <mergeCell ref="C5:D5"/>
    <mergeCell ref="C3:L3"/>
    <mergeCell ref="C71:I72"/>
    <mergeCell ref="J72:K72"/>
    <mergeCell ref="E33:K33"/>
    <mergeCell ref="D34:D38"/>
    <mergeCell ref="E38:K38"/>
    <mergeCell ref="D39:D42"/>
    <mergeCell ref="E42:K42"/>
    <mergeCell ref="D43:D47"/>
    <mergeCell ref="E47:K47"/>
    <mergeCell ref="D48:D50"/>
    <mergeCell ref="E50:K50"/>
    <mergeCell ref="D51:D54"/>
    <mergeCell ref="C73:I74"/>
    <mergeCell ref="J74:K74"/>
    <mergeCell ref="E5:F5"/>
    <mergeCell ref="D6:D12"/>
    <mergeCell ref="E12:K12"/>
    <mergeCell ref="G5:I5"/>
    <mergeCell ref="C6:C42"/>
    <mergeCell ref="D13:D19"/>
    <mergeCell ref="E19:K19"/>
    <mergeCell ref="E23:K23"/>
    <mergeCell ref="D24:D26"/>
    <mergeCell ref="E26:K26"/>
    <mergeCell ref="D20:D23"/>
    <mergeCell ref="D27:D30"/>
    <mergeCell ref="E30:K30"/>
    <mergeCell ref="D31:D33"/>
    <mergeCell ref="E54:K54"/>
    <mergeCell ref="D55:D58"/>
    <mergeCell ref="E58:K58"/>
    <mergeCell ref="D59:D62"/>
    <mergeCell ref="E62:K62"/>
    <mergeCell ref="D63:D66"/>
    <mergeCell ref="E66:K66"/>
    <mergeCell ref="E70:K70"/>
    <mergeCell ref="F67:H67"/>
    <mergeCell ref="F68:H68"/>
    <mergeCell ref="F69:H69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">
    <pageSetUpPr fitToPage="1"/>
  </sheetPr>
  <dimension ref="A1:AU52"/>
  <sheetViews>
    <sheetView showGridLines="0" zoomScale="85" zoomScaleNormal="85" workbookViewId="0">
      <selection activeCell="D51" sqref="D51:D54"/>
    </sheetView>
  </sheetViews>
  <sheetFormatPr defaultColWidth="31.75" defaultRowHeight="15"/>
  <cols>
    <col min="1" max="1" width="42.125" style="2" customWidth="1"/>
    <col min="2" max="2" width="6.75" style="1" customWidth="1"/>
    <col min="3" max="3" width="11.375" style="1" customWidth="1"/>
    <col min="4" max="4" width="5.125" style="3" customWidth="1"/>
    <col min="5" max="5" width="25.875" style="4" customWidth="1"/>
    <col min="6" max="6" width="15.375" style="4" customWidth="1"/>
    <col min="7" max="7" width="17.125" style="4" customWidth="1"/>
    <col min="8" max="9" width="8.75" style="11" customWidth="1"/>
    <col min="10" max="12" width="7.75" style="11" customWidth="1"/>
    <col min="13" max="13" width="4.625" style="11" customWidth="1"/>
    <col min="14" max="14" width="15.625" style="11" customWidth="1"/>
    <col min="15" max="15" width="28.875" style="1" customWidth="1"/>
    <col min="16" max="16" width="7.75" style="1" customWidth="1"/>
    <col min="17" max="17" width="6.75" style="1" customWidth="1"/>
    <col min="18" max="18" width="4.375" style="1" customWidth="1"/>
    <col min="19" max="19" width="7.25" style="1" customWidth="1"/>
    <col min="20" max="20" width="20.75" style="1" customWidth="1"/>
    <col min="21" max="21" width="21.75" style="1" customWidth="1"/>
    <col min="22" max="22" width="19.75" style="1" customWidth="1"/>
    <col min="23" max="23" width="18.75" style="1" customWidth="1"/>
    <col min="24" max="25" width="17.75" style="1" customWidth="1"/>
    <col min="26" max="27" width="9.25" style="3" hidden="1" customWidth="1"/>
    <col min="28" max="28" width="9.25" style="3" customWidth="1"/>
    <col min="29" max="29" width="11.25" style="1" customWidth="1"/>
    <col min="30" max="30" width="10.375" style="1" customWidth="1"/>
    <col min="31" max="35" width="19.25" style="1" customWidth="1"/>
    <col min="36" max="36" width="11.875" style="1" customWidth="1"/>
    <col min="37" max="39" width="6.75" style="1" customWidth="1"/>
    <col min="40" max="40" width="31.75" style="1"/>
    <col min="41" max="41" width="9.25" style="1" customWidth="1"/>
    <col min="42" max="47" width="19.25" style="1" customWidth="1"/>
    <col min="48" max="48" width="10" style="1" customWidth="1"/>
    <col min="49" max="49" width="10.375" style="1" customWidth="1"/>
    <col min="50" max="50" width="9.375" style="1" customWidth="1"/>
    <col min="51" max="51" width="10" style="1" customWidth="1"/>
    <col min="52" max="52" width="8.375" style="1" customWidth="1"/>
    <col min="53" max="54" width="10" style="1" customWidth="1"/>
    <col min="55" max="16384" width="31.75" style="1"/>
  </cols>
  <sheetData>
    <row r="1" spans="1:47" s="554" customFormat="1" ht="18.75">
      <c r="A1" s="158" t="s">
        <v>964</v>
      </c>
      <c r="C1" s="661" t="s">
        <v>965</v>
      </c>
      <c r="D1" s="662"/>
      <c r="E1" s="662"/>
      <c r="F1" s="662"/>
      <c r="G1" s="662"/>
      <c r="H1" s="662"/>
      <c r="I1" s="662"/>
      <c r="J1" s="662"/>
      <c r="K1" s="663"/>
      <c r="L1" s="555"/>
      <c r="M1" s="676" t="s">
        <v>977</v>
      </c>
      <c r="N1" s="677"/>
      <c r="O1" s="678"/>
      <c r="Q1" s="661" t="s">
        <v>1018</v>
      </c>
      <c r="R1" s="662"/>
      <c r="S1" s="662"/>
      <c r="T1" s="662"/>
      <c r="U1" s="662"/>
      <c r="V1" s="662"/>
      <c r="W1" s="662"/>
      <c r="X1" s="662"/>
      <c r="Y1" s="663"/>
      <c r="Z1" s="159"/>
      <c r="AA1" s="159"/>
      <c r="AB1" s="159"/>
      <c r="AC1" s="661" t="s">
        <v>1019</v>
      </c>
      <c r="AD1" s="662"/>
      <c r="AE1" s="662"/>
      <c r="AF1" s="662"/>
      <c r="AG1" s="662"/>
      <c r="AH1" s="662"/>
      <c r="AI1" s="663"/>
      <c r="AK1" s="661" t="s">
        <v>976</v>
      </c>
      <c r="AL1" s="662"/>
      <c r="AM1" s="662"/>
      <c r="AN1" s="663"/>
      <c r="AP1" s="661" t="s">
        <v>978</v>
      </c>
      <c r="AQ1" s="662"/>
      <c r="AR1" s="662"/>
      <c r="AS1" s="662"/>
      <c r="AT1" s="662"/>
      <c r="AU1" s="663"/>
    </row>
    <row r="2" spans="1:47">
      <c r="A2" s="132" t="s">
        <v>965</v>
      </c>
      <c r="C2" s="16"/>
      <c r="D2" s="15"/>
      <c r="E2" s="14"/>
      <c r="F2" s="14"/>
      <c r="G2" s="14"/>
    </row>
    <row r="3" spans="1:47">
      <c r="A3" s="132" t="s">
        <v>967</v>
      </c>
      <c r="C3" s="16"/>
      <c r="D3" s="15"/>
      <c r="E3" s="14"/>
      <c r="F3" s="14"/>
      <c r="G3" s="14"/>
    </row>
    <row r="4" spans="1:47" ht="29.25" customHeight="1">
      <c r="A4" s="132" t="s">
        <v>1018</v>
      </c>
      <c r="C4" s="108" t="s">
        <v>914</v>
      </c>
      <c r="D4" s="673" t="s">
        <v>963</v>
      </c>
      <c r="E4" s="674"/>
      <c r="F4" s="109" t="s">
        <v>0</v>
      </c>
      <c r="G4" s="109" t="s">
        <v>1</v>
      </c>
      <c r="H4" s="109" t="s">
        <v>2</v>
      </c>
      <c r="I4" s="109" t="s">
        <v>3</v>
      </c>
      <c r="J4" s="679" t="s">
        <v>915</v>
      </c>
      <c r="K4" s="680"/>
      <c r="M4" s="664" t="s">
        <v>968</v>
      </c>
      <c r="N4" s="664"/>
      <c r="O4" s="664"/>
      <c r="P4" s="17"/>
      <c r="Q4" s="660" t="s">
        <v>980</v>
      </c>
      <c r="R4" s="660"/>
      <c r="S4" s="660"/>
      <c r="T4" s="160" t="s">
        <v>981</v>
      </c>
      <c r="U4" s="160" t="s">
        <v>982</v>
      </c>
      <c r="V4" s="160" t="s">
        <v>983</v>
      </c>
      <c r="W4" s="178" t="s">
        <v>984</v>
      </c>
      <c r="X4" s="160" t="s">
        <v>985</v>
      </c>
      <c r="Y4" s="160" t="s">
        <v>986</v>
      </c>
      <c r="AC4" s="666" t="s">
        <v>994</v>
      </c>
      <c r="AD4" s="667"/>
      <c r="AE4" s="531" t="str">
        <f>X5</f>
        <v>Низкий</v>
      </c>
      <c r="AF4" s="531" t="str">
        <f>X6</f>
        <v>Ниже среднего</v>
      </c>
      <c r="AG4" s="531" t="str">
        <f>X7</f>
        <v>Выше среднего</v>
      </c>
      <c r="AH4" s="576" t="str">
        <f>X8</f>
        <v>Высокий</v>
      </c>
      <c r="AI4" s="574" t="str">
        <f>X9</f>
        <v>Экстремальный</v>
      </c>
      <c r="AK4" s="660" t="s">
        <v>1020</v>
      </c>
      <c r="AL4" s="660"/>
      <c r="AM4" s="660"/>
      <c r="AN4" s="160" t="s">
        <v>979</v>
      </c>
      <c r="AP4" s="131" t="s">
        <v>1012</v>
      </c>
      <c r="AQ4" s="131" t="s">
        <v>1013</v>
      </c>
      <c r="AR4" s="131" t="s">
        <v>1014</v>
      </c>
      <c r="AS4" s="131" t="s">
        <v>1015</v>
      </c>
      <c r="AT4" s="131" t="s">
        <v>1016</v>
      </c>
      <c r="AU4" s="131" t="s">
        <v>1017</v>
      </c>
    </row>
    <row r="5" spans="1:47">
      <c r="A5" s="132" t="s">
        <v>1019</v>
      </c>
      <c r="C5" s="675" t="s">
        <v>361</v>
      </c>
      <c r="D5" s="100">
        <v>1</v>
      </c>
      <c r="E5" s="549" t="s">
        <v>916</v>
      </c>
      <c r="F5" s="101">
        <v>2</v>
      </c>
      <c r="G5" s="101">
        <v>2</v>
      </c>
      <c r="H5" s="101">
        <v>2</v>
      </c>
      <c r="I5" s="101">
        <v>2</v>
      </c>
      <c r="J5" s="102">
        <f>AVERAGE(F5:I5)</f>
        <v>2</v>
      </c>
      <c r="K5" s="103" t="str">
        <f>IF(J5&lt;=3,"L",IF(AND(J5&gt;3,J5&lt;=10),"M","H"))</f>
        <v>L</v>
      </c>
      <c r="M5" s="34">
        <v>1</v>
      </c>
      <c r="N5" s="174" t="s">
        <v>969</v>
      </c>
      <c r="O5" s="13">
        <v>0.14000000000000001</v>
      </c>
      <c r="P5" s="381"/>
      <c r="Q5" s="531">
        <v>0</v>
      </c>
      <c r="R5" s="579" t="s">
        <v>4</v>
      </c>
      <c r="S5" s="563">
        <v>1</v>
      </c>
      <c r="T5" s="531" t="s">
        <v>987</v>
      </c>
      <c r="U5" s="531" t="s">
        <v>991</v>
      </c>
      <c r="V5" s="531" t="s">
        <v>987</v>
      </c>
      <c r="W5" s="531" t="s">
        <v>991</v>
      </c>
      <c r="X5" s="531" t="s">
        <v>987</v>
      </c>
      <c r="Y5" s="531" t="s">
        <v>987</v>
      </c>
      <c r="Z5" s="3">
        <v>1</v>
      </c>
      <c r="AA5" s="3">
        <v>5</v>
      </c>
      <c r="AC5" s="668"/>
      <c r="AD5" s="669"/>
      <c r="AE5" s="578">
        <f>S5^4</f>
        <v>1</v>
      </c>
      <c r="AF5" s="578">
        <f>S6^4</f>
        <v>5.0625</v>
      </c>
      <c r="AG5" s="578">
        <f>S7^4</f>
        <v>16</v>
      </c>
      <c r="AH5" s="577">
        <f>S8^4</f>
        <v>81</v>
      </c>
      <c r="AI5" s="575">
        <f>S9^4</f>
        <v>256</v>
      </c>
      <c r="AK5" s="571">
        <v>0</v>
      </c>
      <c r="AL5" s="565" t="s">
        <v>4</v>
      </c>
      <c r="AM5" s="566">
        <v>4</v>
      </c>
      <c r="AN5" s="572" t="s">
        <v>995</v>
      </c>
      <c r="AP5" s="564" t="s">
        <v>995</v>
      </c>
      <c r="AQ5" s="565" t="s">
        <v>996</v>
      </c>
      <c r="AR5" s="565" t="s">
        <v>997</v>
      </c>
      <c r="AS5" s="565" t="s">
        <v>998</v>
      </c>
      <c r="AT5" s="565" t="s">
        <v>999</v>
      </c>
      <c r="AU5" s="566" t="s">
        <v>997</v>
      </c>
    </row>
    <row r="6" spans="1:47" ht="30">
      <c r="A6" s="133" t="s">
        <v>966</v>
      </c>
      <c r="C6" s="675"/>
      <c r="D6" s="100">
        <v>2</v>
      </c>
      <c r="E6" s="549" t="s">
        <v>917</v>
      </c>
      <c r="F6" s="101">
        <v>4</v>
      </c>
      <c r="G6" s="101">
        <v>4</v>
      </c>
      <c r="H6" s="101">
        <v>4</v>
      </c>
      <c r="I6" s="101">
        <v>2</v>
      </c>
      <c r="J6" s="102">
        <f t="shared" ref="J6:J50" si="0">AVERAGE(F6:I6)</f>
        <v>3.5</v>
      </c>
      <c r="K6" s="103" t="str">
        <f t="shared" ref="K6:K50" si="1">IF(J6&lt;=3,"L",IF(AND(J6&gt;3,J6&lt;=10),"M","H"))</f>
        <v>M</v>
      </c>
      <c r="M6" s="34">
        <v>2</v>
      </c>
      <c r="N6" s="174" t="s">
        <v>970</v>
      </c>
      <c r="O6" s="13">
        <v>0.28999999999999998</v>
      </c>
      <c r="P6" s="381"/>
      <c r="Q6" s="508">
        <v>1</v>
      </c>
      <c r="R6" s="508" t="s">
        <v>4</v>
      </c>
      <c r="S6" s="580">
        <v>1.5</v>
      </c>
      <c r="T6" s="508" t="s">
        <v>973</v>
      </c>
      <c r="U6" s="508" t="s">
        <v>992</v>
      </c>
      <c r="V6" s="508" t="s">
        <v>973</v>
      </c>
      <c r="W6" s="508" t="s">
        <v>992</v>
      </c>
      <c r="X6" s="508" t="s">
        <v>973</v>
      </c>
      <c r="Y6" s="508" t="s">
        <v>973</v>
      </c>
      <c r="Z6" s="3">
        <v>2</v>
      </c>
      <c r="AA6" s="3">
        <v>4</v>
      </c>
      <c r="AC6" s="574" t="str">
        <f>Y9</f>
        <v>Экстремальный</v>
      </c>
      <c r="AD6" s="575">
        <f>S9^4</f>
        <v>256</v>
      </c>
      <c r="AE6" s="12">
        <f>ROUND($AD6^0.5*AE$5^0.5,0)</f>
        <v>16</v>
      </c>
      <c r="AF6" s="12">
        <f>ROUND($AD6^0.5*AF$5^0.5,0)</f>
        <v>36</v>
      </c>
      <c r="AG6" s="12">
        <f>ROUND($AD6^0.5*AG$5^0.5,0)</f>
        <v>64</v>
      </c>
      <c r="AH6" s="12">
        <f>ROUND($AD6^0.5*AH$5^0.5,0)</f>
        <v>144</v>
      </c>
      <c r="AI6" s="12">
        <f>ROUND($AD6^0.5*AI$5^0.5,0)</f>
        <v>256</v>
      </c>
      <c r="AK6" s="116">
        <v>5</v>
      </c>
      <c r="AL6" s="117" t="s">
        <v>4</v>
      </c>
      <c r="AM6" s="118">
        <v>20</v>
      </c>
      <c r="AN6" s="125" t="s">
        <v>1000</v>
      </c>
      <c r="AP6" s="128" t="s">
        <v>1000</v>
      </c>
      <c r="AQ6" s="117" t="s">
        <v>1001</v>
      </c>
      <c r="AR6" s="117" t="s">
        <v>997</v>
      </c>
      <c r="AS6" s="117" t="s">
        <v>1002</v>
      </c>
      <c r="AT6" s="117" t="s">
        <v>998</v>
      </c>
      <c r="AU6" s="118" t="s">
        <v>997</v>
      </c>
    </row>
    <row r="7" spans="1:47" ht="25.5">
      <c r="A7" s="133" t="s">
        <v>978</v>
      </c>
      <c r="C7" s="675"/>
      <c r="D7" s="100">
        <v>3</v>
      </c>
      <c r="E7" s="549" t="s">
        <v>918</v>
      </c>
      <c r="F7" s="101">
        <v>16</v>
      </c>
      <c r="G7" s="101">
        <v>16</v>
      </c>
      <c r="H7" s="101">
        <v>16</v>
      </c>
      <c r="I7" s="101">
        <v>16</v>
      </c>
      <c r="J7" s="102">
        <f t="shared" si="0"/>
        <v>16</v>
      </c>
      <c r="K7" s="103" t="str">
        <f t="shared" si="1"/>
        <v>H</v>
      </c>
      <c r="M7" s="34">
        <v>3</v>
      </c>
      <c r="N7" s="174" t="s">
        <v>971</v>
      </c>
      <c r="O7" s="13">
        <v>0.43</v>
      </c>
      <c r="P7" s="381"/>
      <c r="Q7" s="5">
        <v>1.5</v>
      </c>
      <c r="R7" s="5" t="s">
        <v>4</v>
      </c>
      <c r="S7" s="175">
        <v>2</v>
      </c>
      <c r="T7" s="5" t="s">
        <v>988</v>
      </c>
      <c r="U7" s="5" t="s">
        <v>993</v>
      </c>
      <c r="V7" s="5" t="s">
        <v>988</v>
      </c>
      <c r="W7" s="5" t="s">
        <v>993</v>
      </c>
      <c r="X7" s="5" t="s">
        <v>988</v>
      </c>
      <c r="Y7" s="5" t="s">
        <v>988</v>
      </c>
      <c r="Z7" s="3">
        <v>3</v>
      </c>
      <c r="AA7" s="3">
        <v>3</v>
      </c>
      <c r="AC7" s="576" t="str">
        <f>Y8</f>
        <v>Высокий</v>
      </c>
      <c r="AD7" s="577">
        <f>S8^4</f>
        <v>81</v>
      </c>
      <c r="AE7" s="12">
        <f>ROUND(AD7^0.5*AE$5^0.5,0)</f>
        <v>9</v>
      </c>
      <c r="AF7" s="12">
        <f>ROUND($AD7^0.5*AF$5^0.5,0)</f>
        <v>20</v>
      </c>
      <c r="AG7" s="12">
        <f t="shared" ref="AG7:AI10" si="2">ROUND($AD7^0.5*AG$5^0.5,0)</f>
        <v>36</v>
      </c>
      <c r="AH7" s="12">
        <f t="shared" si="2"/>
        <v>81</v>
      </c>
      <c r="AI7" s="12">
        <f t="shared" si="2"/>
        <v>144</v>
      </c>
      <c r="AK7" s="119">
        <v>21</v>
      </c>
      <c r="AL7" s="120" t="s">
        <v>4</v>
      </c>
      <c r="AM7" s="121">
        <v>50</v>
      </c>
      <c r="AN7" s="126" t="s">
        <v>1003</v>
      </c>
      <c r="AP7" s="129" t="s">
        <v>1003</v>
      </c>
      <c r="AQ7" s="120" t="s">
        <v>1004</v>
      </c>
      <c r="AR7" s="120" t="s">
        <v>584</v>
      </c>
      <c r="AS7" s="120" t="s">
        <v>1005</v>
      </c>
      <c r="AT7" s="120" t="s">
        <v>1006</v>
      </c>
      <c r="AU7" s="121" t="s">
        <v>1007</v>
      </c>
    </row>
    <row r="8" spans="1:47" ht="24" customHeight="1">
      <c r="A8" s="213"/>
      <c r="C8" s="675"/>
      <c r="D8" s="100">
        <v>4</v>
      </c>
      <c r="E8" s="549" t="s">
        <v>919</v>
      </c>
      <c r="F8" s="101">
        <v>4</v>
      </c>
      <c r="G8" s="101">
        <v>4</v>
      </c>
      <c r="H8" s="101">
        <v>16</v>
      </c>
      <c r="I8" s="101">
        <v>2</v>
      </c>
      <c r="J8" s="102">
        <f t="shared" si="0"/>
        <v>6.5</v>
      </c>
      <c r="K8" s="103" t="str">
        <f t="shared" si="1"/>
        <v>M</v>
      </c>
      <c r="M8" s="34">
        <v>4</v>
      </c>
      <c r="N8" s="174" t="s">
        <v>972</v>
      </c>
      <c r="O8" s="13">
        <v>0.56999999999999995</v>
      </c>
      <c r="P8" s="381"/>
      <c r="Q8" s="6">
        <v>2</v>
      </c>
      <c r="R8" s="7" t="s">
        <v>4</v>
      </c>
      <c r="S8" s="176">
        <v>3</v>
      </c>
      <c r="T8" s="6" t="s">
        <v>989</v>
      </c>
      <c r="U8" s="7" t="s">
        <v>974</v>
      </c>
      <c r="V8" s="6" t="s">
        <v>989</v>
      </c>
      <c r="W8" s="7" t="s">
        <v>974</v>
      </c>
      <c r="X8" s="6" t="s">
        <v>989</v>
      </c>
      <c r="Y8" s="6" t="s">
        <v>989</v>
      </c>
      <c r="Z8" s="3">
        <v>4</v>
      </c>
      <c r="AA8" s="3">
        <v>2</v>
      </c>
      <c r="AC8" s="531" t="str">
        <f>Y7</f>
        <v>Выше среднего</v>
      </c>
      <c r="AD8" s="578">
        <f>S7^4</f>
        <v>16</v>
      </c>
      <c r="AE8" s="12">
        <f>ROUND(AD8^0.5*AE$5^0.5,0)</f>
        <v>4</v>
      </c>
      <c r="AF8" s="12">
        <f>ROUND($AD8^0.5*AF$5^0.5,0)</f>
        <v>9</v>
      </c>
      <c r="AG8" s="12">
        <f t="shared" si="2"/>
        <v>16</v>
      </c>
      <c r="AH8" s="12">
        <f t="shared" si="2"/>
        <v>36</v>
      </c>
      <c r="AI8" s="12">
        <f t="shared" si="2"/>
        <v>64</v>
      </c>
      <c r="AK8" s="573">
        <v>51</v>
      </c>
      <c r="AL8" s="568" t="s">
        <v>4</v>
      </c>
      <c r="AM8" s="569">
        <v>110</v>
      </c>
      <c r="AN8" s="570" t="s">
        <v>1008</v>
      </c>
      <c r="AP8" s="567" t="s">
        <v>1008</v>
      </c>
      <c r="AQ8" s="568" t="s">
        <v>1004</v>
      </c>
      <c r="AR8" s="568" t="s">
        <v>584</v>
      </c>
      <c r="AS8" s="568" t="s">
        <v>996</v>
      </c>
      <c r="AT8" s="568" t="s">
        <v>1009</v>
      </c>
      <c r="AU8" s="569" t="s">
        <v>584</v>
      </c>
    </row>
    <row r="9" spans="1:47" ht="24" customHeight="1">
      <c r="A9" s="213"/>
      <c r="C9" s="675"/>
      <c r="D9" s="100">
        <v>5</v>
      </c>
      <c r="E9" s="549" t="s">
        <v>920</v>
      </c>
      <c r="F9" s="101">
        <v>16</v>
      </c>
      <c r="G9" s="101">
        <v>16</v>
      </c>
      <c r="H9" s="101">
        <v>16</v>
      </c>
      <c r="I9" s="101">
        <v>16</v>
      </c>
      <c r="J9" s="102">
        <f t="shared" si="0"/>
        <v>16</v>
      </c>
      <c r="K9" s="103" t="str">
        <f t="shared" si="1"/>
        <v>H</v>
      </c>
      <c r="M9" s="34">
        <v>5</v>
      </c>
      <c r="N9" s="174" t="s">
        <v>973</v>
      </c>
      <c r="O9" s="13">
        <v>0.71</v>
      </c>
      <c r="P9" s="381"/>
      <c r="Q9" s="8">
        <v>3</v>
      </c>
      <c r="R9" s="8" t="s">
        <v>4</v>
      </c>
      <c r="S9" s="177">
        <v>4</v>
      </c>
      <c r="T9" s="8" t="s">
        <v>990</v>
      </c>
      <c r="U9" s="8" t="s">
        <v>975</v>
      </c>
      <c r="V9" s="8" t="s">
        <v>990</v>
      </c>
      <c r="W9" s="8" t="s">
        <v>975</v>
      </c>
      <c r="X9" s="8" t="s">
        <v>990</v>
      </c>
      <c r="Y9" s="8" t="s">
        <v>990</v>
      </c>
      <c r="Z9" s="3">
        <v>5</v>
      </c>
      <c r="AA9" s="3">
        <v>1</v>
      </c>
      <c r="AC9" s="531" t="str">
        <f>Y6</f>
        <v>Ниже среднего</v>
      </c>
      <c r="AD9" s="578">
        <f>S6^4</f>
        <v>5.0625</v>
      </c>
      <c r="AE9" s="12">
        <f>ROUND(AD9^0.5*AE$5^0.5,0)</f>
        <v>2</v>
      </c>
      <c r="AF9" s="12">
        <f>ROUND($AD9^0.5*AF$5^0.5,0)</f>
        <v>5</v>
      </c>
      <c r="AG9" s="12">
        <f t="shared" si="2"/>
        <v>9</v>
      </c>
      <c r="AH9" s="12">
        <f t="shared" si="2"/>
        <v>20</v>
      </c>
      <c r="AI9" s="12">
        <f t="shared" si="2"/>
        <v>36</v>
      </c>
      <c r="AK9" s="122"/>
      <c r="AL9" s="123" t="s">
        <v>6</v>
      </c>
      <c r="AM9" s="124">
        <v>110</v>
      </c>
      <c r="AN9" s="127" t="s">
        <v>1010</v>
      </c>
      <c r="AP9" s="130" t="s">
        <v>1010</v>
      </c>
      <c r="AQ9" s="123" t="s">
        <v>1004</v>
      </c>
      <c r="AR9" s="123" t="s">
        <v>584</v>
      </c>
      <c r="AS9" s="123" t="s">
        <v>1011</v>
      </c>
      <c r="AT9" s="123" t="s">
        <v>1009</v>
      </c>
      <c r="AU9" s="124" t="s">
        <v>584</v>
      </c>
    </row>
    <row r="10" spans="1:47" ht="18" customHeight="1">
      <c r="C10" s="675"/>
      <c r="D10" s="100">
        <v>6</v>
      </c>
      <c r="E10" s="549" t="s">
        <v>921</v>
      </c>
      <c r="F10" s="101">
        <v>16</v>
      </c>
      <c r="G10" s="101">
        <v>16</v>
      </c>
      <c r="H10" s="101">
        <v>16</v>
      </c>
      <c r="I10" s="101">
        <v>16</v>
      </c>
      <c r="J10" s="102">
        <f t="shared" si="0"/>
        <v>16</v>
      </c>
      <c r="K10" s="103" t="str">
        <f t="shared" si="1"/>
        <v>H</v>
      </c>
      <c r="M10" s="34">
        <v>6</v>
      </c>
      <c r="N10" s="174" t="s">
        <v>974</v>
      </c>
      <c r="O10" s="13">
        <v>0.86</v>
      </c>
      <c r="P10" s="381"/>
      <c r="AC10" s="531" t="str">
        <f>Y5</f>
        <v>Низкий</v>
      </c>
      <c r="AD10" s="578">
        <f>S5^4</f>
        <v>1</v>
      </c>
      <c r="AE10" s="12">
        <f>ROUND(AD10^0.5*AE$5^0.5,0)</f>
        <v>1</v>
      </c>
      <c r="AF10" s="12">
        <f>ROUND($AD10^0.5*AF$5^0.5,0)</f>
        <v>2</v>
      </c>
      <c r="AG10" s="12">
        <f t="shared" si="2"/>
        <v>4</v>
      </c>
      <c r="AH10" s="12">
        <f t="shared" si="2"/>
        <v>9</v>
      </c>
      <c r="AI10" s="12">
        <f t="shared" si="2"/>
        <v>16</v>
      </c>
    </row>
    <row r="11" spans="1:47" ht="15" customHeight="1">
      <c r="C11" s="670" t="s">
        <v>403</v>
      </c>
      <c r="D11" s="100">
        <v>1</v>
      </c>
      <c r="E11" s="549" t="s">
        <v>922</v>
      </c>
      <c r="F11" s="101">
        <v>16</v>
      </c>
      <c r="G11" s="101">
        <v>16</v>
      </c>
      <c r="H11" s="101">
        <v>16</v>
      </c>
      <c r="I11" s="101">
        <v>16</v>
      </c>
      <c r="J11" s="102">
        <f t="shared" si="0"/>
        <v>16</v>
      </c>
      <c r="K11" s="103" t="str">
        <f t="shared" si="1"/>
        <v>H</v>
      </c>
      <c r="M11" s="34">
        <v>7</v>
      </c>
      <c r="N11" s="174" t="s">
        <v>975</v>
      </c>
      <c r="O11" s="13">
        <v>1</v>
      </c>
      <c r="P11" s="381"/>
      <c r="Q11" s="665"/>
      <c r="R11" s="665"/>
      <c r="S11" s="665"/>
      <c r="T11" s="115"/>
      <c r="U11" s="115"/>
    </row>
    <row r="12" spans="1:47">
      <c r="C12" s="671"/>
      <c r="D12" s="100">
        <v>2</v>
      </c>
      <c r="E12" s="549" t="s">
        <v>923</v>
      </c>
      <c r="F12" s="101">
        <v>16</v>
      </c>
      <c r="G12" s="101">
        <v>16</v>
      </c>
      <c r="H12" s="101">
        <v>16</v>
      </c>
      <c r="I12" s="101">
        <v>16</v>
      </c>
      <c r="J12" s="102">
        <f t="shared" si="0"/>
        <v>16</v>
      </c>
      <c r="K12" s="103" t="str">
        <f t="shared" si="1"/>
        <v>H</v>
      </c>
      <c r="M12" s="10"/>
      <c r="N12" s="10"/>
      <c r="Q12" s="110"/>
      <c r="R12" s="111"/>
      <c r="S12" s="112"/>
      <c r="T12" s="113"/>
      <c r="U12" s="114"/>
    </row>
    <row r="13" spans="1:47">
      <c r="C13" s="671"/>
      <c r="D13" s="100">
        <v>3</v>
      </c>
      <c r="E13" s="549" t="s">
        <v>924</v>
      </c>
      <c r="F13" s="101">
        <v>4</v>
      </c>
      <c r="G13" s="101">
        <v>4</v>
      </c>
      <c r="H13" s="101">
        <v>4</v>
      </c>
      <c r="I13" s="101">
        <v>16</v>
      </c>
      <c r="J13" s="102">
        <f t="shared" si="0"/>
        <v>7</v>
      </c>
      <c r="K13" s="103" t="str">
        <f t="shared" si="1"/>
        <v>M</v>
      </c>
      <c r="M13" s="10"/>
      <c r="N13" s="10"/>
      <c r="Q13" s="110"/>
      <c r="R13" s="111"/>
      <c r="S13" s="112"/>
      <c r="T13" s="113"/>
      <c r="U13" s="114"/>
    </row>
    <row r="14" spans="1:47">
      <c r="C14" s="671"/>
      <c r="D14" s="100">
        <v>4</v>
      </c>
      <c r="E14" s="549" t="s">
        <v>925</v>
      </c>
      <c r="F14" s="101">
        <v>4</v>
      </c>
      <c r="G14" s="101">
        <v>16</v>
      </c>
      <c r="H14" s="101">
        <v>4</v>
      </c>
      <c r="I14" s="101">
        <v>4</v>
      </c>
      <c r="J14" s="102">
        <f t="shared" si="0"/>
        <v>7</v>
      </c>
      <c r="K14" s="103" t="str">
        <f t="shared" si="1"/>
        <v>M</v>
      </c>
      <c r="Q14" s="110"/>
      <c r="R14" s="111"/>
      <c r="S14" s="112"/>
      <c r="T14" s="113"/>
      <c r="U14" s="114"/>
    </row>
    <row r="15" spans="1:47">
      <c r="C15" s="671"/>
      <c r="D15" s="100">
        <v>5</v>
      </c>
      <c r="E15" s="549" t="s">
        <v>926</v>
      </c>
      <c r="F15" s="101">
        <v>4</v>
      </c>
      <c r="G15" s="101">
        <v>4</v>
      </c>
      <c r="H15" s="101">
        <v>16</v>
      </c>
      <c r="I15" s="101">
        <v>4</v>
      </c>
      <c r="J15" s="102">
        <f t="shared" si="0"/>
        <v>7</v>
      </c>
      <c r="K15" s="103" t="str">
        <f t="shared" si="1"/>
        <v>M</v>
      </c>
      <c r="Q15" s="110"/>
      <c r="R15" s="111"/>
      <c r="S15" s="112"/>
      <c r="T15" s="113"/>
      <c r="U15" s="114"/>
    </row>
    <row r="16" spans="1:47" s="2" customFormat="1">
      <c r="C16" s="672"/>
      <c r="D16" s="107">
        <v>6</v>
      </c>
      <c r="E16" s="550" t="s">
        <v>927</v>
      </c>
      <c r="F16" s="210"/>
      <c r="G16" s="210"/>
      <c r="H16" s="210"/>
      <c r="I16" s="210"/>
      <c r="J16" s="106"/>
      <c r="K16" s="211" t="s">
        <v>5</v>
      </c>
      <c r="L16" s="167"/>
      <c r="M16" s="167"/>
      <c r="N16" s="167"/>
      <c r="Q16" s="168"/>
      <c r="R16" s="169"/>
      <c r="S16" s="170"/>
      <c r="T16" s="171"/>
      <c r="U16" s="172"/>
      <c r="Z16" s="173"/>
      <c r="AA16" s="173"/>
      <c r="AB16" s="173"/>
    </row>
    <row r="17" spans="3:15">
      <c r="C17" s="675" t="s">
        <v>444</v>
      </c>
      <c r="D17" s="100">
        <v>1</v>
      </c>
      <c r="E17" s="549" t="s">
        <v>928</v>
      </c>
      <c r="F17" s="101">
        <v>4</v>
      </c>
      <c r="G17" s="101">
        <v>16</v>
      </c>
      <c r="H17" s="101">
        <v>16</v>
      </c>
      <c r="I17" s="101">
        <v>4</v>
      </c>
      <c r="J17" s="102">
        <f t="shared" si="0"/>
        <v>10</v>
      </c>
      <c r="K17" s="103" t="str">
        <f t="shared" si="1"/>
        <v>M</v>
      </c>
    </row>
    <row r="18" spans="3:15">
      <c r="C18" s="675"/>
      <c r="D18" s="100">
        <v>2</v>
      </c>
      <c r="E18" s="549" t="s">
        <v>929</v>
      </c>
      <c r="F18" s="101">
        <v>16</v>
      </c>
      <c r="G18" s="101">
        <v>16</v>
      </c>
      <c r="H18" s="101">
        <v>16</v>
      </c>
      <c r="I18" s="101">
        <v>4</v>
      </c>
      <c r="J18" s="102">
        <f t="shared" si="0"/>
        <v>13</v>
      </c>
      <c r="K18" s="103" t="str">
        <f t="shared" si="1"/>
        <v>H</v>
      </c>
    </row>
    <row r="19" spans="3:15">
      <c r="C19" s="675"/>
      <c r="D19" s="100">
        <v>3</v>
      </c>
      <c r="E19" s="549" t="s">
        <v>930</v>
      </c>
      <c r="F19" s="101">
        <v>16</v>
      </c>
      <c r="G19" s="101">
        <v>16</v>
      </c>
      <c r="H19" s="101">
        <v>16</v>
      </c>
      <c r="I19" s="101">
        <v>16</v>
      </c>
      <c r="J19" s="102">
        <f t="shared" si="0"/>
        <v>16</v>
      </c>
      <c r="K19" s="103" t="str">
        <f t="shared" si="1"/>
        <v>H</v>
      </c>
    </row>
    <row r="20" spans="3:15">
      <c r="C20" s="675" t="s">
        <v>459</v>
      </c>
      <c r="D20" s="100">
        <v>1</v>
      </c>
      <c r="E20" s="549" t="s">
        <v>931</v>
      </c>
      <c r="F20" s="101">
        <v>16</v>
      </c>
      <c r="G20" s="101">
        <v>16</v>
      </c>
      <c r="H20" s="101">
        <v>16</v>
      </c>
      <c r="I20" s="101">
        <v>4</v>
      </c>
      <c r="J20" s="102">
        <f t="shared" si="0"/>
        <v>13</v>
      </c>
      <c r="K20" s="103" t="str">
        <f t="shared" si="1"/>
        <v>H</v>
      </c>
    </row>
    <row r="21" spans="3:15">
      <c r="C21" s="675"/>
      <c r="D21" s="100">
        <v>2</v>
      </c>
      <c r="E21" s="549" t="s">
        <v>932</v>
      </c>
      <c r="F21" s="101">
        <v>16</v>
      </c>
      <c r="G21" s="101">
        <v>4</v>
      </c>
      <c r="H21" s="101">
        <v>4</v>
      </c>
      <c r="I21" s="101">
        <v>16</v>
      </c>
      <c r="J21" s="102">
        <f t="shared" si="0"/>
        <v>10</v>
      </c>
      <c r="K21" s="103" t="str">
        <f t="shared" si="1"/>
        <v>M</v>
      </c>
    </row>
    <row r="22" spans="3:15">
      <c r="C22" s="675" t="s">
        <v>475</v>
      </c>
      <c r="D22" s="100">
        <v>1</v>
      </c>
      <c r="E22" s="549" t="s">
        <v>933</v>
      </c>
      <c r="F22" s="101">
        <v>16</v>
      </c>
      <c r="G22" s="101">
        <v>16</v>
      </c>
      <c r="H22" s="101">
        <v>16</v>
      </c>
      <c r="I22" s="101">
        <v>4</v>
      </c>
      <c r="J22" s="102">
        <f t="shared" si="0"/>
        <v>13</v>
      </c>
      <c r="K22" s="103" t="str">
        <f t="shared" si="1"/>
        <v>H</v>
      </c>
      <c r="O22" s="369"/>
    </row>
    <row r="23" spans="3:15">
      <c r="C23" s="675"/>
      <c r="D23" s="100">
        <v>2</v>
      </c>
      <c r="E23" s="549" t="s">
        <v>934</v>
      </c>
      <c r="F23" s="101">
        <v>4</v>
      </c>
      <c r="G23" s="101">
        <v>16</v>
      </c>
      <c r="H23" s="101">
        <v>16</v>
      </c>
      <c r="I23" s="101">
        <v>4</v>
      </c>
      <c r="J23" s="102">
        <f t="shared" si="0"/>
        <v>10</v>
      </c>
      <c r="K23" s="103" t="str">
        <f t="shared" si="1"/>
        <v>M</v>
      </c>
    </row>
    <row r="24" spans="3:15">
      <c r="C24" s="675"/>
      <c r="D24" s="100">
        <v>3</v>
      </c>
      <c r="E24" s="549" t="s">
        <v>935</v>
      </c>
      <c r="F24" s="101">
        <v>4</v>
      </c>
      <c r="G24" s="101">
        <v>4</v>
      </c>
      <c r="H24" s="101">
        <v>4</v>
      </c>
      <c r="I24" s="101">
        <v>16</v>
      </c>
      <c r="J24" s="102">
        <f t="shared" si="0"/>
        <v>7</v>
      </c>
      <c r="K24" s="103" t="str">
        <f t="shared" si="1"/>
        <v>M</v>
      </c>
    </row>
    <row r="25" spans="3:15">
      <c r="C25" s="675" t="s">
        <v>493</v>
      </c>
      <c r="D25" s="100">
        <v>1</v>
      </c>
      <c r="E25" s="549" t="s">
        <v>936</v>
      </c>
      <c r="F25" s="101">
        <v>4</v>
      </c>
      <c r="G25" s="101">
        <v>4</v>
      </c>
      <c r="H25" s="101">
        <v>4</v>
      </c>
      <c r="I25" s="101">
        <v>4</v>
      </c>
      <c r="J25" s="102">
        <f t="shared" si="0"/>
        <v>4</v>
      </c>
      <c r="K25" s="103" t="str">
        <f t="shared" si="1"/>
        <v>M</v>
      </c>
    </row>
    <row r="26" spans="3:15">
      <c r="C26" s="675"/>
      <c r="D26" s="100">
        <v>2</v>
      </c>
      <c r="E26" s="549" t="s">
        <v>937</v>
      </c>
      <c r="F26" s="101">
        <v>4</v>
      </c>
      <c r="G26" s="101">
        <v>16</v>
      </c>
      <c r="H26" s="101">
        <v>4</v>
      </c>
      <c r="I26" s="101">
        <v>16</v>
      </c>
      <c r="J26" s="102">
        <f t="shared" si="0"/>
        <v>10</v>
      </c>
      <c r="K26" s="103" t="str">
        <f t="shared" si="1"/>
        <v>M</v>
      </c>
    </row>
    <row r="27" spans="3:15">
      <c r="C27" s="675" t="s">
        <v>829</v>
      </c>
      <c r="D27" s="100">
        <v>1</v>
      </c>
      <c r="E27" s="549" t="s">
        <v>938</v>
      </c>
      <c r="F27" s="101">
        <v>16</v>
      </c>
      <c r="G27" s="101">
        <v>4</v>
      </c>
      <c r="H27" s="101">
        <v>4</v>
      </c>
      <c r="I27" s="101">
        <v>16</v>
      </c>
      <c r="J27" s="102">
        <f t="shared" si="0"/>
        <v>10</v>
      </c>
      <c r="K27" s="103" t="str">
        <f t="shared" si="1"/>
        <v>M</v>
      </c>
    </row>
    <row r="28" spans="3:15">
      <c r="C28" s="675"/>
      <c r="D28" s="100">
        <v>2</v>
      </c>
      <c r="E28" s="549" t="s">
        <v>939</v>
      </c>
      <c r="F28" s="101">
        <v>4</v>
      </c>
      <c r="G28" s="101">
        <v>4</v>
      </c>
      <c r="H28" s="101">
        <v>4</v>
      </c>
      <c r="I28" s="101">
        <v>4</v>
      </c>
      <c r="J28" s="102">
        <f t="shared" si="0"/>
        <v>4</v>
      </c>
      <c r="K28" s="103" t="str">
        <f t="shared" si="1"/>
        <v>M</v>
      </c>
    </row>
    <row r="29" spans="3:15">
      <c r="C29" s="675"/>
      <c r="D29" s="100">
        <v>3</v>
      </c>
      <c r="E29" s="549" t="s">
        <v>940</v>
      </c>
      <c r="F29" s="101">
        <v>4</v>
      </c>
      <c r="G29" s="101">
        <v>16</v>
      </c>
      <c r="H29" s="101">
        <v>16</v>
      </c>
      <c r="I29" s="101">
        <v>16</v>
      </c>
      <c r="J29" s="102">
        <f t="shared" si="0"/>
        <v>13</v>
      </c>
      <c r="K29" s="103" t="str">
        <f t="shared" si="1"/>
        <v>H</v>
      </c>
    </row>
    <row r="30" spans="3:15">
      <c r="C30" s="675"/>
      <c r="D30" s="100">
        <v>4</v>
      </c>
      <c r="E30" s="549" t="s">
        <v>941</v>
      </c>
      <c r="F30" s="101">
        <v>4</v>
      </c>
      <c r="G30" s="101">
        <v>16</v>
      </c>
      <c r="H30" s="101">
        <v>4</v>
      </c>
      <c r="I30" s="101">
        <v>4</v>
      </c>
      <c r="J30" s="102">
        <f t="shared" si="0"/>
        <v>7</v>
      </c>
      <c r="K30" s="103" t="str">
        <f t="shared" si="1"/>
        <v>M</v>
      </c>
    </row>
    <row r="31" spans="3:15" ht="14.45" customHeight="1">
      <c r="C31" s="675" t="s">
        <v>519</v>
      </c>
      <c r="D31" s="100">
        <v>1</v>
      </c>
      <c r="E31" s="549" t="s">
        <v>942</v>
      </c>
      <c r="F31" s="101">
        <v>16</v>
      </c>
      <c r="G31" s="101">
        <v>16</v>
      </c>
      <c r="H31" s="101">
        <v>16</v>
      </c>
      <c r="I31" s="101">
        <v>16</v>
      </c>
      <c r="J31" s="102">
        <f t="shared" si="0"/>
        <v>16</v>
      </c>
      <c r="K31" s="103" t="str">
        <f t="shared" si="1"/>
        <v>H</v>
      </c>
    </row>
    <row r="32" spans="3:15">
      <c r="C32" s="675"/>
      <c r="D32" s="100">
        <v>2</v>
      </c>
      <c r="E32" s="549" t="s">
        <v>943</v>
      </c>
      <c r="F32" s="101">
        <v>4</v>
      </c>
      <c r="G32" s="101">
        <v>4</v>
      </c>
      <c r="H32" s="101">
        <v>16</v>
      </c>
      <c r="I32" s="101">
        <v>16</v>
      </c>
      <c r="J32" s="102">
        <f t="shared" si="0"/>
        <v>10</v>
      </c>
      <c r="K32" s="103" t="str">
        <f t="shared" si="1"/>
        <v>M</v>
      </c>
    </row>
    <row r="33" spans="3:11">
      <c r="C33" s="675"/>
      <c r="D33" s="100">
        <v>3</v>
      </c>
      <c r="E33" s="549" t="s">
        <v>944</v>
      </c>
      <c r="F33" s="101">
        <v>16</v>
      </c>
      <c r="G33" s="101">
        <v>16</v>
      </c>
      <c r="H33" s="101">
        <v>4</v>
      </c>
      <c r="I33" s="101">
        <v>16</v>
      </c>
      <c r="J33" s="102">
        <f t="shared" si="0"/>
        <v>13</v>
      </c>
      <c r="K33" s="103" t="str">
        <f t="shared" si="1"/>
        <v>H</v>
      </c>
    </row>
    <row r="34" spans="3:11">
      <c r="C34" s="675" t="s">
        <v>538</v>
      </c>
      <c r="D34" s="100">
        <v>1</v>
      </c>
      <c r="E34" s="549" t="s">
        <v>945</v>
      </c>
      <c r="F34" s="101">
        <v>16</v>
      </c>
      <c r="G34" s="101">
        <v>16</v>
      </c>
      <c r="H34" s="101">
        <v>4</v>
      </c>
      <c r="I34" s="101">
        <v>16</v>
      </c>
      <c r="J34" s="102">
        <f t="shared" si="0"/>
        <v>13</v>
      </c>
      <c r="K34" s="103" t="str">
        <f t="shared" si="1"/>
        <v>H</v>
      </c>
    </row>
    <row r="35" spans="3:11">
      <c r="C35" s="675"/>
      <c r="D35" s="100">
        <v>2</v>
      </c>
      <c r="E35" s="549" t="s">
        <v>946</v>
      </c>
      <c r="F35" s="101">
        <v>4</v>
      </c>
      <c r="G35" s="101">
        <v>4</v>
      </c>
      <c r="H35" s="101">
        <v>4</v>
      </c>
      <c r="I35" s="101">
        <v>16</v>
      </c>
      <c r="J35" s="102">
        <f t="shared" si="0"/>
        <v>7</v>
      </c>
      <c r="K35" s="103" t="str">
        <f t="shared" si="1"/>
        <v>M</v>
      </c>
    </row>
    <row r="36" spans="3:11">
      <c r="C36" s="675"/>
      <c r="D36" s="100">
        <v>3</v>
      </c>
      <c r="E36" s="549" t="s">
        <v>947</v>
      </c>
      <c r="F36" s="101">
        <v>2</v>
      </c>
      <c r="G36" s="101">
        <v>2</v>
      </c>
      <c r="H36" s="101">
        <v>16</v>
      </c>
      <c r="I36" s="101">
        <v>4</v>
      </c>
      <c r="J36" s="102">
        <f t="shared" si="0"/>
        <v>6</v>
      </c>
      <c r="K36" s="103" t="str">
        <f t="shared" si="1"/>
        <v>M</v>
      </c>
    </row>
    <row r="37" spans="3:11">
      <c r="C37" s="675"/>
      <c r="D37" s="100">
        <v>4</v>
      </c>
      <c r="E37" s="549" t="s">
        <v>948</v>
      </c>
      <c r="F37" s="101">
        <v>16</v>
      </c>
      <c r="G37" s="101">
        <v>16</v>
      </c>
      <c r="H37" s="101">
        <v>16</v>
      </c>
      <c r="I37" s="101">
        <v>16</v>
      </c>
      <c r="J37" s="102">
        <f t="shared" si="0"/>
        <v>16</v>
      </c>
      <c r="K37" s="103" t="str">
        <f t="shared" si="1"/>
        <v>H</v>
      </c>
    </row>
    <row r="38" spans="3:11" ht="14.45" customHeight="1">
      <c r="C38" s="675" t="s">
        <v>558</v>
      </c>
      <c r="D38" s="100">
        <v>1</v>
      </c>
      <c r="E38" s="549" t="s">
        <v>949</v>
      </c>
      <c r="F38" s="101">
        <v>4</v>
      </c>
      <c r="G38" s="101">
        <v>16</v>
      </c>
      <c r="H38" s="101">
        <v>16</v>
      </c>
      <c r="I38" s="101">
        <v>16</v>
      </c>
      <c r="J38" s="102">
        <f t="shared" si="0"/>
        <v>13</v>
      </c>
      <c r="K38" s="103" t="str">
        <f t="shared" si="1"/>
        <v>H</v>
      </c>
    </row>
    <row r="39" spans="3:11">
      <c r="C39" s="675"/>
      <c r="D39" s="100">
        <v>2</v>
      </c>
      <c r="E39" s="549" t="s">
        <v>950</v>
      </c>
      <c r="F39" s="101">
        <v>16</v>
      </c>
      <c r="G39" s="101">
        <v>16</v>
      </c>
      <c r="H39" s="101">
        <v>16</v>
      </c>
      <c r="I39" s="101">
        <v>16</v>
      </c>
      <c r="J39" s="102">
        <f t="shared" si="0"/>
        <v>16</v>
      </c>
      <c r="K39" s="103" t="str">
        <f t="shared" si="1"/>
        <v>H</v>
      </c>
    </row>
    <row r="40" spans="3:11" ht="14.45" customHeight="1">
      <c r="C40" s="675" t="s">
        <v>569</v>
      </c>
      <c r="D40" s="100">
        <v>1</v>
      </c>
      <c r="E40" s="549" t="s">
        <v>951</v>
      </c>
      <c r="F40" s="101">
        <v>16</v>
      </c>
      <c r="G40" s="101">
        <v>16</v>
      </c>
      <c r="H40" s="101">
        <v>16</v>
      </c>
      <c r="I40" s="101">
        <v>16</v>
      </c>
      <c r="J40" s="102">
        <f t="shared" si="0"/>
        <v>16</v>
      </c>
      <c r="K40" s="103" t="str">
        <f t="shared" si="1"/>
        <v>H</v>
      </c>
    </row>
    <row r="41" spans="3:11">
      <c r="C41" s="675"/>
      <c r="D41" s="100">
        <v>2</v>
      </c>
      <c r="E41" s="549" t="s">
        <v>952</v>
      </c>
      <c r="F41" s="101">
        <v>16</v>
      </c>
      <c r="G41" s="101">
        <v>16</v>
      </c>
      <c r="H41" s="101">
        <v>16</v>
      </c>
      <c r="I41" s="101">
        <v>4</v>
      </c>
      <c r="J41" s="102">
        <f t="shared" si="0"/>
        <v>13</v>
      </c>
      <c r="K41" s="103" t="str">
        <f t="shared" si="1"/>
        <v>H</v>
      </c>
    </row>
    <row r="42" spans="3:11">
      <c r="C42" s="675"/>
      <c r="D42" s="100">
        <v>3</v>
      </c>
      <c r="E42" s="549" t="s">
        <v>953</v>
      </c>
      <c r="F42" s="101">
        <v>4</v>
      </c>
      <c r="G42" s="101">
        <v>4</v>
      </c>
      <c r="H42" s="101">
        <v>16</v>
      </c>
      <c r="I42" s="101">
        <v>4</v>
      </c>
      <c r="J42" s="102">
        <f t="shared" si="0"/>
        <v>7</v>
      </c>
      <c r="K42" s="103" t="str">
        <f t="shared" si="1"/>
        <v>M</v>
      </c>
    </row>
    <row r="43" spans="3:11" ht="14.45" customHeight="1">
      <c r="C43" s="675" t="s">
        <v>580</v>
      </c>
      <c r="D43" s="100">
        <v>1</v>
      </c>
      <c r="E43" s="549" t="s">
        <v>954</v>
      </c>
      <c r="F43" s="101">
        <v>16</v>
      </c>
      <c r="G43" s="101">
        <v>16</v>
      </c>
      <c r="H43" s="101">
        <v>16</v>
      </c>
      <c r="I43" s="101">
        <v>16</v>
      </c>
      <c r="J43" s="102">
        <f t="shared" si="0"/>
        <v>16</v>
      </c>
      <c r="K43" s="103" t="str">
        <f t="shared" si="1"/>
        <v>H</v>
      </c>
    </row>
    <row r="44" spans="3:11">
      <c r="C44" s="675"/>
      <c r="D44" s="100">
        <v>2</v>
      </c>
      <c r="E44" s="549" t="s">
        <v>955</v>
      </c>
      <c r="F44" s="101">
        <v>16</v>
      </c>
      <c r="G44" s="101">
        <v>16</v>
      </c>
      <c r="H44" s="101">
        <v>4</v>
      </c>
      <c r="I44" s="101">
        <v>4</v>
      </c>
      <c r="J44" s="102">
        <f t="shared" si="0"/>
        <v>10</v>
      </c>
      <c r="K44" s="103" t="str">
        <f t="shared" si="1"/>
        <v>M</v>
      </c>
    </row>
    <row r="45" spans="3:11">
      <c r="C45" s="675"/>
      <c r="D45" s="100">
        <v>3</v>
      </c>
      <c r="E45" s="549" t="s">
        <v>956</v>
      </c>
      <c r="F45" s="101">
        <v>16</v>
      </c>
      <c r="G45" s="101">
        <v>16</v>
      </c>
      <c r="H45" s="101">
        <v>16</v>
      </c>
      <c r="I45" s="101">
        <v>4</v>
      </c>
      <c r="J45" s="102">
        <f t="shared" si="0"/>
        <v>13</v>
      </c>
      <c r="K45" s="103" t="str">
        <f t="shared" si="1"/>
        <v>H</v>
      </c>
    </row>
    <row r="46" spans="3:11">
      <c r="C46" s="675" t="s">
        <v>839</v>
      </c>
      <c r="D46" s="100">
        <v>1</v>
      </c>
      <c r="E46" s="549" t="s">
        <v>957</v>
      </c>
      <c r="F46" s="101">
        <v>16</v>
      </c>
      <c r="G46" s="101">
        <v>16</v>
      </c>
      <c r="H46" s="101">
        <v>16</v>
      </c>
      <c r="I46" s="101">
        <v>16</v>
      </c>
      <c r="J46" s="102">
        <f t="shared" si="0"/>
        <v>16</v>
      </c>
      <c r="K46" s="103" t="str">
        <f t="shared" si="1"/>
        <v>H</v>
      </c>
    </row>
    <row r="47" spans="3:11">
      <c r="C47" s="675"/>
      <c r="D47" s="100">
        <v>2</v>
      </c>
      <c r="E47" s="549" t="s">
        <v>958</v>
      </c>
      <c r="F47" s="101">
        <v>16</v>
      </c>
      <c r="G47" s="101">
        <v>16</v>
      </c>
      <c r="H47" s="101">
        <v>16</v>
      </c>
      <c r="I47" s="101">
        <v>4</v>
      </c>
      <c r="J47" s="102">
        <f t="shared" si="0"/>
        <v>13</v>
      </c>
      <c r="K47" s="103" t="str">
        <f t="shared" si="1"/>
        <v>H</v>
      </c>
    </row>
    <row r="48" spans="3:11">
      <c r="C48" s="675"/>
      <c r="D48" s="100">
        <v>3</v>
      </c>
      <c r="E48" s="549" t="s">
        <v>959</v>
      </c>
      <c r="F48" s="101">
        <v>16</v>
      </c>
      <c r="G48" s="101">
        <v>16</v>
      </c>
      <c r="H48" s="101">
        <v>16</v>
      </c>
      <c r="I48" s="101">
        <v>4</v>
      </c>
      <c r="J48" s="102">
        <f t="shared" si="0"/>
        <v>13</v>
      </c>
      <c r="K48" s="103" t="str">
        <f t="shared" si="1"/>
        <v>H</v>
      </c>
    </row>
    <row r="49" spans="3:11" ht="14.45" customHeight="1">
      <c r="C49" s="675" t="s">
        <v>600</v>
      </c>
      <c r="D49" s="100">
        <v>1</v>
      </c>
      <c r="E49" s="549" t="s">
        <v>960</v>
      </c>
      <c r="F49" s="101">
        <v>4</v>
      </c>
      <c r="G49" s="101">
        <v>4</v>
      </c>
      <c r="H49" s="101">
        <v>16</v>
      </c>
      <c r="I49" s="101">
        <v>4</v>
      </c>
      <c r="J49" s="102">
        <f t="shared" si="0"/>
        <v>7</v>
      </c>
      <c r="K49" s="103" t="str">
        <f t="shared" si="1"/>
        <v>M</v>
      </c>
    </row>
    <row r="50" spans="3:11">
      <c r="C50" s="675"/>
      <c r="D50" s="100">
        <v>2</v>
      </c>
      <c r="E50" s="549" t="s">
        <v>961</v>
      </c>
      <c r="F50" s="101">
        <v>16</v>
      </c>
      <c r="G50" s="101">
        <v>16</v>
      </c>
      <c r="H50" s="101">
        <v>16</v>
      </c>
      <c r="I50" s="101">
        <v>16</v>
      </c>
      <c r="J50" s="102">
        <f t="shared" si="0"/>
        <v>16</v>
      </c>
      <c r="K50" s="103" t="str">
        <f t="shared" si="1"/>
        <v>H</v>
      </c>
    </row>
    <row r="51" spans="3:11">
      <c r="C51" s="675"/>
      <c r="D51" s="104">
        <v>3</v>
      </c>
      <c r="E51" s="551" t="s">
        <v>962</v>
      </c>
      <c r="F51" s="99"/>
      <c r="G51" s="99"/>
      <c r="H51" s="105"/>
      <c r="I51" s="105"/>
      <c r="J51" s="106"/>
      <c r="K51" s="211" t="s">
        <v>5</v>
      </c>
    </row>
    <row r="52" spans="3:11">
      <c r="C52" s="9"/>
      <c r="D52" s="9"/>
      <c r="E52" s="19"/>
      <c r="F52" s="20"/>
      <c r="G52" s="20"/>
      <c r="H52" s="20"/>
      <c r="I52" s="20"/>
      <c r="J52" s="21"/>
      <c r="K52" s="18"/>
    </row>
  </sheetData>
  <mergeCells count="27">
    <mergeCell ref="C17:C19"/>
    <mergeCell ref="M1:O1"/>
    <mergeCell ref="J4:K4"/>
    <mergeCell ref="C5:C10"/>
    <mergeCell ref="C20:C21"/>
    <mergeCell ref="C22:C24"/>
    <mergeCell ref="C25:C26"/>
    <mergeCell ref="C27:C30"/>
    <mergeCell ref="C31:C33"/>
    <mergeCell ref="C49:C51"/>
    <mergeCell ref="C46:C48"/>
    <mergeCell ref="C34:C37"/>
    <mergeCell ref="C38:C39"/>
    <mergeCell ref="C40:C42"/>
    <mergeCell ref="C43:C45"/>
    <mergeCell ref="Q11:S11"/>
    <mergeCell ref="Q1:Y1"/>
    <mergeCell ref="AC4:AD5"/>
    <mergeCell ref="AC1:AI1"/>
    <mergeCell ref="C11:C16"/>
    <mergeCell ref="C1:K1"/>
    <mergeCell ref="D4:E4"/>
    <mergeCell ref="AK4:AM4"/>
    <mergeCell ref="AK1:AN1"/>
    <mergeCell ref="AP1:AU1"/>
    <mergeCell ref="M4:O4"/>
    <mergeCell ref="Q4:S4"/>
  </mergeCells>
  <conditionalFormatting sqref="AE6:AI10">
    <cfRule type="cellIs" dxfId="46" priority="9" operator="greaterThan">
      <formula>101</formula>
    </cfRule>
    <cfRule type="cellIs" dxfId="45" priority="10" operator="between">
      <formula>51</formula>
      <formula>101</formula>
    </cfRule>
    <cfRule type="cellIs" dxfId="44" priority="11" operator="between">
      <formula>21</formula>
      <formula>51</formula>
    </cfRule>
    <cfRule type="cellIs" dxfId="43" priority="12" operator="between">
      <formula>5</formula>
      <formula>21</formula>
    </cfRule>
    <cfRule type="cellIs" dxfId="42" priority="13" operator="lessThanOrEqual">
      <formula>5</formula>
    </cfRule>
  </conditionalFormatting>
  <conditionalFormatting sqref="F5:J50">
    <cfRule type="cellIs" dxfId="41" priority="6" operator="equal">
      <formula>16</formula>
    </cfRule>
    <cfRule type="cellIs" dxfId="40" priority="7" operator="equal">
      <formula>4</formula>
    </cfRule>
    <cfRule type="cellIs" dxfId="39" priority="8" operator="equal">
      <formula>2</formula>
    </cfRule>
  </conditionalFormatting>
  <hyperlinks>
    <hyperlink ref="A2" location="Assessment!E1" display="Таблица 1 - Оценка весов компонентов риска"/>
    <hyperlink ref="A3" location="Assessment!M1" display="Таблица 2 - Оценка компонентов риска"/>
    <hyperlink ref="A4" location="Assessment!Q1" display="Таблица 3 - Оценка рейтинга риска"/>
    <hyperlink ref="A5" location="Assessment!AC1" display="Таблица 4 - Индекс надзорного внимания"/>
    <hyperlink ref="A6" location="Assessment!AK1" display="Таблица 5 - Позиция надзорного органа"/>
    <hyperlink ref="A7" location="Assessment!AP1" display="Таблица 6 - Вид и частота мониторинга"/>
    <hyperlink ref="C1:K1" location="Assessment!A2" display="Таблица 1 - Оценка весов компонентов риска"/>
    <hyperlink ref="Q1:Y1" location="Assessment!A4" display="Таблица 3 - Оценка рейтинга риска"/>
    <hyperlink ref="AC1:AI1" location="Assessment!A5" display="Таблица 4 - Индекс надзорного внимания"/>
    <hyperlink ref="AK1:AN1" location="Assessment!A6" display="Таблица 5 - Позиция надзорного органа"/>
    <hyperlink ref="AP1:AU1" location="Assessment!A7" display="Таблица 6 - Вид и частота мониторинга"/>
    <hyperlink ref="M1:O1" location="Assessment!A3" display="Таблица 2 - Оценка компонентов риска"/>
  </hyperlinks>
  <pageMargins left="0.70866141732283472" right="0.70866141732283472" top="0.74803149606299213" bottom="0.74803149606299213" header="0.31496062992125984" footer="0.31496062992125984"/>
  <pageSetup scale="13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DI414"/>
  <sheetViews>
    <sheetView showGridLines="0" zoomScale="85" zoomScaleNormal="85" workbookViewId="0">
      <pane xSplit="3" ySplit="5" topLeftCell="D6" activePane="bottomRight" state="frozen"/>
      <selection activeCell="D51" sqref="D51:D54"/>
      <selection pane="topRight" activeCell="D51" sqref="D51:D54"/>
      <selection pane="bottomLeft" activeCell="D51" sqref="D51:D54"/>
      <selection pane="bottomRight" activeCell="D51" sqref="D51:D54"/>
    </sheetView>
  </sheetViews>
  <sheetFormatPr defaultColWidth="8.875" defaultRowHeight="15"/>
  <cols>
    <col min="1" max="1" width="10.875" style="71" customWidth="1"/>
    <col min="2" max="2" width="7.75" style="71" customWidth="1"/>
    <col min="3" max="3" width="24.125" style="71" customWidth="1"/>
    <col min="4" max="4" width="4.625" style="71" customWidth="1"/>
    <col min="5" max="5" width="34.25" style="71" customWidth="1"/>
    <col min="6" max="6" width="11.75" style="48" customWidth="1"/>
    <col min="7" max="7" width="17.375" style="48" customWidth="1"/>
    <col min="8" max="8" width="12.375" style="48" customWidth="1"/>
    <col min="9" max="9" width="12" style="48" customWidth="1"/>
    <col min="10" max="10" width="11.125" style="71" customWidth="1"/>
    <col min="11" max="11" width="21" style="71" customWidth="1"/>
    <col min="12" max="12" width="9.75" style="71" customWidth="1"/>
    <col min="13" max="13" width="8.875" style="71" customWidth="1"/>
    <col min="14" max="14" width="12.375" style="71" customWidth="1"/>
    <col min="15" max="15" width="7.875" style="71" customWidth="1"/>
    <col min="16" max="16" width="44" style="71" customWidth="1"/>
    <col min="17" max="16384" width="8.875" style="71"/>
  </cols>
  <sheetData>
    <row r="1" spans="1:113" ht="15.75" thickBot="1">
      <c r="A1" s="41"/>
      <c r="B1" s="41"/>
      <c r="C1" s="41"/>
      <c r="D1" s="41"/>
      <c r="E1" s="41"/>
      <c r="F1" s="43"/>
      <c r="G1" s="43"/>
      <c r="H1" s="43"/>
      <c r="I1" s="43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</row>
    <row r="2" spans="1:113" s="44" customFormat="1" ht="16.5" customHeight="1">
      <c r="A2" s="41"/>
      <c r="B2" s="49"/>
      <c r="C2" s="23"/>
      <c r="D2" s="23"/>
      <c r="E2" s="23"/>
      <c r="F2" s="38"/>
      <c r="G2" s="38"/>
      <c r="H2" s="75"/>
      <c r="I2" s="75"/>
      <c r="J2" s="50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1"/>
      <c r="CL2" s="41"/>
      <c r="CM2" s="41"/>
      <c r="CN2" s="41"/>
      <c r="CO2" s="41"/>
      <c r="CP2" s="41"/>
      <c r="CQ2" s="41"/>
      <c r="CR2" s="41"/>
      <c r="CS2" s="41"/>
      <c r="CT2" s="41"/>
      <c r="CU2" s="41"/>
      <c r="CV2" s="41"/>
      <c r="CW2" s="41"/>
      <c r="CX2" s="41"/>
      <c r="CY2" s="41"/>
      <c r="CZ2" s="41"/>
      <c r="DA2" s="41"/>
      <c r="DB2" s="41"/>
      <c r="DC2" s="41"/>
      <c r="DD2" s="41"/>
      <c r="DE2" s="41"/>
      <c r="DF2" s="41"/>
      <c r="DG2" s="41"/>
      <c r="DH2" s="41"/>
      <c r="DI2" s="41"/>
    </row>
    <row r="3" spans="1:113" ht="50.25" customHeight="1">
      <c r="A3" s="41"/>
      <c r="B3" s="27"/>
      <c r="C3" s="684" t="s">
        <v>1034</v>
      </c>
      <c r="D3" s="684"/>
      <c r="E3" s="684"/>
      <c r="F3" s="684"/>
      <c r="G3" s="684"/>
      <c r="H3" s="684"/>
      <c r="I3" s="684"/>
      <c r="J3" s="29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</row>
    <row r="4" spans="1:113" ht="18" customHeight="1">
      <c r="A4" s="41"/>
      <c r="B4" s="27"/>
      <c r="C4" s="384"/>
      <c r="D4" s="384"/>
      <c r="E4" s="384"/>
      <c r="F4" s="384"/>
      <c r="G4" s="384"/>
      <c r="H4" s="384"/>
      <c r="I4" s="384"/>
      <c r="J4" s="29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</row>
    <row r="5" spans="1:113" s="73" customFormat="1" ht="48" customHeight="1">
      <c r="A5" s="72"/>
      <c r="B5" s="76"/>
      <c r="C5" s="685" t="s">
        <v>1021</v>
      </c>
      <c r="D5" s="686"/>
      <c r="E5" s="687"/>
      <c r="F5" s="382" t="s">
        <v>1026</v>
      </c>
      <c r="G5" s="383" t="s">
        <v>1041</v>
      </c>
      <c r="H5" s="383" t="s">
        <v>1039</v>
      </c>
      <c r="I5" s="382" t="s">
        <v>1040</v>
      </c>
      <c r="J5" s="78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  <c r="DA5" s="72"/>
      <c r="DB5" s="72"/>
      <c r="DC5" s="72"/>
      <c r="DD5" s="72"/>
      <c r="DE5" s="72"/>
      <c r="DF5" s="72"/>
      <c r="DG5" s="72"/>
      <c r="DH5" s="72"/>
      <c r="DI5" s="72"/>
    </row>
    <row r="6" spans="1:113" ht="26.25" customHeight="1">
      <c r="A6" s="41"/>
      <c r="B6" s="27"/>
      <c r="C6" s="627" t="s">
        <v>1028</v>
      </c>
      <c r="D6" s="370">
        <v>1</v>
      </c>
      <c r="E6" s="174" t="s">
        <v>1104</v>
      </c>
      <c r="F6" s="79">
        <f>RiskScoring!L12</f>
        <v>0.32517241379310341</v>
      </c>
      <c r="G6" s="545">
        <f>F6*4</f>
        <v>1.3006896551724136</v>
      </c>
      <c r="H6" s="79">
        <v>0.25</v>
      </c>
      <c r="I6" s="81">
        <f>G6*H6</f>
        <v>0.32517241379310341</v>
      </c>
      <c r="J6" s="5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</row>
    <row r="7" spans="1:113" ht="26.25" customHeight="1">
      <c r="A7" s="41"/>
      <c r="B7" s="27"/>
      <c r="C7" s="627"/>
      <c r="D7" s="370">
        <v>2</v>
      </c>
      <c r="E7" s="174" t="s">
        <v>1105</v>
      </c>
      <c r="F7" s="79">
        <f>RiskScoring!L19</f>
        <v>0.20818181818181819</v>
      </c>
      <c r="G7" s="530">
        <f t="shared" ref="G7:G13" si="0">F7*4</f>
        <v>0.83272727272727276</v>
      </c>
      <c r="H7" s="79">
        <v>0.15</v>
      </c>
      <c r="I7" s="81">
        <f t="shared" ref="I7:I13" si="1">G7*H7</f>
        <v>0.12490909090909091</v>
      </c>
      <c r="J7" s="5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</row>
    <row r="8" spans="1:113" ht="26.25" customHeight="1">
      <c r="A8" s="41"/>
      <c r="B8" s="27"/>
      <c r="C8" s="627"/>
      <c r="D8" s="370">
        <v>3</v>
      </c>
      <c r="E8" s="374" t="s">
        <v>1106</v>
      </c>
      <c r="F8" s="79">
        <f>RiskScoring!L23</f>
        <v>0.3355555555555555</v>
      </c>
      <c r="G8" s="545">
        <f t="shared" si="0"/>
        <v>1.342222222222222</v>
      </c>
      <c r="H8" s="79">
        <v>0.15</v>
      </c>
      <c r="I8" s="81">
        <f t="shared" si="1"/>
        <v>0.20133333333333328</v>
      </c>
      <c r="J8" s="29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</row>
    <row r="9" spans="1:113" ht="26.25" customHeight="1">
      <c r="A9" s="41"/>
      <c r="B9" s="27"/>
      <c r="C9" s="627"/>
      <c r="D9" s="370">
        <v>4</v>
      </c>
      <c r="E9" s="174" t="s">
        <v>1107</v>
      </c>
      <c r="F9" s="79">
        <f>RiskScoring!L26</f>
        <v>0.14000000000000001</v>
      </c>
      <c r="G9" s="530">
        <f t="shared" si="0"/>
        <v>0.56000000000000005</v>
      </c>
      <c r="H9" s="79">
        <v>0.05</v>
      </c>
      <c r="I9" s="81">
        <f t="shared" si="1"/>
        <v>2.8000000000000004E-2</v>
      </c>
      <c r="J9" s="29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</row>
    <row r="10" spans="1:113" ht="26.25" customHeight="1">
      <c r="A10" s="41"/>
      <c r="B10" s="27"/>
      <c r="C10" s="627"/>
      <c r="D10" s="370">
        <v>5</v>
      </c>
      <c r="E10" s="174" t="s">
        <v>1108</v>
      </c>
      <c r="F10" s="79">
        <f>RiskScoring!L30</f>
        <v>0.49999999999999994</v>
      </c>
      <c r="G10" s="542">
        <f t="shared" si="0"/>
        <v>1.9999999999999998</v>
      </c>
      <c r="H10" s="79">
        <v>0.15</v>
      </c>
      <c r="I10" s="81">
        <f t="shared" si="1"/>
        <v>0.29999999999999993</v>
      </c>
      <c r="J10" s="29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</row>
    <row r="11" spans="1:113" ht="26.25" customHeight="1">
      <c r="A11" s="41"/>
      <c r="B11" s="27"/>
      <c r="C11" s="627"/>
      <c r="D11" s="370">
        <v>6</v>
      </c>
      <c r="E11" s="174" t="s">
        <v>1109</v>
      </c>
      <c r="F11" s="79">
        <f>RiskScoring!L33</f>
        <v>0.56999999999999995</v>
      </c>
      <c r="G11" s="544">
        <f t="shared" si="0"/>
        <v>2.2799999999999998</v>
      </c>
      <c r="H11" s="79">
        <v>0.15</v>
      </c>
      <c r="I11" s="81">
        <f t="shared" si="1"/>
        <v>0.34199999999999997</v>
      </c>
      <c r="J11" s="29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</row>
    <row r="12" spans="1:113" ht="26.25" customHeight="1">
      <c r="A12" s="41"/>
      <c r="B12" s="27"/>
      <c r="C12" s="627"/>
      <c r="D12" s="370">
        <v>7</v>
      </c>
      <c r="E12" s="174" t="s">
        <v>1110</v>
      </c>
      <c r="F12" s="79">
        <v>0.42857142857142855</v>
      </c>
      <c r="G12" s="542">
        <f t="shared" si="0"/>
        <v>1.7142857142857142</v>
      </c>
      <c r="H12" s="79">
        <v>0.05</v>
      </c>
      <c r="I12" s="81">
        <f t="shared" si="1"/>
        <v>8.5714285714285715E-2</v>
      </c>
      <c r="J12" s="29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</row>
    <row r="13" spans="1:113" ht="26.25" customHeight="1">
      <c r="A13" s="41"/>
      <c r="B13" s="27"/>
      <c r="C13" s="627"/>
      <c r="D13" s="370">
        <v>8</v>
      </c>
      <c r="E13" s="174" t="s">
        <v>1111</v>
      </c>
      <c r="F13" s="79">
        <f>RiskScoring!L42</f>
        <v>0.2388888888888889</v>
      </c>
      <c r="G13" s="530">
        <f t="shared" si="0"/>
        <v>0.9555555555555556</v>
      </c>
      <c r="H13" s="79">
        <v>0.05</v>
      </c>
      <c r="I13" s="81">
        <f t="shared" si="1"/>
        <v>4.777777777777778E-2</v>
      </c>
      <c r="J13" s="29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</row>
    <row r="14" spans="1:113" ht="26.25" customHeight="1">
      <c r="A14" s="41"/>
      <c r="B14" s="27"/>
      <c r="C14" s="627"/>
      <c r="D14" s="681" t="s">
        <v>1038</v>
      </c>
      <c r="E14" s="682"/>
      <c r="F14" s="682"/>
      <c r="G14" s="682"/>
      <c r="H14" s="683"/>
      <c r="I14" s="82">
        <f>SUM(I6:I13)/IF(F12=0,0.95,1)</f>
        <v>1.4549069015275908</v>
      </c>
      <c r="J14" s="385"/>
      <c r="K14" s="74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</row>
    <row r="15" spans="1:113" ht="26.25" customHeight="1">
      <c r="A15" s="41"/>
      <c r="B15" s="27"/>
      <c r="C15" s="627" t="s">
        <v>1031</v>
      </c>
      <c r="D15" s="370">
        <v>1</v>
      </c>
      <c r="E15" s="33" t="s">
        <v>1112</v>
      </c>
      <c r="F15" s="79">
        <f>RiskScoring!L47</f>
        <v>0.499</v>
      </c>
      <c r="G15" s="542">
        <f>F15*4</f>
        <v>1.996</v>
      </c>
      <c r="H15" s="79">
        <v>0.1</v>
      </c>
      <c r="I15" s="80">
        <f t="shared" ref="I15:I20" si="2">G15*H15</f>
        <v>0.1996</v>
      </c>
      <c r="J15" s="29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</row>
    <row r="16" spans="1:113" ht="26.25" customHeight="1">
      <c r="A16" s="41"/>
      <c r="B16" s="27"/>
      <c r="C16" s="627"/>
      <c r="D16" s="370">
        <v>2</v>
      </c>
      <c r="E16" s="33" t="s">
        <v>1113</v>
      </c>
      <c r="F16" s="79">
        <f>RiskScoring!L50</f>
        <v>0.215</v>
      </c>
      <c r="G16" s="530">
        <f t="shared" ref="G16:G20" si="3">F16*4</f>
        <v>0.86</v>
      </c>
      <c r="H16" s="79">
        <v>0.25</v>
      </c>
      <c r="I16" s="80">
        <f t="shared" si="2"/>
        <v>0.215</v>
      </c>
      <c r="J16" s="29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</row>
    <row r="17" spans="1:113" ht="26.25" customHeight="1">
      <c r="A17" s="41"/>
      <c r="B17" s="27"/>
      <c r="C17" s="627"/>
      <c r="D17" s="370">
        <v>3</v>
      </c>
      <c r="E17" s="33" t="s">
        <v>1115</v>
      </c>
      <c r="F17" s="79">
        <f>RiskScoring!L54</f>
        <v>0.35222222222222216</v>
      </c>
      <c r="G17" s="545">
        <f t="shared" si="3"/>
        <v>1.4088888888888886</v>
      </c>
      <c r="H17" s="79">
        <v>0.25</v>
      </c>
      <c r="I17" s="80">
        <f t="shared" si="2"/>
        <v>0.35222222222222216</v>
      </c>
      <c r="J17" s="29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</row>
    <row r="18" spans="1:113" ht="26.25" customHeight="1">
      <c r="A18" s="41"/>
      <c r="B18" s="27"/>
      <c r="C18" s="627"/>
      <c r="D18" s="370">
        <v>4</v>
      </c>
      <c r="E18" s="33" t="s">
        <v>1116</v>
      </c>
      <c r="F18" s="79">
        <f>RiskScoring!L58</f>
        <v>0.33111111111111108</v>
      </c>
      <c r="G18" s="545">
        <f t="shared" si="3"/>
        <v>1.3244444444444443</v>
      </c>
      <c r="H18" s="79">
        <v>0.2</v>
      </c>
      <c r="I18" s="80">
        <f t="shared" si="2"/>
        <v>0.2648888888888889</v>
      </c>
      <c r="J18" s="29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</row>
    <row r="19" spans="1:113" ht="26.25" customHeight="1">
      <c r="A19" s="41"/>
      <c r="B19" s="27"/>
      <c r="C19" s="627"/>
      <c r="D19" s="370">
        <v>5</v>
      </c>
      <c r="E19" s="33" t="s">
        <v>1054</v>
      </c>
      <c r="F19" s="79">
        <f>RiskScoring!L62</f>
        <v>0.14000000000000001</v>
      </c>
      <c r="G19" s="530">
        <f t="shared" si="3"/>
        <v>0.56000000000000005</v>
      </c>
      <c r="H19" s="79">
        <v>0.1</v>
      </c>
      <c r="I19" s="80">
        <f t="shared" si="2"/>
        <v>5.6000000000000008E-2</v>
      </c>
      <c r="J19" s="29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</row>
    <row r="20" spans="1:113" ht="26.25" customHeight="1">
      <c r="A20" s="41"/>
      <c r="B20" s="27"/>
      <c r="C20" s="627"/>
      <c r="D20" s="370">
        <v>6</v>
      </c>
      <c r="E20" s="33" t="s">
        <v>1117</v>
      </c>
      <c r="F20" s="79">
        <f>RiskScoring!L66</f>
        <v>0.26</v>
      </c>
      <c r="G20" s="545">
        <f t="shared" si="3"/>
        <v>1.04</v>
      </c>
      <c r="H20" s="79">
        <v>0.1</v>
      </c>
      <c r="I20" s="80">
        <f t="shared" si="2"/>
        <v>0.10400000000000001</v>
      </c>
      <c r="J20" s="83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</row>
    <row r="21" spans="1:113" ht="26.25" customHeight="1">
      <c r="A21" s="41"/>
      <c r="B21" s="27"/>
      <c r="C21" s="627"/>
      <c r="D21" s="681" t="s">
        <v>1038</v>
      </c>
      <c r="E21" s="682"/>
      <c r="F21" s="682"/>
      <c r="G21" s="682"/>
      <c r="H21" s="683"/>
      <c r="I21" s="84">
        <f>SUM(I15:I20)</f>
        <v>1.1917111111111112</v>
      </c>
      <c r="J21" s="29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</row>
    <row r="22" spans="1:113" ht="26.25" customHeight="1">
      <c r="A22" s="41"/>
      <c r="B22" s="27"/>
      <c r="C22" s="376" t="s">
        <v>1035</v>
      </c>
      <c r="D22" s="681" t="s">
        <v>1038</v>
      </c>
      <c r="E22" s="682"/>
      <c r="F22" s="682"/>
      <c r="G22" s="682"/>
      <c r="H22" s="683"/>
      <c r="I22" s="84">
        <f>AVERAGE(I21,I14)</f>
        <v>1.3233090063193509</v>
      </c>
      <c r="J22" s="29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</row>
    <row r="23" spans="1:113" ht="26.25" customHeight="1">
      <c r="A23" s="41"/>
      <c r="B23" s="27"/>
      <c r="C23" s="376" t="s">
        <v>1030</v>
      </c>
      <c r="D23" s="681" t="s">
        <v>1038</v>
      </c>
      <c r="E23" s="682"/>
      <c r="F23" s="682"/>
      <c r="G23" s="682"/>
      <c r="H23" s="683"/>
      <c r="I23" s="84">
        <f>RiskScoring!L70*4</f>
        <v>1.71</v>
      </c>
      <c r="J23" s="29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</row>
    <row r="24" spans="1:113" ht="26.25" customHeight="1">
      <c r="A24" s="41"/>
      <c r="B24" s="27"/>
      <c r="C24" s="376" t="s">
        <v>1036</v>
      </c>
      <c r="D24" s="681" t="s">
        <v>1038</v>
      </c>
      <c r="E24" s="682"/>
      <c r="F24" s="682"/>
      <c r="G24" s="682"/>
      <c r="H24" s="683"/>
      <c r="I24" s="84">
        <f>AVERAGE(I23,I22)</f>
        <v>1.5166545031596754</v>
      </c>
      <c r="J24" s="29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</row>
    <row r="25" spans="1:113" ht="26.25" customHeight="1">
      <c r="A25" s="41"/>
      <c r="B25" s="27"/>
      <c r="C25" s="376" t="s">
        <v>1037</v>
      </c>
      <c r="D25" s="681" t="s">
        <v>1038</v>
      </c>
      <c r="E25" s="682"/>
      <c r="F25" s="682"/>
      <c r="G25" s="682"/>
      <c r="H25" s="683"/>
      <c r="I25" s="84">
        <v>2.84</v>
      </c>
      <c r="J25" s="29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</row>
    <row r="26" spans="1:113" ht="15.75" thickBot="1">
      <c r="A26" s="41"/>
      <c r="B26" s="30"/>
      <c r="C26" s="31"/>
      <c r="D26" s="31"/>
      <c r="E26" s="31"/>
      <c r="F26" s="70"/>
      <c r="G26" s="70"/>
      <c r="H26" s="70"/>
      <c r="I26" s="70"/>
      <c r="J26" s="32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</row>
    <row r="27" spans="1:113">
      <c r="A27" s="41"/>
      <c r="B27" s="41"/>
      <c r="C27" s="41"/>
      <c r="D27" s="41"/>
      <c r="E27" s="41"/>
      <c r="F27" s="43"/>
      <c r="G27" s="43"/>
      <c r="H27" s="43"/>
      <c r="I27" s="43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</row>
    <row r="28" spans="1:113">
      <c r="A28" s="41"/>
      <c r="B28" s="41"/>
      <c r="C28" s="41"/>
      <c r="D28" s="41"/>
      <c r="E28" s="41"/>
      <c r="F28" s="43"/>
      <c r="G28" s="43"/>
      <c r="H28" s="43"/>
      <c r="I28" s="43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</row>
    <row r="29" spans="1:113">
      <c r="A29" s="41"/>
      <c r="B29" s="41"/>
      <c r="C29" s="41"/>
      <c r="D29" s="41"/>
      <c r="E29" s="41"/>
      <c r="F29" s="43"/>
      <c r="G29" s="43"/>
      <c r="H29" s="43"/>
      <c r="I29" s="43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</row>
    <row r="30" spans="1:113">
      <c r="A30" s="41"/>
      <c r="B30" s="41"/>
      <c r="C30" s="41"/>
      <c r="D30" s="41"/>
      <c r="E30" s="41"/>
      <c r="F30" s="43"/>
      <c r="G30" s="43"/>
      <c r="H30" s="43"/>
      <c r="I30" s="43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</row>
    <row r="31" spans="1:113">
      <c r="A31" s="41"/>
      <c r="B31" s="41"/>
      <c r="C31" s="41"/>
      <c r="D31" s="41"/>
      <c r="E31" s="41"/>
      <c r="F31" s="43"/>
      <c r="G31" s="43"/>
      <c r="H31" s="43"/>
      <c r="I31" s="43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</row>
    <row r="32" spans="1:113">
      <c r="A32" s="41"/>
      <c r="B32" s="41"/>
      <c r="C32" s="41"/>
      <c r="D32" s="41"/>
      <c r="E32" s="41"/>
      <c r="F32" s="43"/>
      <c r="G32" s="43"/>
      <c r="H32" s="43"/>
      <c r="I32" s="43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</row>
    <row r="33" spans="1:113">
      <c r="A33" s="41"/>
      <c r="B33" s="41"/>
      <c r="C33" s="41"/>
      <c r="D33" s="41"/>
      <c r="E33" s="41"/>
      <c r="F33" s="43"/>
      <c r="G33" s="43"/>
      <c r="H33" s="43"/>
      <c r="I33" s="43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</row>
    <row r="34" spans="1:113">
      <c r="A34" s="41"/>
      <c r="B34" s="41"/>
      <c r="C34" s="41"/>
      <c r="D34" s="41"/>
      <c r="E34" s="41"/>
      <c r="F34" s="43"/>
      <c r="G34" s="43"/>
      <c r="H34" s="43"/>
      <c r="I34" s="43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</row>
    <row r="35" spans="1:113">
      <c r="A35" s="41"/>
      <c r="B35" s="41"/>
      <c r="C35" s="41"/>
      <c r="D35" s="41"/>
      <c r="E35" s="41"/>
      <c r="F35" s="43"/>
      <c r="G35" s="43"/>
      <c r="H35" s="43"/>
      <c r="I35" s="43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</row>
    <row r="36" spans="1:113">
      <c r="A36" s="41"/>
      <c r="B36" s="41"/>
      <c r="C36" s="41"/>
      <c r="D36" s="41"/>
      <c r="E36" s="41"/>
      <c r="F36" s="43"/>
      <c r="G36" s="43"/>
      <c r="H36" s="43"/>
      <c r="I36" s="43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</row>
    <row r="37" spans="1:113">
      <c r="A37" s="41"/>
      <c r="B37" s="41"/>
      <c r="C37" s="41"/>
      <c r="D37" s="41"/>
      <c r="E37" s="41"/>
      <c r="F37" s="43"/>
      <c r="G37" s="43"/>
      <c r="H37" s="43"/>
      <c r="I37" s="43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</row>
    <row r="38" spans="1:113">
      <c r="A38" s="41"/>
      <c r="B38" s="41"/>
      <c r="C38" s="41"/>
      <c r="D38" s="41"/>
      <c r="E38" s="41"/>
      <c r="F38" s="43"/>
      <c r="G38" s="43"/>
      <c r="H38" s="43"/>
      <c r="I38" s="43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</row>
    <row r="39" spans="1:113">
      <c r="A39" s="41"/>
      <c r="B39" s="41"/>
      <c r="C39" s="41"/>
      <c r="D39" s="41"/>
      <c r="E39" s="41"/>
      <c r="F39" s="43"/>
      <c r="G39" s="43"/>
      <c r="H39" s="43"/>
      <c r="I39" s="43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</row>
    <row r="40" spans="1:113">
      <c r="A40" s="41"/>
      <c r="B40" s="41"/>
      <c r="C40" s="41"/>
      <c r="D40" s="41"/>
      <c r="E40" s="41"/>
      <c r="F40" s="43"/>
      <c r="G40" s="43"/>
      <c r="H40" s="43"/>
      <c r="I40" s="43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</row>
    <row r="41" spans="1:113">
      <c r="A41" s="41"/>
      <c r="B41" s="41"/>
      <c r="C41" s="41"/>
      <c r="D41" s="41"/>
      <c r="E41" s="41"/>
      <c r="F41" s="43"/>
      <c r="G41" s="43"/>
      <c r="H41" s="43"/>
      <c r="I41" s="43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</row>
    <row r="42" spans="1:113">
      <c r="A42" s="41"/>
      <c r="B42" s="41"/>
      <c r="C42" s="41"/>
      <c r="D42" s="41"/>
      <c r="E42" s="41"/>
      <c r="F42" s="43"/>
      <c r="G42" s="43"/>
      <c r="H42" s="43"/>
      <c r="I42" s="43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</row>
    <row r="43" spans="1:113">
      <c r="A43" s="41"/>
      <c r="B43" s="41"/>
      <c r="C43" s="41"/>
      <c r="D43" s="41"/>
      <c r="E43" s="41"/>
      <c r="F43" s="43"/>
      <c r="G43" s="43"/>
      <c r="H43" s="43"/>
      <c r="I43" s="43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</row>
    <row r="44" spans="1:113">
      <c r="A44" s="41"/>
      <c r="B44" s="41"/>
      <c r="C44" s="41"/>
      <c r="D44" s="41"/>
      <c r="E44" s="41"/>
      <c r="F44" s="43"/>
      <c r="G44" s="43"/>
      <c r="H44" s="43"/>
      <c r="I44" s="43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</row>
    <row r="45" spans="1:113">
      <c r="A45" s="41"/>
      <c r="B45" s="41"/>
      <c r="C45" s="41"/>
      <c r="D45" s="41"/>
      <c r="E45" s="41"/>
      <c r="F45" s="43"/>
      <c r="G45" s="43"/>
      <c r="H45" s="43"/>
      <c r="I45" s="43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</row>
    <row r="46" spans="1:113">
      <c r="A46" s="41"/>
      <c r="B46" s="41"/>
      <c r="C46" s="41"/>
      <c r="D46" s="41"/>
      <c r="E46" s="41"/>
      <c r="F46" s="43"/>
      <c r="G46" s="43"/>
      <c r="H46" s="43"/>
      <c r="I46" s="43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</row>
    <row r="47" spans="1:113">
      <c r="A47" s="41"/>
      <c r="B47" s="41"/>
      <c r="C47" s="41"/>
      <c r="D47" s="41"/>
      <c r="E47" s="41"/>
      <c r="F47" s="43"/>
      <c r="G47" s="43"/>
      <c r="H47" s="43"/>
      <c r="I47" s="43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</row>
    <row r="48" spans="1:113">
      <c r="A48" s="41"/>
      <c r="B48" s="41"/>
      <c r="C48" s="41"/>
      <c r="D48" s="41"/>
      <c r="E48" s="41"/>
      <c r="F48" s="43"/>
      <c r="G48" s="43"/>
      <c r="H48" s="43"/>
      <c r="I48" s="43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</row>
    <row r="49" spans="1:113">
      <c r="A49" s="41"/>
      <c r="B49" s="41"/>
      <c r="C49" s="41"/>
      <c r="D49" s="41"/>
      <c r="E49" s="41"/>
      <c r="F49" s="43"/>
      <c r="G49" s="43"/>
      <c r="H49" s="43"/>
      <c r="I49" s="43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</row>
    <row r="50" spans="1:113">
      <c r="A50" s="41"/>
      <c r="B50" s="41"/>
      <c r="C50" s="41"/>
      <c r="D50" s="41"/>
      <c r="E50" s="41"/>
      <c r="F50" s="43"/>
      <c r="G50" s="43"/>
      <c r="H50" s="43"/>
      <c r="I50" s="43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</row>
    <row r="51" spans="1:113">
      <c r="A51" s="41"/>
      <c r="B51" s="41"/>
      <c r="C51" s="41"/>
      <c r="D51" s="41"/>
      <c r="E51" s="41"/>
      <c r="F51" s="43"/>
      <c r="G51" s="43"/>
      <c r="H51" s="43"/>
      <c r="I51" s="43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</row>
    <row r="52" spans="1:113">
      <c r="A52" s="41"/>
      <c r="B52" s="41"/>
      <c r="C52" s="41"/>
      <c r="D52" s="41"/>
      <c r="E52" s="41"/>
      <c r="F52" s="43"/>
      <c r="G52" s="43"/>
      <c r="H52" s="43"/>
      <c r="I52" s="43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</row>
    <row r="53" spans="1:113">
      <c r="A53" s="41"/>
      <c r="B53" s="41"/>
      <c r="C53" s="41"/>
      <c r="D53" s="41"/>
      <c r="E53" s="41"/>
      <c r="F53" s="43"/>
      <c r="G53" s="43"/>
      <c r="H53" s="43"/>
      <c r="I53" s="43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</row>
    <row r="54" spans="1:113">
      <c r="A54" s="41"/>
      <c r="B54" s="41"/>
      <c r="C54" s="41"/>
      <c r="D54" s="41"/>
      <c r="E54" s="41"/>
      <c r="F54" s="43"/>
      <c r="G54" s="43"/>
      <c r="H54" s="43"/>
      <c r="I54" s="43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</row>
    <row r="55" spans="1:113">
      <c r="A55" s="41"/>
      <c r="B55" s="41"/>
      <c r="C55" s="41"/>
      <c r="D55" s="41"/>
      <c r="E55" s="41"/>
      <c r="F55" s="43"/>
      <c r="G55" s="43"/>
      <c r="H55" s="43"/>
      <c r="I55" s="43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</row>
    <row r="56" spans="1:113">
      <c r="A56" s="41"/>
      <c r="B56" s="41"/>
      <c r="C56" s="41"/>
      <c r="D56" s="41"/>
      <c r="E56" s="41"/>
      <c r="F56" s="43"/>
      <c r="G56" s="43"/>
      <c r="H56" s="43"/>
      <c r="I56" s="43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</row>
    <row r="57" spans="1:113">
      <c r="A57" s="41"/>
      <c r="B57" s="41"/>
      <c r="C57" s="41"/>
      <c r="D57" s="41"/>
      <c r="E57" s="41"/>
      <c r="F57" s="43"/>
      <c r="G57" s="43"/>
      <c r="H57" s="43"/>
      <c r="I57" s="43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</row>
    <row r="58" spans="1:113">
      <c r="A58" s="41"/>
      <c r="B58" s="41"/>
      <c r="C58" s="41"/>
      <c r="D58" s="41"/>
      <c r="E58" s="41"/>
      <c r="F58" s="43"/>
      <c r="G58" s="43"/>
      <c r="H58" s="43"/>
      <c r="I58" s="43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</row>
    <row r="59" spans="1:113">
      <c r="A59" s="41"/>
      <c r="B59" s="41"/>
      <c r="C59" s="41"/>
      <c r="D59" s="41"/>
      <c r="E59" s="41"/>
      <c r="F59" s="43"/>
      <c r="G59" s="43"/>
      <c r="H59" s="43"/>
      <c r="I59" s="43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</row>
    <row r="60" spans="1:113">
      <c r="A60" s="41"/>
      <c r="B60" s="41"/>
      <c r="C60" s="41"/>
      <c r="D60" s="41"/>
      <c r="E60" s="41"/>
      <c r="F60" s="43"/>
      <c r="G60" s="43"/>
      <c r="H60" s="43"/>
      <c r="I60" s="43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</row>
    <row r="61" spans="1:113">
      <c r="A61" s="41"/>
      <c r="B61" s="41"/>
      <c r="C61" s="41"/>
      <c r="D61" s="41"/>
      <c r="E61" s="41"/>
      <c r="F61" s="43"/>
      <c r="G61" s="43"/>
      <c r="H61" s="43"/>
      <c r="I61" s="43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</row>
    <row r="62" spans="1:113">
      <c r="A62" s="41"/>
      <c r="B62" s="41"/>
      <c r="C62" s="41"/>
      <c r="D62" s="41"/>
      <c r="E62" s="41"/>
      <c r="F62" s="43"/>
      <c r="G62" s="43"/>
      <c r="H62" s="43"/>
      <c r="I62" s="43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</row>
    <row r="63" spans="1:113">
      <c r="A63" s="41"/>
      <c r="B63" s="41"/>
      <c r="C63" s="41"/>
      <c r="D63" s="41"/>
      <c r="E63" s="41"/>
      <c r="F63" s="43"/>
      <c r="G63" s="43"/>
      <c r="H63" s="43"/>
      <c r="I63" s="43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</row>
    <row r="64" spans="1:113">
      <c r="A64" s="41"/>
      <c r="B64" s="41"/>
      <c r="C64" s="41"/>
      <c r="D64" s="41"/>
      <c r="E64" s="41"/>
      <c r="F64" s="43"/>
      <c r="G64" s="43"/>
      <c r="H64" s="43"/>
      <c r="I64" s="43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</row>
    <row r="65" spans="1:113">
      <c r="A65" s="41"/>
      <c r="B65" s="41"/>
      <c r="C65" s="41"/>
      <c r="D65" s="41"/>
      <c r="E65" s="41"/>
      <c r="F65" s="43"/>
      <c r="G65" s="43"/>
      <c r="H65" s="43"/>
      <c r="I65" s="43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</row>
    <row r="66" spans="1:113">
      <c r="A66" s="41"/>
      <c r="B66" s="41"/>
      <c r="C66" s="41"/>
      <c r="D66" s="41"/>
      <c r="E66" s="41"/>
      <c r="F66" s="43"/>
      <c r="G66" s="43"/>
      <c r="H66" s="43"/>
      <c r="I66" s="43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</row>
    <row r="67" spans="1:113">
      <c r="A67" s="41"/>
      <c r="B67" s="41"/>
      <c r="C67" s="41"/>
      <c r="D67" s="41"/>
      <c r="E67" s="41"/>
      <c r="F67" s="43"/>
      <c r="G67" s="43"/>
      <c r="H67" s="43"/>
      <c r="I67" s="43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</row>
    <row r="68" spans="1:113">
      <c r="A68" s="41"/>
      <c r="B68" s="41"/>
      <c r="C68" s="41"/>
      <c r="D68" s="41"/>
      <c r="E68" s="41"/>
      <c r="F68" s="43"/>
      <c r="G68" s="43"/>
      <c r="H68" s="43"/>
      <c r="I68" s="43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</row>
    <row r="69" spans="1:113">
      <c r="A69" s="41"/>
      <c r="B69" s="41"/>
      <c r="C69" s="41"/>
      <c r="D69" s="41"/>
      <c r="E69" s="41"/>
      <c r="F69" s="43"/>
      <c r="G69" s="43"/>
      <c r="H69" s="43"/>
      <c r="I69" s="43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</row>
    <row r="70" spans="1:113">
      <c r="A70" s="41"/>
      <c r="B70" s="41"/>
      <c r="C70" s="41"/>
      <c r="D70" s="41"/>
      <c r="E70" s="41"/>
      <c r="F70" s="43"/>
      <c r="G70" s="43"/>
      <c r="H70" s="43"/>
      <c r="I70" s="43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</row>
    <row r="71" spans="1:113">
      <c r="A71" s="41"/>
      <c r="B71" s="41"/>
      <c r="C71" s="41"/>
      <c r="D71" s="41"/>
      <c r="E71" s="41"/>
      <c r="F71" s="43"/>
      <c r="G71" s="43"/>
      <c r="H71" s="43"/>
      <c r="I71" s="43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</row>
    <row r="72" spans="1:113">
      <c r="A72" s="41"/>
      <c r="B72" s="41"/>
      <c r="C72" s="41"/>
      <c r="D72" s="41"/>
      <c r="E72" s="41"/>
      <c r="F72" s="43"/>
      <c r="G72" s="43"/>
      <c r="H72" s="43"/>
      <c r="I72" s="43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</row>
    <row r="73" spans="1:113">
      <c r="A73" s="41"/>
      <c r="B73" s="41"/>
      <c r="C73" s="41"/>
      <c r="D73" s="41"/>
      <c r="E73" s="41"/>
      <c r="F73" s="43"/>
      <c r="G73" s="43"/>
      <c r="H73" s="43"/>
      <c r="I73" s="43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</row>
    <row r="74" spans="1:113">
      <c r="A74" s="41"/>
      <c r="B74" s="41"/>
      <c r="C74" s="41"/>
      <c r="D74" s="41"/>
      <c r="E74" s="41"/>
      <c r="F74" s="43"/>
      <c r="G74" s="43"/>
      <c r="H74" s="43"/>
      <c r="I74" s="43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</row>
    <row r="75" spans="1:113">
      <c r="A75" s="41"/>
      <c r="B75" s="41"/>
      <c r="C75" s="41"/>
      <c r="D75" s="41"/>
      <c r="E75" s="41"/>
      <c r="F75" s="43"/>
      <c r="G75" s="43"/>
      <c r="H75" s="43"/>
      <c r="I75" s="43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</row>
    <row r="76" spans="1:113">
      <c r="A76" s="41"/>
      <c r="B76" s="41"/>
      <c r="C76" s="41"/>
      <c r="D76" s="41"/>
      <c r="E76" s="41"/>
      <c r="F76" s="43"/>
      <c r="G76" s="43"/>
      <c r="H76" s="43"/>
      <c r="I76" s="43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</row>
    <row r="77" spans="1:113">
      <c r="A77" s="41"/>
      <c r="B77" s="41"/>
      <c r="C77" s="41"/>
      <c r="D77" s="41"/>
      <c r="E77" s="41"/>
      <c r="F77" s="43"/>
      <c r="G77" s="43"/>
      <c r="H77" s="43"/>
      <c r="I77" s="43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</row>
    <row r="78" spans="1:113">
      <c r="A78" s="41"/>
      <c r="B78" s="41"/>
      <c r="C78" s="41"/>
      <c r="D78" s="41"/>
      <c r="E78" s="41"/>
      <c r="F78" s="43"/>
      <c r="G78" s="43"/>
      <c r="H78" s="43"/>
      <c r="I78" s="43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</row>
    <row r="79" spans="1:113">
      <c r="A79" s="41"/>
      <c r="B79" s="41"/>
      <c r="C79" s="41"/>
      <c r="D79" s="41"/>
      <c r="E79" s="41"/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</row>
    <row r="80" spans="1:113">
      <c r="A80" s="41"/>
      <c r="B80" s="41"/>
      <c r="C80" s="41"/>
      <c r="D80" s="41"/>
      <c r="E80" s="41"/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</row>
    <row r="81" spans="1:113">
      <c r="A81" s="41"/>
      <c r="B81" s="41"/>
      <c r="C81" s="41"/>
      <c r="D81" s="41"/>
      <c r="E81" s="41"/>
      <c r="F81" s="43"/>
      <c r="G81" s="43"/>
      <c r="H81" s="43"/>
      <c r="I81" s="43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</row>
    <row r="82" spans="1:113">
      <c r="A82" s="41"/>
      <c r="B82" s="41"/>
      <c r="C82" s="41"/>
      <c r="D82" s="41"/>
      <c r="E82" s="41"/>
      <c r="F82" s="43"/>
      <c r="G82" s="43"/>
      <c r="H82" s="43"/>
      <c r="I82" s="43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</row>
    <row r="83" spans="1:113">
      <c r="A83" s="41"/>
      <c r="B83" s="41"/>
      <c r="C83" s="41"/>
      <c r="D83" s="41"/>
      <c r="E83" s="41"/>
      <c r="F83" s="43"/>
      <c r="G83" s="43"/>
      <c r="H83" s="43"/>
      <c r="I83" s="43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</row>
    <row r="84" spans="1:113">
      <c r="A84" s="41"/>
      <c r="B84" s="41"/>
      <c r="C84" s="41"/>
      <c r="D84" s="41"/>
      <c r="E84" s="41"/>
      <c r="F84" s="43"/>
      <c r="G84" s="43"/>
      <c r="H84" s="43"/>
      <c r="I84" s="43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</row>
    <row r="85" spans="1:113">
      <c r="A85" s="41"/>
      <c r="B85" s="41"/>
      <c r="C85" s="41"/>
      <c r="D85" s="41"/>
      <c r="E85" s="41"/>
      <c r="F85" s="43"/>
      <c r="G85" s="43"/>
      <c r="H85" s="43"/>
      <c r="I85" s="43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</row>
    <row r="86" spans="1:113">
      <c r="A86" s="41"/>
      <c r="B86" s="41"/>
      <c r="C86" s="41"/>
      <c r="D86" s="41"/>
      <c r="E86" s="41"/>
      <c r="F86" s="43"/>
      <c r="G86" s="43"/>
      <c r="H86" s="43"/>
      <c r="I86" s="43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</row>
    <row r="87" spans="1:113">
      <c r="A87" s="41"/>
      <c r="B87" s="41"/>
      <c r="C87" s="41"/>
      <c r="D87" s="41"/>
      <c r="E87" s="41"/>
      <c r="F87" s="43"/>
      <c r="G87" s="43"/>
      <c r="H87" s="43"/>
      <c r="I87" s="43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</row>
    <row r="88" spans="1:113">
      <c r="A88" s="41"/>
      <c r="B88" s="41"/>
      <c r="C88" s="41"/>
      <c r="D88" s="41"/>
      <c r="E88" s="41"/>
      <c r="F88" s="43"/>
      <c r="G88" s="43"/>
      <c r="H88" s="43"/>
      <c r="I88" s="43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</row>
    <row r="89" spans="1:113">
      <c r="A89" s="41"/>
      <c r="B89" s="41"/>
      <c r="C89" s="41"/>
      <c r="D89" s="41"/>
      <c r="E89" s="41"/>
      <c r="F89" s="43"/>
      <c r="G89" s="43"/>
      <c r="H89" s="43"/>
      <c r="I89" s="43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</row>
    <row r="90" spans="1:113">
      <c r="A90" s="41"/>
      <c r="B90" s="41"/>
      <c r="C90" s="41"/>
      <c r="D90" s="41"/>
      <c r="E90" s="41"/>
      <c r="F90" s="43"/>
      <c r="G90" s="43"/>
      <c r="H90" s="43"/>
      <c r="I90" s="43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</row>
    <row r="91" spans="1:113">
      <c r="A91" s="41"/>
      <c r="B91" s="41"/>
      <c r="C91" s="41"/>
      <c r="D91" s="41"/>
      <c r="E91" s="41"/>
      <c r="F91" s="43"/>
      <c r="G91" s="43"/>
      <c r="H91" s="43"/>
      <c r="I91" s="43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</row>
    <row r="92" spans="1:113">
      <c r="A92" s="41"/>
      <c r="B92" s="41"/>
      <c r="C92" s="41"/>
      <c r="D92" s="41"/>
      <c r="E92" s="41"/>
      <c r="F92" s="43"/>
      <c r="G92" s="43"/>
      <c r="H92" s="43"/>
      <c r="I92" s="43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</row>
    <row r="93" spans="1:113">
      <c r="A93" s="41"/>
      <c r="B93" s="41"/>
      <c r="C93" s="41"/>
      <c r="D93" s="41"/>
      <c r="E93" s="41"/>
      <c r="F93" s="43"/>
      <c r="G93" s="43"/>
      <c r="H93" s="43"/>
      <c r="I93" s="43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</row>
    <row r="94" spans="1:113">
      <c r="A94" s="41"/>
      <c r="B94" s="41"/>
      <c r="C94" s="41"/>
      <c r="D94" s="41"/>
      <c r="E94" s="41"/>
      <c r="F94" s="43"/>
      <c r="G94" s="43"/>
      <c r="H94" s="43"/>
      <c r="I94" s="43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</row>
    <row r="95" spans="1:113">
      <c r="A95" s="41"/>
      <c r="B95" s="41"/>
      <c r="C95" s="41"/>
      <c r="D95" s="41"/>
      <c r="E95" s="41"/>
      <c r="F95" s="43"/>
      <c r="G95" s="43"/>
      <c r="H95" s="43"/>
      <c r="I95" s="43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</row>
    <row r="96" spans="1:113">
      <c r="A96" s="41"/>
      <c r="B96" s="41"/>
      <c r="C96" s="41"/>
      <c r="D96" s="41"/>
      <c r="E96" s="41"/>
      <c r="F96" s="43"/>
      <c r="G96" s="43"/>
      <c r="H96" s="43"/>
      <c r="I96" s="43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</row>
    <row r="97" spans="1:113">
      <c r="A97" s="41"/>
      <c r="B97" s="41"/>
      <c r="C97" s="41"/>
      <c r="D97" s="41"/>
      <c r="E97" s="41"/>
      <c r="F97" s="43"/>
      <c r="G97" s="43"/>
      <c r="H97" s="43"/>
      <c r="I97" s="43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</row>
    <row r="98" spans="1:113">
      <c r="A98" s="41"/>
      <c r="B98" s="41"/>
      <c r="C98" s="41"/>
      <c r="D98" s="41"/>
      <c r="E98" s="41"/>
      <c r="F98" s="43"/>
      <c r="G98" s="43"/>
      <c r="H98" s="43"/>
      <c r="I98" s="43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</row>
    <row r="99" spans="1:113">
      <c r="A99" s="41"/>
      <c r="B99" s="41"/>
      <c r="C99" s="41"/>
      <c r="D99" s="41"/>
      <c r="E99" s="41"/>
      <c r="F99" s="43"/>
      <c r="G99" s="43"/>
      <c r="H99" s="43"/>
      <c r="I99" s="43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</row>
    <row r="100" spans="1:113">
      <c r="A100" s="41"/>
      <c r="B100" s="41"/>
      <c r="C100" s="41"/>
      <c r="D100" s="41"/>
      <c r="E100" s="41"/>
      <c r="F100" s="43"/>
      <c r="G100" s="43"/>
      <c r="H100" s="43"/>
      <c r="I100" s="43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</row>
    <row r="101" spans="1:113">
      <c r="A101" s="41"/>
      <c r="B101" s="41"/>
      <c r="C101" s="41"/>
      <c r="D101" s="41"/>
      <c r="E101" s="41"/>
      <c r="F101" s="43"/>
      <c r="G101" s="43"/>
      <c r="H101" s="43"/>
      <c r="I101" s="43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</row>
    <row r="102" spans="1:113">
      <c r="A102" s="41"/>
      <c r="B102" s="41"/>
      <c r="C102" s="41"/>
      <c r="D102" s="41"/>
      <c r="E102" s="41"/>
      <c r="F102" s="43"/>
      <c r="G102" s="43"/>
      <c r="H102" s="43"/>
      <c r="I102" s="43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</row>
    <row r="103" spans="1:113">
      <c r="A103" s="41"/>
      <c r="B103" s="41"/>
      <c r="C103" s="41"/>
      <c r="D103" s="41"/>
      <c r="E103" s="41"/>
      <c r="F103" s="43"/>
      <c r="G103" s="43"/>
      <c r="H103" s="43"/>
      <c r="I103" s="43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</row>
    <row r="104" spans="1:113">
      <c r="A104" s="41"/>
      <c r="B104" s="41"/>
      <c r="C104" s="41"/>
      <c r="D104" s="41"/>
      <c r="E104" s="41"/>
      <c r="F104" s="43"/>
      <c r="G104" s="43"/>
      <c r="H104" s="43"/>
      <c r="I104" s="43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</row>
    <row r="105" spans="1:113">
      <c r="A105" s="41"/>
      <c r="B105" s="41"/>
      <c r="C105" s="41"/>
      <c r="D105" s="41"/>
      <c r="E105" s="41"/>
      <c r="F105" s="43"/>
      <c r="G105" s="43"/>
      <c r="H105" s="43"/>
      <c r="I105" s="43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</row>
    <row r="106" spans="1:113">
      <c r="A106" s="41"/>
      <c r="B106" s="41"/>
      <c r="C106" s="41"/>
      <c r="D106" s="41"/>
      <c r="E106" s="41"/>
      <c r="F106" s="43"/>
      <c r="G106" s="43"/>
      <c r="H106" s="43"/>
      <c r="I106" s="43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</row>
    <row r="107" spans="1:113">
      <c r="A107" s="41"/>
      <c r="B107" s="41"/>
      <c r="C107" s="41"/>
      <c r="D107" s="41"/>
      <c r="E107" s="41"/>
      <c r="F107" s="43"/>
      <c r="G107" s="43"/>
      <c r="H107" s="43"/>
      <c r="I107" s="43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</row>
    <row r="108" spans="1:113">
      <c r="A108" s="41"/>
      <c r="B108" s="41"/>
      <c r="C108" s="41"/>
      <c r="D108" s="41"/>
      <c r="E108" s="41"/>
      <c r="F108" s="43"/>
      <c r="G108" s="43"/>
      <c r="H108" s="43"/>
      <c r="I108" s="43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</row>
    <row r="109" spans="1:113">
      <c r="A109" s="41"/>
      <c r="B109" s="41"/>
      <c r="C109" s="41"/>
      <c r="D109" s="41"/>
      <c r="E109" s="41"/>
      <c r="F109" s="43"/>
      <c r="G109" s="43"/>
      <c r="H109" s="43"/>
      <c r="I109" s="43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</row>
    <row r="110" spans="1:113">
      <c r="A110" s="41"/>
      <c r="B110" s="41"/>
      <c r="C110" s="41"/>
      <c r="D110" s="41"/>
      <c r="E110" s="41"/>
      <c r="F110" s="43"/>
      <c r="G110" s="43"/>
      <c r="H110" s="43"/>
      <c r="I110" s="43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</row>
    <row r="111" spans="1:113">
      <c r="A111" s="41"/>
      <c r="B111" s="41"/>
      <c r="C111" s="41"/>
      <c r="D111" s="41"/>
      <c r="E111" s="41"/>
      <c r="F111" s="43"/>
      <c r="G111" s="43"/>
      <c r="H111" s="43"/>
      <c r="I111" s="43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</row>
    <row r="112" spans="1:113">
      <c r="A112" s="41"/>
      <c r="B112" s="41"/>
      <c r="C112" s="41"/>
      <c r="D112" s="41"/>
      <c r="E112" s="41"/>
      <c r="F112" s="43"/>
      <c r="G112" s="43"/>
      <c r="H112" s="43"/>
      <c r="I112" s="43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</row>
    <row r="113" spans="1:113">
      <c r="A113" s="41"/>
      <c r="B113" s="41"/>
      <c r="C113" s="41"/>
      <c r="D113" s="41"/>
      <c r="E113" s="41"/>
      <c r="F113" s="43"/>
      <c r="G113" s="43"/>
      <c r="H113" s="43"/>
      <c r="I113" s="43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</row>
    <row r="114" spans="1:113">
      <c r="A114" s="41"/>
      <c r="B114" s="41"/>
      <c r="C114" s="41"/>
      <c r="D114" s="41"/>
      <c r="E114" s="41"/>
      <c r="F114" s="43"/>
      <c r="G114" s="43"/>
      <c r="H114" s="43"/>
      <c r="I114" s="43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</row>
    <row r="115" spans="1:113">
      <c r="A115" s="41"/>
      <c r="B115" s="41"/>
      <c r="C115" s="41"/>
      <c r="D115" s="41"/>
      <c r="E115" s="41"/>
      <c r="F115" s="43"/>
      <c r="G115" s="43"/>
      <c r="H115" s="43"/>
      <c r="I115" s="43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</row>
    <row r="116" spans="1:113">
      <c r="A116" s="41"/>
      <c r="B116" s="41"/>
      <c r="C116" s="41"/>
      <c r="D116" s="41"/>
      <c r="E116" s="41"/>
      <c r="F116" s="43"/>
      <c r="G116" s="43"/>
      <c r="H116" s="43"/>
      <c r="I116" s="43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</row>
    <row r="117" spans="1:113">
      <c r="A117" s="41"/>
      <c r="B117" s="41"/>
      <c r="C117" s="41"/>
      <c r="D117" s="41"/>
      <c r="E117" s="41"/>
      <c r="F117" s="43"/>
      <c r="G117" s="43"/>
      <c r="H117" s="43"/>
      <c r="I117" s="43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</row>
    <row r="118" spans="1:113">
      <c r="A118" s="41"/>
      <c r="B118" s="41"/>
      <c r="C118" s="41"/>
      <c r="D118" s="41"/>
      <c r="E118" s="41"/>
      <c r="F118" s="43"/>
      <c r="G118" s="43"/>
      <c r="H118" s="43"/>
      <c r="I118" s="43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</row>
    <row r="119" spans="1:113">
      <c r="A119" s="41"/>
      <c r="B119" s="41"/>
      <c r="C119" s="41"/>
      <c r="D119" s="41"/>
      <c r="E119" s="41"/>
      <c r="F119" s="43"/>
      <c r="G119" s="43"/>
      <c r="H119" s="43"/>
      <c r="I119" s="43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</row>
    <row r="120" spans="1:113">
      <c r="A120" s="41"/>
      <c r="B120" s="41"/>
      <c r="C120" s="41"/>
      <c r="D120" s="41"/>
      <c r="E120" s="41"/>
      <c r="F120" s="43"/>
      <c r="G120" s="43"/>
      <c r="H120" s="43"/>
      <c r="I120" s="43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</row>
    <row r="121" spans="1:113">
      <c r="A121" s="41"/>
      <c r="B121" s="41"/>
      <c r="C121" s="41"/>
      <c r="D121" s="41"/>
      <c r="E121" s="41"/>
      <c r="F121" s="43"/>
      <c r="G121" s="43"/>
      <c r="H121" s="43"/>
      <c r="I121" s="43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</row>
    <row r="122" spans="1:113">
      <c r="A122" s="41"/>
      <c r="B122" s="41"/>
      <c r="C122" s="41"/>
      <c r="D122" s="41"/>
      <c r="E122" s="41"/>
      <c r="F122" s="43"/>
      <c r="G122" s="43"/>
      <c r="H122" s="43"/>
      <c r="I122" s="43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</row>
    <row r="123" spans="1:113">
      <c r="A123" s="41"/>
      <c r="B123" s="41"/>
      <c r="C123" s="41"/>
      <c r="D123" s="41"/>
      <c r="E123" s="41"/>
      <c r="F123" s="43"/>
      <c r="G123" s="43"/>
      <c r="H123" s="43"/>
      <c r="I123" s="43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</row>
    <row r="124" spans="1:113">
      <c r="A124" s="41"/>
      <c r="B124" s="41"/>
      <c r="C124" s="41"/>
      <c r="D124" s="41"/>
      <c r="E124" s="41"/>
      <c r="F124" s="43"/>
      <c r="G124" s="43"/>
      <c r="H124" s="43"/>
      <c r="I124" s="43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</row>
    <row r="125" spans="1:113">
      <c r="A125" s="41"/>
      <c r="B125" s="41"/>
      <c r="C125" s="41"/>
      <c r="D125" s="41"/>
      <c r="E125" s="41"/>
      <c r="F125" s="43"/>
      <c r="G125" s="43"/>
      <c r="H125" s="43"/>
      <c r="I125" s="43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</row>
    <row r="126" spans="1:113">
      <c r="A126" s="41"/>
      <c r="B126" s="41"/>
      <c r="C126" s="41"/>
      <c r="D126" s="41"/>
      <c r="E126" s="41"/>
      <c r="F126" s="43"/>
      <c r="G126" s="43"/>
      <c r="H126" s="43"/>
      <c r="I126" s="43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</row>
    <row r="127" spans="1:113">
      <c r="A127" s="41"/>
      <c r="B127" s="41"/>
      <c r="C127" s="41"/>
      <c r="D127" s="41"/>
      <c r="E127" s="41"/>
      <c r="F127" s="43"/>
      <c r="G127" s="43"/>
      <c r="H127" s="43"/>
      <c r="I127" s="43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</row>
    <row r="128" spans="1:113">
      <c r="A128" s="41"/>
      <c r="B128" s="41"/>
      <c r="C128" s="41"/>
      <c r="D128" s="41"/>
      <c r="E128" s="41"/>
      <c r="F128" s="43"/>
      <c r="G128" s="43"/>
      <c r="H128" s="43"/>
      <c r="I128" s="43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</row>
    <row r="129" spans="1:113">
      <c r="A129" s="41"/>
      <c r="B129" s="41"/>
      <c r="C129" s="41"/>
      <c r="D129" s="41"/>
      <c r="E129" s="41"/>
      <c r="F129" s="43"/>
      <c r="G129" s="43"/>
      <c r="H129" s="43"/>
      <c r="I129" s="43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</row>
    <row r="130" spans="1:113">
      <c r="A130" s="41"/>
      <c r="B130" s="41"/>
      <c r="C130" s="41"/>
      <c r="D130" s="41"/>
      <c r="E130" s="41"/>
      <c r="F130" s="43"/>
      <c r="G130" s="43"/>
      <c r="H130" s="43"/>
      <c r="I130" s="43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</row>
    <row r="131" spans="1:113">
      <c r="A131" s="41"/>
      <c r="B131" s="41"/>
      <c r="C131" s="41"/>
      <c r="D131" s="41"/>
      <c r="E131" s="41"/>
      <c r="F131" s="43"/>
      <c r="G131" s="43"/>
      <c r="H131" s="43"/>
      <c r="I131" s="43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</row>
    <row r="132" spans="1:113">
      <c r="A132" s="41"/>
      <c r="B132" s="41"/>
      <c r="C132" s="41"/>
      <c r="D132" s="41"/>
      <c r="E132" s="41"/>
      <c r="F132" s="43"/>
      <c r="G132" s="43"/>
      <c r="H132" s="43"/>
      <c r="I132" s="43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</row>
    <row r="133" spans="1:113">
      <c r="A133" s="41"/>
      <c r="B133" s="41"/>
      <c r="C133" s="41"/>
      <c r="D133" s="41"/>
      <c r="E133" s="41"/>
      <c r="F133" s="43"/>
      <c r="G133" s="43"/>
      <c r="H133" s="43"/>
      <c r="I133" s="43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</row>
    <row r="134" spans="1:113">
      <c r="A134" s="41"/>
      <c r="B134" s="41"/>
      <c r="C134" s="41"/>
      <c r="D134" s="41"/>
      <c r="E134" s="41"/>
      <c r="F134" s="43"/>
      <c r="G134" s="43"/>
      <c r="H134" s="43"/>
      <c r="I134" s="43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</row>
    <row r="135" spans="1:113">
      <c r="A135" s="41"/>
      <c r="B135" s="41"/>
      <c r="C135" s="41"/>
      <c r="D135" s="41"/>
      <c r="E135" s="41"/>
      <c r="F135" s="43"/>
      <c r="G135" s="43"/>
      <c r="H135" s="43"/>
      <c r="I135" s="43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</row>
    <row r="136" spans="1:113">
      <c r="A136" s="41"/>
      <c r="B136" s="41"/>
      <c r="C136" s="41"/>
      <c r="D136" s="41"/>
      <c r="E136" s="41"/>
      <c r="F136" s="43"/>
      <c r="G136" s="43"/>
      <c r="H136" s="43"/>
      <c r="I136" s="43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</row>
    <row r="137" spans="1:113">
      <c r="A137" s="41"/>
      <c r="B137" s="41"/>
      <c r="C137" s="41"/>
      <c r="D137" s="41"/>
      <c r="E137" s="41"/>
      <c r="F137" s="43"/>
      <c r="G137" s="43"/>
      <c r="H137" s="43"/>
      <c r="I137" s="43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</row>
    <row r="138" spans="1:113">
      <c r="A138" s="41"/>
      <c r="B138" s="41"/>
      <c r="C138" s="41"/>
      <c r="D138" s="41"/>
      <c r="E138" s="41"/>
      <c r="F138" s="43"/>
      <c r="G138" s="43"/>
      <c r="H138" s="43"/>
      <c r="I138" s="43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</row>
    <row r="139" spans="1:113">
      <c r="A139" s="41"/>
      <c r="B139" s="41"/>
      <c r="C139" s="41"/>
      <c r="D139" s="41"/>
      <c r="E139" s="41"/>
      <c r="F139" s="43"/>
      <c r="G139" s="43"/>
      <c r="H139" s="43"/>
      <c r="I139" s="43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</row>
    <row r="140" spans="1:113">
      <c r="A140" s="41"/>
      <c r="B140" s="41"/>
      <c r="C140" s="41"/>
      <c r="D140" s="41"/>
      <c r="E140" s="41"/>
      <c r="F140" s="43"/>
      <c r="G140" s="43"/>
      <c r="H140" s="43"/>
      <c r="I140" s="43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</row>
    <row r="141" spans="1:113">
      <c r="A141" s="41"/>
      <c r="B141" s="41"/>
      <c r="C141" s="41"/>
      <c r="D141" s="41"/>
      <c r="E141" s="41"/>
      <c r="F141" s="43"/>
      <c r="G141" s="43"/>
      <c r="H141" s="43"/>
      <c r="I141" s="43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</row>
    <row r="142" spans="1:113">
      <c r="A142" s="41"/>
      <c r="B142" s="41"/>
      <c r="C142" s="41"/>
      <c r="D142" s="41"/>
      <c r="E142" s="41"/>
      <c r="F142" s="43"/>
      <c r="G142" s="43"/>
      <c r="H142" s="43"/>
      <c r="I142" s="43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</row>
    <row r="143" spans="1:113">
      <c r="A143" s="41"/>
      <c r="B143" s="41"/>
      <c r="C143" s="41"/>
      <c r="D143" s="41"/>
      <c r="E143" s="41"/>
      <c r="F143" s="43"/>
      <c r="G143" s="43"/>
      <c r="H143" s="43"/>
      <c r="I143" s="43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</row>
    <row r="144" spans="1:113">
      <c r="A144" s="41"/>
      <c r="B144" s="41"/>
      <c r="C144" s="41"/>
      <c r="D144" s="41"/>
      <c r="E144" s="41"/>
      <c r="F144" s="43"/>
      <c r="G144" s="43"/>
      <c r="H144" s="43"/>
      <c r="I144" s="43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</row>
    <row r="145" spans="1:113">
      <c r="A145" s="41"/>
      <c r="B145" s="41"/>
      <c r="C145" s="41"/>
      <c r="D145" s="41"/>
      <c r="E145" s="41"/>
      <c r="F145" s="43"/>
      <c r="G145" s="43"/>
      <c r="H145" s="43"/>
      <c r="I145" s="43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</row>
    <row r="146" spans="1:113">
      <c r="A146" s="41"/>
      <c r="B146" s="41"/>
      <c r="C146" s="41"/>
      <c r="D146" s="41"/>
      <c r="E146" s="41"/>
      <c r="F146" s="43"/>
      <c r="G146" s="43"/>
      <c r="H146" s="43"/>
      <c r="I146" s="43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</row>
    <row r="147" spans="1:113">
      <c r="A147" s="41"/>
      <c r="B147" s="41"/>
      <c r="C147" s="41"/>
      <c r="D147" s="41"/>
      <c r="E147" s="41"/>
      <c r="F147" s="43"/>
      <c r="G147" s="43"/>
      <c r="H147" s="43"/>
      <c r="I147" s="43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</row>
    <row r="148" spans="1:113">
      <c r="A148" s="41"/>
      <c r="B148" s="41"/>
      <c r="C148" s="41"/>
      <c r="D148" s="41"/>
      <c r="E148" s="41"/>
      <c r="F148" s="43"/>
      <c r="G148" s="43"/>
      <c r="H148" s="43"/>
      <c r="I148" s="43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</row>
    <row r="149" spans="1:113">
      <c r="A149" s="41"/>
      <c r="B149" s="41"/>
      <c r="C149" s="41"/>
      <c r="D149" s="41"/>
      <c r="E149" s="41"/>
      <c r="F149" s="43"/>
      <c r="G149" s="43"/>
      <c r="H149" s="43"/>
      <c r="I149" s="43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</row>
    <row r="150" spans="1:113">
      <c r="A150" s="41"/>
      <c r="B150" s="41"/>
      <c r="C150" s="41"/>
      <c r="D150" s="41"/>
      <c r="E150" s="41"/>
      <c r="F150" s="43"/>
      <c r="G150" s="43"/>
      <c r="H150" s="43"/>
      <c r="I150" s="43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</row>
    <row r="151" spans="1:113">
      <c r="A151" s="41"/>
      <c r="B151" s="41"/>
      <c r="C151" s="41"/>
      <c r="D151" s="41"/>
      <c r="E151" s="41"/>
      <c r="F151" s="43"/>
      <c r="G151" s="43"/>
      <c r="H151" s="43"/>
      <c r="I151" s="43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</row>
    <row r="152" spans="1:113">
      <c r="A152" s="41"/>
      <c r="B152" s="41"/>
      <c r="C152" s="41"/>
      <c r="D152" s="41"/>
      <c r="E152" s="41"/>
      <c r="F152" s="43"/>
      <c r="G152" s="43"/>
      <c r="H152" s="43"/>
      <c r="I152" s="43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</row>
    <row r="153" spans="1:113">
      <c r="A153" s="41"/>
      <c r="B153" s="41"/>
      <c r="C153" s="41"/>
      <c r="D153" s="41"/>
      <c r="E153" s="41"/>
      <c r="F153" s="43"/>
      <c r="G153" s="43"/>
      <c r="H153" s="43"/>
      <c r="I153" s="43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</row>
    <row r="154" spans="1:113">
      <c r="A154" s="41"/>
      <c r="B154" s="41"/>
      <c r="C154" s="41"/>
      <c r="D154" s="41"/>
      <c r="E154" s="41"/>
      <c r="F154" s="43"/>
      <c r="G154" s="43"/>
      <c r="H154" s="43"/>
      <c r="I154" s="43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</row>
    <row r="155" spans="1:113">
      <c r="A155" s="41"/>
      <c r="B155" s="41"/>
      <c r="C155" s="41"/>
      <c r="D155" s="41"/>
      <c r="E155" s="41"/>
      <c r="F155" s="43"/>
      <c r="G155" s="43"/>
      <c r="H155" s="43"/>
      <c r="I155" s="43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</row>
    <row r="156" spans="1:113">
      <c r="A156" s="41"/>
      <c r="B156" s="41"/>
      <c r="C156" s="41"/>
      <c r="D156" s="41"/>
      <c r="E156" s="41"/>
      <c r="F156" s="43"/>
      <c r="G156" s="43"/>
      <c r="H156" s="43"/>
      <c r="I156" s="43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</row>
    <row r="157" spans="1:113">
      <c r="A157" s="41"/>
      <c r="B157" s="41"/>
      <c r="C157" s="41"/>
      <c r="D157" s="41"/>
      <c r="E157" s="41"/>
      <c r="F157" s="43"/>
      <c r="G157" s="43"/>
      <c r="H157" s="43"/>
      <c r="I157" s="43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</row>
    <row r="158" spans="1:113">
      <c r="A158" s="41"/>
      <c r="B158" s="41"/>
      <c r="C158" s="41"/>
      <c r="D158" s="41"/>
      <c r="E158" s="41"/>
      <c r="F158" s="43"/>
      <c r="G158" s="43"/>
      <c r="H158" s="43"/>
      <c r="I158" s="43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</row>
    <row r="159" spans="1:113">
      <c r="A159" s="41"/>
      <c r="B159" s="41"/>
      <c r="C159" s="41"/>
      <c r="D159" s="41"/>
      <c r="E159" s="41"/>
      <c r="F159" s="43"/>
      <c r="G159" s="43"/>
      <c r="H159" s="43"/>
      <c r="I159" s="43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</row>
    <row r="160" spans="1:113">
      <c r="A160" s="41"/>
      <c r="B160" s="41"/>
      <c r="C160" s="41"/>
      <c r="D160" s="41"/>
      <c r="E160" s="41"/>
      <c r="F160" s="43"/>
      <c r="G160" s="43"/>
      <c r="H160" s="43"/>
      <c r="I160" s="43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</row>
    <row r="161" spans="1:113">
      <c r="A161" s="41"/>
      <c r="B161" s="41"/>
      <c r="C161" s="41"/>
      <c r="D161" s="41"/>
      <c r="E161" s="41"/>
      <c r="F161" s="43"/>
      <c r="G161" s="43"/>
      <c r="H161" s="43"/>
      <c r="I161" s="43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</row>
    <row r="162" spans="1:113">
      <c r="A162" s="41"/>
      <c r="B162" s="41"/>
      <c r="C162" s="41"/>
      <c r="D162" s="41"/>
      <c r="E162" s="41"/>
      <c r="F162" s="43"/>
      <c r="G162" s="43"/>
      <c r="H162" s="43"/>
      <c r="I162" s="43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</row>
    <row r="163" spans="1:113">
      <c r="A163" s="41"/>
      <c r="B163" s="41"/>
      <c r="C163" s="41"/>
      <c r="D163" s="41"/>
      <c r="E163" s="41"/>
      <c r="F163" s="43"/>
      <c r="G163" s="43"/>
      <c r="H163" s="43"/>
      <c r="I163" s="43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</row>
    <row r="164" spans="1:113">
      <c r="A164" s="41"/>
      <c r="B164" s="41"/>
      <c r="C164" s="41"/>
      <c r="D164" s="41"/>
      <c r="E164" s="41"/>
      <c r="F164" s="43"/>
      <c r="G164" s="43"/>
      <c r="H164" s="43"/>
      <c r="I164" s="43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</row>
    <row r="165" spans="1:113">
      <c r="A165" s="41"/>
      <c r="B165" s="41"/>
      <c r="C165" s="41"/>
      <c r="D165" s="41"/>
      <c r="E165" s="41"/>
      <c r="F165" s="43"/>
      <c r="G165" s="43"/>
      <c r="H165" s="43"/>
      <c r="I165" s="43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</row>
    <row r="166" spans="1:113">
      <c r="A166" s="41"/>
      <c r="B166" s="41"/>
      <c r="C166" s="41"/>
      <c r="D166" s="41"/>
      <c r="E166" s="41"/>
      <c r="F166" s="43"/>
      <c r="G166" s="43"/>
      <c r="H166" s="43"/>
      <c r="I166" s="43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</row>
    <row r="167" spans="1:113">
      <c r="A167" s="41"/>
      <c r="B167" s="41"/>
      <c r="C167" s="41"/>
      <c r="D167" s="41"/>
      <c r="E167" s="41"/>
      <c r="F167" s="43"/>
      <c r="G167" s="43"/>
      <c r="H167" s="43"/>
      <c r="I167" s="43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</row>
    <row r="168" spans="1:113">
      <c r="A168" s="41"/>
      <c r="B168" s="41"/>
      <c r="C168" s="41"/>
      <c r="D168" s="41"/>
      <c r="E168" s="41"/>
      <c r="F168" s="43"/>
      <c r="G168" s="43"/>
      <c r="H168" s="43"/>
      <c r="I168" s="43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</row>
    <row r="169" spans="1:113">
      <c r="A169" s="41"/>
      <c r="B169" s="41"/>
      <c r="C169" s="41"/>
      <c r="D169" s="41"/>
      <c r="E169" s="41"/>
      <c r="F169" s="43"/>
      <c r="G169" s="43"/>
      <c r="H169" s="43"/>
      <c r="I169" s="43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</row>
    <row r="170" spans="1:113">
      <c r="A170" s="41"/>
      <c r="B170" s="41"/>
      <c r="C170" s="41"/>
      <c r="D170" s="41"/>
      <c r="E170" s="41"/>
      <c r="F170" s="43"/>
      <c r="G170" s="43"/>
      <c r="H170" s="43"/>
      <c r="I170" s="43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</row>
    <row r="171" spans="1:113">
      <c r="A171" s="41"/>
      <c r="B171" s="41"/>
      <c r="C171" s="41"/>
      <c r="D171" s="41"/>
      <c r="E171" s="41"/>
      <c r="F171" s="43"/>
      <c r="G171" s="43"/>
      <c r="H171" s="43"/>
      <c r="I171" s="43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</row>
    <row r="172" spans="1:113">
      <c r="A172" s="41"/>
      <c r="B172" s="41"/>
      <c r="C172" s="41"/>
      <c r="D172" s="41"/>
      <c r="E172" s="41"/>
      <c r="F172" s="43"/>
      <c r="G172" s="43"/>
      <c r="H172" s="43"/>
      <c r="I172" s="43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</row>
    <row r="173" spans="1:113">
      <c r="A173" s="41"/>
      <c r="B173" s="41"/>
      <c r="C173" s="41"/>
      <c r="D173" s="41"/>
      <c r="E173" s="41"/>
      <c r="F173" s="43"/>
      <c r="G173" s="43"/>
      <c r="H173" s="43"/>
      <c r="I173" s="43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</row>
    <row r="174" spans="1:113">
      <c r="A174" s="41"/>
      <c r="B174" s="41"/>
      <c r="C174" s="41"/>
      <c r="D174" s="41"/>
      <c r="E174" s="41"/>
      <c r="F174" s="43"/>
      <c r="G174" s="43"/>
      <c r="H174" s="43"/>
      <c r="I174" s="43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</row>
    <row r="175" spans="1:113">
      <c r="A175" s="41"/>
      <c r="B175" s="41"/>
      <c r="C175" s="41"/>
      <c r="D175" s="41"/>
      <c r="E175" s="41"/>
      <c r="F175" s="43"/>
      <c r="G175" s="43"/>
      <c r="H175" s="43"/>
      <c r="I175" s="43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</row>
    <row r="176" spans="1:113">
      <c r="A176" s="41"/>
      <c r="B176" s="41"/>
      <c r="C176" s="41"/>
      <c r="D176" s="41"/>
      <c r="E176" s="41"/>
      <c r="F176" s="43"/>
      <c r="G176" s="43"/>
      <c r="H176" s="43"/>
      <c r="I176" s="43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</row>
    <row r="177" spans="1:113">
      <c r="A177" s="41"/>
      <c r="B177" s="41"/>
      <c r="C177" s="41"/>
      <c r="D177" s="41"/>
      <c r="E177" s="41"/>
      <c r="F177" s="43"/>
      <c r="G177" s="43"/>
      <c r="H177" s="43"/>
      <c r="I177" s="43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</row>
    <row r="178" spans="1:113">
      <c r="A178" s="41"/>
      <c r="B178" s="41"/>
      <c r="C178" s="41"/>
      <c r="D178" s="41"/>
      <c r="E178" s="41"/>
      <c r="F178" s="43"/>
      <c r="G178" s="43"/>
      <c r="H178" s="43"/>
      <c r="I178" s="43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</row>
    <row r="179" spans="1:113">
      <c r="A179" s="41"/>
      <c r="B179" s="41"/>
      <c r="C179" s="41"/>
      <c r="D179" s="41"/>
      <c r="E179" s="41"/>
      <c r="F179" s="43"/>
      <c r="G179" s="43"/>
      <c r="H179" s="43"/>
      <c r="I179" s="43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</row>
    <row r="180" spans="1:113">
      <c r="A180" s="41"/>
      <c r="B180" s="41"/>
      <c r="C180" s="41"/>
      <c r="D180" s="41"/>
      <c r="E180" s="41"/>
      <c r="F180" s="43"/>
      <c r="G180" s="43"/>
      <c r="H180" s="43"/>
      <c r="I180" s="43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</row>
    <row r="181" spans="1:113">
      <c r="A181" s="41"/>
      <c r="B181" s="41"/>
      <c r="C181" s="41"/>
      <c r="D181" s="41"/>
      <c r="E181" s="41"/>
      <c r="F181" s="43"/>
      <c r="G181" s="43"/>
      <c r="H181" s="43"/>
      <c r="I181" s="43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</row>
    <row r="182" spans="1:113">
      <c r="A182" s="41"/>
      <c r="B182" s="41"/>
      <c r="C182" s="41"/>
      <c r="D182" s="41"/>
      <c r="E182" s="41"/>
      <c r="F182" s="43"/>
      <c r="G182" s="43"/>
      <c r="H182" s="43"/>
      <c r="I182" s="43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</row>
    <row r="183" spans="1:113">
      <c r="A183" s="41"/>
      <c r="B183" s="41"/>
      <c r="C183" s="41"/>
      <c r="D183" s="41"/>
      <c r="E183" s="41"/>
      <c r="F183" s="43"/>
      <c r="G183" s="43"/>
      <c r="H183" s="43"/>
      <c r="I183" s="43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</row>
    <row r="184" spans="1:113">
      <c r="A184" s="41"/>
      <c r="B184" s="41"/>
      <c r="C184" s="41"/>
      <c r="D184" s="41"/>
      <c r="E184" s="41"/>
      <c r="F184" s="43"/>
      <c r="G184" s="43"/>
      <c r="H184" s="43"/>
      <c r="I184" s="43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</row>
    <row r="185" spans="1:113">
      <c r="A185" s="41"/>
      <c r="B185" s="41"/>
      <c r="C185" s="41"/>
      <c r="D185" s="41"/>
      <c r="E185" s="41"/>
      <c r="F185" s="43"/>
      <c r="G185" s="43"/>
      <c r="H185" s="43"/>
      <c r="I185" s="43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</row>
    <row r="186" spans="1:113">
      <c r="A186" s="41"/>
      <c r="B186" s="41"/>
      <c r="C186" s="41"/>
      <c r="D186" s="41"/>
      <c r="E186" s="41"/>
      <c r="F186" s="43"/>
      <c r="G186" s="43"/>
      <c r="H186" s="43"/>
      <c r="I186" s="43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</row>
    <row r="187" spans="1:113">
      <c r="A187" s="41"/>
      <c r="B187" s="41"/>
      <c r="C187" s="41"/>
      <c r="D187" s="41"/>
      <c r="E187" s="41"/>
      <c r="F187" s="43"/>
      <c r="G187" s="43"/>
      <c r="H187" s="43"/>
      <c r="I187" s="43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</row>
    <row r="188" spans="1:113">
      <c r="A188" s="41"/>
      <c r="B188" s="41"/>
      <c r="C188" s="41"/>
      <c r="D188" s="41"/>
      <c r="E188" s="41"/>
      <c r="F188" s="43"/>
      <c r="G188" s="43"/>
      <c r="H188" s="43"/>
      <c r="I188" s="43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</row>
    <row r="189" spans="1:113">
      <c r="A189" s="41"/>
      <c r="B189" s="41"/>
      <c r="C189" s="41"/>
      <c r="D189" s="41"/>
      <c r="E189" s="41"/>
      <c r="F189" s="43"/>
      <c r="G189" s="43"/>
      <c r="H189" s="43"/>
      <c r="I189" s="43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</row>
    <row r="190" spans="1:113">
      <c r="A190" s="41"/>
      <c r="B190" s="41"/>
      <c r="C190" s="41"/>
      <c r="D190" s="41"/>
      <c r="E190" s="41"/>
      <c r="F190" s="43"/>
      <c r="G190" s="43"/>
      <c r="H190" s="43"/>
      <c r="I190" s="43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</row>
    <row r="191" spans="1:113">
      <c r="A191" s="41"/>
      <c r="B191" s="41"/>
      <c r="C191" s="41"/>
      <c r="D191" s="41"/>
      <c r="E191" s="41"/>
      <c r="F191" s="43"/>
      <c r="G191" s="43"/>
      <c r="H191" s="43"/>
      <c r="I191" s="43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</row>
    <row r="192" spans="1:113">
      <c r="A192" s="41"/>
      <c r="B192" s="41"/>
      <c r="C192" s="41"/>
      <c r="D192" s="41"/>
      <c r="E192" s="41"/>
      <c r="F192" s="43"/>
      <c r="G192" s="43"/>
      <c r="H192" s="43"/>
      <c r="I192" s="43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</row>
    <row r="193" spans="1:113">
      <c r="A193" s="41"/>
      <c r="B193" s="41"/>
      <c r="C193" s="41"/>
      <c r="D193" s="41"/>
      <c r="E193" s="41"/>
      <c r="F193" s="43"/>
      <c r="G193" s="43"/>
      <c r="H193" s="43"/>
      <c r="I193" s="43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</row>
    <row r="194" spans="1:113">
      <c r="A194" s="41"/>
      <c r="B194" s="41"/>
      <c r="C194" s="41"/>
      <c r="D194" s="41"/>
      <c r="E194" s="41"/>
      <c r="F194" s="43"/>
      <c r="G194" s="43"/>
      <c r="H194" s="43"/>
      <c r="I194" s="43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</row>
    <row r="195" spans="1:113">
      <c r="A195" s="41"/>
      <c r="B195" s="41"/>
      <c r="C195" s="41"/>
      <c r="D195" s="41"/>
      <c r="E195" s="41"/>
      <c r="F195" s="43"/>
      <c r="G195" s="43"/>
      <c r="H195" s="43"/>
      <c r="I195" s="43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</row>
    <row r="196" spans="1:113">
      <c r="A196" s="41"/>
      <c r="B196" s="41"/>
      <c r="C196" s="41"/>
      <c r="D196" s="41"/>
      <c r="E196" s="41"/>
      <c r="F196" s="43"/>
      <c r="G196" s="43"/>
      <c r="H196" s="43"/>
      <c r="I196" s="43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</row>
    <row r="197" spans="1:113">
      <c r="A197" s="41"/>
      <c r="B197" s="41"/>
      <c r="C197" s="41"/>
      <c r="D197" s="41"/>
      <c r="E197" s="41"/>
      <c r="F197" s="43"/>
      <c r="G197" s="43"/>
      <c r="H197" s="43"/>
      <c r="I197" s="43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</row>
    <row r="198" spans="1:113">
      <c r="A198" s="41"/>
      <c r="B198" s="41"/>
      <c r="C198" s="41"/>
      <c r="D198" s="41"/>
      <c r="E198" s="41"/>
      <c r="F198" s="43"/>
      <c r="G198" s="43"/>
      <c r="H198" s="43"/>
      <c r="I198" s="43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</row>
    <row r="199" spans="1:113">
      <c r="A199" s="41"/>
      <c r="B199" s="41"/>
      <c r="C199" s="41"/>
      <c r="D199" s="41"/>
      <c r="E199" s="41"/>
      <c r="F199" s="43"/>
      <c r="G199" s="43"/>
      <c r="H199" s="43"/>
      <c r="I199" s="43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</row>
    <row r="200" spans="1:113">
      <c r="A200" s="41"/>
      <c r="B200" s="41"/>
      <c r="C200" s="41"/>
      <c r="D200" s="41"/>
      <c r="E200" s="41"/>
      <c r="F200" s="43"/>
      <c r="G200" s="43"/>
      <c r="H200" s="43"/>
      <c r="I200" s="43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</row>
    <row r="201" spans="1:113">
      <c r="A201" s="41"/>
      <c r="B201" s="41"/>
      <c r="C201" s="41"/>
      <c r="D201" s="41"/>
      <c r="E201" s="41"/>
      <c r="F201" s="43"/>
      <c r="G201" s="43"/>
      <c r="H201" s="43"/>
      <c r="I201" s="43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41"/>
      <c r="BB201" s="41"/>
      <c r="BC201" s="41"/>
      <c r="BD201" s="41"/>
      <c r="BE201" s="41"/>
      <c r="BF201" s="41"/>
      <c r="BG201" s="41"/>
      <c r="BH201" s="41"/>
      <c r="BI201" s="41"/>
      <c r="BJ201" s="41"/>
      <c r="BK201" s="41"/>
      <c r="BL201" s="41"/>
      <c r="BM201" s="41"/>
      <c r="BN201" s="41"/>
      <c r="BO201" s="41"/>
      <c r="BP201" s="41"/>
      <c r="BQ201" s="41"/>
      <c r="BR201" s="41"/>
      <c r="BS201" s="41"/>
      <c r="BT201" s="41"/>
      <c r="BU201" s="41"/>
      <c r="BV201" s="41"/>
      <c r="BW201" s="41"/>
      <c r="BX201" s="41"/>
      <c r="BY201" s="41"/>
      <c r="BZ201" s="41"/>
      <c r="CA201" s="41"/>
      <c r="CB201" s="41"/>
      <c r="CC201" s="41"/>
      <c r="CD201" s="41"/>
      <c r="CE201" s="41"/>
      <c r="CF201" s="41"/>
      <c r="CG201" s="41"/>
      <c r="CH201" s="41"/>
      <c r="CI201" s="41"/>
      <c r="CJ201" s="41"/>
      <c r="CK201" s="41"/>
      <c r="CL201" s="41"/>
      <c r="CM201" s="41"/>
      <c r="CN201" s="41"/>
      <c r="CO201" s="41"/>
      <c r="CP201" s="41"/>
      <c r="CQ201" s="41"/>
      <c r="CR201" s="41"/>
      <c r="CS201" s="41"/>
      <c r="CT201" s="41"/>
      <c r="CU201" s="41"/>
      <c r="CV201" s="41"/>
      <c r="CW201" s="41"/>
      <c r="CX201" s="41"/>
      <c r="CY201" s="41"/>
      <c r="CZ201" s="41"/>
      <c r="DA201" s="41"/>
      <c r="DB201" s="41"/>
      <c r="DC201" s="41"/>
      <c r="DD201" s="41"/>
      <c r="DE201" s="41"/>
      <c r="DF201" s="41"/>
      <c r="DG201" s="41"/>
      <c r="DH201" s="41"/>
      <c r="DI201" s="41"/>
    </row>
    <row r="202" spans="1:113">
      <c r="A202" s="41"/>
      <c r="B202" s="41"/>
      <c r="C202" s="41"/>
      <c r="D202" s="41"/>
      <c r="E202" s="41"/>
      <c r="F202" s="43"/>
      <c r="G202" s="43"/>
      <c r="H202" s="43"/>
      <c r="I202" s="43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41"/>
      <c r="BB202" s="41"/>
      <c r="BC202" s="41"/>
      <c r="BD202" s="41"/>
      <c r="BE202" s="41"/>
      <c r="BF202" s="41"/>
      <c r="BG202" s="41"/>
      <c r="BH202" s="41"/>
      <c r="BI202" s="41"/>
      <c r="BJ202" s="41"/>
      <c r="BK202" s="41"/>
      <c r="BL202" s="41"/>
      <c r="BM202" s="41"/>
      <c r="BN202" s="41"/>
      <c r="BO202" s="41"/>
      <c r="BP202" s="41"/>
      <c r="BQ202" s="41"/>
      <c r="BR202" s="41"/>
      <c r="BS202" s="41"/>
      <c r="BT202" s="41"/>
      <c r="BU202" s="41"/>
      <c r="BV202" s="41"/>
      <c r="BW202" s="41"/>
      <c r="BX202" s="41"/>
      <c r="BY202" s="41"/>
      <c r="BZ202" s="41"/>
      <c r="CA202" s="41"/>
      <c r="CB202" s="41"/>
      <c r="CC202" s="41"/>
      <c r="CD202" s="41"/>
      <c r="CE202" s="41"/>
      <c r="CF202" s="41"/>
      <c r="CG202" s="41"/>
      <c r="CH202" s="41"/>
      <c r="CI202" s="41"/>
      <c r="CJ202" s="41"/>
      <c r="CK202" s="41"/>
      <c r="CL202" s="41"/>
      <c r="CM202" s="41"/>
      <c r="CN202" s="41"/>
      <c r="CO202" s="41"/>
      <c r="CP202" s="41"/>
      <c r="CQ202" s="41"/>
      <c r="CR202" s="41"/>
      <c r="CS202" s="41"/>
      <c r="CT202" s="41"/>
      <c r="CU202" s="41"/>
      <c r="CV202" s="41"/>
      <c r="CW202" s="41"/>
      <c r="CX202" s="41"/>
      <c r="CY202" s="41"/>
      <c r="CZ202" s="41"/>
      <c r="DA202" s="41"/>
      <c r="DB202" s="41"/>
      <c r="DC202" s="41"/>
      <c r="DD202" s="41"/>
      <c r="DE202" s="41"/>
      <c r="DF202" s="41"/>
      <c r="DG202" s="41"/>
      <c r="DH202" s="41"/>
      <c r="DI202" s="41"/>
    </row>
    <row r="203" spans="1:113">
      <c r="A203" s="41"/>
      <c r="B203" s="41"/>
      <c r="C203" s="41"/>
      <c r="D203" s="41"/>
      <c r="E203" s="41"/>
      <c r="F203" s="43"/>
      <c r="G203" s="43"/>
      <c r="H203" s="43"/>
      <c r="I203" s="43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</row>
    <row r="204" spans="1:113">
      <c r="A204" s="41"/>
      <c r="B204" s="41"/>
      <c r="C204" s="41"/>
      <c r="D204" s="41"/>
      <c r="E204" s="41"/>
      <c r="F204" s="43"/>
      <c r="G204" s="43"/>
      <c r="H204" s="43"/>
      <c r="I204" s="43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</row>
    <row r="205" spans="1:113">
      <c r="A205" s="41"/>
      <c r="B205" s="41"/>
      <c r="C205" s="41"/>
      <c r="D205" s="41"/>
      <c r="E205" s="41"/>
      <c r="F205" s="43"/>
      <c r="G205" s="43"/>
      <c r="H205" s="43"/>
      <c r="I205" s="43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</row>
    <row r="206" spans="1:113">
      <c r="A206" s="41"/>
      <c r="B206" s="41"/>
      <c r="C206" s="41"/>
      <c r="D206" s="41"/>
      <c r="E206" s="41"/>
      <c r="F206" s="43"/>
      <c r="G206" s="43"/>
      <c r="H206" s="43"/>
      <c r="I206" s="43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41"/>
      <c r="BB206" s="41"/>
      <c r="BC206" s="41"/>
      <c r="BD206" s="41"/>
      <c r="BE206" s="41"/>
      <c r="BF206" s="41"/>
      <c r="BG206" s="41"/>
      <c r="BH206" s="41"/>
      <c r="BI206" s="41"/>
      <c r="BJ206" s="41"/>
      <c r="BK206" s="41"/>
      <c r="BL206" s="41"/>
      <c r="BM206" s="41"/>
      <c r="BN206" s="41"/>
      <c r="BO206" s="41"/>
      <c r="BP206" s="41"/>
      <c r="BQ206" s="41"/>
      <c r="BR206" s="41"/>
      <c r="BS206" s="41"/>
      <c r="BT206" s="41"/>
      <c r="BU206" s="41"/>
      <c r="BV206" s="41"/>
      <c r="BW206" s="41"/>
      <c r="BX206" s="41"/>
      <c r="BY206" s="41"/>
      <c r="BZ206" s="41"/>
      <c r="CA206" s="41"/>
      <c r="CB206" s="41"/>
      <c r="CC206" s="41"/>
      <c r="CD206" s="41"/>
      <c r="CE206" s="41"/>
      <c r="CF206" s="41"/>
      <c r="CG206" s="41"/>
      <c r="CH206" s="41"/>
      <c r="CI206" s="41"/>
      <c r="CJ206" s="41"/>
      <c r="CK206" s="41"/>
      <c r="CL206" s="41"/>
      <c r="CM206" s="41"/>
      <c r="CN206" s="41"/>
      <c r="CO206" s="41"/>
      <c r="CP206" s="41"/>
      <c r="CQ206" s="41"/>
      <c r="CR206" s="41"/>
      <c r="CS206" s="41"/>
      <c r="CT206" s="41"/>
      <c r="CU206" s="41"/>
      <c r="CV206" s="41"/>
      <c r="CW206" s="41"/>
      <c r="CX206" s="41"/>
      <c r="CY206" s="41"/>
      <c r="CZ206" s="41"/>
      <c r="DA206" s="41"/>
      <c r="DB206" s="41"/>
      <c r="DC206" s="41"/>
      <c r="DD206" s="41"/>
      <c r="DE206" s="41"/>
      <c r="DF206" s="41"/>
      <c r="DG206" s="41"/>
      <c r="DH206" s="41"/>
      <c r="DI206" s="41"/>
    </row>
    <row r="207" spans="1:113">
      <c r="A207" s="41"/>
      <c r="B207" s="41"/>
      <c r="C207" s="41"/>
      <c r="D207" s="41"/>
      <c r="E207" s="41"/>
      <c r="F207" s="43"/>
      <c r="G207" s="43"/>
      <c r="H207" s="43"/>
      <c r="I207" s="43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41"/>
      <c r="BB207" s="41"/>
      <c r="BC207" s="41"/>
      <c r="BD207" s="41"/>
      <c r="BE207" s="41"/>
      <c r="BF207" s="41"/>
      <c r="BG207" s="41"/>
      <c r="BH207" s="41"/>
      <c r="BI207" s="41"/>
      <c r="BJ207" s="41"/>
      <c r="BK207" s="41"/>
      <c r="BL207" s="41"/>
      <c r="BM207" s="41"/>
      <c r="BN207" s="41"/>
      <c r="BO207" s="41"/>
      <c r="BP207" s="41"/>
      <c r="BQ207" s="41"/>
      <c r="BR207" s="41"/>
      <c r="BS207" s="41"/>
      <c r="BT207" s="41"/>
      <c r="BU207" s="41"/>
      <c r="BV207" s="41"/>
      <c r="BW207" s="41"/>
      <c r="BX207" s="41"/>
      <c r="BY207" s="41"/>
      <c r="BZ207" s="41"/>
      <c r="CA207" s="41"/>
      <c r="CB207" s="41"/>
      <c r="CC207" s="41"/>
      <c r="CD207" s="41"/>
      <c r="CE207" s="41"/>
      <c r="CF207" s="41"/>
      <c r="CG207" s="41"/>
      <c r="CH207" s="41"/>
      <c r="CI207" s="41"/>
      <c r="CJ207" s="41"/>
      <c r="CK207" s="41"/>
      <c r="CL207" s="41"/>
      <c r="CM207" s="41"/>
      <c r="CN207" s="41"/>
      <c r="CO207" s="41"/>
      <c r="CP207" s="41"/>
      <c r="CQ207" s="41"/>
      <c r="CR207" s="41"/>
      <c r="CS207" s="41"/>
      <c r="CT207" s="41"/>
      <c r="CU207" s="41"/>
      <c r="CV207" s="41"/>
      <c r="CW207" s="41"/>
      <c r="CX207" s="41"/>
      <c r="CY207" s="41"/>
      <c r="CZ207" s="41"/>
      <c r="DA207" s="41"/>
      <c r="DB207" s="41"/>
      <c r="DC207" s="41"/>
      <c r="DD207" s="41"/>
      <c r="DE207" s="41"/>
      <c r="DF207" s="41"/>
      <c r="DG207" s="41"/>
      <c r="DH207" s="41"/>
      <c r="DI207" s="41"/>
    </row>
    <row r="208" spans="1:113">
      <c r="A208" s="41"/>
      <c r="B208" s="41"/>
      <c r="C208" s="41"/>
      <c r="D208" s="41"/>
      <c r="E208" s="41"/>
      <c r="F208" s="43"/>
      <c r="G208" s="43"/>
      <c r="H208" s="43"/>
      <c r="I208" s="43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41"/>
      <c r="BB208" s="41"/>
      <c r="BC208" s="41"/>
      <c r="BD208" s="41"/>
      <c r="BE208" s="41"/>
      <c r="BF208" s="41"/>
      <c r="BG208" s="41"/>
      <c r="BH208" s="41"/>
      <c r="BI208" s="41"/>
      <c r="BJ208" s="41"/>
      <c r="BK208" s="41"/>
      <c r="BL208" s="41"/>
      <c r="BM208" s="41"/>
      <c r="BN208" s="41"/>
      <c r="BO208" s="41"/>
      <c r="BP208" s="41"/>
      <c r="BQ208" s="41"/>
      <c r="BR208" s="41"/>
      <c r="BS208" s="41"/>
      <c r="BT208" s="41"/>
      <c r="BU208" s="41"/>
      <c r="BV208" s="41"/>
      <c r="BW208" s="41"/>
      <c r="BX208" s="41"/>
      <c r="BY208" s="41"/>
      <c r="BZ208" s="41"/>
      <c r="CA208" s="41"/>
      <c r="CB208" s="41"/>
      <c r="CC208" s="41"/>
      <c r="CD208" s="41"/>
      <c r="CE208" s="41"/>
      <c r="CF208" s="41"/>
      <c r="CG208" s="41"/>
      <c r="CH208" s="41"/>
      <c r="CI208" s="41"/>
      <c r="CJ208" s="41"/>
      <c r="CK208" s="41"/>
      <c r="CL208" s="41"/>
      <c r="CM208" s="41"/>
      <c r="CN208" s="41"/>
      <c r="CO208" s="41"/>
      <c r="CP208" s="41"/>
      <c r="CQ208" s="41"/>
      <c r="CR208" s="41"/>
      <c r="CS208" s="41"/>
      <c r="CT208" s="41"/>
      <c r="CU208" s="41"/>
      <c r="CV208" s="41"/>
      <c r="CW208" s="41"/>
      <c r="CX208" s="41"/>
      <c r="CY208" s="41"/>
      <c r="CZ208" s="41"/>
      <c r="DA208" s="41"/>
      <c r="DB208" s="41"/>
      <c r="DC208" s="41"/>
      <c r="DD208" s="41"/>
      <c r="DE208" s="41"/>
      <c r="DF208" s="41"/>
      <c r="DG208" s="41"/>
      <c r="DH208" s="41"/>
      <c r="DI208" s="41"/>
    </row>
    <row r="209" spans="1:113">
      <c r="A209" s="41"/>
      <c r="B209" s="41"/>
      <c r="C209" s="41"/>
      <c r="D209" s="41"/>
      <c r="E209" s="41"/>
      <c r="F209" s="43"/>
      <c r="G209" s="43"/>
      <c r="H209" s="43"/>
      <c r="I209" s="43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  <c r="BB209" s="41"/>
      <c r="BC209" s="41"/>
      <c r="BD209" s="41"/>
      <c r="BE209" s="41"/>
      <c r="BF209" s="41"/>
      <c r="BG209" s="41"/>
      <c r="BH209" s="41"/>
      <c r="BI209" s="41"/>
      <c r="BJ209" s="41"/>
      <c r="BK209" s="41"/>
      <c r="BL209" s="41"/>
      <c r="BM209" s="41"/>
      <c r="BN209" s="41"/>
      <c r="BO209" s="41"/>
      <c r="BP209" s="41"/>
      <c r="BQ209" s="41"/>
      <c r="BR209" s="41"/>
      <c r="BS209" s="41"/>
      <c r="BT209" s="41"/>
      <c r="BU209" s="41"/>
      <c r="BV209" s="41"/>
      <c r="BW209" s="41"/>
      <c r="BX209" s="41"/>
      <c r="BY209" s="41"/>
      <c r="BZ209" s="41"/>
      <c r="CA209" s="41"/>
      <c r="CB209" s="41"/>
      <c r="CC209" s="41"/>
      <c r="CD209" s="41"/>
      <c r="CE209" s="41"/>
      <c r="CF209" s="41"/>
      <c r="CG209" s="41"/>
      <c r="CH209" s="41"/>
      <c r="CI209" s="41"/>
      <c r="CJ209" s="41"/>
      <c r="CK209" s="41"/>
      <c r="CL209" s="41"/>
      <c r="CM209" s="41"/>
      <c r="CN209" s="41"/>
      <c r="CO209" s="41"/>
      <c r="CP209" s="41"/>
      <c r="CQ209" s="41"/>
      <c r="CR209" s="41"/>
      <c r="CS209" s="41"/>
      <c r="CT209" s="41"/>
      <c r="CU209" s="41"/>
      <c r="CV209" s="41"/>
      <c r="CW209" s="41"/>
      <c r="CX209" s="41"/>
      <c r="CY209" s="41"/>
      <c r="CZ209" s="41"/>
      <c r="DA209" s="41"/>
      <c r="DB209" s="41"/>
      <c r="DC209" s="41"/>
      <c r="DD209" s="41"/>
      <c r="DE209" s="41"/>
      <c r="DF209" s="41"/>
      <c r="DG209" s="41"/>
      <c r="DH209" s="41"/>
      <c r="DI209" s="41"/>
    </row>
    <row r="210" spans="1:113">
      <c r="A210" s="41"/>
      <c r="B210" s="41"/>
      <c r="C210" s="41"/>
      <c r="D210" s="41"/>
      <c r="E210" s="41"/>
      <c r="F210" s="43"/>
      <c r="G210" s="43"/>
      <c r="H210" s="43"/>
      <c r="I210" s="43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41"/>
      <c r="BB210" s="41"/>
      <c r="BC210" s="41"/>
      <c r="BD210" s="41"/>
      <c r="BE210" s="41"/>
      <c r="BF210" s="41"/>
      <c r="BG210" s="41"/>
      <c r="BH210" s="41"/>
      <c r="BI210" s="41"/>
      <c r="BJ210" s="41"/>
      <c r="BK210" s="41"/>
      <c r="BL210" s="41"/>
      <c r="BM210" s="41"/>
      <c r="BN210" s="41"/>
      <c r="BO210" s="41"/>
      <c r="BP210" s="41"/>
      <c r="BQ210" s="41"/>
      <c r="BR210" s="41"/>
      <c r="BS210" s="41"/>
      <c r="BT210" s="41"/>
      <c r="BU210" s="41"/>
      <c r="BV210" s="41"/>
      <c r="BW210" s="41"/>
      <c r="BX210" s="41"/>
      <c r="BY210" s="41"/>
      <c r="BZ210" s="41"/>
      <c r="CA210" s="41"/>
      <c r="CB210" s="41"/>
      <c r="CC210" s="41"/>
      <c r="CD210" s="41"/>
      <c r="CE210" s="41"/>
      <c r="CF210" s="41"/>
      <c r="CG210" s="41"/>
      <c r="CH210" s="41"/>
      <c r="CI210" s="41"/>
      <c r="CJ210" s="41"/>
      <c r="CK210" s="41"/>
      <c r="CL210" s="41"/>
      <c r="CM210" s="41"/>
      <c r="CN210" s="41"/>
      <c r="CO210" s="41"/>
      <c r="CP210" s="41"/>
      <c r="CQ210" s="41"/>
      <c r="CR210" s="41"/>
      <c r="CS210" s="41"/>
      <c r="CT210" s="41"/>
      <c r="CU210" s="41"/>
      <c r="CV210" s="41"/>
      <c r="CW210" s="41"/>
      <c r="CX210" s="41"/>
      <c r="CY210" s="41"/>
      <c r="CZ210" s="41"/>
      <c r="DA210" s="41"/>
      <c r="DB210" s="41"/>
      <c r="DC210" s="41"/>
      <c r="DD210" s="41"/>
      <c r="DE210" s="41"/>
      <c r="DF210" s="41"/>
      <c r="DG210" s="41"/>
      <c r="DH210" s="41"/>
      <c r="DI210" s="41"/>
    </row>
    <row r="211" spans="1:113">
      <c r="A211" s="41"/>
      <c r="B211" s="41"/>
      <c r="C211" s="41"/>
      <c r="D211" s="41"/>
      <c r="E211" s="41"/>
      <c r="F211" s="43"/>
      <c r="G211" s="43"/>
      <c r="H211" s="43"/>
      <c r="I211" s="43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41"/>
      <c r="BB211" s="41"/>
      <c r="BC211" s="41"/>
      <c r="BD211" s="41"/>
      <c r="BE211" s="41"/>
      <c r="BF211" s="41"/>
      <c r="BG211" s="41"/>
      <c r="BH211" s="41"/>
      <c r="BI211" s="41"/>
      <c r="BJ211" s="41"/>
      <c r="BK211" s="41"/>
      <c r="BL211" s="41"/>
      <c r="BM211" s="41"/>
      <c r="BN211" s="41"/>
      <c r="BO211" s="41"/>
      <c r="BP211" s="41"/>
      <c r="BQ211" s="41"/>
      <c r="BR211" s="41"/>
      <c r="BS211" s="41"/>
      <c r="BT211" s="41"/>
      <c r="BU211" s="41"/>
      <c r="BV211" s="41"/>
      <c r="BW211" s="41"/>
      <c r="BX211" s="41"/>
      <c r="BY211" s="41"/>
      <c r="BZ211" s="41"/>
      <c r="CA211" s="41"/>
      <c r="CB211" s="41"/>
      <c r="CC211" s="41"/>
      <c r="CD211" s="41"/>
      <c r="CE211" s="41"/>
      <c r="CF211" s="41"/>
      <c r="CG211" s="41"/>
      <c r="CH211" s="41"/>
      <c r="CI211" s="41"/>
      <c r="CJ211" s="41"/>
      <c r="CK211" s="41"/>
      <c r="CL211" s="41"/>
      <c r="CM211" s="41"/>
      <c r="CN211" s="41"/>
      <c r="CO211" s="41"/>
      <c r="CP211" s="41"/>
      <c r="CQ211" s="41"/>
      <c r="CR211" s="41"/>
      <c r="CS211" s="41"/>
      <c r="CT211" s="41"/>
      <c r="CU211" s="41"/>
      <c r="CV211" s="41"/>
      <c r="CW211" s="41"/>
      <c r="CX211" s="41"/>
      <c r="CY211" s="41"/>
      <c r="CZ211" s="41"/>
      <c r="DA211" s="41"/>
      <c r="DB211" s="41"/>
      <c r="DC211" s="41"/>
      <c r="DD211" s="41"/>
      <c r="DE211" s="41"/>
      <c r="DF211" s="41"/>
      <c r="DG211" s="41"/>
      <c r="DH211" s="41"/>
      <c r="DI211" s="41"/>
    </row>
    <row r="212" spans="1:113">
      <c r="A212" s="41"/>
      <c r="B212" s="41"/>
      <c r="C212" s="41"/>
      <c r="D212" s="41"/>
      <c r="E212" s="41"/>
      <c r="F212" s="43"/>
      <c r="G212" s="43"/>
      <c r="H212" s="43"/>
      <c r="I212" s="43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41"/>
      <c r="BB212" s="41"/>
      <c r="BC212" s="41"/>
      <c r="BD212" s="41"/>
      <c r="BE212" s="41"/>
      <c r="BF212" s="41"/>
      <c r="BG212" s="41"/>
      <c r="BH212" s="41"/>
      <c r="BI212" s="41"/>
      <c r="BJ212" s="41"/>
      <c r="BK212" s="41"/>
      <c r="BL212" s="41"/>
      <c r="BM212" s="41"/>
      <c r="BN212" s="41"/>
      <c r="BO212" s="41"/>
      <c r="BP212" s="41"/>
      <c r="BQ212" s="41"/>
      <c r="BR212" s="41"/>
      <c r="BS212" s="41"/>
      <c r="BT212" s="41"/>
      <c r="BU212" s="41"/>
      <c r="BV212" s="41"/>
      <c r="BW212" s="41"/>
      <c r="BX212" s="41"/>
      <c r="BY212" s="41"/>
      <c r="BZ212" s="41"/>
      <c r="CA212" s="41"/>
      <c r="CB212" s="41"/>
      <c r="CC212" s="41"/>
      <c r="CD212" s="41"/>
      <c r="CE212" s="41"/>
      <c r="CF212" s="41"/>
      <c r="CG212" s="41"/>
      <c r="CH212" s="41"/>
      <c r="CI212" s="41"/>
      <c r="CJ212" s="41"/>
      <c r="CK212" s="41"/>
      <c r="CL212" s="41"/>
      <c r="CM212" s="41"/>
      <c r="CN212" s="41"/>
      <c r="CO212" s="41"/>
      <c r="CP212" s="41"/>
      <c r="CQ212" s="41"/>
      <c r="CR212" s="41"/>
      <c r="CS212" s="41"/>
      <c r="CT212" s="41"/>
      <c r="CU212" s="41"/>
      <c r="CV212" s="41"/>
      <c r="CW212" s="41"/>
      <c r="CX212" s="41"/>
      <c r="CY212" s="41"/>
      <c r="CZ212" s="41"/>
      <c r="DA212" s="41"/>
      <c r="DB212" s="41"/>
      <c r="DC212" s="41"/>
      <c r="DD212" s="41"/>
      <c r="DE212" s="41"/>
      <c r="DF212" s="41"/>
      <c r="DG212" s="41"/>
      <c r="DH212" s="41"/>
      <c r="DI212" s="41"/>
    </row>
    <row r="213" spans="1:113">
      <c r="A213" s="41"/>
      <c r="B213" s="41"/>
      <c r="C213" s="41"/>
      <c r="D213" s="41"/>
      <c r="E213" s="41"/>
      <c r="F213" s="43"/>
      <c r="G213" s="43"/>
      <c r="H213" s="43"/>
      <c r="I213" s="43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41"/>
      <c r="BB213" s="41"/>
      <c r="BC213" s="41"/>
      <c r="BD213" s="41"/>
      <c r="BE213" s="41"/>
      <c r="BF213" s="41"/>
      <c r="BG213" s="41"/>
      <c r="BH213" s="41"/>
      <c r="BI213" s="41"/>
      <c r="BJ213" s="41"/>
      <c r="BK213" s="41"/>
      <c r="BL213" s="41"/>
      <c r="BM213" s="41"/>
      <c r="BN213" s="41"/>
      <c r="BO213" s="41"/>
      <c r="BP213" s="41"/>
      <c r="BQ213" s="41"/>
      <c r="BR213" s="41"/>
      <c r="BS213" s="41"/>
      <c r="BT213" s="41"/>
      <c r="BU213" s="41"/>
      <c r="BV213" s="41"/>
      <c r="BW213" s="41"/>
      <c r="BX213" s="41"/>
      <c r="BY213" s="41"/>
      <c r="BZ213" s="41"/>
      <c r="CA213" s="41"/>
      <c r="CB213" s="41"/>
      <c r="CC213" s="41"/>
      <c r="CD213" s="41"/>
      <c r="CE213" s="41"/>
      <c r="CF213" s="41"/>
      <c r="CG213" s="41"/>
      <c r="CH213" s="41"/>
      <c r="CI213" s="41"/>
      <c r="CJ213" s="41"/>
      <c r="CK213" s="41"/>
      <c r="CL213" s="41"/>
      <c r="CM213" s="41"/>
      <c r="CN213" s="41"/>
      <c r="CO213" s="41"/>
      <c r="CP213" s="41"/>
      <c r="CQ213" s="41"/>
      <c r="CR213" s="41"/>
      <c r="CS213" s="41"/>
      <c r="CT213" s="41"/>
      <c r="CU213" s="41"/>
      <c r="CV213" s="41"/>
      <c r="CW213" s="41"/>
      <c r="CX213" s="41"/>
      <c r="CY213" s="41"/>
      <c r="CZ213" s="41"/>
      <c r="DA213" s="41"/>
      <c r="DB213" s="41"/>
      <c r="DC213" s="41"/>
      <c r="DD213" s="41"/>
      <c r="DE213" s="41"/>
      <c r="DF213" s="41"/>
      <c r="DG213" s="41"/>
      <c r="DH213" s="41"/>
      <c r="DI213" s="41"/>
    </row>
    <row r="214" spans="1:113">
      <c r="A214" s="41"/>
      <c r="B214" s="41"/>
      <c r="C214" s="41"/>
      <c r="D214" s="41"/>
      <c r="E214" s="41"/>
      <c r="F214" s="43"/>
      <c r="G214" s="43"/>
      <c r="H214" s="43"/>
      <c r="I214" s="43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41"/>
      <c r="BB214" s="41"/>
      <c r="BC214" s="41"/>
      <c r="BD214" s="41"/>
      <c r="BE214" s="41"/>
      <c r="BF214" s="41"/>
      <c r="BG214" s="41"/>
      <c r="BH214" s="41"/>
      <c r="BI214" s="41"/>
      <c r="BJ214" s="41"/>
      <c r="BK214" s="41"/>
      <c r="BL214" s="41"/>
      <c r="BM214" s="41"/>
      <c r="BN214" s="41"/>
      <c r="BO214" s="41"/>
      <c r="BP214" s="41"/>
      <c r="BQ214" s="41"/>
      <c r="BR214" s="41"/>
      <c r="BS214" s="41"/>
      <c r="BT214" s="41"/>
      <c r="BU214" s="41"/>
      <c r="BV214" s="41"/>
      <c r="BW214" s="41"/>
      <c r="BX214" s="41"/>
      <c r="BY214" s="41"/>
      <c r="BZ214" s="41"/>
      <c r="CA214" s="41"/>
      <c r="CB214" s="41"/>
      <c r="CC214" s="41"/>
      <c r="CD214" s="41"/>
      <c r="CE214" s="41"/>
      <c r="CF214" s="41"/>
      <c r="CG214" s="41"/>
      <c r="CH214" s="41"/>
      <c r="CI214" s="41"/>
      <c r="CJ214" s="41"/>
      <c r="CK214" s="41"/>
      <c r="CL214" s="41"/>
      <c r="CM214" s="41"/>
      <c r="CN214" s="41"/>
      <c r="CO214" s="41"/>
      <c r="CP214" s="41"/>
      <c r="CQ214" s="41"/>
      <c r="CR214" s="41"/>
      <c r="CS214" s="41"/>
      <c r="CT214" s="41"/>
      <c r="CU214" s="41"/>
      <c r="CV214" s="41"/>
      <c r="CW214" s="41"/>
      <c r="CX214" s="41"/>
      <c r="CY214" s="41"/>
      <c r="CZ214" s="41"/>
      <c r="DA214" s="41"/>
      <c r="DB214" s="41"/>
      <c r="DC214" s="41"/>
      <c r="DD214" s="41"/>
      <c r="DE214" s="41"/>
      <c r="DF214" s="41"/>
      <c r="DG214" s="41"/>
      <c r="DH214" s="41"/>
      <c r="DI214" s="41"/>
    </row>
    <row r="215" spans="1:113">
      <c r="A215" s="41"/>
      <c r="B215" s="41"/>
      <c r="C215" s="41"/>
      <c r="D215" s="41"/>
      <c r="E215" s="41"/>
      <c r="F215" s="43"/>
      <c r="G215" s="43"/>
      <c r="H215" s="43"/>
      <c r="I215" s="43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41"/>
      <c r="BB215" s="41"/>
      <c r="BC215" s="41"/>
      <c r="BD215" s="41"/>
      <c r="BE215" s="41"/>
      <c r="BF215" s="41"/>
      <c r="BG215" s="41"/>
      <c r="BH215" s="41"/>
      <c r="BI215" s="41"/>
      <c r="BJ215" s="41"/>
      <c r="BK215" s="41"/>
      <c r="BL215" s="41"/>
      <c r="BM215" s="41"/>
      <c r="BN215" s="41"/>
      <c r="BO215" s="41"/>
      <c r="BP215" s="41"/>
      <c r="BQ215" s="41"/>
      <c r="BR215" s="41"/>
      <c r="BS215" s="41"/>
      <c r="BT215" s="41"/>
      <c r="BU215" s="41"/>
      <c r="BV215" s="41"/>
      <c r="BW215" s="41"/>
      <c r="BX215" s="41"/>
      <c r="BY215" s="41"/>
      <c r="BZ215" s="41"/>
      <c r="CA215" s="41"/>
      <c r="CB215" s="41"/>
      <c r="CC215" s="41"/>
      <c r="CD215" s="41"/>
      <c r="CE215" s="41"/>
      <c r="CF215" s="41"/>
      <c r="CG215" s="41"/>
      <c r="CH215" s="41"/>
      <c r="CI215" s="41"/>
      <c r="CJ215" s="41"/>
      <c r="CK215" s="41"/>
      <c r="CL215" s="41"/>
      <c r="CM215" s="41"/>
      <c r="CN215" s="41"/>
      <c r="CO215" s="41"/>
      <c r="CP215" s="41"/>
      <c r="CQ215" s="41"/>
      <c r="CR215" s="41"/>
      <c r="CS215" s="41"/>
      <c r="CT215" s="41"/>
      <c r="CU215" s="41"/>
      <c r="CV215" s="41"/>
      <c r="CW215" s="41"/>
      <c r="CX215" s="41"/>
      <c r="CY215" s="41"/>
      <c r="CZ215" s="41"/>
      <c r="DA215" s="41"/>
      <c r="DB215" s="41"/>
      <c r="DC215" s="41"/>
      <c r="DD215" s="41"/>
      <c r="DE215" s="41"/>
      <c r="DF215" s="41"/>
      <c r="DG215" s="41"/>
      <c r="DH215" s="41"/>
      <c r="DI215" s="41"/>
    </row>
    <row r="216" spans="1:113">
      <c r="A216" s="41"/>
      <c r="B216" s="41"/>
      <c r="C216" s="41"/>
      <c r="D216" s="41"/>
      <c r="E216" s="41"/>
      <c r="F216" s="43"/>
      <c r="G216" s="43"/>
      <c r="H216" s="43"/>
      <c r="I216" s="43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41"/>
      <c r="BB216" s="41"/>
      <c r="BC216" s="41"/>
      <c r="BD216" s="41"/>
      <c r="BE216" s="41"/>
      <c r="BF216" s="41"/>
      <c r="BG216" s="41"/>
      <c r="BH216" s="41"/>
      <c r="BI216" s="41"/>
      <c r="BJ216" s="41"/>
      <c r="BK216" s="41"/>
      <c r="BL216" s="41"/>
      <c r="BM216" s="41"/>
      <c r="BN216" s="41"/>
      <c r="BO216" s="41"/>
      <c r="BP216" s="41"/>
      <c r="BQ216" s="41"/>
      <c r="BR216" s="41"/>
      <c r="BS216" s="41"/>
      <c r="BT216" s="41"/>
      <c r="BU216" s="41"/>
      <c r="BV216" s="41"/>
      <c r="BW216" s="41"/>
      <c r="BX216" s="41"/>
      <c r="BY216" s="41"/>
      <c r="BZ216" s="41"/>
      <c r="CA216" s="41"/>
      <c r="CB216" s="41"/>
      <c r="CC216" s="41"/>
      <c r="CD216" s="41"/>
      <c r="CE216" s="41"/>
      <c r="CF216" s="41"/>
      <c r="CG216" s="41"/>
      <c r="CH216" s="41"/>
      <c r="CI216" s="41"/>
      <c r="CJ216" s="41"/>
      <c r="CK216" s="41"/>
      <c r="CL216" s="41"/>
      <c r="CM216" s="41"/>
      <c r="CN216" s="41"/>
      <c r="CO216" s="41"/>
      <c r="CP216" s="41"/>
      <c r="CQ216" s="41"/>
      <c r="CR216" s="41"/>
      <c r="CS216" s="41"/>
      <c r="CT216" s="41"/>
      <c r="CU216" s="41"/>
      <c r="CV216" s="41"/>
      <c r="CW216" s="41"/>
      <c r="CX216" s="41"/>
      <c r="CY216" s="41"/>
      <c r="CZ216" s="41"/>
      <c r="DA216" s="41"/>
      <c r="DB216" s="41"/>
      <c r="DC216" s="41"/>
      <c r="DD216" s="41"/>
      <c r="DE216" s="41"/>
      <c r="DF216" s="41"/>
      <c r="DG216" s="41"/>
      <c r="DH216" s="41"/>
      <c r="DI216" s="41"/>
    </row>
    <row r="217" spans="1:113">
      <c r="A217" s="41"/>
      <c r="B217" s="41"/>
      <c r="C217" s="41"/>
      <c r="D217" s="41"/>
      <c r="E217" s="41"/>
      <c r="F217" s="43"/>
      <c r="G217" s="43"/>
      <c r="H217" s="43"/>
      <c r="I217" s="43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41"/>
      <c r="BB217" s="41"/>
      <c r="BC217" s="41"/>
      <c r="BD217" s="41"/>
      <c r="BE217" s="41"/>
      <c r="BF217" s="41"/>
      <c r="BG217" s="41"/>
      <c r="BH217" s="41"/>
      <c r="BI217" s="41"/>
      <c r="BJ217" s="41"/>
      <c r="BK217" s="41"/>
      <c r="BL217" s="41"/>
      <c r="BM217" s="41"/>
      <c r="BN217" s="41"/>
      <c r="BO217" s="41"/>
      <c r="BP217" s="41"/>
      <c r="BQ217" s="41"/>
      <c r="BR217" s="41"/>
      <c r="BS217" s="41"/>
      <c r="BT217" s="41"/>
      <c r="BU217" s="41"/>
      <c r="BV217" s="41"/>
      <c r="BW217" s="41"/>
      <c r="BX217" s="41"/>
      <c r="BY217" s="41"/>
      <c r="BZ217" s="41"/>
      <c r="CA217" s="41"/>
      <c r="CB217" s="41"/>
      <c r="CC217" s="41"/>
      <c r="CD217" s="41"/>
      <c r="CE217" s="41"/>
      <c r="CF217" s="41"/>
      <c r="CG217" s="41"/>
      <c r="CH217" s="41"/>
      <c r="CI217" s="41"/>
      <c r="CJ217" s="41"/>
      <c r="CK217" s="41"/>
      <c r="CL217" s="41"/>
      <c r="CM217" s="41"/>
      <c r="CN217" s="41"/>
      <c r="CO217" s="41"/>
      <c r="CP217" s="41"/>
      <c r="CQ217" s="41"/>
      <c r="CR217" s="41"/>
      <c r="CS217" s="41"/>
      <c r="CT217" s="41"/>
      <c r="CU217" s="41"/>
      <c r="CV217" s="41"/>
      <c r="CW217" s="41"/>
      <c r="CX217" s="41"/>
      <c r="CY217" s="41"/>
      <c r="CZ217" s="41"/>
      <c r="DA217" s="41"/>
      <c r="DB217" s="41"/>
      <c r="DC217" s="41"/>
      <c r="DD217" s="41"/>
      <c r="DE217" s="41"/>
      <c r="DF217" s="41"/>
      <c r="DG217" s="41"/>
      <c r="DH217" s="41"/>
      <c r="DI217" s="41"/>
    </row>
    <row r="218" spans="1:113">
      <c r="A218" s="41"/>
      <c r="B218" s="41"/>
      <c r="C218" s="41"/>
      <c r="D218" s="41"/>
      <c r="E218" s="41"/>
      <c r="F218" s="43"/>
      <c r="G218" s="43"/>
      <c r="H218" s="43"/>
      <c r="I218" s="43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41"/>
      <c r="BB218" s="41"/>
      <c r="BC218" s="41"/>
      <c r="BD218" s="41"/>
      <c r="BE218" s="41"/>
      <c r="BF218" s="41"/>
      <c r="BG218" s="41"/>
      <c r="BH218" s="41"/>
      <c r="BI218" s="41"/>
      <c r="BJ218" s="41"/>
      <c r="BK218" s="41"/>
      <c r="BL218" s="41"/>
      <c r="BM218" s="41"/>
      <c r="BN218" s="41"/>
      <c r="BO218" s="41"/>
      <c r="BP218" s="41"/>
      <c r="BQ218" s="41"/>
      <c r="BR218" s="41"/>
      <c r="BS218" s="41"/>
      <c r="BT218" s="41"/>
      <c r="BU218" s="41"/>
      <c r="BV218" s="41"/>
      <c r="BW218" s="41"/>
      <c r="BX218" s="41"/>
      <c r="BY218" s="41"/>
      <c r="BZ218" s="41"/>
      <c r="CA218" s="41"/>
      <c r="CB218" s="41"/>
      <c r="CC218" s="41"/>
      <c r="CD218" s="41"/>
      <c r="CE218" s="41"/>
      <c r="CF218" s="41"/>
      <c r="CG218" s="41"/>
      <c r="CH218" s="41"/>
      <c r="CI218" s="41"/>
      <c r="CJ218" s="41"/>
      <c r="CK218" s="41"/>
      <c r="CL218" s="41"/>
      <c r="CM218" s="41"/>
      <c r="CN218" s="41"/>
      <c r="CO218" s="41"/>
      <c r="CP218" s="41"/>
      <c r="CQ218" s="41"/>
      <c r="CR218" s="41"/>
      <c r="CS218" s="41"/>
      <c r="CT218" s="41"/>
      <c r="CU218" s="41"/>
      <c r="CV218" s="41"/>
      <c r="CW218" s="41"/>
      <c r="CX218" s="41"/>
      <c r="CY218" s="41"/>
      <c r="CZ218" s="41"/>
      <c r="DA218" s="41"/>
      <c r="DB218" s="41"/>
      <c r="DC218" s="41"/>
      <c r="DD218" s="41"/>
      <c r="DE218" s="41"/>
      <c r="DF218" s="41"/>
      <c r="DG218" s="41"/>
      <c r="DH218" s="41"/>
      <c r="DI218" s="41"/>
    </row>
    <row r="219" spans="1:113">
      <c r="A219" s="41"/>
      <c r="B219" s="41"/>
      <c r="C219" s="41"/>
      <c r="D219" s="41"/>
      <c r="E219" s="41"/>
      <c r="F219" s="43"/>
      <c r="G219" s="43"/>
      <c r="H219" s="43"/>
      <c r="I219" s="43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  <c r="BB219" s="41"/>
      <c r="BC219" s="41"/>
      <c r="BD219" s="41"/>
      <c r="BE219" s="41"/>
      <c r="BF219" s="41"/>
      <c r="BG219" s="41"/>
      <c r="BH219" s="41"/>
      <c r="BI219" s="41"/>
      <c r="BJ219" s="41"/>
      <c r="BK219" s="41"/>
      <c r="BL219" s="41"/>
      <c r="BM219" s="41"/>
      <c r="BN219" s="41"/>
      <c r="BO219" s="41"/>
      <c r="BP219" s="41"/>
      <c r="BQ219" s="41"/>
      <c r="BR219" s="41"/>
      <c r="BS219" s="41"/>
      <c r="BT219" s="41"/>
      <c r="BU219" s="41"/>
      <c r="BV219" s="41"/>
      <c r="BW219" s="41"/>
      <c r="BX219" s="41"/>
      <c r="BY219" s="41"/>
      <c r="BZ219" s="41"/>
      <c r="CA219" s="41"/>
      <c r="CB219" s="41"/>
      <c r="CC219" s="41"/>
      <c r="CD219" s="41"/>
      <c r="CE219" s="41"/>
      <c r="CF219" s="41"/>
      <c r="CG219" s="41"/>
      <c r="CH219" s="41"/>
      <c r="CI219" s="41"/>
      <c r="CJ219" s="41"/>
      <c r="CK219" s="41"/>
      <c r="CL219" s="41"/>
      <c r="CM219" s="41"/>
      <c r="CN219" s="41"/>
      <c r="CO219" s="41"/>
      <c r="CP219" s="41"/>
      <c r="CQ219" s="41"/>
      <c r="CR219" s="41"/>
      <c r="CS219" s="41"/>
      <c r="CT219" s="41"/>
      <c r="CU219" s="41"/>
      <c r="CV219" s="41"/>
      <c r="CW219" s="41"/>
      <c r="CX219" s="41"/>
      <c r="CY219" s="41"/>
      <c r="CZ219" s="41"/>
      <c r="DA219" s="41"/>
      <c r="DB219" s="41"/>
      <c r="DC219" s="41"/>
      <c r="DD219" s="41"/>
      <c r="DE219" s="41"/>
      <c r="DF219" s="41"/>
      <c r="DG219" s="41"/>
      <c r="DH219" s="41"/>
      <c r="DI219" s="41"/>
    </row>
    <row r="220" spans="1:113">
      <c r="A220" s="41"/>
      <c r="B220" s="41"/>
      <c r="C220" s="41"/>
      <c r="D220" s="41"/>
      <c r="E220" s="41"/>
      <c r="F220" s="43"/>
      <c r="G220" s="43"/>
      <c r="H220" s="43"/>
      <c r="I220" s="43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41"/>
      <c r="BB220" s="41"/>
      <c r="BC220" s="41"/>
      <c r="BD220" s="41"/>
      <c r="BE220" s="41"/>
      <c r="BF220" s="41"/>
      <c r="BG220" s="41"/>
      <c r="BH220" s="41"/>
      <c r="BI220" s="41"/>
      <c r="BJ220" s="41"/>
      <c r="BK220" s="41"/>
      <c r="BL220" s="41"/>
      <c r="BM220" s="41"/>
      <c r="BN220" s="41"/>
      <c r="BO220" s="41"/>
      <c r="BP220" s="41"/>
      <c r="BQ220" s="41"/>
      <c r="BR220" s="41"/>
      <c r="BS220" s="41"/>
      <c r="BT220" s="41"/>
      <c r="BU220" s="41"/>
      <c r="BV220" s="41"/>
      <c r="BW220" s="41"/>
      <c r="BX220" s="41"/>
      <c r="BY220" s="41"/>
      <c r="BZ220" s="41"/>
      <c r="CA220" s="41"/>
      <c r="CB220" s="41"/>
      <c r="CC220" s="41"/>
      <c r="CD220" s="41"/>
      <c r="CE220" s="41"/>
      <c r="CF220" s="41"/>
      <c r="CG220" s="41"/>
      <c r="CH220" s="41"/>
      <c r="CI220" s="41"/>
      <c r="CJ220" s="41"/>
      <c r="CK220" s="41"/>
      <c r="CL220" s="41"/>
      <c r="CM220" s="41"/>
      <c r="CN220" s="41"/>
      <c r="CO220" s="41"/>
      <c r="CP220" s="41"/>
      <c r="CQ220" s="41"/>
      <c r="CR220" s="41"/>
      <c r="CS220" s="41"/>
      <c r="CT220" s="41"/>
      <c r="CU220" s="41"/>
      <c r="CV220" s="41"/>
      <c r="CW220" s="41"/>
      <c r="CX220" s="41"/>
      <c r="CY220" s="41"/>
      <c r="CZ220" s="41"/>
      <c r="DA220" s="41"/>
      <c r="DB220" s="41"/>
      <c r="DC220" s="41"/>
      <c r="DD220" s="41"/>
      <c r="DE220" s="41"/>
      <c r="DF220" s="41"/>
      <c r="DG220" s="41"/>
      <c r="DH220" s="41"/>
      <c r="DI220" s="41"/>
    </row>
    <row r="221" spans="1:113">
      <c r="A221" s="41"/>
      <c r="B221" s="41"/>
      <c r="C221" s="41"/>
      <c r="D221" s="41"/>
      <c r="E221" s="41"/>
      <c r="F221" s="43"/>
      <c r="G221" s="43"/>
      <c r="H221" s="43"/>
      <c r="I221" s="43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41"/>
      <c r="BB221" s="41"/>
      <c r="BC221" s="41"/>
      <c r="BD221" s="41"/>
      <c r="BE221" s="41"/>
      <c r="BF221" s="41"/>
      <c r="BG221" s="41"/>
      <c r="BH221" s="41"/>
      <c r="BI221" s="41"/>
      <c r="BJ221" s="41"/>
      <c r="BK221" s="41"/>
      <c r="BL221" s="41"/>
      <c r="BM221" s="41"/>
      <c r="BN221" s="41"/>
      <c r="BO221" s="41"/>
      <c r="BP221" s="41"/>
      <c r="BQ221" s="41"/>
      <c r="BR221" s="41"/>
      <c r="BS221" s="41"/>
      <c r="BT221" s="41"/>
      <c r="BU221" s="41"/>
      <c r="BV221" s="41"/>
      <c r="BW221" s="41"/>
      <c r="BX221" s="41"/>
      <c r="BY221" s="41"/>
      <c r="BZ221" s="41"/>
      <c r="CA221" s="41"/>
      <c r="CB221" s="41"/>
      <c r="CC221" s="41"/>
      <c r="CD221" s="41"/>
      <c r="CE221" s="41"/>
      <c r="CF221" s="41"/>
      <c r="CG221" s="41"/>
      <c r="CH221" s="41"/>
      <c r="CI221" s="41"/>
      <c r="CJ221" s="41"/>
      <c r="CK221" s="41"/>
      <c r="CL221" s="41"/>
      <c r="CM221" s="41"/>
      <c r="CN221" s="41"/>
      <c r="CO221" s="41"/>
      <c r="CP221" s="41"/>
      <c r="CQ221" s="41"/>
      <c r="CR221" s="41"/>
      <c r="CS221" s="41"/>
      <c r="CT221" s="41"/>
      <c r="CU221" s="41"/>
      <c r="CV221" s="41"/>
      <c r="CW221" s="41"/>
      <c r="CX221" s="41"/>
      <c r="CY221" s="41"/>
      <c r="CZ221" s="41"/>
      <c r="DA221" s="41"/>
      <c r="DB221" s="41"/>
      <c r="DC221" s="41"/>
      <c r="DD221" s="41"/>
      <c r="DE221" s="41"/>
      <c r="DF221" s="41"/>
      <c r="DG221" s="41"/>
      <c r="DH221" s="41"/>
      <c r="DI221" s="41"/>
    </row>
    <row r="222" spans="1:113">
      <c r="A222" s="41"/>
      <c r="B222" s="41"/>
      <c r="C222" s="41"/>
      <c r="D222" s="41"/>
      <c r="E222" s="41"/>
      <c r="F222" s="43"/>
      <c r="G222" s="43"/>
      <c r="H222" s="43"/>
      <c r="I222" s="43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41"/>
      <c r="BB222" s="41"/>
      <c r="BC222" s="41"/>
      <c r="BD222" s="41"/>
      <c r="BE222" s="41"/>
      <c r="BF222" s="41"/>
      <c r="BG222" s="41"/>
      <c r="BH222" s="41"/>
      <c r="BI222" s="41"/>
      <c r="BJ222" s="41"/>
      <c r="BK222" s="41"/>
      <c r="BL222" s="41"/>
      <c r="BM222" s="41"/>
      <c r="BN222" s="41"/>
      <c r="BO222" s="41"/>
      <c r="BP222" s="41"/>
      <c r="BQ222" s="41"/>
      <c r="BR222" s="41"/>
      <c r="BS222" s="41"/>
      <c r="BT222" s="41"/>
      <c r="BU222" s="41"/>
      <c r="BV222" s="41"/>
      <c r="BW222" s="41"/>
      <c r="BX222" s="41"/>
      <c r="BY222" s="41"/>
      <c r="BZ222" s="41"/>
      <c r="CA222" s="41"/>
      <c r="CB222" s="41"/>
      <c r="CC222" s="41"/>
      <c r="CD222" s="41"/>
      <c r="CE222" s="41"/>
      <c r="CF222" s="41"/>
      <c r="CG222" s="41"/>
      <c r="CH222" s="41"/>
      <c r="CI222" s="41"/>
      <c r="CJ222" s="41"/>
      <c r="CK222" s="41"/>
      <c r="CL222" s="41"/>
      <c r="CM222" s="41"/>
      <c r="CN222" s="41"/>
      <c r="CO222" s="41"/>
      <c r="CP222" s="41"/>
      <c r="CQ222" s="41"/>
      <c r="CR222" s="41"/>
      <c r="CS222" s="41"/>
      <c r="CT222" s="41"/>
      <c r="CU222" s="41"/>
      <c r="CV222" s="41"/>
      <c r="CW222" s="41"/>
      <c r="CX222" s="41"/>
      <c r="CY222" s="41"/>
      <c r="CZ222" s="41"/>
      <c r="DA222" s="41"/>
      <c r="DB222" s="41"/>
      <c r="DC222" s="41"/>
      <c r="DD222" s="41"/>
      <c r="DE222" s="41"/>
      <c r="DF222" s="41"/>
      <c r="DG222" s="41"/>
      <c r="DH222" s="41"/>
      <c r="DI222" s="41"/>
    </row>
    <row r="223" spans="1:113">
      <c r="A223" s="41"/>
      <c r="B223" s="41"/>
      <c r="C223" s="41"/>
      <c r="D223" s="41"/>
      <c r="E223" s="41"/>
      <c r="F223" s="43"/>
      <c r="G223" s="43"/>
      <c r="H223" s="43"/>
      <c r="I223" s="43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41"/>
      <c r="BB223" s="41"/>
      <c r="BC223" s="41"/>
      <c r="BD223" s="41"/>
      <c r="BE223" s="41"/>
      <c r="BF223" s="41"/>
      <c r="BG223" s="41"/>
      <c r="BH223" s="41"/>
      <c r="BI223" s="41"/>
      <c r="BJ223" s="41"/>
      <c r="BK223" s="41"/>
      <c r="BL223" s="41"/>
      <c r="BM223" s="41"/>
      <c r="BN223" s="41"/>
      <c r="BO223" s="41"/>
      <c r="BP223" s="41"/>
      <c r="BQ223" s="41"/>
      <c r="BR223" s="41"/>
      <c r="BS223" s="41"/>
      <c r="BT223" s="41"/>
      <c r="BU223" s="41"/>
      <c r="BV223" s="41"/>
      <c r="BW223" s="41"/>
      <c r="BX223" s="41"/>
      <c r="BY223" s="41"/>
      <c r="BZ223" s="41"/>
      <c r="CA223" s="41"/>
      <c r="CB223" s="41"/>
      <c r="CC223" s="41"/>
      <c r="CD223" s="41"/>
      <c r="CE223" s="41"/>
      <c r="CF223" s="41"/>
      <c r="CG223" s="41"/>
      <c r="CH223" s="41"/>
      <c r="CI223" s="41"/>
      <c r="CJ223" s="41"/>
      <c r="CK223" s="41"/>
      <c r="CL223" s="41"/>
      <c r="CM223" s="41"/>
      <c r="CN223" s="41"/>
      <c r="CO223" s="41"/>
      <c r="CP223" s="41"/>
      <c r="CQ223" s="41"/>
      <c r="CR223" s="41"/>
      <c r="CS223" s="41"/>
      <c r="CT223" s="41"/>
      <c r="CU223" s="41"/>
      <c r="CV223" s="41"/>
      <c r="CW223" s="41"/>
      <c r="CX223" s="41"/>
      <c r="CY223" s="41"/>
      <c r="CZ223" s="41"/>
      <c r="DA223" s="41"/>
      <c r="DB223" s="41"/>
      <c r="DC223" s="41"/>
      <c r="DD223" s="41"/>
      <c r="DE223" s="41"/>
      <c r="DF223" s="41"/>
      <c r="DG223" s="41"/>
      <c r="DH223" s="41"/>
      <c r="DI223" s="41"/>
    </row>
    <row r="224" spans="1:113">
      <c r="A224" s="41"/>
      <c r="B224" s="41"/>
      <c r="C224" s="41"/>
      <c r="D224" s="41"/>
      <c r="E224" s="41"/>
      <c r="F224" s="43"/>
      <c r="G224" s="43"/>
      <c r="H224" s="43"/>
      <c r="I224" s="43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41"/>
      <c r="BB224" s="41"/>
      <c r="BC224" s="41"/>
      <c r="BD224" s="41"/>
      <c r="BE224" s="41"/>
      <c r="BF224" s="41"/>
      <c r="BG224" s="41"/>
      <c r="BH224" s="41"/>
      <c r="BI224" s="41"/>
      <c r="BJ224" s="41"/>
      <c r="BK224" s="41"/>
      <c r="BL224" s="41"/>
      <c r="BM224" s="41"/>
      <c r="BN224" s="41"/>
      <c r="BO224" s="41"/>
      <c r="BP224" s="41"/>
      <c r="BQ224" s="41"/>
      <c r="BR224" s="41"/>
      <c r="BS224" s="41"/>
      <c r="BT224" s="41"/>
      <c r="BU224" s="41"/>
      <c r="BV224" s="41"/>
      <c r="BW224" s="41"/>
      <c r="BX224" s="41"/>
      <c r="BY224" s="41"/>
      <c r="BZ224" s="41"/>
      <c r="CA224" s="41"/>
      <c r="CB224" s="41"/>
      <c r="CC224" s="41"/>
      <c r="CD224" s="41"/>
      <c r="CE224" s="41"/>
      <c r="CF224" s="41"/>
      <c r="CG224" s="41"/>
      <c r="CH224" s="41"/>
      <c r="CI224" s="41"/>
      <c r="CJ224" s="41"/>
      <c r="CK224" s="41"/>
      <c r="CL224" s="41"/>
      <c r="CM224" s="41"/>
      <c r="CN224" s="41"/>
      <c r="CO224" s="41"/>
      <c r="CP224" s="41"/>
      <c r="CQ224" s="41"/>
      <c r="CR224" s="41"/>
      <c r="CS224" s="41"/>
      <c r="CT224" s="41"/>
      <c r="CU224" s="41"/>
      <c r="CV224" s="41"/>
      <c r="CW224" s="41"/>
      <c r="CX224" s="41"/>
      <c r="CY224" s="41"/>
      <c r="CZ224" s="41"/>
      <c r="DA224" s="41"/>
      <c r="DB224" s="41"/>
      <c r="DC224" s="41"/>
      <c r="DD224" s="41"/>
      <c r="DE224" s="41"/>
      <c r="DF224" s="41"/>
      <c r="DG224" s="41"/>
      <c r="DH224" s="41"/>
      <c r="DI224" s="41"/>
    </row>
    <row r="225" spans="1:113">
      <c r="A225" s="41"/>
      <c r="B225" s="41"/>
      <c r="C225" s="41"/>
      <c r="D225" s="41"/>
      <c r="E225" s="41"/>
      <c r="F225" s="43"/>
      <c r="G225" s="43"/>
      <c r="H225" s="43"/>
      <c r="I225" s="43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41"/>
      <c r="BB225" s="41"/>
      <c r="BC225" s="41"/>
      <c r="BD225" s="41"/>
      <c r="BE225" s="41"/>
      <c r="BF225" s="41"/>
      <c r="BG225" s="41"/>
      <c r="BH225" s="41"/>
      <c r="BI225" s="41"/>
      <c r="BJ225" s="41"/>
      <c r="BK225" s="41"/>
      <c r="BL225" s="41"/>
      <c r="BM225" s="41"/>
      <c r="BN225" s="41"/>
      <c r="BO225" s="41"/>
      <c r="BP225" s="41"/>
      <c r="BQ225" s="41"/>
      <c r="BR225" s="41"/>
      <c r="BS225" s="41"/>
      <c r="BT225" s="41"/>
      <c r="BU225" s="41"/>
      <c r="BV225" s="41"/>
      <c r="BW225" s="41"/>
      <c r="BX225" s="41"/>
      <c r="BY225" s="41"/>
      <c r="BZ225" s="41"/>
      <c r="CA225" s="41"/>
      <c r="CB225" s="41"/>
      <c r="CC225" s="41"/>
      <c r="CD225" s="41"/>
      <c r="CE225" s="41"/>
      <c r="CF225" s="41"/>
      <c r="CG225" s="41"/>
      <c r="CH225" s="41"/>
      <c r="CI225" s="41"/>
      <c r="CJ225" s="41"/>
      <c r="CK225" s="41"/>
      <c r="CL225" s="41"/>
      <c r="CM225" s="41"/>
      <c r="CN225" s="41"/>
      <c r="CO225" s="41"/>
      <c r="CP225" s="41"/>
      <c r="CQ225" s="41"/>
      <c r="CR225" s="41"/>
      <c r="CS225" s="41"/>
      <c r="CT225" s="41"/>
      <c r="CU225" s="41"/>
      <c r="CV225" s="41"/>
      <c r="CW225" s="41"/>
      <c r="CX225" s="41"/>
      <c r="CY225" s="41"/>
      <c r="CZ225" s="41"/>
      <c r="DA225" s="41"/>
      <c r="DB225" s="41"/>
      <c r="DC225" s="41"/>
      <c r="DD225" s="41"/>
      <c r="DE225" s="41"/>
      <c r="DF225" s="41"/>
      <c r="DG225" s="41"/>
      <c r="DH225" s="41"/>
      <c r="DI225" s="41"/>
    </row>
    <row r="226" spans="1:113">
      <c r="A226" s="41"/>
      <c r="B226" s="41"/>
      <c r="C226" s="41"/>
      <c r="D226" s="41"/>
      <c r="E226" s="41"/>
      <c r="F226" s="43"/>
      <c r="G226" s="43"/>
      <c r="H226" s="43"/>
      <c r="I226" s="43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41"/>
      <c r="BB226" s="41"/>
      <c r="BC226" s="41"/>
      <c r="BD226" s="41"/>
      <c r="BE226" s="41"/>
      <c r="BF226" s="41"/>
      <c r="BG226" s="41"/>
      <c r="BH226" s="41"/>
      <c r="BI226" s="41"/>
      <c r="BJ226" s="41"/>
      <c r="BK226" s="41"/>
      <c r="BL226" s="41"/>
      <c r="BM226" s="41"/>
      <c r="BN226" s="41"/>
      <c r="BO226" s="41"/>
      <c r="BP226" s="41"/>
      <c r="BQ226" s="41"/>
      <c r="BR226" s="41"/>
      <c r="BS226" s="41"/>
      <c r="BT226" s="41"/>
      <c r="BU226" s="41"/>
      <c r="BV226" s="41"/>
      <c r="BW226" s="41"/>
      <c r="BX226" s="41"/>
      <c r="BY226" s="41"/>
      <c r="BZ226" s="41"/>
      <c r="CA226" s="41"/>
      <c r="CB226" s="41"/>
      <c r="CC226" s="41"/>
      <c r="CD226" s="41"/>
      <c r="CE226" s="41"/>
      <c r="CF226" s="41"/>
      <c r="CG226" s="41"/>
      <c r="CH226" s="41"/>
      <c r="CI226" s="41"/>
      <c r="CJ226" s="41"/>
      <c r="CK226" s="41"/>
      <c r="CL226" s="41"/>
      <c r="CM226" s="41"/>
      <c r="CN226" s="41"/>
      <c r="CO226" s="41"/>
      <c r="CP226" s="41"/>
      <c r="CQ226" s="41"/>
      <c r="CR226" s="41"/>
      <c r="CS226" s="41"/>
      <c r="CT226" s="41"/>
      <c r="CU226" s="41"/>
      <c r="CV226" s="41"/>
      <c r="CW226" s="41"/>
      <c r="CX226" s="41"/>
      <c r="CY226" s="41"/>
      <c r="CZ226" s="41"/>
      <c r="DA226" s="41"/>
      <c r="DB226" s="41"/>
      <c r="DC226" s="41"/>
      <c r="DD226" s="41"/>
      <c r="DE226" s="41"/>
      <c r="DF226" s="41"/>
      <c r="DG226" s="41"/>
      <c r="DH226" s="41"/>
      <c r="DI226" s="41"/>
    </row>
    <row r="227" spans="1:113">
      <c r="A227" s="41"/>
      <c r="B227" s="41"/>
      <c r="C227" s="41"/>
      <c r="D227" s="41"/>
      <c r="E227" s="41"/>
      <c r="F227" s="43"/>
      <c r="G227" s="43"/>
      <c r="H227" s="43"/>
      <c r="I227" s="43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41"/>
      <c r="BB227" s="41"/>
      <c r="BC227" s="41"/>
      <c r="BD227" s="41"/>
      <c r="BE227" s="41"/>
      <c r="BF227" s="41"/>
      <c r="BG227" s="41"/>
      <c r="BH227" s="41"/>
      <c r="BI227" s="41"/>
      <c r="BJ227" s="41"/>
      <c r="BK227" s="41"/>
      <c r="BL227" s="41"/>
      <c r="BM227" s="41"/>
      <c r="BN227" s="41"/>
      <c r="BO227" s="41"/>
      <c r="BP227" s="41"/>
      <c r="BQ227" s="41"/>
      <c r="BR227" s="41"/>
      <c r="BS227" s="41"/>
      <c r="BT227" s="41"/>
      <c r="BU227" s="41"/>
      <c r="BV227" s="41"/>
      <c r="BW227" s="41"/>
      <c r="BX227" s="41"/>
      <c r="BY227" s="41"/>
      <c r="BZ227" s="41"/>
      <c r="CA227" s="41"/>
      <c r="CB227" s="41"/>
      <c r="CC227" s="41"/>
      <c r="CD227" s="41"/>
      <c r="CE227" s="41"/>
      <c r="CF227" s="41"/>
      <c r="CG227" s="41"/>
      <c r="CH227" s="41"/>
      <c r="CI227" s="41"/>
      <c r="CJ227" s="41"/>
      <c r="CK227" s="41"/>
      <c r="CL227" s="41"/>
      <c r="CM227" s="41"/>
      <c r="CN227" s="41"/>
      <c r="CO227" s="41"/>
      <c r="CP227" s="41"/>
      <c r="CQ227" s="41"/>
      <c r="CR227" s="41"/>
      <c r="CS227" s="41"/>
      <c r="CT227" s="41"/>
      <c r="CU227" s="41"/>
      <c r="CV227" s="41"/>
      <c r="CW227" s="41"/>
      <c r="CX227" s="41"/>
      <c r="CY227" s="41"/>
      <c r="CZ227" s="41"/>
      <c r="DA227" s="41"/>
      <c r="DB227" s="41"/>
      <c r="DC227" s="41"/>
      <c r="DD227" s="41"/>
      <c r="DE227" s="41"/>
      <c r="DF227" s="41"/>
      <c r="DG227" s="41"/>
      <c r="DH227" s="41"/>
      <c r="DI227" s="41"/>
    </row>
    <row r="228" spans="1:113">
      <c r="A228" s="41"/>
      <c r="B228" s="41"/>
      <c r="C228" s="41"/>
      <c r="D228" s="41"/>
      <c r="E228" s="41"/>
      <c r="F228" s="43"/>
      <c r="G228" s="43"/>
      <c r="H228" s="43"/>
      <c r="I228" s="43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41"/>
      <c r="BB228" s="41"/>
      <c r="BC228" s="41"/>
      <c r="BD228" s="41"/>
      <c r="BE228" s="41"/>
      <c r="BF228" s="41"/>
      <c r="BG228" s="41"/>
      <c r="BH228" s="41"/>
      <c r="BI228" s="41"/>
      <c r="BJ228" s="41"/>
      <c r="BK228" s="41"/>
      <c r="BL228" s="41"/>
      <c r="BM228" s="41"/>
      <c r="BN228" s="41"/>
      <c r="BO228" s="41"/>
      <c r="BP228" s="41"/>
      <c r="BQ228" s="41"/>
      <c r="BR228" s="41"/>
      <c r="BS228" s="41"/>
      <c r="BT228" s="41"/>
      <c r="BU228" s="41"/>
      <c r="BV228" s="41"/>
      <c r="BW228" s="41"/>
      <c r="BX228" s="41"/>
      <c r="BY228" s="41"/>
      <c r="BZ228" s="41"/>
      <c r="CA228" s="41"/>
      <c r="CB228" s="41"/>
      <c r="CC228" s="41"/>
      <c r="CD228" s="41"/>
      <c r="CE228" s="41"/>
      <c r="CF228" s="41"/>
      <c r="CG228" s="41"/>
      <c r="CH228" s="41"/>
      <c r="CI228" s="41"/>
      <c r="CJ228" s="41"/>
      <c r="CK228" s="41"/>
      <c r="CL228" s="41"/>
      <c r="CM228" s="41"/>
      <c r="CN228" s="41"/>
      <c r="CO228" s="41"/>
      <c r="CP228" s="41"/>
      <c r="CQ228" s="41"/>
      <c r="CR228" s="41"/>
      <c r="CS228" s="41"/>
      <c r="CT228" s="41"/>
      <c r="CU228" s="41"/>
      <c r="CV228" s="41"/>
      <c r="CW228" s="41"/>
      <c r="CX228" s="41"/>
      <c r="CY228" s="41"/>
      <c r="CZ228" s="41"/>
      <c r="DA228" s="41"/>
      <c r="DB228" s="41"/>
      <c r="DC228" s="41"/>
      <c r="DD228" s="41"/>
      <c r="DE228" s="41"/>
      <c r="DF228" s="41"/>
      <c r="DG228" s="41"/>
      <c r="DH228" s="41"/>
      <c r="DI228" s="41"/>
    </row>
    <row r="229" spans="1:113">
      <c r="A229" s="41"/>
      <c r="B229" s="41"/>
      <c r="C229" s="41"/>
      <c r="D229" s="41"/>
      <c r="E229" s="41"/>
      <c r="F229" s="43"/>
      <c r="G229" s="43"/>
      <c r="H229" s="43"/>
      <c r="I229" s="43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41"/>
      <c r="BB229" s="41"/>
      <c r="BC229" s="41"/>
      <c r="BD229" s="41"/>
      <c r="BE229" s="41"/>
      <c r="BF229" s="41"/>
      <c r="BG229" s="41"/>
      <c r="BH229" s="41"/>
      <c r="BI229" s="41"/>
      <c r="BJ229" s="41"/>
      <c r="BK229" s="41"/>
      <c r="BL229" s="41"/>
      <c r="BM229" s="41"/>
      <c r="BN229" s="41"/>
      <c r="BO229" s="41"/>
      <c r="BP229" s="41"/>
      <c r="BQ229" s="41"/>
      <c r="BR229" s="41"/>
      <c r="BS229" s="41"/>
      <c r="BT229" s="41"/>
      <c r="BU229" s="41"/>
      <c r="BV229" s="41"/>
      <c r="BW229" s="41"/>
      <c r="BX229" s="41"/>
      <c r="BY229" s="41"/>
      <c r="BZ229" s="41"/>
      <c r="CA229" s="41"/>
      <c r="CB229" s="41"/>
      <c r="CC229" s="41"/>
      <c r="CD229" s="41"/>
      <c r="CE229" s="41"/>
      <c r="CF229" s="41"/>
      <c r="CG229" s="41"/>
      <c r="CH229" s="41"/>
      <c r="CI229" s="41"/>
      <c r="CJ229" s="41"/>
      <c r="CK229" s="41"/>
      <c r="CL229" s="41"/>
      <c r="CM229" s="41"/>
      <c r="CN229" s="41"/>
      <c r="CO229" s="41"/>
      <c r="CP229" s="41"/>
      <c r="CQ229" s="41"/>
      <c r="CR229" s="41"/>
      <c r="CS229" s="41"/>
      <c r="CT229" s="41"/>
      <c r="CU229" s="41"/>
      <c r="CV229" s="41"/>
      <c r="CW229" s="41"/>
      <c r="CX229" s="41"/>
      <c r="CY229" s="41"/>
      <c r="CZ229" s="41"/>
      <c r="DA229" s="41"/>
      <c r="DB229" s="41"/>
      <c r="DC229" s="41"/>
      <c r="DD229" s="41"/>
      <c r="DE229" s="41"/>
      <c r="DF229" s="41"/>
      <c r="DG229" s="41"/>
      <c r="DH229" s="41"/>
      <c r="DI229" s="41"/>
    </row>
    <row r="230" spans="1:113">
      <c r="A230" s="41"/>
      <c r="B230" s="41"/>
      <c r="C230" s="41"/>
      <c r="D230" s="41"/>
      <c r="E230" s="41"/>
      <c r="F230" s="43"/>
      <c r="G230" s="43"/>
      <c r="H230" s="43"/>
      <c r="I230" s="43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41"/>
      <c r="BB230" s="41"/>
      <c r="BC230" s="41"/>
      <c r="BD230" s="41"/>
      <c r="BE230" s="41"/>
      <c r="BF230" s="41"/>
      <c r="BG230" s="41"/>
      <c r="BH230" s="41"/>
      <c r="BI230" s="41"/>
      <c r="BJ230" s="41"/>
      <c r="BK230" s="41"/>
      <c r="BL230" s="41"/>
      <c r="BM230" s="41"/>
      <c r="BN230" s="41"/>
      <c r="BO230" s="41"/>
      <c r="BP230" s="41"/>
      <c r="BQ230" s="41"/>
      <c r="BR230" s="41"/>
      <c r="BS230" s="41"/>
      <c r="BT230" s="41"/>
      <c r="BU230" s="41"/>
      <c r="BV230" s="41"/>
      <c r="BW230" s="41"/>
      <c r="BX230" s="41"/>
      <c r="BY230" s="41"/>
      <c r="BZ230" s="41"/>
      <c r="CA230" s="41"/>
      <c r="CB230" s="41"/>
      <c r="CC230" s="41"/>
      <c r="CD230" s="41"/>
      <c r="CE230" s="41"/>
      <c r="CF230" s="41"/>
      <c r="CG230" s="41"/>
      <c r="CH230" s="41"/>
      <c r="CI230" s="41"/>
      <c r="CJ230" s="41"/>
      <c r="CK230" s="41"/>
      <c r="CL230" s="41"/>
      <c r="CM230" s="41"/>
      <c r="CN230" s="41"/>
      <c r="CO230" s="41"/>
      <c r="CP230" s="41"/>
      <c r="CQ230" s="41"/>
      <c r="CR230" s="41"/>
      <c r="CS230" s="41"/>
      <c r="CT230" s="41"/>
      <c r="CU230" s="41"/>
      <c r="CV230" s="41"/>
      <c r="CW230" s="41"/>
      <c r="CX230" s="41"/>
      <c r="CY230" s="41"/>
      <c r="CZ230" s="41"/>
      <c r="DA230" s="41"/>
      <c r="DB230" s="41"/>
      <c r="DC230" s="41"/>
      <c r="DD230" s="41"/>
      <c r="DE230" s="41"/>
      <c r="DF230" s="41"/>
      <c r="DG230" s="41"/>
      <c r="DH230" s="41"/>
      <c r="DI230" s="41"/>
    </row>
    <row r="231" spans="1:113">
      <c r="A231" s="41"/>
      <c r="B231" s="41"/>
      <c r="C231" s="41"/>
      <c r="D231" s="41"/>
      <c r="E231" s="41"/>
      <c r="F231" s="43"/>
      <c r="G231" s="43"/>
      <c r="H231" s="43"/>
      <c r="I231" s="43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41"/>
      <c r="BB231" s="41"/>
      <c r="BC231" s="41"/>
      <c r="BD231" s="41"/>
      <c r="BE231" s="41"/>
      <c r="BF231" s="41"/>
      <c r="BG231" s="41"/>
      <c r="BH231" s="41"/>
      <c r="BI231" s="41"/>
      <c r="BJ231" s="41"/>
      <c r="BK231" s="41"/>
      <c r="BL231" s="41"/>
      <c r="BM231" s="41"/>
      <c r="BN231" s="41"/>
      <c r="BO231" s="41"/>
      <c r="BP231" s="41"/>
      <c r="BQ231" s="41"/>
      <c r="BR231" s="41"/>
      <c r="BS231" s="41"/>
      <c r="BT231" s="41"/>
      <c r="BU231" s="41"/>
      <c r="BV231" s="41"/>
      <c r="BW231" s="41"/>
      <c r="BX231" s="41"/>
      <c r="BY231" s="41"/>
      <c r="BZ231" s="41"/>
      <c r="CA231" s="41"/>
      <c r="CB231" s="41"/>
      <c r="CC231" s="41"/>
      <c r="CD231" s="41"/>
      <c r="CE231" s="41"/>
      <c r="CF231" s="41"/>
      <c r="CG231" s="41"/>
      <c r="CH231" s="41"/>
      <c r="CI231" s="41"/>
      <c r="CJ231" s="41"/>
      <c r="CK231" s="41"/>
      <c r="CL231" s="41"/>
      <c r="CM231" s="41"/>
      <c r="CN231" s="41"/>
      <c r="CO231" s="41"/>
      <c r="CP231" s="41"/>
      <c r="CQ231" s="41"/>
      <c r="CR231" s="41"/>
      <c r="CS231" s="41"/>
      <c r="CT231" s="41"/>
      <c r="CU231" s="41"/>
      <c r="CV231" s="41"/>
      <c r="CW231" s="41"/>
      <c r="CX231" s="41"/>
      <c r="CY231" s="41"/>
      <c r="CZ231" s="41"/>
      <c r="DA231" s="41"/>
      <c r="DB231" s="41"/>
      <c r="DC231" s="41"/>
      <c r="DD231" s="41"/>
      <c r="DE231" s="41"/>
      <c r="DF231" s="41"/>
      <c r="DG231" s="41"/>
      <c r="DH231" s="41"/>
      <c r="DI231" s="41"/>
    </row>
    <row r="232" spans="1:113">
      <c r="A232" s="41"/>
      <c r="B232" s="41"/>
      <c r="C232" s="41"/>
      <c r="D232" s="41"/>
      <c r="E232" s="41"/>
      <c r="F232" s="43"/>
      <c r="G232" s="43"/>
      <c r="H232" s="43"/>
      <c r="I232" s="43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41"/>
      <c r="BB232" s="41"/>
      <c r="BC232" s="41"/>
      <c r="BD232" s="41"/>
      <c r="BE232" s="41"/>
      <c r="BF232" s="41"/>
      <c r="BG232" s="41"/>
      <c r="BH232" s="41"/>
      <c r="BI232" s="41"/>
      <c r="BJ232" s="41"/>
      <c r="BK232" s="41"/>
      <c r="BL232" s="41"/>
      <c r="BM232" s="41"/>
      <c r="BN232" s="41"/>
      <c r="BO232" s="41"/>
      <c r="BP232" s="41"/>
      <c r="BQ232" s="41"/>
      <c r="BR232" s="41"/>
      <c r="BS232" s="41"/>
      <c r="BT232" s="41"/>
      <c r="BU232" s="41"/>
      <c r="BV232" s="41"/>
      <c r="BW232" s="41"/>
      <c r="BX232" s="41"/>
      <c r="BY232" s="41"/>
      <c r="BZ232" s="41"/>
      <c r="CA232" s="41"/>
      <c r="CB232" s="41"/>
      <c r="CC232" s="41"/>
      <c r="CD232" s="41"/>
      <c r="CE232" s="41"/>
      <c r="CF232" s="41"/>
      <c r="CG232" s="41"/>
      <c r="CH232" s="41"/>
      <c r="CI232" s="41"/>
      <c r="CJ232" s="41"/>
      <c r="CK232" s="41"/>
      <c r="CL232" s="41"/>
      <c r="CM232" s="41"/>
      <c r="CN232" s="41"/>
      <c r="CO232" s="41"/>
      <c r="CP232" s="41"/>
      <c r="CQ232" s="41"/>
      <c r="CR232" s="41"/>
      <c r="CS232" s="41"/>
      <c r="CT232" s="41"/>
      <c r="CU232" s="41"/>
      <c r="CV232" s="41"/>
      <c r="CW232" s="41"/>
      <c r="CX232" s="41"/>
      <c r="CY232" s="41"/>
      <c r="CZ232" s="41"/>
      <c r="DA232" s="41"/>
      <c r="DB232" s="41"/>
      <c r="DC232" s="41"/>
      <c r="DD232" s="41"/>
      <c r="DE232" s="41"/>
      <c r="DF232" s="41"/>
      <c r="DG232" s="41"/>
      <c r="DH232" s="41"/>
      <c r="DI232" s="41"/>
    </row>
    <row r="233" spans="1:113">
      <c r="A233" s="41"/>
      <c r="B233" s="41"/>
      <c r="C233" s="41"/>
      <c r="D233" s="41"/>
      <c r="E233" s="41"/>
      <c r="F233" s="43"/>
      <c r="G233" s="43"/>
      <c r="H233" s="43"/>
      <c r="I233" s="43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41"/>
      <c r="BB233" s="41"/>
      <c r="BC233" s="41"/>
      <c r="BD233" s="41"/>
      <c r="BE233" s="41"/>
      <c r="BF233" s="41"/>
      <c r="BG233" s="41"/>
      <c r="BH233" s="41"/>
      <c r="BI233" s="41"/>
      <c r="BJ233" s="41"/>
      <c r="BK233" s="41"/>
      <c r="BL233" s="41"/>
      <c r="BM233" s="41"/>
      <c r="BN233" s="41"/>
      <c r="BO233" s="41"/>
      <c r="BP233" s="41"/>
      <c r="BQ233" s="41"/>
      <c r="BR233" s="41"/>
      <c r="BS233" s="41"/>
      <c r="BT233" s="41"/>
      <c r="BU233" s="41"/>
      <c r="BV233" s="41"/>
      <c r="BW233" s="41"/>
      <c r="BX233" s="41"/>
      <c r="BY233" s="41"/>
      <c r="BZ233" s="41"/>
      <c r="CA233" s="41"/>
      <c r="CB233" s="41"/>
      <c r="CC233" s="41"/>
      <c r="CD233" s="41"/>
      <c r="CE233" s="41"/>
      <c r="CF233" s="41"/>
      <c r="CG233" s="41"/>
      <c r="CH233" s="41"/>
      <c r="CI233" s="41"/>
      <c r="CJ233" s="41"/>
      <c r="CK233" s="41"/>
      <c r="CL233" s="41"/>
      <c r="CM233" s="41"/>
      <c r="CN233" s="41"/>
      <c r="CO233" s="41"/>
      <c r="CP233" s="41"/>
      <c r="CQ233" s="41"/>
      <c r="CR233" s="41"/>
      <c r="CS233" s="41"/>
      <c r="CT233" s="41"/>
      <c r="CU233" s="41"/>
      <c r="CV233" s="41"/>
      <c r="CW233" s="41"/>
      <c r="CX233" s="41"/>
      <c r="CY233" s="41"/>
      <c r="CZ233" s="41"/>
      <c r="DA233" s="41"/>
      <c r="DB233" s="41"/>
      <c r="DC233" s="41"/>
      <c r="DD233" s="41"/>
      <c r="DE233" s="41"/>
      <c r="DF233" s="41"/>
      <c r="DG233" s="41"/>
      <c r="DH233" s="41"/>
      <c r="DI233" s="41"/>
    </row>
    <row r="234" spans="1:113">
      <c r="A234" s="41"/>
      <c r="B234" s="41"/>
      <c r="C234" s="41"/>
      <c r="D234" s="41"/>
      <c r="E234" s="41"/>
      <c r="F234" s="43"/>
      <c r="G234" s="43"/>
      <c r="H234" s="43"/>
      <c r="I234" s="43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41"/>
      <c r="BB234" s="41"/>
      <c r="BC234" s="41"/>
      <c r="BD234" s="41"/>
      <c r="BE234" s="41"/>
      <c r="BF234" s="41"/>
      <c r="BG234" s="41"/>
      <c r="BH234" s="41"/>
      <c r="BI234" s="41"/>
      <c r="BJ234" s="41"/>
      <c r="BK234" s="41"/>
      <c r="BL234" s="41"/>
      <c r="BM234" s="41"/>
      <c r="BN234" s="41"/>
      <c r="BO234" s="41"/>
      <c r="BP234" s="41"/>
      <c r="BQ234" s="41"/>
      <c r="BR234" s="41"/>
      <c r="BS234" s="41"/>
      <c r="BT234" s="41"/>
      <c r="BU234" s="41"/>
      <c r="BV234" s="41"/>
      <c r="BW234" s="41"/>
      <c r="BX234" s="41"/>
      <c r="BY234" s="41"/>
      <c r="BZ234" s="41"/>
      <c r="CA234" s="41"/>
      <c r="CB234" s="41"/>
      <c r="CC234" s="41"/>
      <c r="CD234" s="41"/>
      <c r="CE234" s="41"/>
      <c r="CF234" s="41"/>
      <c r="CG234" s="41"/>
      <c r="CH234" s="41"/>
      <c r="CI234" s="41"/>
      <c r="CJ234" s="41"/>
      <c r="CK234" s="41"/>
      <c r="CL234" s="41"/>
      <c r="CM234" s="41"/>
      <c r="CN234" s="41"/>
      <c r="CO234" s="41"/>
      <c r="CP234" s="41"/>
      <c r="CQ234" s="41"/>
      <c r="CR234" s="41"/>
      <c r="CS234" s="41"/>
      <c r="CT234" s="41"/>
      <c r="CU234" s="41"/>
      <c r="CV234" s="41"/>
      <c r="CW234" s="41"/>
      <c r="CX234" s="41"/>
      <c r="CY234" s="41"/>
      <c r="CZ234" s="41"/>
      <c r="DA234" s="41"/>
      <c r="DB234" s="41"/>
      <c r="DC234" s="41"/>
      <c r="DD234" s="41"/>
      <c r="DE234" s="41"/>
      <c r="DF234" s="41"/>
      <c r="DG234" s="41"/>
      <c r="DH234" s="41"/>
      <c r="DI234" s="41"/>
    </row>
    <row r="235" spans="1:113">
      <c r="A235" s="41"/>
      <c r="B235" s="41"/>
      <c r="C235" s="41"/>
      <c r="D235" s="41"/>
      <c r="E235" s="41"/>
      <c r="F235" s="43"/>
      <c r="G235" s="43"/>
      <c r="H235" s="43"/>
      <c r="I235" s="43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  <c r="BB235" s="41"/>
      <c r="BC235" s="41"/>
      <c r="BD235" s="41"/>
      <c r="BE235" s="41"/>
      <c r="BF235" s="41"/>
      <c r="BG235" s="41"/>
      <c r="BH235" s="41"/>
      <c r="BI235" s="41"/>
      <c r="BJ235" s="41"/>
      <c r="BK235" s="41"/>
      <c r="BL235" s="41"/>
      <c r="BM235" s="41"/>
      <c r="BN235" s="41"/>
      <c r="BO235" s="41"/>
      <c r="BP235" s="41"/>
      <c r="BQ235" s="41"/>
      <c r="BR235" s="41"/>
      <c r="BS235" s="41"/>
      <c r="BT235" s="41"/>
      <c r="BU235" s="41"/>
      <c r="BV235" s="41"/>
      <c r="BW235" s="41"/>
      <c r="BX235" s="41"/>
      <c r="BY235" s="41"/>
      <c r="BZ235" s="41"/>
      <c r="CA235" s="41"/>
      <c r="CB235" s="41"/>
      <c r="CC235" s="41"/>
      <c r="CD235" s="41"/>
      <c r="CE235" s="41"/>
      <c r="CF235" s="41"/>
      <c r="CG235" s="41"/>
      <c r="CH235" s="41"/>
      <c r="CI235" s="41"/>
      <c r="CJ235" s="41"/>
      <c r="CK235" s="41"/>
      <c r="CL235" s="41"/>
      <c r="CM235" s="41"/>
      <c r="CN235" s="41"/>
      <c r="CO235" s="41"/>
      <c r="CP235" s="41"/>
      <c r="CQ235" s="41"/>
      <c r="CR235" s="41"/>
      <c r="CS235" s="41"/>
      <c r="CT235" s="41"/>
      <c r="CU235" s="41"/>
      <c r="CV235" s="41"/>
      <c r="CW235" s="41"/>
      <c r="CX235" s="41"/>
      <c r="CY235" s="41"/>
      <c r="CZ235" s="41"/>
      <c r="DA235" s="41"/>
      <c r="DB235" s="41"/>
      <c r="DC235" s="41"/>
      <c r="DD235" s="41"/>
      <c r="DE235" s="41"/>
      <c r="DF235" s="41"/>
      <c r="DG235" s="41"/>
      <c r="DH235" s="41"/>
      <c r="DI235" s="41"/>
    </row>
    <row r="236" spans="1:113">
      <c r="A236" s="41"/>
      <c r="B236" s="41"/>
      <c r="C236" s="41"/>
      <c r="D236" s="41"/>
      <c r="E236" s="41"/>
      <c r="F236" s="43"/>
      <c r="G236" s="43"/>
      <c r="H236" s="43"/>
      <c r="I236" s="43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41"/>
      <c r="BB236" s="41"/>
      <c r="BC236" s="41"/>
      <c r="BD236" s="41"/>
      <c r="BE236" s="41"/>
      <c r="BF236" s="41"/>
      <c r="BG236" s="41"/>
      <c r="BH236" s="41"/>
      <c r="BI236" s="41"/>
      <c r="BJ236" s="41"/>
      <c r="BK236" s="41"/>
      <c r="BL236" s="41"/>
      <c r="BM236" s="41"/>
      <c r="BN236" s="41"/>
      <c r="BO236" s="41"/>
      <c r="BP236" s="41"/>
      <c r="BQ236" s="41"/>
      <c r="BR236" s="41"/>
      <c r="BS236" s="41"/>
      <c r="BT236" s="41"/>
      <c r="BU236" s="41"/>
      <c r="BV236" s="41"/>
      <c r="BW236" s="41"/>
      <c r="BX236" s="41"/>
      <c r="BY236" s="41"/>
      <c r="BZ236" s="41"/>
      <c r="CA236" s="41"/>
      <c r="CB236" s="41"/>
      <c r="CC236" s="41"/>
      <c r="CD236" s="41"/>
      <c r="CE236" s="41"/>
      <c r="CF236" s="41"/>
      <c r="CG236" s="41"/>
      <c r="CH236" s="41"/>
      <c r="CI236" s="41"/>
      <c r="CJ236" s="41"/>
      <c r="CK236" s="41"/>
      <c r="CL236" s="41"/>
      <c r="CM236" s="41"/>
      <c r="CN236" s="41"/>
      <c r="CO236" s="41"/>
      <c r="CP236" s="41"/>
      <c r="CQ236" s="41"/>
      <c r="CR236" s="41"/>
      <c r="CS236" s="41"/>
      <c r="CT236" s="41"/>
      <c r="CU236" s="41"/>
      <c r="CV236" s="41"/>
      <c r="CW236" s="41"/>
      <c r="CX236" s="41"/>
      <c r="CY236" s="41"/>
      <c r="CZ236" s="41"/>
      <c r="DA236" s="41"/>
      <c r="DB236" s="41"/>
      <c r="DC236" s="41"/>
      <c r="DD236" s="41"/>
      <c r="DE236" s="41"/>
      <c r="DF236" s="41"/>
      <c r="DG236" s="41"/>
      <c r="DH236" s="41"/>
      <c r="DI236" s="41"/>
    </row>
    <row r="237" spans="1:113">
      <c r="A237" s="41"/>
      <c r="B237" s="41"/>
      <c r="C237" s="41"/>
      <c r="D237" s="41"/>
      <c r="E237" s="41"/>
      <c r="F237" s="43"/>
      <c r="G237" s="43"/>
      <c r="H237" s="43"/>
      <c r="I237" s="43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41"/>
      <c r="BB237" s="41"/>
      <c r="BC237" s="41"/>
      <c r="BD237" s="41"/>
      <c r="BE237" s="41"/>
      <c r="BF237" s="41"/>
      <c r="BG237" s="41"/>
      <c r="BH237" s="41"/>
      <c r="BI237" s="41"/>
      <c r="BJ237" s="41"/>
      <c r="BK237" s="41"/>
      <c r="BL237" s="41"/>
      <c r="BM237" s="41"/>
      <c r="BN237" s="41"/>
      <c r="BO237" s="41"/>
      <c r="BP237" s="41"/>
      <c r="BQ237" s="41"/>
      <c r="BR237" s="41"/>
      <c r="BS237" s="41"/>
      <c r="BT237" s="41"/>
      <c r="BU237" s="41"/>
      <c r="BV237" s="41"/>
      <c r="BW237" s="41"/>
      <c r="BX237" s="41"/>
      <c r="BY237" s="41"/>
      <c r="BZ237" s="41"/>
      <c r="CA237" s="41"/>
      <c r="CB237" s="41"/>
      <c r="CC237" s="41"/>
      <c r="CD237" s="41"/>
      <c r="CE237" s="41"/>
      <c r="CF237" s="41"/>
      <c r="CG237" s="41"/>
      <c r="CH237" s="41"/>
      <c r="CI237" s="41"/>
      <c r="CJ237" s="41"/>
      <c r="CK237" s="41"/>
      <c r="CL237" s="41"/>
      <c r="CM237" s="41"/>
      <c r="CN237" s="41"/>
      <c r="CO237" s="41"/>
      <c r="CP237" s="41"/>
      <c r="CQ237" s="41"/>
      <c r="CR237" s="41"/>
      <c r="CS237" s="41"/>
      <c r="CT237" s="41"/>
      <c r="CU237" s="41"/>
      <c r="CV237" s="41"/>
      <c r="CW237" s="41"/>
      <c r="CX237" s="41"/>
      <c r="CY237" s="41"/>
      <c r="CZ237" s="41"/>
      <c r="DA237" s="41"/>
      <c r="DB237" s="41"/>
      <c r="DC237" s="41"/>
      <c r="DD237" s="41"/>
      <c r="DE237" s="41"/>
      <c r="DF237" s="41"/>
      <c r="DG237" s="41"/>
      <c r="DH237" s="41"/>
      <c r="DI237" s="41"/>
    </row>
    <row r="238" spans="1:113">
      <c r="A238" s="41"/>
      <c r="B238" s="41"/>
      <c r="C238" s="41"/>
      <c r="D238" s="41"/>
      <c r="E238" s="41"/>
      <c r="F238" s="43"/>
      <c r="G238" s="43"/>
      <c r="H238" s="43"/>
      <c r="I238" s="43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41"/>
      <c r="BB238" s="41"/>
      <c r="BC238" s="41"/>
      <c r="BD238" s="41"/>
      <c r="BE238" s="41"/>
      <c r="BF238" s="41"/>
      <c r="BG238" s="41"/>
      <c r="BH238" s="41"/>
      <c r="BI238" s="41"/>
      <c r="BJ238" s="41"/>
      <c r="BK238" s="41"/>
      <c r="BL238" s="41"/>
      <c r="BM238" s="41"/>
      <c r="BN238" s="41"/>
      <c r="BO238" s="41"/>
      <c r="BP238" s="41"/>
      <c r="BQ238" s="41"/>
      <c r="BR238" s="41"/>
      <c r="BS238" s="41"/>
      <c r="BT238" s="41"/>
      <c r="BU238" s="41"/>
      <c r="BV238" s="41"/>
      <c r="BW238" s="41"/>
      <c r="BX238" s="41"/>
      <c r="BY238" s="41"/>
      <c r="BZ238" s="41"/>
      <c r="CA238" s="41"/>
      <c r="CB238" s="41"/>
      <c r="CC238" s="41"/>
      <c r="CD238" s="41"/>
      <c r="CE238" s="41"/>
      <c r="CF238" s="41"/>
      <c r="CG238" s="41"/>
      <c r="CH238" s="41"/>
      <c r="CI238" s="41"/>
      <c r="CJ238" s="41"/>
      <c r="CK238" s="41"/>
      <c r="CL238" s="41"/>
      <c r="CM238" s="41"/>
      <c r="CN238" s="41"/>
      <c r="CO238" s="41"/>
      <c r="CP238" s="41"/>
      <c r="CQ238" s="41"/>
      <c r="CR238" s="41"/>
      <c r="CS238" s="41"/>
      <c r="CT238" s="41"/>
      <c r="CU238" s="41"/>
      <c r="CV238" s="41"/>
      <c r="CW238" s="41"/>
      <c r="CX238" s="41"/>
      <c r="CY238" s="41"/>
      <c r="CZ238" s="41"/>
      <c r="DA238" s="41"/>
      <c r="DB238" s="41"/>
      <c r="DC238" s="41"/>
      <c r="DD238" s="41"/>
      <c r="DE238" s="41"/>
      <c r="DF238" s="41"/>
      <c r="DG238" s="41"/>
      <c r="DH238" s="41"/>
      <c r="DI238" s="41"/>
    </row>
    <row r="239" spans="1:113">
      <c r="A239" s="41"/>
      <c r="B239" s="41"/>
      <c r="C239" s="41"/>
      <c r="D239" s="41"/>
      <c r="E239" s="41"/>
      <c r="F239" s="43"/>
      <c r="G239" s="43"/>
      <c r="H239" s="43"/>
      <c r="I239" s="43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41"/>
      <c r="BB239" s="41"/>
      <c r="BC239" s="41"/>
      <c r="BD239" s="41"/>
      <c r="BE239" s="41"/>
      <c r="BF239" s="41"/>
      <c r="BG239" s="41"/>
      <c r="BH239" s="41"/>
      <c r="BI239" s="41"/>
      <c r="BJ239" s="41"/>
      <c r="BK239" s="41"/>
      <c r="BL239" s="41"/>
      <c r="BM239" s="41"/>
      <c r="BN239" s="41"/>
      <c r="BO239" s="41"/>
      <c r="BP239" s="41"/>
      <c r="BQ239" s="41"/>
      <c r="BR239" s="41"/>
      <c r="BS239" s="41"/>
      <c r="BT239" s="41"/>
      <c r="BU239" s="41"/>
      <c r="BV239" s="41"/>
      <c r="BW239" s="41"/>
      <c r="BX239" s="41"/>
      <c r="BY239" s="41"/>
      <c r="BZ239" s="41"/>
      <c r="CA239" s="41"/>
      <c r="CB239" s="41"/>
      <c r="CC239" s="41"/>
      <c r="CD239" s="41"/>
      <c r="CE239" s="41"/>
      <c r="CF239" s="41"/>
      <c r="CG239" s="41"/>
      <c r="CH239" s="41"/>
      <c r="CI239" s="41"/>
      <c r="CJ239" s="41"/>
      <c r="CK239" s="41"/>
      <c r="CL239" s="41"/>
      <c r="CM239" s="41"/>
      <c r="CN239" s="41"/>
      <c r="CO239" s="41"/>
      <c r="CP239" s="41"/>
      <c r="CQ239" s="41"/>
      <c r="CR239" s="41"/>
      <c r="CS239" s="41"/>
      <c r="CT239" s="41"/>
      <c r="CU239" s="41"/>
      <c r="CV239" s="41"/>
      <c r="CW239" s="41"/>
      <c r="CX239" s="41"/>
      <c r="CY239" s="41"/>
      <c r="CZ239" s="41"/>
      <c r="DA239" s="41"/>
      <c r="DB239" s="41"/>
      <c r="DC239" s="41"/>
      <c r="DD239" s="41"/>
      <c r="DE239" s="41"/>
      <c r="DF239" s="41"/>
      <c r="DG239" s="41"/>
      <c r="DH239" s="41"/>
      <c r="DI239" s="41"/>
    </row>
    <row r="240" spans="1:113">
      <c r="A240" s="41"/>
      <c r="B240" s="41"/>
      <c r="C240" s="41"/>
      <c r="D240" s="41"/>
      <c r="E240" s="41"/>
      <c r="F240" s="43"/>
      <c r="G240" s="43"/>
      <c r="H240" s="43"/>
      <c r="I240" s="43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41"/>
      <c r="BB240" s="41"/>
      <c r="BC240" s="41"/>
      <c r="BD240" s="41"/>
      <c r="BE240" s="41"/>
      <c r="BF240" s="41"/>
      <c r="BG240" s="41"/>
      <c r="BH240" s="41"/>
      <c r="BI240" s="41"/>
      <c r="BJ240" s="41"/>
      <c r="BK240" s="41"/>
      <c r="BL240" s="41"/>
      <c r="BM240" s="41"/>
      <c r="BN240" s="41"/>
      <c r="BO240" s="41"/>
      <c r="BP240" s="41"/>
      <c r="BQ240" s="41"/>
      <c r="BR240" s="41"/>
      <c r="BS240" s="41"/>
      <c r="BT240" s="41"/>
      <c r="BU240" s="41"/>
      <c r="BV240" s="41"/>
      <c r="BW240" s="41"/>
      <c r="BX240" s="41"/>
      <c r="BY240" s="41"/>
      <c r="BZ240" s="41"/>
      <c r="CA240" s="41"/>
      <c r="CB240" s="41"/>
      <c r="CC240" s="41"/>
      <c r="CD240" s="41"/>
      <c r="CE240" s="41"/>
      <c r="CF240" s="41"/>
      <c r="CG240" s="41"/>
      <c r="CH240" s="41"/>
      <c r="CI240" s="41"/>
      <c r="CJ240" s="41"/>
      <c r="CK240" s="41"/>
      <c r="CL240" s="41"/>
      <c r="CM240" s="41"/>
      <c r="CN240" s="41"/>
      <c r="CO240" s="41"/>
      <c r="CP240" s="41"/>
      <c r="CQ240" s="41"/>
      <c r="CR240" s="41"/>
      <c r="CS240" s="41"/>
      <c r="CT240" s="41"/>
      <c r="CU240" s="41"/>
      <c r="CV240" s="41"/>
      <c r="CW240" s="41"/>
      <c r="CX240" s="41"/>
      <c r="CY240" s="41"/>
      <c r="CZ240" s="41"/>
      <c r="DA240" s="41"/>
      <c r="DB240" s="41"/>
      <c r="DC240" s="41"/>
      <c r="DD240" s="41"/>
      <c r="DE240" s="41"/>
      <c r="DF240" s="41"/>
      <c r="DG240" s="41"/>
      <c r="DH240" s="41"/>
      <c r="DI240" s="41"/>
    </row>
    <row r="241" spans="1:113">
      <c r="A241" s="41"/>
      <c r="B241" s="41"/>
      <c r="C241" s="41"/>
      <c r="D241" s="41"/>
      <c r="E241" s="41"/>
      <c r="F241" s="43"/>
      <c r="G241" s="43"/>
      <c r="H241" s="43"/>
      <c r="I241" s="43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41"/>
      <c r="BB241" s="41"/>
      <c r="BC241" s="41"/>
      <c r="BD241" s="41"/>
      <c r="BE241" s="41"/>
      <c r="BF241" s="41"/>
      <c r="BG241" s="41"/>
      <c r="BH241" s="41"/>
      <c r="BI241" s="41"/>
      <c r="BJ241" s="41"/>
      <c r="BK241" s="41"/>
      <c r="BL241" s="41"/>
      <c r="BM241" s="41"/>
      <c r="BN241" s="41"/>
      <c r="BO241" s="41"/>
      <c r="BP241" s="41"/>
      <c r="BQ241" s="41"/>
      <c r="BR241" s="41"/>
      <c r="BS241" s="41"/>
      <c r="BT241" s="41"/>
      <c r="BU241" s="41"/>
      <c r="BV241" s="41"/>
      <c r="BW241" s="41"/>
      <c r="BX241" s="41"/>
      <c r="BY241" s="41"/>
      <c r="BZ241" s="41"/>
      <c r="CA241" s="41"/>
      <c r="CB241" s="41"/>
      <c r="CC241" s="41"/>
      <c r="CD241" s="41"/>
      <c r="CE241" s="41"/>
      <c r="CF241" s="41"/>
      <c r="CG241" s="41"/>
      <c r="CH241" s="41"/>
      <c r="CI241" s="41"/>
      <c r="CJ241" s="41"/>
      <c r="CK241" s="41"/>
      <c r="CL241" s="41"/>
      <c r="CM241" s="41"/>
      <c r="CN241" s="41"/>
      <c r="CO241" s="41"/>
      <c r="CP241" s="41"/>
      <c r="CQ241" s="41"/>
      <c r="CR241" s="41"/>
      <c r="CS241" s="41"/>
      <c r="CT241" s="41"/>
      <c r="CU241" s="41"/>
      <c r="CV241" s="41"/>
      <c r="CW241" s="41"/>
      <c r="CX241" s="41"/>
      <c r="CY241" s="41"/>
      <c r="CZ241" s="41"/>
      <c r="DA241" s="41"/>
      <c r="DB241" s="41"/>
      <c r="DC241" s="41"/>
      <c r="DD241" s="41"/>
      <c r="DE241" s="41"/>
      <c r="DF241" s="41"/>
      <c r="DG241" s="41"/>
      <c r="DH241" s="41"/>
      <c r="DI241" s="41"/>
    </row>
    <row r="242" spans="1:113">
      <c r="A242" s="41"/>
      <c r="B242" s="41"/>
      <c r="C242" s="41"/>
      <c r="D242" s="41"/>
      <c r="E242" s="41"/>
      <c r="F242" s="43"/>
      <c r="G242" s="43"/>
      <c r="H242" s="43"/>
      <c r="I242" s="43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41"/>
      <c r="BB242" s="41"/>
      <c r="BC242" s="41"/>
      <c r="BD242" s="41"/>
      <c r="BE242" s="41"/>
      <c r="BF242" s="41"/>
      <c r="BG242" s="41"/>
      <c r="BH242" s="41"/>
      <c r="BI242" s="41"/>
      <c r="BJ242" s="41"/>
      <c r="BK242" s="41"/>
      <c r="BL242" s="41"/>
      <c r="BM242" s="41"/>
      <c r="BN242" s="41"/>
      <c r="BO242" s="41"/>
      <c r="BP242" s="41"/>
      <c r="BQ242" s="41"/>
      <c r="BR242" s="41"/>
      <c r="BS242" s="41"/>
      <c r="BT242" s="41"/>
      <c r="BU242" s="41"/>
      <c r="BV242" s="41"/>
      <c r="BW242" s="41"/>
      <c r="BX242" s="41"/>
      <c r="BY242" s="41"/>
      <c r="BZ242" s="41"/>
      <c r="CA242" s="41"/>
      <c r="CB242" s="41"/>
      <c r="CC242" s="41"/>
      <c r="CD242" s="41"/>
      <c r="CE242" s="41"/>
      <c r="CF242" s="41"/>
      <c r="CG242" s="41"/>
      <c r="CH242" s="41"/>
      <c r="CI242" s="41"/>
      <c r="CJ242" s="41"/>
      <c r="CK242" s="41"/>
      <c r="CL242" s="41"/>
      <c r="CM242" s="41"/>
      <c r="CN242" s="41"/>
      <c r="CO242" s="41"/>
      <c r="CP242" s="41"/>
      <c r="CQ242" s="41"/>
      <c r="CR242" s="41"/>
      <c r="CS242" s="41"/>
      <c r="CT242" s="41"/>
      <c r="CU242" s="41"/>
      <c r="CV242" s="41"/>
      <c r="CW242" s="41"/>
      <c r="CX242" s="41"/>
      <c r="CY242" s="41"/>
      <c r="CZ242" s="41"/>
      <c r="DA242" s="41"/>
      <c r="DB242" s="41"/>
      <c r="DC242" s="41"/>
      <c r="DD242" s="41"/>
      <c r="DE242" s="41"/>
      <c r="DF242" s="41"/>
      <c r="DG242" s="41"/>
      <c r="DH242" s="41"/>
      <c r="DI242" s="41"/>
    </row>
    <row r="243" spans="1:113">
      <c r="A243" s="41"/>
      <c r="B243" s="41"/>
      <c r="C243" s="41"/>
      <c r="D243" s="41"/>
      <c r="E243" s="41"/>
      <c r="F243" s="43"/>
      <c r="G243" s="43"/>
      <c r="H243" s="43"/>
      <c r="I243" s="43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41"/>
      <c r="BB243" s="41"/>
      <c r="BC243" s="41"/>
      <c r="BD243" s="41"/>
      <c r="BE243" s="41"/>
      <c r="BF243" s="41"/>
      <c r="BG243" s="41"/>
      <c r="BH243" s="41"/>
      <c r="BI243" s="41"/>
      <c r="BJ243" s="41"/>
      <c r="BK243" s="41"/>
      <c r="BL243" s="41"/>
      <c r="BM243" s="41"/>
      <c r="BN243" s="41"/>
      <c r="BO243" s="41"/>
      <c r="BP243" s="41"/>
      <c r="BQ243" s="41"/>
      <c r="BR243" s="41"/>
      <c r="BS243" s="41"/>
      <c r="BT243" s="41"/>
      <c r="BU243" s="41"/>
      <c r="BV243" s="41"/>
      <c r="BW243" s="41"/>
      <c r="BX243" s="41"/>
      <c r="BY243" s="41"/>
      <c r="BZ243" s="41"/>
      <c r="CA243" s="41"/>
      <c r="CB243" s="41"/>
      <c r="CC243" s="41"/>
      <c r="CD243" s="41"/>
      <c r="CE243" s="41"/>
      <c r="CF243" s="41"/>
      <c r="CG243" s="41"/>
      <c r="CH243" s="41"/>
      <c r="CI243" s="41"/>
      <c r="CJ243" s="41"/>
      <c r="CK243" s="41"/>
      <c r="CL243" s="41"/>
      <c r="CM243" s="41"/>
      <c r="CN243" s="41"/>
      <c r="CO243" s="41"/>
      <c r="CP243" s="41"/>
      <c r="CQ243" s="41"/>
      <c r="CR243" s="41"/>
      <c r="CS243" s="41"/>
      <c r="CT243" s="41"/>
      <c r="CU243" s="41"/>
      <c r="CV243" s="41"/>
      <c r="CW243" s="41"/>
      <c r="CX243" s="41"/>
      <c r="CY243" s="41"/>
      <c r="CZ243" s="41"/>
      <c r="DA243" s="41"/>
      <c r="DB243" s="41"/>
      <c r="DC243" s="41"/>
      <c r="DD243" s="41"/>
      <c r="DE243" s="41"/>
      <c r="DF243" s="41"/>
      <c r="DG243" s="41"/>
      <c r="DH243" s="41"/>
      <c r="DI243" s="41"/>
    </row>
    <row r="244" spans="1:113">
      <c r="A244" s="41"/>
      <c r="B244" s="41"/>
      <c r="C244" s="41"/>
      <c r="D244" s="41"/>
      <c r="E244" s="41"/>
      <c r="F244" s="43"/>
      <c r="G244" s="43"/>
      <c r="H244" s="43"/>
      <c r="I244" s="43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41"/>
      <c r="CB244" s="4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</row>
    <row r="245" spans="1:113">
      <c r="A245" s="41"/>
      <c r="B245" s="41"/>
      <c r="C245" s="41"/>
      <c r="D245" s="41"/>
      <c r="E245" s="41"/>
      <c r="F245" s="43"/>
      <c r="G245" s="43"/>
      <c r="H245" s="43"/>
      <c r="I245" s="43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41"/>
      <c r="CB245" s="4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</row>
    <row r="246" spans="1:113">
      <c r="A246" s="41"/>
      <c r="B246" s="41"/>
      <c r="C246" s="41"/>
      <c r="D246" s="41"/>
      <c r="E246" s="41"/>
      <c r="F246" s="43"/>
      <c r="G246" s="43"/>
      <c r="H246" s="43"/>
      <c r="I246" s="43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41"/>
      <c r="CB246" s="4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</row>
    <row r="247" spans="1:113">
      <c r="A247" s="41"/>
      <c r="B247" s="41"/>
      <c r="C247" s="41"/>
      <c r="D247" s="41"/>
      <c r="E247" s="41"/>
      <c r="F247" s="43"/>
      <c r="G247" s="43"/>
      <c r="H247" s="43"/>
      <c r="I247" s="43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41"/>
      <c r="CB247" s="4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</row>
    <row r="248" spans="1:113">
      <c r="A248" s="41"/>
      <c r="B248" s="41"/>
      <c r="C248" s="41"/>
      <c r="D248" s="41"/>
      <c r="E248" s="41"/>
      <c r="F248" s="43"/>
      <c r="G248" s="43"/>
      <c r="H248" s="43"/>
      <c r="I248" s="43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41"/>
      <c r="BB248" s="41"/>
      <c r="BC248" s="41"/>
      <c r="BD248" s="41"/>
      <c r="BE248" s="41"/>
      <c r="BF248" s="41"/>
      <c r="BG248" s="41"/>
      <c r="BH248" s="41"/>
      <c r="BI248" s="41"/>
      <c r="BJ248" s="41"/>
      <c r="BK248" s="41"/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  <c r="CA248" s="41"/>
      <c r="CB248" s="4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</row>
    <row r="249" spans="1:113">
      <c r="A249" s="41"/>
      <c r="B249" s="41"/>
      <c r="C249" s="41"/>
      <c r="D249" s="41"/>
      <c r="E249" s="41"/>
      <c r="F249" s="43"/>
      <c r="G249" s="43"/>
      <c r="H249" s="43"/>
      <c r="I249" s="43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41"/>
      <c r="BB249" s="41"/>
      <c r="BC249" s="41"/>
      <c r="BD249" s="41"/>
      <c r="BE249" s="41"/>
      <c r="BF249" s="41"/>
      <c r="BG249" s="41"/>
      <c r="BH249" s="41"/>
      <c r="BI249" s="41"/>
      <c r="BJ249" s="41"/>
      <c r="BK249" s="41"/>
      <c r="BL249" s="41"/>
      <c r="BM249" s="41"/>
      <c r="BN249" s="41"/>
      <c r="BO249" s="41"/>
      <c r="BP249" s="41"/>
      <c r="BQ249" s="41"/>
      <c r="BR249" s="41"/>
      <c r="BS249" s="41"/>
      <c r="BT249" s="41"/>
      <c r="BU249" s="41"/>
      <c r="BV249" s="41"/>
      <c r="BW249" s="41"/>
      <c r="BX249" s="41"/>
      <c r="BY249" s="41"/>
      <c r="BZ249" s="41"/>
      <c r="CA249" s="41"/>
      <c r="CB249" s="4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</row>
    <row r="250" spans="1:113">
      <c r="A250" s="41"/>
      <c r="B250" s="41"/>
      <c r="C250" s="41"/>
      <c r="D250" s="41"/>
      <c r="E250" s="41"/>
      <c r="F250" s="43"/>
      <c r="G250" s="43"/>
      <c r="H250" s="43"/>
      <c r="I250" s="43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41"/>
      <c r="CB250" s="4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</row>
    <row r="251" spans="1:113">
      <c r="A251" s="41"/>
      <c r="B251" s="41"/>
      <c r="C251" s="41"/>
      <c r="D251" s="41"/>
      <c r="E251" s="41"/>
      <c r="F251" s="43"/>
      <c r="G251" s="43"/>
      <c r="H251" s="43"/>
      <c r="I251" s="43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41"/>
      <c r="CB251" s="4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</row>
    <row r="252" spans="1:113">
      <c r="A252" s="41"/>
      <c r="B252" s="41"/>
      <c r="C252" s="41"/>
      <c r="D252" s="41"/>
      <c r="E252" s="41"/>
      <c r="F252" s="43"/>
      <c r="G252" s="43"/>
      <c r="H252" s="43"/>
      <c r="I252" s="43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41"/>
      <c r="CB252" s="4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</row>
    <row r="253" spans="1:113">
      <c r="A253" s="41"/>
      <c r="B253" s="41"/>
      <c r="C253" s="41"/>
      <c r="D253" s="41"/>
      <c r="E253" s="41"/>
      <c r="F253" s="43"/>
      <c r="G253" s="43"/>
      <c r="H253" s="43"/>
      <c r="I253" s="43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41"/>
      <c r="CB253" s="4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</row>
    <row r="254" spans="1:113">
      <c r="A254" s="41"/>
      <c r="B254" s="41"/>
      <c r="C254" s="41"/>
      <c r="D254" s="41"/>
      <c r="E254" s="41"/>
      <c r="F254" s="43"/>
      <c r="G254" s="43"/>
      <c r="H254" s="43"/>
      <c r="I254" s="43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41"/>
      <c r="CB254" s="4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</row>
    <row r="255" spans="1:113">
      <c r="A255" s="41"/>
      <c r="B255" s="41"/>
      <c r="C255" s="41"/>
      <c r="D255" s="41"/>
      <c r="E255" s="41"/>
      <c r="F255" s="43"/>
      <c r="G255" s="43"/>
      <c r="H255" s="43"/>
      <c r="I255" s="43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41"/>
      <c r="CB255" s="4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</row>
    <row r="256" spans="1:113">
      <c r="A256" s="41"/>
      <c r="B256" s="41"/>
      <c r="C256" s="41"/>
      <c r="D256" s="41"/>
      <c r="E256" s="41"/>
      <c r="F256" s="43"/>
      <c r="G256" s="43"/>
      <c r="H256" s="43"/>
      <c r="I256" s="43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41"/>
      <c r="CB256" s="4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</row>
    <row r="257" spans="1:113">
      <c r="A257" s="41"/>
      <c r="B257" s="41"/>
      <c r="C257" s="41"/>
      <c r="D257" s="41"/>
      <c r="E257" s="41"/>
      <c r="F257" s="43"/>
      <c r="G257" s="43"/>
      <c r="H257" s="43"/>
      <c r="I257" s="43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</row>
    <row r="258" spans="1:113">
      <c r="A258" s="41"/>
      <c r="B258" s="41"/>
      <c r="C258" s="41"/>
      <c r="D258" s="41"/>
      <c r="E258" s="41"/>
      <c r="F258" s="43"/>
      <c r="G258" s="43"/>
      <c r="H258" s="43"/>
      <c r="I258" s="43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</row>
    <row r="259" spans="1:113">
      <c r="A259" s="41"/>
      <c r="B259" s="41"/>
      <c r="C259" s="41"/>
      <c r="D259" s="41"/>
      <c r="E259" s="41"/>
      <c r="F259" s="43"/>
      <c r="G259" s="43"/>
      <c r="H259" s="43"/>
      <c r="I259" s="43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</row>
    <row r="260" spans="1:113">
      <c r="A260" s="41"/>
      <c r="B260" s="41"/>
      <c r="C260" s="41"/>
      <c r="D260" s="41"/>
      <c r="E260" s="41"/>
      <c r="F260" s="43"/>
      <c r="G260" s="43"/>
      <c r="H260" s="43"/>
      <c r="I260" s="43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41"/>
      <c r="BB260" s="41"/>
      <c r="BC260" s="41"/>
      <c r="BD260" s="41"/>
      <c r="BE260" s="41"/>
      <c r="BF260" s="41"/>
      <c r="BG260" s="41"/>
      <c r="BH260" s="41"/>
      <c r="BI260" s="41"/>
      <c r="BJ260" s="41"/>
      <c r="BK260" s="41"/>
      <c r="BL260" s="41"/>
      <c r="BM260" s="41"/>
      <c r="BN260" s="41"/>
      <c r="BO260" s="41"/>
      <c r="BP260" s="41"/>
      <c r="BQ260" s="41"/>
      <c r="BR260" s="41"/>
      <c r="BS260" s="41"/>
      <c r="BT260" s="41"/>
      <c r="BU260" s="41"/>
      <c r="BV260" s="41"/>
      <c r="BW260" s="41"/>
      <c r="BX260" s="41"/>
      <c r="BY260" s="41"/>
      <c r="BZ260" s="41"/>
      <c r="CA260" s="41"/>
      <c r="CB260" s="4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</row>
    <row r="261" spans="1:113">
      <c r="A261" s="41"/>
      <c r="B261" s="41"/>
      <c r="C261" s="41"/>
      <c r="D261" s="41"/>
      <c r="E261" s="41"/>
      <c r="F261" s="43"/>
      <c r="G261" s="43"/>
      <c r="H261" s="43"/>
      <c r="I261" s="43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4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</row>
    <row r="262" spans="1:113">
      <c r="A262" s="41"/>
      <c r="B262" s="41"/>
      <c r="C262" s="41"/>
      <c r="D262" s="41"/>
      <c r="E262" s="41"/>
      <c r="F262" s="43"/>
      <c r="G262" s="43"/>
      <c r="H262" s="43"/>
      <c r="I262" s="43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41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</row>
    <row r="263" spans="1:113">
      <c r="A263" s="41"/>
      <c r="B263" s="41"/>
      <c r="C263" s="41"/>
      <c r="D263" s="41"/>
      <c r="E263" s="41"/>
      <c r="F263" s="43"/>
      <c r="G263" s="43"/>
      <c r="H263" s="43"/>
      <c r="I263" s="43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41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</row>
    <row r="264" spans="1:113">
      <c r="A264" s="41"/>
      <c r="B264" s="41"/>
      <c r="C264" s="41"/>
      <c r="D264" s="41"/>
      <c r="E264" s="41"/>
      <c r="F264" s="43"/>
      <c r="G264" s="43"/>
      <c r="H264" s="43"/>
      <c r="I264" s="43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41"/>
      <c r="CB264" s="41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</row>
    <row r="265" spans="1:113">
      <c r="A265" s="41"/>
      <c r="B265" s="41"/>
      <c r="C265" s="41"/>
      <c r="D265" s="41"/>
      <c r="E265" s="41"/>
      <c r="F265" s="43"/>
      <c r="G265" s="43"/>
      <c r="H265" s="43"/>
      <c r="I265" s="43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41"/>
      <c r="CB265" s="4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</row>
    <row r="266" spans="1:113">
      <c r="A266" s="41"/>
      <c r="B266" s="41"/>
      <c r="C266" s="41"/>
      <c r="D266" s="41"/>
      <c r="E266" s="41"/>
      <c r="F266" s="43"/>
      <c r="G266" s="43"/>
      <c r="H266" s="43"/>
      <c r="I266" s="43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41"/>
      <c r="CB266" s="4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</row>
    <row r="267" spans="1:113">
      <c r="A267" s="41"/>
      <c r="B267" s="41"/>
      <c r="C267" s="41"/>
      <c r="D267" s="41"/>
      <c r="E267" s="41"/>
      <c r="F267" s="43"/>
      <c r="G267" s="43"/>
      <c r="H267" s="43"/>
      <c r="I267" s="43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4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</row>
    <row r="268" spans="1:113">
      <c r="A268" s="41"/>
      <c r="B268" s="41"/>
      <c r="C268" s="41"/>
      <c r="D268" s="41"/>
      <c r="E268" s="41"/>
      <c r="F268" s="43"/>
      <c r="G268" s="43"/>
      <c r="H268" s="43"/>
      <c r="I268" s="43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4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</row>
    <row r="269" spans="1:113">
      <c r="A269" s="41"/>
      <c r="B269" s="41"/>
      <c r="C269" s="41"/>
      <c r="D269" s="41"/>
      <c r="E269" s="41"/>
      <c r="F269" s="43"/>
      <c r="G269" s="43"/>
      <c r="H269" s="43"/>
      <c r="I269" s="43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4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</row>
    <row r="270" spans="1:113">
      <c r="A270" s="41"/>
      <c r="B270" s="41"/>
      <c r="C270" s="41"/>
      <c r="D270" s="41"/>
      <c r="E270" s="41"/>
      <c r="F270" s="43"/>
      <c r="G270" s="43"/>
      <c r="H270" s="43"/>
      <c r="I270" s="43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4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</row>
    <row r="271" spans="1:113">
      <c r="A271" s="41"/>
      <c r="B271" s="41"/>
      <c r="C271" s="41"/>
      <c r="D271" s="41"/>
      <c r="E271" s="41"/>
      <c r="F271" s="43"/>
      <c r="G271" s="43"/>
      <c r="H271" s="43"/>
      <c r="I271" s="43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4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</row>
    <row r="272" spans="1:113">
      <c r="A272" s="41"/>
      <c r="B272" s="41"/>
      <c r="C272" s="41"/>
      <c r="D272" s="41"/>
      <c r="E272" s="41"/>
      <c r="F272" s="43"/>
      <c r="G272" s="43"/>
      <c r="H272" s="43"/>
      <c r="I272" s="43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4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</row>
    <row r="273" spans="1:113">
      <c r="A273" s="41"/>
      <c r="B273" s="41"/>
      <c r="C273" s="41"/>
      <c r="D273" s="41"/>
      <c r="E273" s="41"/>
      <c r="F273" s="43"/>
      <c r="G273" s="43"/>
      <c r="H273" s="43"/>
      <c r="I273" s="43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4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</row>
    <row r="274" spans="1:113">
      <c r="A274" s="41"/>
      <c r="B274" s="41"/>
      <c r="C274" s="41"/>
      <c r="D274" s="41"/>
      <c r="E274" s="41"/>
      <c r="F274" s="43"/>
      <c r="G274" s="43"/>
      <c r="H274" s="43"/>
      <c r="I274" s="43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4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</row>
    <row r="275" spans="1:113">
      <c r="A275" s="41"/>
      <c r="B275" s="41"/>
      <c r="C275" s="41"/>
      <c r="D275" s="41"/>
      <c r="E275" s="41"/>
      <c r="F275" s="43"/>
      <c r="G275" s="43"/>
      <c r="H275" s="43"/>
      <c r="I275" s="43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41"/>
      <c r="CB275" s="4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</row>
    <row r="276" spans="1:113">
      <c r="A276" s="41"/>
      <c r="B276" s="41"/>
      <c r="C276" s="41"/>
      <c r="D276" s="41"/>
      <c r="E276" s="41"/>
      <c r="F276" s="43"/>
      <c r="G276" s="43"/>
      <c r="H276" s="43"/>
      <c r="I276" s="43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41"/>
      <c r="CB276" s="4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</row>
    <row r="277" spans="1:113">
      <c r="A277" s="41"/>
      <c r="B277" s="41"/>
      <c r="C277" s="41"/>
      <c r="D277" s="41"/>
      <c r="E277" s="41"/>
      <c r="F277" s="43"/>
      <c r="G277" s="43"/>
      <c r="H277" s="43"/>
      <c r="I277" s="43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41"/>
      <c r="CB277" s="4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</row>
    <row r="278" spans="1:113">
      <c r="A278" s="41"/>
      <c r="B278" s="41"/>
      <c r="C278" s="41"/>
      <c r="D278" s="41"/>
      <c r="E278" s="41"/>
      <c r="F278" s="43"/>
      <c r="G278" s="43"/>
      <c r="H278" s="43"/>
      <c r="I278" s="43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41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</row>
    <row r="279" spans="1:113">
      <c r="A279" s="41"/>
      <c r="B279" s="41"/>
      <c r="C279" s="41"/>
      <c r="D279" s="41"/>
      <c r="E279" s="41"/>
      <c r="F279" s="43"/>
      <c r="G279" s="43"/>
      <c r="H279" s="43"/>
      <c r="I279" s="43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41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</row>
    <row r="280" spans="1:113">
      <c r="A280" s="41"/>
      <c r="B280" s="41"/>
      <c r="C280" s="41"/>
      <c r="D280" s="41"/>
      <c r="E280" s="41"/>
      <c r="F280" s="43"/>
      <c r="G280" s="43"/>
      <c r="H280" s="43"/>
      <c r="I280" s="43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41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</row>
    <row r="281" spans="1:113">
      <c r="A281" s="41"/>
      <c r="B281" s="41"/>
      <c r="C281" s="41"/>
      <c r="D281" s="41"/>
      <c r="E281" s="41"/>
      <c r="F281" s="43"/>
      <c r="G281" s="43"/>
      <c r="H281" s="43"/>
      <c r="I281" s="43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41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</row>
    <row r="282" spans="1:113">
      <c r="A282" s="41"/>
      <c r="B282" s="41"/>
      <c r="C282" s="41"/>
      <c r="D282" s="41"/>
      <c r="E282" s="41"/>
      <c r="F282" s="43"/>
      <c r="G282" s="43"/>
      <c r="H282" s="43"/>
      <c r="I282" s="43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4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</row>
    <row r="283" spans="1:113">
      <c r="A283" s="41"/>
      <c r="B283" s="41"/>
      <c r="C283" s="41"/>
      <c r="D283" s="41"/>
      <c r="E283" s="41"/>
      <c r="F283" s="43"/>
      <c r="G283" s="43"/>
      <c r="H283" s="43"/>
      <c r="I283" s="43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4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</row>
    <row r="284" spans="1:113">
      <c r="A284" s="41"/>
      <c r="B284" s="41"/>
      <c r="C284" s="41"/>
      <c r="D284" s="41"/>
      <c r="E284" s="41"/>
      <c r="F284" s="43"/>
      <c r="G284" s="43"/>
      <c r="H284" s="43"/>
      <c r="I284" s="43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4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</row>
    <row r="285" spans="1:113">
      <c r="A285" s="41"/>
      <c r="B285" s="41"/>
      <c r="C285" s="41"/>
      <c r="D285" s="41"/>
      <c r="E285" s="41"/>
      <c r="F285" s="43"/>
      <c r="G285" s="43"/>
      <c r="H285" s="43"/>
      <c r="I285" s="43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4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</row>
    <row r="286" spans="1:113">
      <c r="A286" s="41"/>
      <c r="B286" s="41"/>
      <c r="C286" s="41"/>
      <c r="D286" s="41"/>
      <c r="E286" s="41"/>
      <c r="F286" s="43"/>
      <c r="G286" s="43"/>
      <c r="H286" s="43"/>
      <c r="I286" s="43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4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</row>
    <row r="287" spans="1:113">
      <c r="A287" s="41"/>
      <c r="B287" s="41"/>
      <c r="C287" s="41"/>
      <c r="D287" s="41"/>
      <c r="E287" s="41"/>
      <c r="F287" s="43"/>
      <c r="G287" s="43"/>
      <c r="H287" s="43"/>
      <c r="I287" s="43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4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</row>
    <row r="288" spans="1:113">
      <c r="A288" s="41"/>
      <c r="B288" s="41"/>
      <c r="C288" s="41"/>
      <c r="D288" s="41"/>
      <c r="E288" s="41"/>
      <c r="F288" s="43"/>
      <c r="G288" s="43"/>
      <c r="H288" s="43"/>
      <c r="I288" s="43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4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</row>
    <row r="289" spans="1:113">
      <c r="A289" s="41"/>
      <c r="B289" s="41"/>
      <c r="C289" s="41"/>
      <c r="D289" s="41"/>
      <c r="E289" s="41"/>
      <c r="F289" s="43"/>
      <c r="G289" s="43"/>
      <c r="H289" s="43"/>
      <c r="I289" s="43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4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</row>
    <row r="290" spans="1:113">
      <c r="A290" s="41"/>
      <c r="B290" s="41"/>
      <c r="C290" s="41"/>
      <c r="D290" s="41"/>
      <c r="E290" s="41"/>
      <c r="F290" s="43"/>
      <c r="G290" s="43"/>
      <c r="H290" s="43"/>
      <c r="I290" s="43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4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</row>
    <row r="291" spans="1:113">
      <c r="A291" s="41"/>
      <c r="B291" s="41"/>
      <c r="C291" s="41"/>
      <c r="D291" s="41"/>
      <c r="E291" s="41"/>
      <c r="F291" s="43"/>
      <c r="G291" s="43"/>
      <c r="H291" s="43"/>
      <c r="I291" s="43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4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</row>
    <row r="292" spans="1:113">
      <c r="A292" s="41"/>
      <c r="B292" s="41"/>
      <c r="C292" s="41"/>
      <c r="D292" s="41"/>
      <c r="E292" s="41"/>
      <c r="F292" s="43"/>
      <c r="G292" s="43"/>
      <c r="H292" s="43"/>
      <c r="I292" s="43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4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</row>
    <row r="293" spans="1:113">
      <c r="A293" s="41"/>
      <c r="B293" s="41"/>
      <c r="C293" s="41"/>
      <c r="D293" s="41"/>
      <c r="E293" s="41"/>
      <c r="F293" s="43"/>
      <c r="G293" s="43"/>
      <c r="H293" s="43"/>
      <c r="I293" s="43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4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</row>
    <row r="294" spans="1:113">
      <c r="A294" s="41"/>
      <c r="B294" s="41"/>
      <c r="C294" s="41"/>
      <c r="D294" s="41"/>
      <c r="E294" s="41"/>
      <c r="F294" s="43"/>
      <c r="G294" s="43"/>
      <c r="H294" s="43"/>
      <c r="I294" s="43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4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</row>
    <row r="295" spans="1:113">
      <c r="A295" s="41"/>
      <c r="B295" s="41"/>
      <c r="C295" s="41"/>
      <c r="D295" s="41"/>
      <c r="E295" s="41"/>
      <c r="F295" s="43"/>
      <c r="G295" s="43"/>
      <c r="H295" s="43"/>
      <c r="I295" s="43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4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</row>
    <row r="296" spans="1:113">
      <c r="A296" s="41"/>
      <c r="B296" s="41"/>
      <c r="C296" s="41"/>
      <c r="D296" s="41"/>
      <c r="E296" s="41"/>
      <c r="F296" s="43"/>
      <c r="G296" s="43"/>
      <c r="H296" s="43"/>
      <c r="I296" s="43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4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</row>
    <row r="297" spans="1:113">
      <c r="A297" s="41"/>
      <c r="B297" s="41"/>
      <c r="C297" s="41"/>
      <c r="D297" s="41"/>
      <c r="E297" s="41"/>
      <c r="F297" s="43"/>
      <c r="G297" s="43"/>
      <c r="H297" s="43"/>
      <c r="I297" s="43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4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</row>
    <row r="298" spans="1:113">
      <c r="A298" s="41"/>
      <c r="B298" s="41"/>
      <c r="C298" s="41"/>
      <c r="D298" s="41"/>
      <c r="E298" s="41"/>
      <c r="F298" s="43"/>
      <c r="G298" s="43"/>
      <c r="H298" s="43"/>
      <c r="I298" s="43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4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</row>
    <row r="299" spans="1:113">
      <c r="A299" s="41"/>
      <c r="B299" s="41"/>
      <c r="C299" s="41"/>
      <c r="D299" s="41"/>
      <c r="E299" s="41"/>
      <c r="F299" s="43"/>
      <c r="G299" s="43"/>
      <c r="H299" s="43"/>
      <c r="I299" s="43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4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</row>
    <row r="300" spans="1:113">
      <c r="A300" s="41"/>
      <c r="B300" s="41"/>
      <c r="C300" s="41"/>
      <c r="D300" s="41"/>
      <c r="E300" s="41"/>
      <c r="F300" s="43"/>
      <c r="G300" s="43"/>
      <c r="H300" s="43"/>
      <c r="I300" s="43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4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</row>
    <row r="301" spans="1:113">
      <c r="A301" s="41"/>
      <c r="B301" s="41"/>
      <c r="C301" s="41"/>
      <c r="D301" s="41"/>
      <c r="E301" s="41"/>
      <c r="F301" s="43"/>
      <c r="G301" s="43"/>
      <c r="H301" s="43"/>
      <c r="I301" s="43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4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</row>
    <row r="302" spans="1:113">
      <c r="A302" s="41"/>
      <c r="B302" s="41"/>
      <c r="C302" s="41"/>
      <c r="D302" s="41"/>
      <c r="E302" s="41"/>
      <c r="F302" s="43"/>
      <c r="G302" s="43"/>
      <c r="H302" s="43"/>
      <c r="I302" s="43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4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</row>
    <row r="303" spans="1:113">
      <c r="A303" s="41"/>
      <c r="B303" s="41"/>
      <c r="C303" s="41"/>
      <c r="D303" s="41"/>
      <c r="E303" s="41"/>
      <c r="F303" s="43"/>
      <c r="G303" s="43"/>
      <c r="H303" s="43"/>
      <c r="I303" s="43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4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</row>
    <row r="304" spans="1:113">
      <c r="A304" s="41"/>
      <c r="B304" s="41"/>
      <c r="C304" s="41"/>
      <c r="D304" s="41"/>
      <c r="E304" s="41"/>
      <c r="F304" s="43"/>
      <c r="G304" s="43"/>
      <c r="H304" s="43"/>
      <c r="I304" s="43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4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</row>
    <row r="305" spans="1:113">
      <c r="A305" s="41"/>
      <c r="B305" s="41"/>
      <c r="C305" s="41"/>
      <c r="D305" s="41"/>
      <c r="E305" s="41"/>
      <c r="F305" s="43"/>
      <c r="G305" s="43"/>
      <c r="H305" s="43"/>
      <c r="I305" s="43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4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</row>
    <row r="306" spans="1:113">
      <c r="A306" s="41"/>
      <c r="B306" s="41"/>
      <c r="C306" s="41"/>
      <c r="D306" s="41"/>
      <c r="E306" s="41"/>
      <c r="F306" s="43"/>
      <c r="G306" s="43"/>
      <c r="H306" s="43"/>
      <c r="I306" s="43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4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</row>
    <row r="307" spans="1:113">
      <c r="A307" s="41"/>
      <c r="B307" s="41"/>
      <c r="C307" s="41"/>
      <c r="D307" s="41"/>
      <c r="E307" s="41"/>
      <c r="F307" s="43"/>
      <c r="G307" s="43"/>
      <c r="H307" s="43"/>
      <c r="I307" s="43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4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</row>
    <row r="308" spans="1:113">
      <c r="A308" s="41"/>
      <c r="B308" s="41"/>
      <c r="C308" s="41"/>
      <c r="D308" s="41"/>
      <c r="E308" s="41"/>
      <c r="F308" s="43"/>
      <c r="G308" s="43"/>
      <c r="H308" s="43"/>
      <c r="I308" s="43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4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</row>
    <row r="309" spans="1:113">
      <c r="A309" s="41"/>
      <c r="B309" s="41"/>
      <c r="C309" s="41"/>
      <c r="D309" s="41"/>
      <c r="E309" s="41"/>
      <c r="F309" s="43"/>
      <c r="G309" s="43"/>
      <c r="H309" s="43"/>
      <c r="I309" s="43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4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</row>
    <row r="310" spans="1:113">
      <c r="A310" s="41"/>
      <c r="B310" s="41"/>
      <c r="C310" s="41"/>
      <c r="D310" s="41"/>
      <c r="E310" s="41"/>
      <c r="F310" s="43"/>
      <c r="G310" s="43"/>
      <c r="H310" s="43"/>
      <c r="I310" s="43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4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</row>
    <row r="311" spans="1:113">
      <c r="A311" s="41"/>
      <c r="B311" s="41"/>
      <c r="C311" s="41"/>
      <c r="D311" s="41"/>
      <c r="E311" s="41"/>
      <c r="F311" s="43"/>
      <c r="G311" s="43"/>
      <c r="H311" s="43"/>
      <c r="I311" s="43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</row>
    <row r="312" spans="1:113">
      <c r="A312" s="41"/>
      <c r="B312" s="41"/>
      <c r="C312" s="41"/>
      <c r="D312" s="41"/>
      <c r="E312" s="41"/>
      <c r="F312" s="43"/>
      <c r="G312" s="43"/>
      <c r="H312" s="43"/>
      <c r="I312" s="43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</row>
    <row r="313" spans="1:113">
      <c r="A313" s="41"/>
      <c r="B313" s="41"/>
      <c r="C313" s="41"/>
      <c r="D313" s="41"/>
      <c r="E313" s="41"/>
      <c r="F313" s="43"/>
      <c r="G313" s="43"/>
      <c r="H313" s="43"/>
      <c r="I313" s="43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</row>
    <row r="314" spans="1:113">
      <c r="A314" s="41"/>
      <c r="B314" s="41"/>
      <c r="C314" s="41"/>
      <c r="D314" s="41"/>
      <c r="E314" s="41"/>
      <c r="F314" s="43"/>
      <c r="G314" s="43"/>
      <c r="H314" s="43"/>
      <c r="I314" s="43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</row>
    <row r="315" spans="1:113">
      <c r="A315" s="41"/>
      <c r="B315" s="41"/>
      <c r="C315" s="41"/>
      <c r="D315" s="41"/>
      <c r="E315" s="41"/>
      <c r="F315" s="43"/>
      <c r="G315" s="43"/>
      <c r="H315" s="43"/>
      <c r="I315" s="43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</row>
    <row r="316" spans="1:113">
      <c r="A316" s="41"/>
      <c r="B316" s="41"/>
      <c r="C316" s="41"/>
      <c r="D316" s="41"/>
      <c r="E316" s="41"/>
      <c r="F316" s="43"/>
      <c r="G316" s="43"/>
      <c r="H316" s="43"/>
      <c r="I316" s="43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</row>
    <row r="317" spans="1:113">
      <c r="A317" s="41"/>
      <c r="B317" s="41"/>
      <c r="C317" s="41"/>
      <c r="D317" s="41"/>
      <c r="E317" s="41"/>
      <c r="F317" s="43"/>
      <c r="G317" s="43"/>
      <c r="H317" s="43"/>
      <c r="I317" s="43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</row>
    <row r="318" spans="1:113">
      <c r="A318" s="41"/>
      <c r="B318" s="41"/>
      <c r="C318" s="41"/>
      <c r="D318" s="41"/>
      <c r="E318" s="41"/>
      <c r="F318" s="43"/>
      <c r="G318" s="43"/>
      <c r="H318" s="43"/>
      <c r="I318" s="43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</row>
    <row r="319" spans="1:113">
      <c r="A319" s="41"/>
      <c r="B319" s="41"/>
      <c r="C319" s="41"/>
      <c r="D319" s="41"/>
      <c r="E319" s="41"/>
      <c r="F319" s="43"/>
      <c r="G319" s="43"/>
      <c r="H319" s="43"/>
      <c r="I319" s="43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</row>
    <row r="320" spans="1:113">
      <c r="A320" s="41"/>
      <c r="B320" s="41"/>
      <c r="C320" s="41"/>
      <c r="D320" s="41"/>
      <c r="E320" s="41"/>
      <c r="F320" s="43"/>
      <c r="G320" s="43"/>
      <c r="H320" s="43"/>
      <c r="I320" s="43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</row>
    <row r="321" spans="1:113">
      <c r="A321" s="41"/>
      <c r="B321" s="41"/>
      <c r="C321" s="41"/>
      <c r="D321" s="41"/>
      <c r="E321" s="41"/>
      <c r="F321" s="43"/>
      <c r="G321" s="43"/>
      <c r="H321" s="43"/>
      <c r="I321" s="43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</row>
    <row r="322" spans="1:113">
      <c r="A322" s="41"/>
      <c r="B322" s="41"/>
      <c r="C322" s="41"/>
      <c r="D322" s="41"/>
      <c r="E322" s="41"/>
      <c r="F322" s="43"/>
      <c r="G322" s="43"/>
      <c r="H322" s="43"/>
      <c r="I322" s="43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</row>
    <row r="323" spans="1:113">
      <c r="A323" s="41"/>
      <c r="B323" s="41"/>
      <c r="C323" s="41"/>
      <c r="D323" s="41"/>
      <c r="E323" s="41"/>
      <c r="F323" s="43"/>
      <c r="G323" s="43"/>
      <c r="H323" s="43"/>
      <c r="I323" s="43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</row>
    <row r="324" spans="1:113">
      <c r="A324" s="41"/>
      <c r="B324" s="41"/>
      <c r="C324" s="41"/>
      <c r="D324" s="41"/>
      <c r="E324" s="41"/>
      <c r="F324" s="43"/>
      <c r="G324" s="43"/>
      <c r="H324" s="43"/>
      <c r="I324" s="43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</row>
    <row r="325" spans="1:113">
      <c r="A325" s="41"/>
      <c r="B325" s="41"/>
      <c r="C325" s="41"/>
      <c r="D325" s="41"/>
      <c r="E325" s="41"/>
      <c r="F325" s="43"/>
      <c r="G325" s="43"/>
      <c r="H325" s="43"/>
      <c r="I325" s="43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</row>
    <row r="326" spans="1:113">
      <c r="A326" s="41"/>
      <c r="B326" s="41"/>
      <c r="C326" s="41"/>
      <c r="D326" s="41"/>
      <c r="E326" s="41"/>
      <c r="F326" s="43"/>
      <c r="G326" s="43"/>
      <c r="H326" s="43"/>
      <c r="I326" s="43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</row>
    <row r="327" spans="1:113">
      <c r="A327" s="41"/>
      <c r="B327" s="41"/>
      <c r="C327" s="41"/>
      <c r="D327" s="41"/>
      <c r="E327" s="41"/>
      <c r="F327" s="43"/>
      <c r="G327" s="43"/>
      <c r="H327" s="43"/>
      <c r="I327" s="43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</row>
    <row r="328" spans="1:113">
      <c r="A328" s="41"/>
      <c r="B328" s="41"/>
      <c r="C328" s="41"/>
      <c r="D328" s="41"/>
      <c r="E328" s="41"/>
      <c r="F328" s="43"/>
      <c r="G328" s="43"/>
      <c r="H328" s="43"/>
      <c r="I328" s="43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</row>
    <row r="329" spans="1:113">
      <c r="A329" s="41"/>
      <c r="B329" s="41"/>
      <c r="C329" s="41"/>
      <c r="D329" s="41"/>
      <c r="E329" s="41"/>
      <c r="F329" s="43"/>
      <c r="G329" s="43"/>
      <c r="H329" s="43"/>
      <c r="I329" s="43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</row>
    <row r="330" spans="1:113">
      <c r="A330" s="41"/>
      <c r="B330" s="41"/>
      <c r="C330" s="41"/>
      <c r="D330" s="41"/>
      <c r="E330" s="41"/>
      <c r="F330" s="43"/>
      <c r="G330" s="43"/>
      <c r="H330" s="43"/>
      <c r="I330" s="43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</row>
    <row r="331" spans="1:113">
      <c r="A331" s="41"/>
      <c r="B331" s="41"/>
      <c r="C331" s="41"/>
      <c r="D331" s="41"/>
      <c r="E331" s="41"/>
      <c r="F331" s="43"/>
      <c r="G331" s="43"/>
      <c r="H331" s="43"/>
      <c r="I331" s="43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</row>
    <row r="332" spans="1:113">
      <c r="A332" s="41"/>
      <c r="B332" s="41"/>
      <c r="C332" s="41"/>
      <c r="D332" s="41"/>
      <c r="E332" s="41"/>
      <c r="F332" s="43"/>
      <c r="G332" s="43"/>
      <c r="H332" s="43"/>
      <c r="I332" s="43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</row>
    <row r="333" spans="1:113">
      <c r="A333" s="41"/>
      <c r="B333" s="41"/>
      <c r="C333" s="41"/>
      <c r="D333" s="41"/>
      <c r="E333" s="41"/>
      <c r="F333" s="43"/>
      <c r="G333" s="43"/>
      <c r="H333" s="43"/>
      <c r="I333" s="43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</row>
    <row r="334" spans="1:113">
      <c r="A334" s="41"/>
      <c r="B334" s="41"/>
      <c r="C334" s="41"/>
      <c r="D334" s="41"/>
      <c r="E334" s="41"/>
      <c r="F334" s="43"/>
      <c r="G334" s="43"/>
      <c r="H334" s="43"/>
      <c r="I334" s="43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</row>
    <row r="335" spans="1:113">
      <c r="A335" s="41"/>
      <c r="B335" s="41"/>
      <c r="C335" s="41"/>
      <c r="D335" s="41"/>
      <c r="E335" s="41"/>
      <c r="F335" s="43"/>
      <c r="G335" s="43"/>
      <c r="H335" s="43"/>
      <c r="I335" s="43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</row>
    <row r="336" spans="1:113">
      <c r="A336" s="41"/>
      <c r="B336" s="41"/>
      <c r="C336" s="41"/>
      <c r="D336" s="41"/>
      <c r="E336" s="41"/>
      <c r="F336" s="43"/>
      <c r="G336" s="43"/>
      <c r="H336" s="43"/>
      <c r="I336" s="43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</row>
    <row r="337" spans="1:113">
      <c r="A337" s="41"/>
      <c r="B337" s="41"/>
      <c r="C337" s="41"/>
      <c r="D337" s="41"/>
      <c r="E337" s="41"/>
      <c r="F337" s="43"/>
      <c r="G337" s="43"/>
      <c r="H337" s="43"/>
      <c r="I337" s="43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</row>
    <row r="338" spans="1:113">
      <c r="A338" s="41"/>
      <c r="B338" s="41"/>
      <c r="C338" s="41"/>
      <c r="D338" s="41"/>
      <c r="E338" s="41"/>
      <c r="F338" s="43"/>
      <c r="G338" s="43"/>
      <c r="H338" s="43"/>
      <c r="I338" s="43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</row>
    <row r="339" spans="1:113">
      <c r="A339" s="41"/>
      <c r="B339" s="41"/>
      <c r="C339" s="41"/>
      <c r="D339" s="41"/>
      <c r="E339" s="41"/>
      <c r="F339" s="43"/>
      <c r="G339" s="43"/>
      <c r="H339" s="43"/>
      <c r="I339" s="43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</row>
    <row r="340" spans="1:113">
      <c r="A340" s="41"/>
      <c r="B340" s="41"/>
      <c r="C340" s="41"/>
      <c r="D340" s="41"/>
      <c r="E340" s="41"/>
      <c r="F340" s="43"/>
      <c r="G340" s="43"/>
      <c r="H340" s="43"/>
      <c r="I340" s="43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</row>
    <row r="341" spans="1:113">
      <c r="A341" s="41"/>
      <c r="B341" s="41"/>
      <c r="C341" s="41"/>
      <c r="D341" s="41"/>
      <c r="E341" s="41"/>
      <c r="F341" s="43"/>
      <c r="G341" s="43"/>
      <c r="H341" s="43"/>
      <c r="I341" s="43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</row>
    <row r="342" spans="1:113">
      <c r="A342" s="41"/>
      <c r="B342" s="41"/>
      <c r="C342" s="41"/>
      <c r="D342" s="41"/>
      <c r="E342" s="41"/>
      <c r="F342" s="43"/>
      <c r="G342" s="43"/>
      <c r="H342" s="43"/>
      <c r="I342" s="43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</row>
    <row r="343" spans="1:113">
      <c r="A343" s="41"/>
      <c r="B343" s="41"/>
      <c r="C343" s="41"/>
      <c r="D343" s="41"/>
      <c r="E343" s="41"/>
      <c r="F343" s="43"/>
      <c r="G343" s="43"/>
      <c r="H343" s="43"/>
      <c r="I343" s="43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</row>
    <row r="344" spans="1:113">
      <c r="A344" s="41"/>
      <c r="B344" s="41"/>
      <c r="C344" s="41"/>
      <c r="D344" s="41"/>
      <c r="E344" s="41"/>
      <c r="F344" s="43"/>
      <c r="G344" s="43"/>
      <c r="H344" s="43"/>
      <c r="I344" s="43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</row>
    <row r="345" spans="1:113">
      <c r="A345" s="41"/>
      <c r="B345" s="41"/>
      <c r="C345" s="41"/>
      <c r="D345" s="41"/>
      <c r="E345" s="41"/>
      <c r="F345" s="43"/>
      <c r="G345" s="43"/>
      <c r="H345" s="43"/>
      <c r="I345" s="43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</row>
    <row r="346" spans="1:113">
      <c r="A346" s="41"/>
      <c r="B346" s="41"/>
      <c r="C346" s="41"/>
      <c r="D346" s="41"/>
      <c r="E346" s="41"/>
      <c r="F346" s="43"/>
      <c r="G346" s="43"/>
      <c r="H346" s="43"/>
      <c r="I346" s="43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</row>
    <row r="347" spans="1:113">
      <c r="A347" s="41"/>
      <c r="B347" s="41"/>
      <c r="C347" s="41"/>
      <c r="D347" s="41"/>
      <c r="E347" s="41"/>
      <c r="F347" s="43"/>
      <c r="G347" s="43"/>
      <c r="H347" s="43"/>
      <c r="I347" s="43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</row>
    <row r="348" spans="1:113">
      <c r="A348" s="41"/>
      <c r="B348" s="41"/>
      <c r="C348" s="41"/>
      <c r="D348" s="41"/>
      <c r="E348" s="41"/>
      <c r="F348" s="43"/>
      <c r="G348" s="43"/>
      <c r="H348" s="43"/>
      <c r="I348" s="43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</row>
    <row r="349" spans="1:113">
      <c r="A349" s="41"/>
      <c r="B349" s="41"/>
      <c r="C349" s="41"/>
      <c r="D349" s="41"/>
      <c r="E349" s="41"/>
      <c r="F349" s="43"/>
      <c r="G349" s="43"/>
      <c r="H349" s="43"/>
      <c r="I349" s="43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</row>
    <row r="350" spans="1:113">
      <c r="A350" s="41"/>
      <c r="B350" s="41"/>
      <c r="C350" s="41"/>
      <c r="D350" s="41"/>
      <c r="E350" s="41"/>
      <c r="F350" s="43"/>
      <c r="G350" s="43"/>
      <c r="H350" s="43"/>
      <c r="I350" s="43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</row>
    <row r="351" spans="1:113">
      <c r="A351" s="41"/>
      <c r="B351" s="41"/>
      <c r="C351" s="41"/>
      <c r="D351" s="41"/>
      <c r="E351" s="41"/>
      <c r="F351" s="43"/>
      <c r="G351" s="43"/>
      <c r="H351" s="43"/>
      <c r="I351" s="43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</row>
    <row r="352" spans="1:113">
      <c r="A352" s="41"/>
      <c r="B352" s="41"/>
      <c r="C352" s="41"/>
      <c r="D352" s="41"/>
      <c r="E352" s="41"/>
      <c r="F352" s="43"/>
      <c r="G352" s="43"/>
      <c r="H352" s="43"/>
      <c r="I352" s="43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</row>
    <row r="353" spans="1:113">
      <c r="A353" s="41"/>
      <c r="B353" s="41"/>
      <c r="C353" s="41"/>
      <c r="D353" s="41"/>
      <c r="E353" s="41"/>
      <c r="F353" s="43"/>
      <c r="G353" s="43"/>
      <c r="H353" s="43"/>
      <c r="I353" s="43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</row>
    <row r="354" spans="1:113">
      <c r="A354" s="41"/>
      <c r="B354" s="41"/>
      <c r="C354" s="41"/>
      <c r="D354" s="41"/>
      <c r="E354" s="41"/>
      <c r="F354" s="43"/>
      <c r="G354" s="43"/>
      <c r="H354" s="43"/>
      <c r="I354" s="43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</row>
    <row r="355" spans="1:113">
      <c r="A355" s="41"/>
      <c r="B355" s="41"/>
      <c r="C355" s="41"/>
      <c r="D355" s="41"/>
      <c r="E355" s="41"/>
      <c r="F355" s="43"/>
      <c r="G355" s="43"/>
      <c r="H355" s="43"/>
      <c r="I355" s="43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</row>
    <row r="356" spans="1:113">
      <c r="A356" s="41"/>
      <c r="B356" s="41"/>
      <c r="C356" s="41"/>
      <c r="D356" s="41"/>
      <c r="E356" s="41"/>
      <c r="F356" s="43"/>
      <c r="G356" s="43"/>
      <c r="H356" s="43"/>
      <c r="I356" s="43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</row>
    <row r="357" spans="1:113">
      <c r="A357" s="41"/>
      <c r="B357" s="41"/>
      <c r="C357" s="41"/>
      <c r="D357" s="41"/>
      <c r="E357" s="41"/>
      <c r="F357" s="43"/>
      <c r="G357" s="43"/>
      <c r="H357" s="43"/>
      <c r="I357" s="43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</row>
    <row r="358" spans="1:113">
      <c r="A358" s="41"/>
      <c r="B358" s="41"/>
      <c r="C358" s="41"/>
      <c r="D358" s="41"/>
      <c r="E358" s="41"/>
      <c r="F358" s="43"/>
      <c r="G358" s="43"/>
      <c r="H358" s="43"/>
      <c r="I358" s="43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</row>
    <row r="359" spans="1:113">
      <c r="A359" s="41"/>
      <c r="B359" s="41"/>
      <c r="C359" s="41"/>
      <c r="D359" s="41"/>
      <c r="E359" s="41"/>
      <c r="F359" s="43"/>
      <c r="G359" s="43"/>
      <c r="H359" s="43"/>
      <c r="I359" s="43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</row>
    <row r="360" spans="1:113">
      <c r="A360" s="41"/>
      <c r="B360" s="41"/>
      <c r="C360" s="41"/>
      <c r="D360" s="41"/>
      <c r="E360" s="41"/>
      <c r="F360" s="43"/>
      <c r="G360" s="43"/>
      <c r="H360" s="43"/>
      <c r="I360" s="43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</row>
    <row r="361" spans="1:113">
      <c r="A361" s="41"/>
      <c r="B361" s="41"/>
      <c r="C361" s="41"/>
      <c r="D361" s="41"/>
      <c r="E361" s="41"/>
      <c r="F361" s="43"/>
      <c r="G361" s="43"/>
      <c r="H361" s="43"/>
      <c r="I361" s="43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</row>
    <row r="362" spans="1:113">
      <c r="A362" s="41"/>
      <c r="B362" s="41"/>
      <c r="C362" s="41"/>
      <c r="D362" s="41"/>
      <c r="E362" s="41"/>
      <c r="F362" s="43"/>
      <c r="G362" s="43"/>
      <c r="H362" s="43"/>
      <c r="I362" s="43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</row>
    <row r="363" spans="1:113">
      <c r="A363" s="41"/>
      <c r="B363" s="41"/>
      <c r="C363" s="41"/>
      <c r="D363" s="41"/>
      <c r="E363" s="41"/>
      <c r="F363" s="43"/>
      <c r="G363" s="43"/>
      <c r="H363" s="43"/>
      <c r="I363" s="43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</row>
    <row r="364" spans="1:113">
      <c r="A364" s="41"/>
      <c r="B364" s="41"/>
      <c r="C364" s="41"/>
      <c r="D364" s="41"/>
      <c r="E364" s="41"/>
      <c r="F364" s="43"/>
      <c r="G364" s="43"/>
      <c r="H364" s="43"/>
      <c r="I364" s="43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</row>
    <row r="365" spans="1:113">
      <c r="A365" s="41"/>
      <c r="B365" s="41"/>
      <c r="C365" s="41"/>
      <c r="D365" s="41"/>
      <c r="E365" s="41"/>
      <c r="F365" s="43"/>
      <c r="G365" s="43"/>
      <c r="H365" s="43"/>
      <c r="I365" s="43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</row>
    <row r="366" spans="1:113">
      <c r="A366" s="41"/>
      <c r="B366" s="41"/>
      <c r="C366" s="41"/>
      <c r="D366" s="41"/>
      <c r="E366" s="41"/>
      <c r="F366" s="43"/>
      <c r="G366" s="43"/>
      <c r="H366" s="43"/>
      <c r="I366" s="43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</row>
    <row r="367" spans="1:113">
      <c r="A367" s="41"/>
      <c r="B367" s="41"/>
      <c r="C367" s="41"/>
      <c r="D367" s="41"/>
      <c r="E367" s="41"/>
      <c r="F367" s="43"/>
      <c r="G367" s="43"/>
      <c r="H367" s="43"/>
      <c r="I367" s="43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</row>
    <row r="368" spans="1:113">
      <c r="A368" s="41"/>
      <c r="B368" s="41"/>
      <c r="C368" s="41"/>
      <c r="D368" s="41"/>
      <c r="E368" s="41"/>
      <c r="F368" s="43"/>
      <c r="G368" s="43"/>
      <c r="H368" s="43"/>
      <c r="I368" s="43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</row>
    <row r="369" spans="1:113">
      <c r="A369" s="41"/>
      <c r="B369" s="41"/>
      <c r="C369" s="41"/>
      <c r="D369" s="41"/>
      <c r="E369" s="41"/>
      <c r="F369" s="43"/>
      <c r="G369" s="43"/>
      <c r="H369" s="43"/>
      <c r="I369" s="43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</row>
    <row r="370" spans="1:113">
      <c r="A370" s="41"/>
      <c r="B370" s="41"/>
      <c r="C370" s="41"/>
      <c r="D370" s="41"/>
      <c r="E370" s="41"/>
      <c r="F370" s="43"/>
      <c r="G370" s="43"/>
      <c r="H370" s="43"/>
      <c r="I370" s="43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</row>
    <row r="371" spans="1:113">
      <c r="A371" s="41"/>
      <c r="B371" s="41"/>
      <c r="C371" s="41"/>
      <c r="D371" s="41"/>
      <c r="E371" s="41"/>
      <c r="F371" s="43"/>
      <c r="G371" s="43"/>
      <c r="H371" s="43"/>
      <c r="I371" s="43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</row>
    <row r="372" spans="1:113">
      <c r="A372" s="41"/>
      <c r="B372" s="41"/>
      <c r="C372" s="41"/>
      <c r="D372" s="41"/>
      <c r="E372" s="41"/>
      <c r="F372" s="43"/>
      <c r="G372" s="43"/>
      <c r="H372" s="43"/>
      <c r="I372" s="43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</row>
    <row r="373" spans="1:113">
      <c r="A373" s="41"/>
      <c r="B373" s="41"/>
      <c r="C373" s="41"/>
      <c r="D373" s="41"/>
      <c r="E373" s="41"/>
      <c r="F373" s="43"/>
      <c r="G373" s="43"/>
      <c r="H373" s="43"/>
      <c r="I373" s="43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</row>
    <row r="374" spans="1:113">
      <c r="A374" s="41"/>
      <c r="B374" s="41"/>
      <c r="C374" s="41"/>
      <c r="D374" s="41"/>
      <c r="E374" s="41"/>
      <c r="F374" s="43"/>
      <c r="G374" s="43"/>
      <c r="H374" s="43"/>
      <c r="I374" s="43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</row>
    <row r="375" spans="1:113">
      <c r="A375" s="41"/>
      <c r="B375" s="41"/>
      <c r="C375" s="41"/>
      <c r="D375" s="41"/>
      <c r="E375" s="41"/>
      <c r="F375" s="43"/>
      <c r="G375" s="43"/>
      <c r="H375" s="43"/>
      <c r="I375" s="43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</row>
    <row r="376" spans="1:113">
      <c r="A376" s="41"/>
      <c r="B376" s="41"/>
      <c r="C376" s="41"/>
      <c r="D376" s="41"/>
      <c r="E376" s="41"/>
      <c r="F376" s="43"/>
      <c r="G376" s="43"/>
      <c r="H376" s="43"/>
      <c r="I376" s="43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</row>
    <row r="377" spans="1:113">
      <c r="A377" s="41"/>
      <c r="B377" s="41"/>
      <c r="C377" s="41"/>
      <c r="D377" s="41"/>
      <c r="E377" s="41"/>
      <c r="F377" s="43"/>
      <c r="G377" s="43"/>
      <c r="H377" s="43"/>
      <c r="I377" s="43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</row>
    <row r="378" spans="1:113">
      <c r="A378" s="41"/>
      <c r="B378" s="41"/>
      <c r="C378" s="41"/>
      <c r="D378" s="41"/>
      <c r="E378" s="41"/>
      <c r="F378" s="43"/>
      <c r="G378" s="43"/>
      <c r="H378" s="43"/>
      <c r="I378" s="43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</row>
    <row r="379" spans="1:113">
      <c r="A379" s="41"/>
      <c r="B379" s="41"/>
      <c r="C379" s="41"/>
      <c r="D379" s="41"/>
      <c r="E379" s="41"/>
      <c r="F379" s="43"/>
      <c r="G379" s="43"/>
      <c r="H379" s="43"/>
      <c r="I379" s="43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</row>
    <row r="380" spans="1:113">
      <c r="A380" s="41"/>
      <c r="B380" s="41"/>
      <c r="C380" s="41"/>
      <c r="D380" s="41"/>
      <c r="E380" s="41"/>
      <c r="F380" s="43"/>
      <c r="G380" s="43"/>
      <c r="H380" s="43"/>
      <c r="I380" s="43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</row>
    <row r="381" spans="1:113">
      <c r="A381" s="41"/>
      <c r="B381" s="41"/>
      <c r="C381" s="41"/>
      <c r="D381" s="41"/>
      <c r="E381" s="41"/>
      <c r="F381" s="43"/>
      <c r="G381" s="43"/>
      <c r="H381" s="43"/>
      <c r="I381" s="43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</row>
    <row r="382" spans="1:113">
      <c r="A382" s="41"/>
      <c r="B382" s="41"/>
      <c r="C382" s="41"/>
      <c r="D382" s="41"/>
      <c r="E382" s="41"/>
      <c r="F382" s="43"/>
      <c r="G382" s="43"/>
      <c r="H382" s="43"/>
      <c r="I382" s="43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</row>
    <row r="383" spans="1:113">
      <c r="A383" s="41"/>
      <c r="B383" s="41"/>
      <c r="C383" s="41"/>
      <c r="D383" s="41"/>
      <c r="E383" s="41"/>
      <c r="F383" s="43"/>
      <c r="G383" s="43"/>
      <c r="H383" s="43"/>
      <c r="I383" s="43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</row>
    <row r="384" spans="1:113">
      <c r="A384" s="41"/>
      <c r="B384" s="41"/>
      <c r="C384" s="41"/>
      <c r="D384" s="41"/>
      <c r="E384" s="41"/>
      <c r="F384" s="43"/>
      <c r="G384" s="43"/>
      <c r="H384" s="43"/>
      <c r="I384" s="43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</row>
    <row r="385" spans="1:113">
      <c r="A385" s="41"/>
      <c r="B385" s="41"/>
      <c r="C385" s="41"/>
      <c r="D385" s="41"/>
      <c r="E385" s="41"/>
      <c r="F385" s="43"/>
      <c r="G385" s="43"/>
      <c r="H385" s="43"/>
      <c r="I385" s="43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</row>
    <row r="386" spans="1:113">
      <c r="A386" s="41"/>
      <c r="B386" s="41"/>
      <c r="C386" s="41"/>
      <c r="D386" s="41"/>
      <c r="E386" s="41"/>
      <c r="F386" s="43"/>
      <c r="G386" s="43"/>
      <c r="H386" s="43"/>
      <c r="I386" s="43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</row>
    <row r="387" spans="1:113">
      <c r="A387" s="41"/>
      <c r="B387" s="41"/>
      <c r="C387" s="41"/>
      <c r="D387" s="41"/>
      <c r="E387" s="41"/>
      <c r="F387" s="43"/>
      <c r="G387" s="43"/>
      <c r="H387" s="43"/>
      <c r="I387" s="43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</row>
    <row r="388" spans="1:113">
      <c r="A388" s="41"/>
      <c r="B388" s="41"/>
      <c r="C388" s="41"/>
      <c r="D388" s="41"/>
      <c r="E388" s="41"/>
      <c r="F388" s="43"/>
      <c r="G388" s="43"/>
      <c r="H388" s="43"/>
      <c r="I388" s="43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</row>
    <row r="389" spans="1:113">
      <c r="A389" s="41"/>
      <c r="B389" s="41"/>
      <c r="C389" s="41"/>
      <c r="D389" s="41"/>
      <c r="E389" s="41"/>
      <c r="F389" s="43"/>
      <c r="G389" s="43"/>
      <c r="H389" s="43"/>
      <c r="I389" s="43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</row>
    <row r="390" spans="1:113">
      <c r="A390" s="41"/>
      <c r="B390" s="41"/>
      <c r="C390" s="41"/>
      <c r="D390" s="41"/>
      <c r="E390" s="41"/>
      <c r="F390" s="43"/>
      <c r="G390" s="43"/>
      <c r="H390" s="43"/>
      <c r="I390" s="43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</row>
    <row r="391" spans="1:113">
      <c r="A391" s="41"/>
      <c r="B391" s="41"/>
      <c r="C391" s="41"/>
      <c r="D391" s="41"/>
      <c r="E391" s="41"/>
      <c r="F391" s="43"/>
      <c r="G391" s="43"/>
      <c r="H391" s="43"/>
      <c r="I391" s="43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</row>
    <row r="392" spans="1:113">
      <c r="A392" s="41"/>
      <c r="B392" s="41"/>
      <c r="C392" s="41"/>
      <c r="D392" s="41"/>
      <c r="E392" s="41"/>
      <c r="F392" s="43"/>
      <c r="G392" s="43"/>
      <c r="H392" s="43"/>
      <c r="I392" s="43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</row>
    <row r="393" spans="1:113">
      <c r="A393" s="41"/>
      <c r="B393" s="41"/>
      <c r="C393" s="41"/>
      <c r="D393" s="41"/>
      <c r="E393" s="41"/>
      <c r="F393" s="43"/>
      <c r="G393" s="43"/>
      <c r="H393" s="43"/>
      <c r="I393" s="43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</row>
    <row r="394" spans="1:113">
      <c r="A394" s="41"/>
      <c r="B394" s="41"/>
      <c r="C394" s="41"/>
      <c r="D394" s="41"/>
      <c r="E394" s="41"/>
      <c r="F394" s="43"/>
      <c r="G394" s="43"/>
      <c r="H394" s="43"/>
      <c r="I394" s="43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</row>
    <row r="395" spans="1:113">
      <c r="A395" s="41"/>
      <c r="B395" s="41"/>
      <c r="C395" s="41"/>
      <c r="D395" s="41"/>
      <c r="E395" s="41"/>
      <c r="F395" s="43"/>
      <c r="G395" s="43"/>
      <c r="H395" s="43"/>
      <c r="I395" s="43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</row>
    <row r="396" spans="1:113">
      <c r="A396" s="41"/>
      <c r="B396" s="41"/>
      <c r="C396" s="41"/>
      <c r="D396" s="41"/>
      <c r="E396" s="41"/>
      <c r="F396" s="43"/>
      <c r="G396" s="43"/>
      <c r="H396" s="43"/>
      <c r="I396" s="43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</row>
    <row r="397" spans="1:113">
      <c r="A397" s="41"/>
      <c r="B397" s="41"/>
      <c r="C397" s="41"/>
      <c r="D397" s="41"/>
      <c r="E397" s="41"/>
      <c r="F397" s="43"/>
      <c r="G397" s="43"/>
      <c r="H397" s="43"/>
      <c r="I397" s="43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</row>
    <row r="398" spans="1:113">
      <c r="A398" s="41"/>
      <c r="B398" s="41"/>
      <c r="C398" s="41"/>
      <c r="D398" s="41"/>
      <c r="E398" s="41"/>
      <c r="F398" s="43"/>
      <c r="G398" s="43"/>
      <c r="H398" s="43"/>
      <c r="I398" s="43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</row>
    <row r="399" spans="1:113">
      <c r="A399" s="41"/>
      <c r="B399" s="41"/>
      <c r="C399" s="41"/>
      <c r="D399" s="41"/>
      <c r="E399" s="41"/>
      <c r="F399" s="43"/>
      <c r="G399" s="43"/>
      <c r="H399" s="43"/>
      <c r="I399" s="43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</row>
    <row r="400" spans="1:113">
      <c r="A400" s="41"/>
      <c r="B400" s="41"/>
      <c r="C400" s="41"/>
      <c r="D400" s="41"/>
      <c r="E400" s="41"/>
      <c r="F400" s="43"/>
      <c r="G400" s="43"/>
      <c r="H400" s="43"/>
      <c r="I400" s="43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</row>
    <row r="401" spans="1:113">
      <c r="A401" s="41"/>
      <c r="B401" s="41"/>
      <c r="C401" s="41"/>
      <c r="D401" s="41"/>
      <c r="E401" s="41"/>
      <c r="F401" s="43"/>
      <c r="G401" s="43"/>
      <c r="H401" s="43"/>
      <c r="I401" s="43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4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</row>
    <row r="402" spans="1:113">
      <c r="A402" s="41"/>
      <c r="B402" s="41"/>
      <c r="C402" s="41"/>
      <c r="D402" s="41"/>
      <c r="E402" s="41"/>
      <c r="F402" s="43"/>
      <c r="G402" s="43"/>
      <c r="H402" s="43"/>
      <c r="I402" s="43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4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</row>
    <row r="403" spans="1:113">
      <c r="A403" s="41"/>
      <c r="B403" s="41"/>
      <c r="C403" s="41"/>
      <c r="D403" s="41"/>
      <c r="E403" s="41"/>
      <c r="F403" s="43"/>
      <c r="G403" s="43"/>
      <c r="H403" s="43"/>
      <c r="I403" s="43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4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</row>
    <row r="404" spans="1:113">
      <c r="A404" s="41"/>
      <c r="B404" s="41"/>
      <c r="C404" s="41"/>
      <c r="D404" s="41"/>
      <c r="E404" s="41"/>
      <c r="F404" s="43"/>
      <c r="G404" s="43"/>
      <c r="H404" s="43"/>
      <c r="I404" s="43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41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4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</row>
    <row r="405" spans="1:113">
      <c r="A405" s="41"/>
      <c r="B405" s="41"/>
      <c r="C405" s="41"/>
      <c r="D405" s="41"/>
      <c r="E405" s="41"/>
      <c r="F405" s="43"/>
      <c r="G405" s="43"/>
      <c r="H405" s="43"/>
      <c r="I405" s="43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4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</row>
    <row r="406" spans="1:113">
      <c r="A406" s="41"/>
      <c r="B406" s="41"/>
      <c r="C406" s="41"/>
      <c r="D406" s="41"/>
      <c r="E406" s="41"/>
      <c r="F406" s="43"/>
      <c r="G406" s="43"/>
      <c r="H406" s="43"/>
      <c r="I406" s="43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41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4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</row>
    <row r="407" spans="1:113">
      <c r="A407" s="41"/>
      <c r="B407" s="41"/>
      <c r="C407" s="41"/>
      <c r="D407" s="41"/>
      <c r="E407" s="41"/>
      <c r="F407" s="43"/>
      <c r="G407" s="43"/>
      <c r="H407" s="43"/>
      <c r="I407" s="43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4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</row>
    <row r="408" spans="1:113">
      <c r="A408" s="41"/>
      <c r="B408" s="41"/>
      <c r="C408" s="41"/>
      <c r="D408" s="41"/>
      <c r="E408" s="41"/>
      <c r="F408" s="43"/>
      <c r="G408" s="43"/>
      <c r="H408" s="43"/>
      <c r="I408" s="43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41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4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</row>
    <row r="409" spans="1:113">
      <c r="A409" s="41"/>
      <c r="B409" s="41"/>
      <c r="C409" s="41"/>
      <c r="D409" s="41"/>
      <c r="E409" s="41"/>
      <c r="F409" s="43"/>
      <c r="G409" s="43"/>
      <c r="H409" s="43"/>
      <c r="I409" s="43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4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</row>
    <row r="410" spans="1:113">
      <c r="A410" s="41"/>
      <c r="B410" s="41"/>
      <c r="C410" s="41"/>
      <c r="D410" s="41"/>
      <c r="E410" s="41"/>
      <c r="F410" s="43"/>
      <c r="G410" s="43"/>
      <c r="H410" s="43"/>
      <c r="I410" s="43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41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4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</row>
    <row r="411" spans="1:113">
      <c r="A411" s="41"/>
      <c r="B411" s="41"/>
      <c r="C411" s="41"/>
      <c r="D411" s="41"/>
      <c r="E411" s="41"/>
      <c r="F411" s="43"/>
      <c r="G411" s="43"/>
      <c r="H411" s="43"/>
      <c r="I411" s="43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4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</row>
    <row r="412" spans="1:113">
      <c r="A412" s="41"/>
      <c r="B412" s="41"/>
      <c r="C412" s="41"/>
      <c r="D412" s="41"/>
      <c r="E412" s="41"/>
      <c r="F412" s="43"/>
      <c r="G412" s="43"/>
      <c r="H412" s="43"/>
      <c r="I412" s="43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4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</row>
    <row r="413" spans="1:113">
      <c r="A413" s="41"/>
      <c r="B413" s="41"/>
      <c r="C413" s="41"/>
      <c r="D413" s="41"/>
      <c r="E413" s="41"/>
      <c r="F413" s="43"/>
      <c r="G413" s="43"/>
      <c r="H413" s="43"/>
      <c r="I413" s="43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4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</row>
    <row r="414" spans="1:113">
      <c r="A414" s="41"/>
      <c r="B414" s="41"/>
      <c r="C414" s="41"/>
      <c r="D414" s="41"/>
      <c r="E414" s="41"/>
      <c r="F414" s="43"/>
      <c r="G414" s="43"/>
      <c r="H414" s="43"/>
      <c r="I414" s="43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4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</row>
  </sheetData>
  <mergeCells count="10">
    <mergeCell ref="C3:I3"/>
    <mergeCell ref="C5:E5"/>
    <mergeCell ref="D14:H14"/>
    <mergeCell ref="D21:H21"/>
    <mergeCell ref="D22:H22"/>
    <mergeCell ref="D24:H24"/>
    <mergeCell ref="D23:H23"/>
    <mergeCell ref="D25:H25"/>
    <mergeCell ref="C6:C14"/>
    <mergeCell ref="C15:C21"/>
  </mergeCells>
  <pageMargins left="0.7" right="0.82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77"/>
  <dimension ref="A1:DD69"/>
  <sheetViews>
    <sheetView showGridLines="0" zoomScaleNormal="100" workbookViewId="0">
      <selection activeCell="D8" sqref="D8"/>
    </sheetView>
  </sheetViews>
  <sheetFormatPr defaultColWidth="8.875" defaultRowHeight="15"/>
  <cols>
    <col min="1" max="1" width="19.125" style="71" customWidth="1"/>
    <col min="2" max="2" width="5.125" style="71" customWidth="1"/>
    <col min="3" max="3" width="22.625" style="71" customWidth="1"/>
    <col min="4" max="4" width="19.25" style="71" customWidth="1"/>
    <col min="5" max="5" width="17.75" style="71" customWidth="1"/>
    <col min="6" max="6" width="21.25" style="71" customWidth="1"/>
    <col min="7" max="7" width="16.875" style="71" customWidth="1"/>
    <col min="8" max="8" width="6.25" style="71" customWidth="1"/>
    <col min="9" max="9" width="11.125" style="71" customWidth="1"/>
    <col min="10" max="10" width="26.375" style="71" customWidth="1"/>
    <col min="11" max="11" width="15.125" style="71" customWidth="1"/>
    <col min="12" max="16384" width="8.875" style="71"/>
  </cols>
  <sheetData>
    <row r="1" spans="1:108" ht="15.75" thickBot="1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</row>
    <row r="2" spans="1:108" s="44" customFormat="1">
      <c r="A2" s="39"/>
      <c r="B2" s="35"/>
      <c r="C2" s="23"/>
      <c r="D2" s="23"/>
      <c r="E2" s="23"/>
      <c r="F2" s="23"/>
      <c r="G2" s="23"/>
      <c r="H2" s="40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</row>
    <row r="3" spans="1:108" ht="18.600000000000001" customHeight="1">
      <c r="A3" s="39"/>
      <c r="B3" s="27"/>
      <c r="C3" s="166" t="s">
        <v>888</v>
      </c>
      <c r="D3" s="28"/>
      <c r="E3" s="688">
        <v>42675</v>
      </c>
      <c r="F3" s="688"/>
      <c r="G3" s="688"/>
      <c r="H3" s="2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</row>
    <row r="4" spans="1:108">
      <c r="A4" s="39"/>
      <c r="B4" s="27"/>
      <c r="C4" s="28"/>
      <c r="D4" s="28"/>
      <c r="E4" s="28"/>
      <c r="F4" s="28"/>
      <c r="G4" s="28"/>
      <c r="H4" s="2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</row>
    <row r="5" spans="1:108" ht="33.75" customHeight="1">
      <c r="A5" s="39"/>
      <c r="B5" s="27"/>
      <c r="C5" s="694" t="s">
        <v>889</v>
      </c>
      <c r="D5" s="694"/>
      <c r="E5" s="692" t="s">
        <v>24</v>
      </c>
      <c r="F5" s="692"/>
      <c r="G5" s="692"/>
      <c r="H5" s="2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</row>
    <row r="6" spans="1:108">
      <c r="A6" s="39"/>
      <c r="B6" s="27"/>
      <c r="C6" s="28"/>
      <c r="D6" s="28"/>
      <c r="E6" s="28"/>
      <c r="F6" s="28"/>
      <c r="G6" s="28"/>
      <c r="H6" s="2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</row>
    <row r="7" spans="1:108" ht="45">
      <c r="A7" s="39"/>
      <c r="B7" s="27"/>
      <c r="C7" s="526" t="s">
        <v>1021</v>
      </c>
      <c r="D7" s="546" t="s">
        <v>1026</v>
      </c>
      <c r="E7" s="546" t="s">
        <v>1118</v>
      </c>
      <c r="F7" s="546" t="s">
        <v>1119</v>
      </c>
      <c r="G7" s="546" t="s">
        <v>1120</v>
      </c>
      <c r="H7" s="2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</row>
    <row r="8" spans="1:108" ht="31.5" customHeight="1">
      <c r="A8" s="39"/>
      <c r="B8" s="27"/>
      <c r="C8" s="532" t="s">
        <v>1028</v>
      </c>
      <c r="D8" s="561">
        <f>RiskRating!I14</f>
        <v>1.4549069015275908</v>
      </c>
      <c r="E8" s="502" t="str">
        <f>IF(AND(D8&gt;=0,D8&lt;1),"Низкий",IF(AND(D8&gt;=1,D8&lt;1.5),"Ниже среднего",IF(AND(D8&gt;=1.5,D8&lt;2),"Выше среднего",IF(AND(D8&gt;=2,D8&lt;3),"Высокий",IF(AND(D8&gt;=3,D8&lt;=4),"Экстремальный")))))</f>
        <v>Ниже среднего</v>
      </c>
      <c r="F8" s="533">
        <v>1</v>
      </c>
      <c r="G8" s="534">
        <v>0</v>
      </c>
      <c r="H8" s="2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</row>
    <row r="9" spans="1:108" ht="31.5" customHeight="1">
      <c r="A9" s="39"/>
      <c r="B9" s="27"/>
      <c r="C9" s="532" t="s">
        <v>1031</v>
      </c>
      <c r="D9" s="561">
        <f>RiskRating!I21</f>
        <v>1.1917111111111112</v>
      </c>
      <c r="E9" s="502" t="str">
        <f>IF(AND(D9&gt;=0,D9&lt;1),"Устойчивый",IF(AND(D9&gt;=1,D9&lt;1.5),"Адекватный",IF(AND(D9&gt;=1.5,D9&lt;2),"Уязвимый",IF(AND(D9&gt;=2,D9&lt;3),"Слабый",IF(AND(D9&gt;=3,D9&lt;=4),"Очень слабый")))))</f>
        <v>Адекватный</v>
      </c>
      <c r="F9" s="533">
        <v>0</v>
      </c>
      <c r="G9" s="534">
        <v>0</v>
      </c>
      <c r="H9" s="2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</row>
    <row r="10" spans="1:108" ht="31.5" customHeight="1">
      <c r="A10" s="39"/>
      <c r="B10" s="27"/>
      <c r="C10" s="372" t="s">
        <v>1035</v>
      </c>
      <c r="D10" s="561">
        <f>RiskRating!I22</f>
        <v>1.3233090063193509</v>
      </c>
      <c r="E10" s="502" t="str">
        <f>IF(AND(D10&gt;=0,D10&lt;1),"Низкий",IF(AND(D10&gt;=1,D10&lt;1.5),"Ниже среднего",IF(AND(D10&gt;=1.5,D10&lt;2),"Выше среднего",IF(AND(D10&gt;=2,D10&lt;3),"Высокий",IF(AND(D10&gt;=3,D10&lt;=4),"Экстремальный")))))</f>
        <v>Ниже среднего</v>
      </c>
      <c r="F10" s="258"/>
      <c r="G10" s="503"/>
      <c r="H10" s="2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</row>
    <row r="11" spans="1:108" ht="31.5" customHeight="1">
      <c r="A11" s="39"/>
      <c r="B11" s="27"/>
      <c r="C11" s="372" t="s">
        <v>1030</v>
      </c>
      <c r="D11" s="561">
        <f>RiskRating!I23</f>
        <v>1.71</v>
      </c>
      <c r="E11" s="502" t="str">
        <f>IF(AND(D11&gt;=0,D11&lt;1),"Устойчивый",IF(AND(D11&gt;=1,D11&lt;1.5),"Адекватный",IF(AND(D11&gt;=1.5,D11&lt;2),"Уязвимый",IF(AND(D11&gt;=2,D11&lt;3),"Слабый",IF(AND(D11&gt;=3,D11&lt;=4),"Очень слабый")))))</f>
        <v>Уязвимый</v>
      </c>
      <c r="F11" s="258"/>
      <c r="G11" s="503"/>
      <c r="H11" s="2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</row>
    <row r="12" spans="1:108" ht="31.5" customHeight="1">
      <c r="A12" s="39"/>
      <c r="B12" s="27"/>
      <c r="C12" s="372" t="s">
        <v>1036</v>
      </c>
      <c r="D12" s="561">
        <f>RiskRating!I24</f>
        <v>1.5166545031596754</v>
      </c>
      <c r="E12" s="502" t="str">
        <f>IF(AND(D12&gt;=0,D12&lt;1),"Низкий",IF(AND(D12&gt;=1,D12&lt;1.5),"Ниже среднего",IF(AND(D12&gt;=1.5,D12&lt;2),"Выше среднего",IF(AND(D12&gt;=2,D12&lt;3),"Высокий",IF(AND(D12&gt;=3,D12&lt;=4),"Экстремальный")))))</f>
        <v>Выше среднего</v>
      </c>
      <c r="F12" s="258"/>
      <c r="G12" s="503"/>
      <c r="H12" s="2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</row>
    <row r="13" spans="1:108" ht="31.5" customHeight="1" thickBot="1">
      <c r="A13" s="39"/>
      <c r="B13" s="27"/>
      <c r="C13" s="372" t="s">
        <v>1037</v>
      </c>
      <c r="D13" s="562">
        <f>RiskRating!I25</f>
        <v>2.84</v>
      </c>
      <c r="E13" s="504" t="str">
        <f>IF(AND(D13&gt;=0,D13&lt;1),"Низкий",IF(AND(D13&gt;=1,D13&lt;1.5),"Ниже среднего",IF(AND(D13&gt;=1.5,D13&lt;2),"Выше среднего",IF(AND(D13&gt;=2,D13&lt;3),"Высокий",IF(AND(D13&gt;=3,D13&lt;=4),"Экстремальный")))))</f>
        <v>Высокий</v>
      </c>
      <c r="F13" s="258"/>
      <c r="G13" s="503"/>
      <c r="H13" s="2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</row>
    <row r="14" spans="1:108" ht="31.5" customHeight="1" thickBot="1">
      <c r="A14" s="39"/>
      <c r="B14" s="27"/>
      <c r="C14" s="560" t="s">
        <v>1127</v>
      </c>
      <c r="D14" s="690" t="str">
        <f>IF(INDEX(Assessment!AE6:AI10,VLOOKUP(E13,Assessment!Y5:AA9,3,0),VLOOKUP(E12,Assessment!Y5:AA9,2,0))&lt;Assessment!AK6,Assessment!AN5,IF(AND(INDEX(Assessment!AE6:AI10,VLOOKUP(E13,Assessment!Y5:AA9,3,0),VLOOKUP(E12,Assessment!Y5:AA9,2,0))&gt;=Assessment!AK6,INDEX(Assessment!AE6:AI10,VLOOKUP(E13,Assessment!Y5:AA9,3,0),VLOOKUP(E12,Assessment!Y5:AA9,2,0))&lt;Assessment!AK7),Assessment!AN6,IF(AND(INDEX(Assessment!AE6:AI10,VLOOKUP(E13,Assessment!Y5:AA9,3,0),VLOOKUP(E12,Assessment!Y5:AA9,2,0))&gt;=Assessment!AK7,INDEX(Assessment!AE6:AI10,VLOOKUP(E13,Assessment!Y5:AA9,3,0),VLOOKUP(E12,Assessment!Y5:AA9,2,0))&lt;Assessment!AK8),Assessment!AN7,IF(AND(INDEX(Assessment!AE6:AI10,VLOOKUP(E13,Assessment!Y5:AA9,3,0),VLOOKUP(E12,Assessment!Y5:AA9,2,0))&gt;=Assessment!AK8,INDEX(Assessment!AE6:AI10,VLOOKUP(E13,Assessment!Y5:AA9,3,0),VLOOKUP(E12,Assessment!Y5:AA9,2,0))&lt;Assessment!AM9),Assessment!AN8,Assessment!AN9))))</f>
        <v>Детальный надзор</v>
      </c>
      <c r="E14" s="691"/>
      <c r="F14" s="25"/>
      <c r="G14" s="10"/>
      <c r="H14" s="2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</row>
    <row r="15" spans="1:108">
      <c r="A15" s="39"/>
      <c r="B15" s="27"/>
      <c r="C15" s="28"/>
      <c r="D15" s="28"/>
      <c r="E15" s="28"/>
      <c r="F15" s="28"/>
      <c r="G15" s="28"/>
      <c r="H15" s="2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</row>
    <row r="16" spans="1:108" s="44" customFormat="1">
      <c r="A16" s="39"/>
      <c r="B16" s="24"/>
      <c r="C16" s="689" t="s">
        <v>1121</v>
      </c>
      <c r="D16" s="689"/>
      <c r="E16" s="689"/>
      <c r="F16" s="689"/>
      <c r="G16" s="689"/>
      <c r="H16" s="26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</row>
    <row r="17" spans="1:108" s="44" customFormat="1" ht="45.75" customHeight="1">
      <c r="A17" s="39"/>
      <c r="B17" s="24"/>
      <c r="C17" s="77" t="s">
        <v>42</v>
      </c>
      <c r="D17" s="77" t="s">
        <v>1122</v>
      </c>
      <c r="E17" s="77" t="s">
        <v>1123</v>
      </c>
      <c r="F17" s="77" t="s">
        <v>1124</v>
      </c>
      <c r="G17" s="77" t="s">
        <v>1125</v>
      </c>
      <c r="H17" s="26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</row>
    <row r="18" spans="1:108" s="44" customFormat="1" ht="33.75" customHeight="1">
      <c r="A18" s="39"/>
      <c r="B18" s="24"/>
      <c r="C18" s="95" t="str">
        <f>VLOOKUP(D14,Assessment!$AP$5:$AU$9,2,0)</f>
        <v xml:space="preserve">ежемесячно </v>
      </c>
      <c r="D18" s="95" t="str">
        <f>VLOOKUP(D14,Assessment!$AP$5:$AU$9,3,0)</f>
        <v xml:space="preserve">да </v>
      </c>
      <c r="E18" s="95" t="str">
        <f>VLOOKUP(D14,Assessment!$AP$5:$AU$9,4,0)</f>
        <v xml:space="preserve">раз в полгода </v>
      </c>
      <c r="F18" s="95" t="str">
        <f>VLOOKUP(D14,Assessment!$AP$5:$AU$9,5,0)</f>
        <v xml:space="preserve">ежегодно (выборочная проверка) </v>
      </c>
      <c r="G18" s="95" t="str">
        <f>VLOOKUP(D14,Assessment!$AP$5:$AU$9,6,0)</f>
        <v xml:space="preserve">по усмотрению </v>
      </c>
      <c r="H18" s="26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</row>
    <row r="19" spans="1:108" ht="18.75" customHeight="1">
      <c r="A19" s="39"/>
      <c r="B19" s="27"/>
      <c r="C19" s="547"/>
      <c r="D19" s="547"/>
      <c r="E19" s="547"/>
      <c r="F19" s="547"/>
      <c r="G19" s="547"/>
      <c r="H19" s="2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</row>
    <row r="20" spans="1:108" ht="25.5" customHeight="1">
      <c r="A20" s="39"/>
      <c r="B20" s="27"/>
      <c r="C20" s="166" t="s">
        <v>1143</v>
      </c>
      <c r="D20" s="693"/>
      <c r="E20" s="693"/>
      <c r="F20" s="693"/>
      <c r="G20" s="693"/>
      <c r="H20" s="2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</row>
    <row r="21" spans="1:108" ht="17.25" customHeight="1">
      <c r="A21" s="39"/>
      <c r="B21" s="27"/>
      <c r="C21" s="28"/>
      <c r="D21" s="28"/>
      <c r="E21" s="28"/>
      <c r="F21" s="28"/>
      <c r="G21" s="28"/>
      <c r="H21" s="2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</row>
    <row r="22" spans="1:108" ht="15" customHeight="1">
      <c r="A22" s="39"/>
      <c r="B22" s="27"/>
      <c r="C22" s="526" t="s">
        <v>1021</v>
      </c>
      <c r="D22" s="695" t="s">
        <v>1126</v>
      </c>
      <c r="E22" s="696"/>
      <c r="F22" s="696"/>
      <c r="G22" s="697"/>
      <c r="H22" s="2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</row>
    <row r="23" spans="1:108" ht="41.25" customHeight="1">
      <c r="A23" s="39"/>
      <c r="B23" s="27"/>
      <c r="C23" s="532" t="s">
        <v>1028</v>
      </c>
      <c r="D23" s="698"/>
      <c r="E23" s="699"/>
      <c r="F23" s="699"/>
      <c r="G23" s="700"/>
      <c r="H23" s="2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</row>
    <row r="24" spans="1:108" ht="41.25" customHeight="1">
      <c r="A24" s="39"/>
      <c r="B24" s="27"/>
      <c r="C24" s="532" t="s">
        <v>1031</v>
      </c>
      <c r="D24" s="698"/>
      <c r="E24" s="699"/>
      <c r="F24" s="699"/>
      <c r="G24" s="700"/>
      <c r="H24" s="2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</row>
    <row r="25" spans="1:108" ht="41.25" customHeight="1">
      <c r="A25" s="39"/>
      <c r="B25" s="27"/>
      <c r="C25" s="372" t="s">
        <v>1030</v>
      </c>
      <c r="D25" s="698"/>
      <c r="E25" s="699"/>
      <c r="F25" s="699"/>
      <c r="G25" s="700"/>
      <c r="H25" s="2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</row>
    <row r="26" spans="1:108" ht="41.25" customHeight="1">
      <c r="A26" s="39"/>
      <c r="B26" s="27"/>
      <c r="C26" s="372" t="s">
        <v>1037</v>
      </c>
      <c r="D26" s="698"/>
      <c r="E26" s="699"/>
      <c r="F26" s="699"/>
      <c r="G26" s="700"/>
      <c r="H26" s="2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</row>
    <row r="27" spans="1:108" ht="46.5" customHeight="1" thickBot="1">
      <c r="A27" s="39"/>
      <c r="B27" s="30"/>
      <c r="C27" s="31"/>
      <c r="D27" s="31"/>
      <c r="E27" s="31"/>
      <c r="F27" s="31"/>
      <c r="G27" s="31"/>
      <c r="H27" s="32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</row>
    <row r="28" spans="1:108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</row>
    <row r="29" spans="1:108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</row>
    <row r="30" spans="1:108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</row>
    <row r="31" spans="1:108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</row>
    <row r="32" spans="1:108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</row>
    <row r="33" spans="1:108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</row>
    <row r="34" spans="1:108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</row>
    <row r="35" spans="1:108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</row>
    <row r="36" spans="1:108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</row>
    <row r="37" spans="1:108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</row>
    <row r="38" spans="1:108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</row>
    <row r="39" spans="1:108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</row>
    <row r="40" spans="1:108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</row>
    <row r="41" spans="1:108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</row>
    <row r="42" spans="1:108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</row>
    <row r="43" spans="1:108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</row>
    <row r="44" spans="1:108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</row>
    <row r="45" spans="1:108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</row>
    <row r="46" spans="1:108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</row>
    <row r="47" spans="1:108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</row>
    <row r="48" spans="1:108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</row>
    <row r="49" spans="1:99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</row>
    <row r="50" spans="1:99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</row>
    <row r="51" spans="1:99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</row>
    <row r="52" spans="1:99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</row>
    <row r="53" spans="1:99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</row>
    <row r="54" spans="1:99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</row>
    <row r="55" spans="1:99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</row>
    <row r="56" spans="1:99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</row>
    <row r="57" spans="1:99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</row>
    <row r="58" spans="1:99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</row>
    <row r="59" spans="1:99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</row>
    <row r="60" spans="1:99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</row>
    <row r="61" spans="1:99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</row>
    <row r="62" spans="1:99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</row>
    <row r="63" spans="1:99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</row>
    <row r="64" spans="1:99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</row>
    <row r="65" spans="1:99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</row>
    <row r="66" spans="1:99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</row>
    <row r="67" spans="1:99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</row>
    <row r="68" spans="1:99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</row>
    <row r="69" spans="1:99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</row>
  </sheetData>
  <mergeCells count="11">
    <mergeCell ref="D22:G22"/>
    <mergeCell ref="D23:G23"/>
    <mergeCell ref="D24:G24"/>
    <mergeCell ref="D25:G25"/>
    <mergeCell ref="D26:G26"/>
    <mergeCell ref="E3:G3"/>
    <mergeCell ref="C16:G16"/>
    <mergeCell ref="D14:E14"/>
    <mergeCell ref="E5:G5"/>
    <mergeCell ref="D20:G20"/>
    <mergeCell ref="C5:D5"/>
  </mergeCells>
  <conditionalFormatting sqref="D14">
    <cfRule type="containsText" dxfId="38" priority="32" operator="containsText" text="Временное руководство">
      <formula>NOT(ISERROR(SEARCH("Временное руководство",D14)))</formula>
    </cfRule>
    <cfRule type="containsText" dxfId="37" priority="33" operator="containsText" text="Интенсивный надзор">
      <formula>NOT(ISERROR(SEARCH("Интенсивный надзор",D14)))</formula>
    </cfRule>
    <cfRule type="containsText" dxfId="36" priority="34" operator="containsText" text="Детальный надзор">
      <formula>NOT(ISERROR(SEARCH("Детальный надзор",D14)))</formula>
    </cfRule>
    <cfRule type="containsText" dxfId="35" priority="35" operator="containsText" text="Наблюдение">
      <formula>NOT(ISERROR(SEARCH("Наблюдение",D14)))</formula>
    </cfRule>
    <cfRule type="containsText" dxfId="34" priority="36" operator="containsText" text="Стандартный надзор">
      <formula>NOT(ISERROR(SEARCH("Стандартный надзор",D14)))</formula>
    </cfRule>
  </conditionalFormatting>
  <conditionalFormatting sqref="E10 E12:E13 E8">
    <cfRule type="containsText" dxfId="33" priority="27" operator="containsText" text="Ниже среднего">
      <formula>NOT(ISERROR(SEARCH("Ниже среднего",E8)))</formula>
    </cfRule>
    <cfRule type="containsText" dxfId="32" priority="28" operator="containsText" text="Выше среднего">
      <formula>NOT(ISERROR(SEARCH("Выше среднего",E8)))</formula>
    </cfRule>
    <cfRule type="containsText" dxfId="31" priority="29" operator="containsText" text="Высокий">
      <formula>NOT(ISERROR(SEARCH("Высокий",E8)))</formula>
    </cfRule>
    <cfRule type="containsText" dxfId="30" priority="30" operator="containsText" text="Экстремальный">
      <formula>NOT(ISERROR(SEARCH("Экстремальный",E8)))</formula>
    </cfRule>
  </conditionalFormatting>
  <conditionalFormatting sqref="E9 E11">
    <cfRule type="containsText" dxfId="29" priority="21" operator="containsText" text="Очень слабый">
      <formula>NOT(ISERROR(SEARCH("Очень слабый",E9)))</formula>
    </cfRule>
    <cfRule type="containsText" dxfId="28" priority="22" operator="containsText" text="Слабый">
      <formula>NOT(ISERROR(SEARCH("Слабый",E9)))</formula>
    </cfRule>
    <cfRule type="containsText" dxfId="27" priority="23" operator="containsText" text="Уязвимый">
      <formula>NOT(ISERROR(SEARCH("Уязвимый",E9)))</formula>
    </cfRule>
    <cfRule type="containsText" dxfId="26" priority="24" operator="containsText" text="Адекватный">
      <formula>NOT(ISERROR(SEARCH("Адекватный",E9)))</formula>
    </cfRule>
  </conditionalFormatting>
  <pageMargins left="0.63" right="1.59" top="0.65" bottom="0.82" header="0.21" footer="0.22"/>
  <pageSetup paperSize="9" orientation="landscape" r:id="rId1"/>
  <legacyDrawing r:id="rId2"/>
  <controls>
    <control shapeId="46082" r:id="rId3" name="CommandButton2"/>
    <control shapeId="46081" r:id="rId4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7"/>
  <dimension ref="A1:Z513"/>
  <sheetViews>
    <sheetView tabSelected="1" topLeftCell="A212" zoomScale="70" zoomScaleNormal="70" workbookViewId="0">
      <selection activeCell="D51" sqref="D51:D60"/>
    </sheetView>
  </sheetViews>
  <sheetFormatPr defaultColWidth="9" defaultRowHeight="15.75"/>
  <cols>
    <col min="1" max="1" width="28" style="437" customWidth="1"/>
    <col min="2" max="2" width="17.375" style="399" customWidth="1"/>
    <col min="3" max="3" width="7.875" style="494" customWidth="1"/>
    <col min="4" max="4" width="9" style="495"/>
    <col min="5" max="5" width="5" style="496" customWidth="1"/>
    <col min="6" max="6" width="58.75" style="497" customWidth="1"/>
    <col min="7" max="8" width="17.75" style="498" customWidth="1"/>
    <col min="9" max="9" width="17.75" style="499" customWidth="1"/>
    <col min="10" max="10" width="8.75" style="500" customWidth="1"/>
    <col min="11" max="13" width="21.75" style="501" customWidth="1"/>
    <col min="14" max="14" width="8.75" style="411" customWidth="1"/>
    <col min="15" max="16" width="8.75" style="412" customWidth="1"/>
    <col min="17" max="17" width="11" style="412" customWidth="1"/>
    <col min="18" max="18" width="8.75" style="412" customWidth="1"/>
    <col min="19" max="19" width="15" style="412" customWidth="1"/>
    <col min="20" max="20" width="7.625" style="412" customWidth="1"/>
    <col min="21" max="23" width="16.75" style="399" hidden="1" customWidth="1"/>
    <col min="24" max="16384" width="9" style="399"/>
  </cols>
  <sheetData>
    <row r="1" spans="1:26" ht="44.25" customHeight="1">
      <c r="A1" s="386" t="s">
        <v>16</v>
      </c>
      <c r="B1" s="387" t="s">
        <v>894</v>
      </c>
      <c r="C1" s="701" t="s">
        <v>361</v>
      </c>
      <c r="D1" s="704" t="s">
        <v>817</v>
      </c>
      <c r="E1" s="388">
        <v>1</v>
      </c>
      <c r="F1" s="389" t="str">
        <f>'25-10-16'!J2</f>
        <v>Наличие политик и процедур по дизайну страховых продуктов</v>
      </c>
      <c r="G1" s="390" t="str">
        <f>'25-10-16'!K2</f>
        <v>да</v>
      </c>
      <c r="H1" s="390" t="str">
        <f>'25-10-16'!L2</f>
        <v>нет</v>
      </c>
      <c r="I1" s="391" t="str">
        <f>IF('25-10-16'!M2=0,"",'25-10-16'!M2)</f>
        <v/>
      </c>
      <c r="J1" s="392">
        <v>1</v>
      </c>
      <c r="K1" s="393" t="s">
        <v>363</v>
      </c>
      <c r="L1" s="394" t="s">
        <v>364</v>
      </c>
      <c r="M1" s="394"/>
      <c r="N1" s="395"/>
      <c r="O1" s="396"/>
      <c r="P1" s="396"/>
      <c r="Q1" s="396"/>
      <c r="R1" s="396"/>
      <c r="S1" s="396"/>
      <c r="T1" s="396"/>
      <c r="U1" s="397"/>
      <c r="V1" s="396"/>
      <c r="W1" s="398"/>
    </row>
    <row r="2" spans="1:26" ht="44.25" customHeight="1">
      <c r="A2" s="400" t="s">
        <v>24</v>
      </c>
      <c r="B2" s="401" t="s">
        <v>895</v>
      </c>
      <c r="C2" s="702"/>
      <c r="D2" s="705"/>
      <c r="E2" s="402">
        <v>2</v>
      </c>
      <c r="F2" s="403" t="str">
        <f>'25-10-16'!J3</f>
        <v>Частота проведения анализа рынка для поиска новых и улучшенных продуктов</v>
      </c>
      <c r="G2" s="404" t="str">
        <f>'25-10-16'!K3</f>
        <v>раз в полгода или чаще</v>
      </c>
      <c r="H2" s="404" t="str">
        <f>'25-10-16'!L3</f>
        <v>реже, чем раз в полгода</v>
      </c>
      <c r="I2" s="405" t="str">
        <f>IF('25-10-16'!M3=0,"",'25-10-16'!M3)</f>
        <v/>
      </c>
      <c r="J2" s="406">
        <v>1</v>
      </c>
      <c r="K2" s="393" t="s">
        <v>365</v>
      </c>
      <c r="L2" s="394" t="s">
        <v>369</v>
      </c>
      <c r="M2" s="394"/>
      <c r="N2" s="407"/>
      <c r="O2" s="408"/>
      <c r="P2" s="408"/>
      <c r="Q2" s="408"/>
      <c r="R2" s="408"/>
      <c r="S2" s="408"/>
      <c r="T2" s="408"/>
      <c r="U2" s="397"/>
      <c r="V2" s="408"/>
      <c r="W2" s="398"/>
    </row>
    <row r="3" spans="1:26" ht="44.25" customHeight="1">
      <c r="A3" s="400" t="s">
        <v>8</v>
      </c>
      <c r="C3" s="702"/>
      <c r="D3" s="705"/>
      <c r="E3" s="402">
        <v>3</v>
      </c>
      <c r="F3" s="403" t="str">
        <f>'25-10-16'!J4</f>
        <v xml:space="preserve">Наличие стратегии финансирования новых и обновленных продуктов </v>
      </c>
      <c r="G3" s="404" t="str">
        <f>'25-10-16'!K4</f>
        <v>да</v>
      </c>
      <c r="H3" s="404" t="str">
        <f>'25-10-16'!L4</f>
        <v>нет</v>
      </c>
      <c r="I3" s="405" t="str">
        <f>IF('25-10-16'!M4=0,"",'25-10-16'!M4)</f>
        <v/>
      </c>
      <c r="J3" s="410">
        <v>1</v>
      </c>
      <c r="K3" s="393" t="s">
        <v>363</v>
      </c>
      <c r="L3" s="394" t="s">
        <v>364</v>
      </c>
      <c r="M3" s="394"/>
      <c r="U3" s="413"/>
      <c r="V3" s="398"/>
      <c r="W3" s="398"/>
    </row>
    <row r="4" spans="1:26" ht="44.25" customHeight="1">
      <c r="A4" s="400" t="s">
        <v>9</v>
      </c>
      <c r="B4" s="409"/>
      <c r="C4" s="702"/>
      <c r="D4" s="705"/>
      <c r="E4" s="402">
        <v>4</v>
      </c>
      <c r="F4" s="403" t="str">
        <f>'25-10-16'!J5</f>
        <v xml:space="preserve">Проведение тестирования при запуске новых продуктов </v>
      </c>
      <c r="G4" s="404" t="str">
        <f>'25-10-16'!K5</f>
        <v>да</v>
      </c>
      <c r="H4" s="404" t="str">
        <f>'25-10-16'!L5</f>
        <v>нет</v>
      </c>
      <c r="I4" s="405" t="str">
        <f>IF('25-10-16'!M5=0,"",'25-10-16'!M5)</f>
        <v/>
      </c>
      <c r="J4" s="410">
        <v>1</v>
      </c>
      <c r="K4" s="393" t="s">
        <v>363</v>
      </c>
      <c r="L4" s="394" t="s">
        <v>364</v>
      </c>
      <c r="M4" s="394"/>
      <c r="U4" s="413"/>
      <c r="V4" s="398"/>
      <c r="W4" s="398"/>
    </row>
    <row r="5" spans="1:26" ht="44.25" customHeight="1">
      <c r="A5" s="400" t="s">
        <v>34</v>
      </c>
      <c r="B5" s="409"/>
      <c r="C5" s="702"/>
      <c r="D5" s="705"/>
      <c r="E5" s="402">
        <v>5</v>
      </c>
      <c r="F5" s="403" t="str">
        <f>'25-10-16'!J6</f>
        <v>Наличие плана реализации новых продуктов</v>
      </c>
      <c r="G5" s="404" t="str">
        <f>'25-10-16'!K6</f>
        <v>да</v>
      </c>
      <c r="H5" s="404" t="str">
        <f>'25-10-16'!L6</f>
        <v>нет</v>
      </c>
      <c r="I5" s="405" t="str">
        <f>IF('25-10-16'!M6=0,"",'25-10-16'!M6)</f>
        <v/>
      </c>
      <c r="J5" s="410">
        <v>1</v>
      </c>
      <c r="K5" s="393" t="s">
        <v>363</v>
      </c>
      <c r="L5" s="394" t="s">
        <v>364</v>
      </c>
      <c r="M5" s="394"/>
      <c r="U5" s="413"/>
      <c r="V5" s="398"/>
      <c r="W5" s="398"/>
    </row>
    <row r="6" spans="1:26" ht="44.25" customHeight="1">
      <c r="A6" s="400" t="s">
        <v>25</v>
      </c>
      <c r="B6" s="409"/>
      <c r="C6" s="702"/>
      <c r="D6" s="705"/>
      <c r="E6" s="402">
        <v>6</v>
      </c>
      <c r="F6" s="403" t="str">
        <f>'25-10-16'!J7</f>
        <v xml:space="preserve">Наличие методов контроля за соблюдением политик и процедур по дизайну продукта </v>
      </c>
      <c r="G6" s="404" t="str">
        <f>'25-10-16'!K7</f>
        <v>да</v>
      </c>
      <c r="H6" s="404" t="str">
        <f>'25-10-16'!L7</f>
        <v>нет</v>
      </c>
      <c r="I6" s="405" t="str">
        <f>IF('25-10-16'!M7=0,"",'25-10-16'!M7)</f>
        <v/>
      </c>
      <c r="J6" s="410">
        <v>1</v>
      </c>
      <c r="K6" s="393" t="s">
        <v>363</v>
      </c>
      <c r="L6" s="394" t="s">
        <v>364</v>
      </c>
      <c r="M6" s="394"/>
      <c r="U6" s="413"/>
      <c r="V6" s="398"/>
      <c r="W6" s="398"/>
    </row>
    <row r="7" spans="1:26" ht="44.25" customHeight="1">
      <c r="A7" s="400" t="s">
        <v>10</v>
      </c>
      <c r="B7" s="409"/>
      <c r="C7" s="702"/>
      <c r="D7" s="705"/>
      <c r="E7" s="402">
        <v>7</v>
      </c>
      <c r="F7" s="403" t="str">
        <f>'25-10-16'!J8</f>
        <v>Частота оценки и выявления рисков для новых продуктов</v>
      </c>
      <c r="G7" s="404" t="str">
        <f>'25-10-16'!K8</f>
        <v>раз в месяц или чаще</v>
      </c>
      <c r="H7" s="404" t="str">
        <f>'25-10-16'!L8</f>
        <v>реже, чем раз в месяц</v>
      </c>
      <c r="I7" s="405" t="str">
        <f>IF('25-10-16'!M8=0,"",'25-10-16'!M8)</f>
        <v/>
      </c>
      <c r="J7" s="410">
        <v>1</v>
      </c>
      <c r="K7" s="393" t="s">
        <v>366</v>
      </c>
      <c r="L7" s="394" t="s">
        <v>370</v>
      </c>
      <c r="M7" s="394"/>
      <c r="U7" s="413"/>
      <c r="V7" s="398"/>
      <c r="W7" s="398"/>
    </row>
    <row r="8" spans="1:26" ht="44.25" customHeight="1">
      <c r="A8" s="400" t="s">
        <v>17</v>
      </c>
      <c r="B8" s="409"/>
      <c r="C8" s="702"/>
      <c r="D8" s="705"/>
      <c r="E8" s="402">
        <v>8</v>
      </c>
      <c r="F8" s="403" t="str">
        <f>'25-10-16'!J9</f>
        <v>Наличие уникальных, новых продуктов</v>
      </c>
      <c r="G8" s="404" t="str">
        <f>'25-10-16'!K9</f>
        <v>нет</v>
      </c>
      <c r="H8" s="404" t="str">
        <f>'25-10-16'!L9</f>
        <v>да</v>
      </c>
      <c r="I8" s="405" t="str">
        <f>IF('25-10-16'!M9=0,"",'25-10-16'!M9)</f>
        <v/>
      </c>
      <c r="J8" s="414">
        <v>2</v>
      </c>
      <c r="K8" s="393" t="s">
        <v>363</v>
      </c>
      <c r="L8" s="394" t="s">
        <v>364</v>
      </c>
      <c r="M8" s="394"/>
      <c r="U8" s="413"/>
      <c r="V8" s="398"/>
      <c r="W8" s="398"/>
    </row>
    <row r="9" spans="1:26" ht="44.25" customHeight="1">
      <c r="A9" s="400" t="s">
        <v>11</v>
      </c>
      <c r="B9" s="409"/>
      <c r="C9" s="702"/>
      <c r="D9" s="705"/>
      <c r="E9" s="402">
        <v>9</v>
      </c>
      <c r="F9" s="403" t="str">
        <f>'25-10-16'!J10</f>
        <v>Наличие детального описания каждого продукта</v>
      </c>
      <c r="G9" s="404" t="str">
        <f>'25-10-16'!K10</f>
        <v>100% продуктов</v>
      </c>
      <c r="H9" s="404" t="str">
        <f>'25-10-16'!L10</f>
        <v>менее 100% продуктов</v>
      </c>
      <c r="I9" s="405" t="str">
        <f>IF('25-10-16'!M10=0,"",'25-10-16'!M10)</f>
        <v/>
      </c>
      <c r="J9" s="410">
        <v>1</v>
      </c>
      <c r="K9" s="393" t="s">
        <v>367</v>
      </c>
      <c r="L9" s="394" t="s">
        <v>371</v>
      </c>
      <c r="M9" s="394"/>
      <c r="U9" s="413"/>
      <c r="V9" s="398"/>
      <c r="W9" s="398"/>
    </row>
    <row r="10" spans="1:26" ht="30">
      <c r="A10" s="400" t="s">
        <v>26</v>
      </c>
      <c r="B10" s="409"/>
      <c r="C10" s="702"/>
      <c r="D10" s="706"/>
      <c r="E10" s="415"/>
      <c r="F10" s="416"/>
      <c r="G10" s="417"/>
      <c r="H10" s="418"/>
      <c r="I10" s="419"/>
      <c r="J10" s="420"/>
      <c r="K10" s="393" t="s">
        <v>905</v>
      </c>
      <c r="L10" s="394" t="s">
        <v>905</v>
      </c>
      <c r="M10" s="394"/>
      <c r="U10" s="413"/>
      <c r="V10" s="398"/>
      <c r="W10" s="398"/>
    </row>
    <row r="11" spans="1:26" ht="45" customHeight="1">
      <c r="A11" s="400" t="s">
        <v>35</v>
      </c>
      <c r="B11" s="409"/>
      <c r="C11" s="703"/>
      <c r="D11" s="704" t="s">
        <v>374</v>
      </c>
      <c r="E11" s="421">
        <v>1</v>
      </c>
      <c r="F11" s="389" t="str">
        <f>'25-10-16'!J11</f>
        <v>Наличие методов контроля за адекватностью цен на продукты</v>
      </c>
      <c r="G11" s="390" t="str">
        <f>'25-10-16'!K11</f>
        <v>да</v>
      </c>
      <c r="H11" s="390" t="str">
        <f>'25-10-16'!L11</f>
        <v>нет</v>
      </c>
      <c r="I11" s="391" t="str">
        <f>IF('25-10-16'!M11=0,"",'25-10-16'!M11)</f>
        <v/>
      </c>
      <c r="J11" s="392">
        <v>1</v>
      </c>
      <c r="K11" s="393" t="s">
        <v>363</v>
      </c>
      <c r="L11" s="394" t="s">
        <v>364</v>
      </c>
      <c r="M11" s="394"/>
      <c r="N11" s="407"/>
      <c r="O11" s="422"/>
      <c r="U11" s="413"/>
      <c r="V11" s="398"/>
      <c r="W11" s="398"/>
    </row>
    <row r="12" spans="1:26" ht="45" customHeight="1">
      <c r="A12" s="400" t="s">
        <v>18</v>
      </c>
      <c r="B12" s="409"/>
      <c r="C12" s="703"/>
      <c r="D12" s="705"/>
      <c r="E12" s="423">
        <v>2</v>
      </c>
      <c r="F12" s="403" t="str">
        <f>'25-10-16'!J12</f>
        <v>Наличие методов контроля за соблюдением политики ценообразования</v>
      </c>
      <c r="G12" s="404" t="str">
        <f>'25-10-16'!K12</f>
        <v>да</v>
      </c>
      <c r="H12" s="404" t="str">
        <f>'25-10-16'!L12</f>
        <v>нет</v>
      </c>
      <c r="I12" s="405" t="str">
        <f>IF('25-10-16'!M12=0,"",'25-10-16'!M12)</f>
        <v/>
      </c>
      <c r="J12" s="406">
        <v>1</v>
      </c>
      <c r="K12" s="393" t="s">
        <v>363</v>
      </c>
      <c r="L12" s="394" t="s">
        <v>364</v>
      </c>
      <c r="M12" s="394"/>
      <c r="N12" s="407"/>
      <c r="O12" s="422"/>
      <c r="U12" s="413"/>
      <c r="V12" s="398"/>
      <c r="W12" s="398"/>
    </row>
    <row r="13" spans="1:26" ht="45" customHeight="1">
      <c r="A13" s="424" t="s">
        <v>12</v>
      </c>
      <c r="B13" s="409"/>
      <c r="C13" s="703"/>
      <c r="D13" s="705"/>
      <c r="E13" s="423">
        <v>3</v>
      </c>
      <c r="F13" s="403" t="str">
        <f>'25-10-16'!J13</f>
        <v>Существуют ли критерии для определения необходимости пересмотра тарифов</v>
      </c>
      <c r="G13" s="404" t="str">
        <f>'25-10-16'!K13</f>
        <v>да</v>
      </c>
      <c r="H13" s="404" t="str">
        <f>'25-10-16'!L13</f>
        <v>нет</v>
      </c>
      <c r="I13" s="405" t="str">
        <f>IF('25-10-16'!M13=0,"",'25-10-16'!M13)</f>
        <v/>
      </c>
      <c r="J13" s="410">
        <v>1</v>
      </c>
      <c r="K13" s="393" t="s">
        <v>363</v>
      </c>
      <c r="L13" s="394" t="s">
        <v>364</v>
      </c>
      <c r="M13" s="394"/>
      <c r="U13" s="413"/>
      <c r="V13" s="398"/>
      <c r="W13" s="398"/>
    </row>
    <row r="14" spans="1:26" ht="45" customHeight="1">
      <c r="A14" s="400" t="s">
        <v>19</v>
      </c>
      <c r="B14" s="409"/>
      <c r="C14" s="703"/>
      <c r="D14" s="705"/>
      <c r="E14" s="423">
        <v>4</v>
      </c>
      <c r="F14" s="403" t="str">
        <f>'25-10-16'!J14</f>
        <v>Все предлагаемые классы страхования являются прибыльными с учетом доли перестраховщика</v>
      </c>
      <c r="G14" s="404" t="str">
        <f>'25-10-16'!K14</f>
        <v>да</v>
      </c>
      <c r="H14" s="404" t="str">
        <f>'25-10-16'!L14</f>
        <v>нет</v>
      </c>
      <c r="I14" s="405" t="str">
        <f>IF('25-10-16'!M14=0,"",'25-10-16'!M14)</f>
        <v/>
      </c>
      <c r="J14" s="410">
        <v>1</v>
      </c>
      <c r="K14" s="393" t="s">
        <v>363</v>
      </c>
      <c r="L14" s="394" t="s">
        <v>364</v>
      </c>
      <c r="M14" s="394"/>
      <c r="U14" s="413"/>
      <c r="V14" s="398"/>
      <c r="W14" s="398"/>
    </row>
    <row r="15" spans="1:26" ht="45" customHeight="1">
      <c r="A15" s="400" t="s">
        <v>28</v>
      </c>
      <c r="B15" s="409"/>
      <c r="C15" s="703"/>
      <c r="D15" s="705"/>
      <c r="E15" s="423">
        <v>5</v>
      </c>
      <c r="F15" s="403" t="str">
        <f>'25-10-16'!J15</f>
        <v>Наличие и соблюдение процедур по отклонению от рассчитанного тарифа</v>
      </c>
      <c r="G15" s="404" t="str">
        <f>'25-10-16'!K15</f>
        <v>да</v>
      </c>
      <c r="H15" s="404" t="str">
        <f>'25-10-16'!L15</f>
        <v>нет</v>
      </c>
      <c r="I15" s="405" t="str">
        <f>IF('25-10-16'!M15=0,"",'25-10-16'!M15)</f>
        <v/>
      </c>
      <c r="J15" s="410">
        <v>1</v>
      </c>
      <c r="K15" s="393" t="s">
        <v>363</v>
      </c>
      <c r="L15" s="394" t="s">
        <v>364</v>
      </c>
      <c r="M15" s="394"/>
      <c r="U15" s="413"/>
      <c r="V15" s="398"/>
      <c r="W15" s="398"/>
      <c r="X15" s="425"/>
      <c r="Y15" s="412"/>
      <c r="Z15" s="412"/>
    </row>
    <row r="16" spans="1:26" ht="45" customHeight="1">
      <c r="A16" s="400" t="s">
        <v>20</v>
      </c>
      <c r="B16" s="409"/>
      <c r="C16" s="702"/>
      <c r="D16" s="705"/>
      <c r="E16" s="423"/>
      <c r="F16" s="403"/>
      <c r="G16" s="404"/>
      <c r="H16" s="404"/>
      <c r="I16" s="405" t="str">
        <f>IF('25-10-16'!M16=0,"",'25-10-16'!M16)</f>
        <v/>
      </c>
      <c r="J16" s="410"/>
      <c r="K16" s="393" t="s">
        <v>905</v>
      </c>
      <c r="L16" s="394" t="s">
        <v>905</v>
      </c>
      <c r="M16" s="426"/>
      <c r="U16" s="413"/>
      <c r="V16" s="398"/>
      <c r="W16" s="398"/>
      <c r="X16" s="425"/>
      <c r="Y16" s="412"/>
      <c r="Z16" s="412"/>
    </row>
    <row r="17" spans="1:26" ht="45" customHeight="1">
      <c r="A17" s="400" t="s">
        <v>21</v>
      </c>
      <c r="B17" s="409"/>
      <c r="C17" s="702"/>
      <c r="D17" s="705"/>
      <c r="E17" s="423"/>
      <c r="F17" s="403"/>
      <c r="G17" s="404"/>
      <c r="H17" s="404"/>
      <c r="I17" s="405" t="str">
        <f>IF('25-10-16'!M17=0,"",'25-10-16'!M17)</f>
        <v/>
      </c>
      <c r="J17" s="410"/>
      <c r="K17" s="393" t="s">
        <v>905</v>
      </c>
      <c r="L17" s="394" t="s">
        <v>905</v>
      </c>
      <c r="M17" s="426"/>
      <c r="U17" s="413"/>
      <c r="V17" s="398"/>
      <c r="W17" s="398"/>
      <c r="X17" s="425"/>
      <c r="Y17" s="412"/>
      <c r="Z17" s="412"/>
    </row>
    <row r="18" spans="1:26" ht="45" customHeight="1">
      <c r="A18" s="400" t="s">
        <v>22</v>
      </c>
      <c r="B18" s="409"/>
      <c r="C18" s="702"/>
      <c r="D18" s="705"/>
      <c r="E18" s="423"/>
      <c r="F18" s="403"/>
      <c r="G18" s="404"/>
      <c r="H18" s="404"/>
      <c r="I18" s="405" t="str">
        <f>IF('25-10-16'!M18=0,"",'25-10-16'!M18)</f>
        <v/>
      </c>
      <c r="J18" s="410"/>
      <c r="K18" s="393" t="s">
        <v>905</v>
      </c>
      <c r="L18" s="394" t="s">
        <v>905</v>
      </c>
      <c r="M18" s="426"/>
      <c r="U18" s="413"/>
      <c r="V18" s="398"/>
      <c r="W18" s="398"/>
      <c r="X18" s="425"/>
      <c r="Y18" s="412"/>
      <c r="Z18" s="412"/>
    </row>
    <row r="19" spans="1:26" ht="45" customHeight="1">
      <c r="A19" s="400" t="s">
        <v>23</v>
      </c>
      <c r="B19" s="409"/>
      <c r="C19" s="702"/>
      <c r="D19" s="705"/>
      <c r="E19" s="423"/>
      <c r="F19" s="403"/>
      <c r="G19" s="404"/>
      <c r="H19" s="404"/>
      <c r="I19" s="405" t="str">
        <f>IF('25-10-16'!M19=0,"",'25-10-16'!M19)</f>
        <v/>
      </c>
      <c r="J19" s="410"/>
      <c r="K19" s="393" t="s">
        <v>905</v>
      </c>
      <c r="L19" s="394" t="s">
        <v>905</v>
      </c>
      <c r="M19" s="426"/>
      <c r="U19" s="413"/>
      <c r="V19" s="398"/>
      <c r="W19" s="398"/>
      <c r="X19" s="425"/>
      <c r="Y19" s="412"/>
      <c r="Z19" s="412"/>
    </row>
    <row r="20" spans="1:26" ht="45" customHeight="1">
      <c r="A20" s="400" t="s">
        <v>36</v>
      </c>
      <c r="B20" s="409"/>
      <c r="C20" s="702"/>
      <c r="D20" s="706"/>
      <c r="E20" s="427"/>
      <c r="F20" s="416"/>
      <c r="G20" s="417"/>
      <c r="H20" s="418"/>
      <c r="I20" s="428" t="str">
        <f>IF('25-10-16'!M20=0,"",'25-10-16'!M20)</f>
        <v/>
      </c>
      <c r="J20" s="420"/>
      <c r="K20" s="429" t="s">
        <v>905</v>
      </c>
      <c r="L20" s="426" t="s">
        <v>905</v>
      </c>
      <c r="M20" s="426"/>
      <c r="U20" s="413"/>
      <c r="V20" s="398"/>
      <c r="W20" s="398"/>
      <c r="X20" s="425"/>
      <c r="Y20" s="412"/>
      <c r="Z20" s="412"/>
    </row>
    <row r="21" spans="1:26" ht="45" customHeight="1">
      <c r="A21" s="400" t="s">
        <v>37</v>
      </c>
      <c r="B21" s="409"/>
      <c r="C21" s="703"/>
      <c r="D21" s="704" t="s">
        <v>379</v>
      </c>
      <c r="E21" s="421">
        <v>1</v>
      </c>
      <c r="F21" s="389" t="str">
        <f>'25-10-16'!J16</f>
        <v xml:space="preserve">Наличие утвержденных критериев отбора рисков (риски, которые могут быть подписаны, и те, которые должны быть исключены) </v>
      </c>
      <c r="G21" s="390" t="str">
        <f>'25-10-16'!K16</f>
        <v>да</v>
      </c>
      <c r="H21" s="390" t="str">
        <f>'25-10-16'!L16</f>
        <v>нет</v>
      </c>
      <c r="I21" s="391" t="str">
        <f>IF('25-10-16'!M16=0,"",'25-10-16'!M16)</f>
        <v/>
      </c>
      <c r="J21" s="392">
        <v>1</v>
      </c>
      <c r="K21" s="393" t="s">
        <v>363</v>
      </c>
      <c r="L21" s="394" t="s">
        <v>364</v>
      </c>
      <c r="M21" s="394"/>
      <c r="N21" s="407"/>
      <c r="O21" s="430"/>
      <c r="P21" s="431"/>
      <c r="Q21" s="430"/>
      <c r="R21" s="432"/>
      <c r="U21" s="413"/>
      <c r="V21" s="398"/>
      <c r="W21" s="398"/>
    </row>
    <row r="22" spans="1:26" ht="45" customHeight="1">
      <c r="A22" s="400" t="s">
        <v>27</v>
      </c>
      <c r="B22" s="409"/>
      <c r="C22" s="703"/>
      <c r="D22" s="705"/>
      <c r="E22" s="423">
        <v>2</v>
      </c>
      <c r="F22" s="403" t="str">
        <f>'25-10-16'!J17</f>
        <v>Наличие критериев для использования перестрахования</v>
      </c>
      <c r="G22" s="404" t="str">
        <f>'25-10-16'!K17</f>
        <v>да</v>
      </c>
      <c r="H22" s="404" t="str">
        <f>'25-10-16'!L17</f>
        <v>нет</v>
      </c>
      <c r="I22" s="405" t="str">
        <f>IF('25-10-16'!M17=0,"",'25-10-16'!M17)</f>
        <v/>
      </c>
      <c r="J22" s="406">
        <v>1</v>
      </c>
      <c r="K22" s="393" t="s">
        <v>363</v>
      </c>
      <c r="L22" s="394" t="s">
        <v>364</v>
      </c>
      <c r="M22" s="394"/>
      <c r="N22" s="407"/>
      <c r="O22" s="430"/>
      <c r="P22" s="431"/>
      <c r="Q22" s="430"/>
      <c r="R22" s="432"/>
      <c r="U22" s="413"/>
      <c r="V22" s="398"/>
      <c r="W22" s="398"/>
    </row>
    <row r="23" spans="1:26" ht="45" customHeight="1">
      <c r="A23" s="400" t="s">
        <v>13</v>
      </c>
      <c r="B23" s="409"/>
      <c r="C23" s="703"/>
      <c r="D23" s="705"/>
      <c r="E23" s="423">
        <v>3</v>
      </c>
      <c r="F23" s="403" t="str">
        <f>'25-10-16'!J18</f>
        <v>Принимается ли во внимание фактический опыт компании в процессе андеррайтинга (КУ по продуктам, крупные убытки)</v>
      </c>
      <c r="G23" s="404" t="str">
        <f>'25-10-16'!K18</f>
        <v>да</v>
      </c>
      <c r="H23" s="404" t="str">
        <f>'25-10-16'!L18</f>
        <v>нет</v>
      </c>
      <c r="I23" s="405" t="str">
        <f>IF('25-10-16'!M18=0,"",'25-10-16'!M18)</f>
        <v/>
      </c>
      <c r="J23" s="410">
        <v>1</v>
      </c>
      <c r="K23" s="393" t="s">
        <v>363</v>
      </c>
      <c r="L23" s="394" t="s">
        <v>364</v>
      </c>
      <c r="M23" s="394"/>
      <c r="P23" s="431"/>
      <c r="R23" s="432"/>
      <c r="U23" s="413"/>
      <c r="V23" s="398"/>
      <c r="W23" s="398"/>
    </row>
    <row r="24" spans="1:26" ht="45" customHeight="1">
      <c r="A24" s="400" t="s">
        <v>14</v>
      </c>
      <c r="B24" s="409"/>
      <c r="C24" s="703"/>
      <c r="D24" s="705"/>
      <c r="E24" s="423">
        <v>4</v>
      </c>
      <c r="F24" s="403" t="str">
        <f>'25-10-16'!J19</f>
        <v>Коэффициент убыточности портфеля страховщика без учета доли перестраховщика</v>
      </c>
      <c r="G24" s="404" t="str">
        <f>'25-10-16'!K19</f>
        <v>меньше 50%</v>
      </c>
      <c r="H24" s="404" t="str">
        <f>'25-10-16'!L19</f>
        <v xml:space="preserve">больше 50% </v>
      </c>
      <c r="I24" s="405" t="str">
        <f>IF('25-10-16'!M19=0,"",'25-10-16'!M19)</f>
        <v/>
      </c>
      <c r="J24" s="414">
        <v>2</v>
      </c>
      <c r="K24" s="393" t="s">
        <v>380</v>
      </c>
      <c r="L24" s="394" t="s">
        <v>382</v>
      </c>
      <c r="M24" s="394"/>
      <c r="U24" s="413"/>
      <c r="V24" s="398"/>
      <c r="W24" s="433"/>
    </row>
    <row r="25" spans="1:26" ht="45" customHeight="1">
      <c r="A25" s="400" t="s">
        <v>15</v>
      </c>
      <c r="B25" s="409"/>
      <c r="C25" s="703"/>
      <c r="D25" s="705"/>
      <c r="E25" s="423">
        <v>5</v>
      </c>
      <c r="F25" s="403" t="str">
        <f>'25-10-16'!J20</f>
        <v>Коэффициент убыточности по основному классу страхования (класс страхования, имеющий наибольшую долю премий в портфеле страховщика) без учета доли перестраховщика</v>
      </c>
      <c r="G25" s="404" t="str">
        <f>'25-10-16'!K20</f>
        <v>меньше 50%</v>
      </c>
      <c r="H25" s="404" t="str">
        <f>'25-10-16'!L20</f>
        <v xml:space="preserve">больше 50% </v>
      </c>
      <c r="I25" s="405" t="str">
        <f>IF('25-10-16'!M20=0,"",'25-10-16'!M20)</f>
        <v/>
      </c>
      <c r="J25" s="414">
        <v>2</v>
      </c>
      <c r="K25" s="393" t="s">
        <v>380</v>
      </c>
      <c r="L25" s="394" t="s">
        <v>382</v>
      </c>
      <c r="M25" s="394"/>
      <c r="U25" s="413"/>
      <c r="V25" s="398"/>
      <c r="W25" s="433"/>
    </row>
    <row r="26" spans="1:26" ht="45" customHeight="1">
      <c r="A26" s="400" t="s">
        <v>31</v>
      </c>
      <c r="B26" s="409"/>
      <c r="C26" s="703"/>
      <c r="D26" s="705"/>
      <c r="E26" s="423">
        <v>6</v>
      </c>
      <c r="F26" s="403" t="str">
        <f>'25-10-16'!J21</f>
        <v>Применение согласованных принципов андеррайтинга в филиалах</v>
      </c>
      <c r="G26" s="404" t="str">
        <f>'25-10-16'!K21</f>
        <v>да</v>
      </c>
      <c r="H26" s="404" t="str">
        <f>'25-10-16'!L21</f>
        <v>нет</v>
      </c>
      <c r="I26" s="405" t="str">
        <f>IF('25-10-16'!M21=0,"",'25-10-16'!M21)</f>
        <v>н/п</v>
      </c>
      <c r="J26" s="434">
        <v>3</v>
      </c>
      <c r="K26" s="393" t="s">
        <v>363</v>
      </c>
      <c r="L26" s="394" t="s">
        <v>364</v>
      </c>
      <c r="M26" s="394" t="s">
        <v>385</v>
      </c>
      <c r="N26" s="407"/>
      <c r="O26" s="422"/>
      <c r="P26" s="422"/>
      <c r="Q26" s="422"/>
      <c r="R26" s="422"/>
      <c r="S26" s="422"/>
      <c r="T26" s="422"/>
      <c r="U26" s="413"/>
      <c r="V26" s="398"/>
      <c r="W26" s="398"/>
    </row>
    <row r="27" spans="1:26" ht="45" customHeight="1">
      <c r="A27" s="400" t="s">
        <v>32</v>
      </c>
      <c r="B27" s="409"/>
      <c r="C27" s="703"/>
      <c r="D27" s="705"/>
      <c r="E27" s="423">
        <v>7</v>
      </c>
      <c r="F27" s="403" t="str">
        <f>'25-10-16'!J22</f>
        <v>Количество выплат в размере больше 5% собственного капитала компании за последние 2 года</v>
      </c>
      <c r="G27" s="404" t="str">
        <f>'25-10-16'!K22</f>
        <v>меньше 5</v>
      </c>
      <c r="H27" s="404" t="str">
        <f>'25-10-16'!L22</f>
        <v>больше 5</v>
      </c>
      <c r="I27" s="405" t="str">
        <f>IF('25-10-16'!M22=0,"",'25-10-16'!M22)</f>
        <v/>
      </c>
      <c r="J27" s="414">
        <v>2</v>
      </c>
      <c r="K27" s="393" t="s">
        <v>381</v>
      </c>
      <c r="L27" s="394" t="s">
        <v>383</v>
      </c>
      <c r="M27" s="394"/>
      <c r="U27" s="413"/>
      <c r="V27" s="398"/>
      <c r="W27" s="433"/>
    </row>
    <row r="28" spans="1:26" ht="45" customHeight="1">
      <c r="A28" s="400" t="s">
        <v>33</v>
      </c>
      <c r="B28" s="409"/>
      <c r="C28" s="703"/>
      <c r="D28" s="705"/>
      <c r="E28" s="423">
        <v>8</v>
      </c>
      <c r="F28" s="403" t="str">
        <f>'25-10-16'!J23</f>
        <v>Привлечение внешних экспертов в процесс андеррайтинга (кроме перестраховщиков)</v>
      </c>
      <c r="G28" s="404" t="str">
        <f>'25-10-16'!K23</f>
        <v>да</v>
      </c>
      <c r="H28" s="404" t="str">
        <f>'25-10-16'!L23</f>
        <v>нет</v>
      </c>
      <c r="I28" s="405" t="str">
        <f>IF('25-10-16'!M23=0,"",'25-10-16'!M23)</f>
        <v/>
      </c>
      <c r="J28" s="410">
        <v>1</v>
      </c>
      <c r="K28" s="393" t="s">
        <v>363</v>
      </c>
      <c r="L28" s="394" t="s">
        <v>364</v>
      </c>
      <c r="M28" s="394"/>
      <c r="U28" s="413"/>
      <c r="V28" s="398"/>
      <c r="W28" s="398"/>
    </row>
    <row r="29" spans="1:26" ht="45" customHeight="1">
      <c r="A29" s="400" t="s">
        <v>30</v>
      </c>
      <c r="B29" s="409"/>
      <c r="C29" s="702"/>
      <c r="D29" s="705"/>
      <c r="E29" s="423"/>
      <c r="F29" s="403"/>
      <c r="G29" s="404"/>
      <c r="H29" s="404"/>
      <c r="I29" s="405"/>
      <c r="J29" s="410"/>
      <c r="K29" s="393" t="s">
        <v>905</v>
      </c>
      <c r="L29" s="394" t="s">
        <v>905</v>
      </c>
      <c r="M29" s="394"/>
      <c r="U29" s="413"/>
      <c r="V29" s="398"/>
      <c r="W29" s="398"/>
    </row>
    <row r="30" spans="1:26" ht="45" customHeight="1">
      <c r="A30" s="400" t="s">
        <v>38</v>
      </c>
      <c r="B30" s="409"/>
      <c r="C30" s="702"/>
      <c r="D30" s="706"/>
      <c r="E30" s="427"/>
      <c r="F30" s="416"/>
      <c r="G30" s="417"/>
      <c r="H30" s="418"/>
      <c r="I30" s="419"/>
      <c r="J30" s="420"/>
      <c r="K30" s="429" t="s">
        <v>905</v>
      </c>
      <c r="L30" s="426" t="s">
        <v>905</v>
      </c>
      <c r="M30" s="394"/>
      <c r="U30" s="413"/>
      <c r="V30" s="398"/>
      <c r="W30" s="398"/>
    </row>
    <row r="31" spans="1:26" ht="45" customHeight="1">
      <c r="A31" s="400" t="s">
        <v>39</v>
      </c>
      <c r="B31" s="409"/>
      <c r="C31" s="703"/>
      <c r="D31" s="704" t="s">
        <v>818</v>
      </c>
      <c r="E31" s="421">
        <v>1</v>
      </c>
      <c r="F31" s="389" t="str">
        <f>'25-10-16'!J24</f>
        <v>Наличие руководства по урегулированию претензий</v>
      </c>
      <c r="G31" s="390" t="str">
        <f>'25-10-16'!K24</f>
        <v>да</v>
      </c>
      <c r="H31" s="390" t="str">
        <f>'25-10-16'!L24</f>
        <v>нет</v>
      </c>
      <c r="I31" s="391" t="str">
        <f>IF('25-10-16'!M24=0,"",'25-10-16'!M24)</f>
        <v/>
      </c>
      <c r="J31" s="392">
        <v>1</v>
      </c>
      <c r="K31" s="393" t="s">
        <v>363</v>
      </c>
      <c r="L31" s="394" t="s">
        <v>364</v>
      </c>
      <c r="M31" s="394"/>
      <c r="N31" s="407"/>
      <c r="O31" s="430"/>
      <c r="P31" s="435"/>
      <c r="U31" s="413"/>
      <c r="V31" s="398"/>
      <c r="W31" s="398"/>
    </row>
    <row r="32" spans="1:26" ht="45" customHeight="1">
      <c r="A32" s="436" t="s">
        <v>29</v>
      </c>
      <c r="B32" s="409"/>
      <c r="C32" s="703"/>
      <c r="D32" s="705"/>
      <c r="E32" s="423">
        <v>2</v>
      </c>
      <c r="F32" s="403" t="str">
        <f>'25-10-16'!J25</f>
        <v>Привлечение отделов андеррайтинга и ценообразования в процесс выплаты требований</v>
      </c>
      <c r="G32" s="404" t="str">
        <f>'25-10-16'!K25</f>
        <v>да</v>
      </c>
      <c r="H32" s="404" t="str">
        <f>'25-10-16'!L25</f>
        <v>нет</v>
      </c>
      <c r="I32" s="405" t="str">
        <f>IF('25-10-16'!M25=0,"",'25-10-16'!M25)</f>
        <v/>
      </c>
      <c r="J32" s="406">
        <v>1</v>
      </c>
      <c r="K32" s="393" t="s">
        <v>363</v>
      </c>
      <c r="L32" s="394" t="s">
        <v>364</v>
      </c>
      <c r="M32" s="394"/>
      <c r="N32" s="407"/>
      <c r="O32" s="430"/>
      <c r="P32" s="435"/>
      <c r="U32" s="413"/>
      <c r="V32" s="398"/>
      <c r="W32" s="398"/>
    </row>
    <row r="33" spans="2:23" ht="45" customHeight="1">
      <c r="B33" s="409"/>
      <c r="C33" s="703"/>
      <c r="D33" s="705"/>
      <c r="E33" s="423">
        <v>3</v>
      </c>
      <c r="F33" s="403" t="str">
        <f>'25-10-16'!J26</f>
        <v>Соблюдение установленных сроков урегулирования претензий</v>
      </c>
      <c r="G33" s="404" t="str">
        <f>'25-10-16'!K26</f>
        <v>более 90% претензий</v>
      </c>
      <c r="H33" s="404" t="str">
        <f>'25-10-16'!L26</f>
        <v>меньше 90% претензий</v>
      </c>
      <c r="I33" s="405" t="str">
        <f>IF('25-10-16'!M26=0,"",'25-10-16'!M26)</f>
        <v/>
      </c>
      <c r="J33" s="410">
        <v>1</v>
      </c>
      <c r="K33" s="393" t="s">
        <v>389</v>
      </c>
      <c r="L33" s="394" t="s">
        <v>391</v>
      </c>
      <c r="M33" s="394"/>
      <c r="U33" s="413"/>
      <c r="V33" s="398"/>
      <c r="W33" s="398"/>
    </row>
    <row r="34" spans="2:23" ht="45" customHeight="1">
      <c r="C34" s="703"/>
      <c r="D34" s="705"/>
      <c r="E34" s="423">
        <v>4</v>
      </c>
      <c r="F34" s="403" t="str">
        <f>'25-10-16'!J27</f>
        <v xml:space="preserve">Период регистрации  заявленного убытка по страховому случаю по добровольным классам страхования в системе (класс страхования, резервирование, бухгалтерия) </v>
      </c>
      <c r="G34" s="404" t="str">
        <f>'25-10-16'!K27</f>
        <v>2 дня</v>
      </c>
      <c r="H34" s="404" t="str">
        <f>'25-10-16'!L27</f>
        <v>больше 2 дней</v>
      </c>
      <c r="I34" s="405" t="str">
        <f>IF('25-10-16'!M27=0,"",'25-10-16'!M27)</f>
        <v/>
      </c>
      <c r="J34" s="414">
        <v>2</v>
      </c>
      <c r="K34" s="393" t="s">
        <v>745</v>
      </c>
      <c r="L34" s="394" t="s">
        <v>744</v>
      </c>
      <c r="M34" s="394"/>
      <c r="U34" s="438"/>
      <c r="V34" s="398"/>
      <c r="W34" s="433"/>
    </row>
    <row r="35" spans="2:23" ht="45" customHeight="1">
      <c r="C35" s="703"/>
      <c r="D35" s="705"/>
      <c r="E35" s="423">
        <v>5</v>
      </c>
      <c r="F35" s="403" t="str">
        <f>'25-10-16'!J28</f>
        <v>Способность СО отвечать по требованиям (коэффициент резерва убытков = резерв убытков/расходы по осуществлению страховых выплат  за последние  2 года)</v>
      </c>
      <c r="G35" s="404" t="str">
        <f>'25-10-16'!K28</f>
        <v>меньше 1,5</v>
      </c>
      <c r="H35" s="404" t="str">
        <f>'25-10-16'!L28</f>
        <v>больше 1,5</v>
      </c>
      <c r="I35" s="405" t="str">
        <f>IF('25-10-16'!M28=0,"",'25-10-16'!M28)</f>
        <v/>
      </c>
      <c r="J35" s="414">
        <v>2</v>
      </c>
      <c r="K35" s="393" t="s">
        <v>390</v>
      </c>
      <c r="L35" s="394" t="s">
        <v>392</v>
      </c>
      <c r="M35" s="394"/>
      <c r="U35" s="413"/>
      <c r="V35" s="398"/>
      <c r="W35" s="433"/>
    </row>
    <row r="36" spans="2:23" ht="45" customHeight="1">
      <c r="C36" s="702"/>
      <c r="D36" s="705"/>
      <c r="E36" s="423"/>
      <c r="F36" s="403"/>
      <c r="G36" s="404"/>
      <c r="H36" s="404"/>
      <c r="I36" s="405"/>
      <c r="J36" s="410"/>
      <c r="K36" s="393" t="s">
        <v>905</v>
      </c>
      <c r="L36" s="394" t="s">
        <v>905</v>
      </c>
      <c r="M36" s="426"/>
      <c r="U36" s="413"/>
      <c r="V36" s="398"/>
      <c r="W36" s="433"/>
    </row>
    <row r="37" spans="2:23" ht="45" customHeight="1">
      <c r="C37" s="702"/>
      <c r="D37" s="705"/>
      <c r="E37" s="423"/>
      <c r="F37" s="403"/>
      <c r="G37" s="404"/>
      <c r="H37" s="404"/>
      <c r="I37" s="405"/>
      <c r="J37" s="410"/>
      <c r="K37" s="393" t="s">
        <v>905</v>
      </c>
      <c r="L37" s="394" t="s">
        <v>905</v>
      </c>
      <c r="M37" s="426"/>
      <c r="U37" s="413"/>
      <c r="V37" s="398"/>
      <c r="W37" s="433"/>
    </row>
    <row r="38" spans="2:23" ht="45" customHeight="1">
      <c r="C38" s="702"/>
      <c r="D38" s="705"/>
      <c r="E38" s="423"/>
      <c r="F38" s="403"/>
      <c r="G38" s="404"/>
      <c r="H38" s="404"/>
      <c r="I38" s="405"/>
      <c r="J38" s="410"/>
      <c r="K38" s="393" t="s">
        <v>905</v>
      </c>
      <c r="L38" s="394" t="s">
        <v>905</v>
      </c>
      <c r="M38" s="426"/>
      <c r="U38" s="413"/>
      <c r="V38" s="398"/>
      <c r="W38" s="433"/>
    </row>
    <row r="39" spans="2:23" ht="45" customHeight="1">
      <c r="C39" s="702"/>
      <c r="D39" s="705"/>
      <c r="E39" s="423"/>
      <c r="F39" s="403"/>
      <c r="G39" s="404"/>
      <c r="H39" s="404"/>
      <c r="I39" s="405"/>
      <c r="J39" s="410"/>
      <c r="K39" s="393" t="s">
        <v>905</v>
      </c>
      <c r="L39" s="394" t="s">
        <v>905</v>
      </c>
      <c r="M39" s="426"/>
      <c r="U39" s="413"/>
      <c r="V39" s="398"/>
      <c r="W39" s="433"/>
    </row>
    <row r="40" spans="2:23" ht="45" customHeight="1">
      <c r="C40" s="702"/>
      <c r="D40" s="706"/>
      <c r="E40" s="427"/>
      <c r="F40" s="416"/>
      <c r="G40" s="417"/>
      <c r="H40" s="418"/>
      <c r="I40" s="419"/>
      <c r="J40" s="420"/>
      <c r="K40" s="429" t="s">
        <v>905</v>
      </c>
      <c r="L40" s="426" t="s">
        <v>905</v>
      </c>
      <c r="M40" s="426"/>
      <c r="U40" s="413"/>
      <c r="V40" s="398"/>
      <c r="W40" s="433"/>
    </row>
    <row r="41" spans="2:23" ht="45" customHeight="1">
      <c r="C41" s="703"/>
      <c r="D41" s="704" t="s">
        <v>394</v>
      </c>
      <c r="E41" s="421">
        <v>1</v>
      </c>
      <c r="F41" s="389" t="str">
        <f>'25-10-16'!J29</f>
        <v>Частота изменения методов резервирования в течении года</v>
      </c>
      <c r="G41" s="390" t="str">
        <f>'25-10-16'!K29</f>
        <v>нет изменений</v>
      </c>
      <c r="H41" s="390" t="str">
        <f>'25-10-16'!L29</f>
        <v>чаще, чем раз в год</v>
      </c>
      <c r="I41" s="391" t="str">
        <f>IF('25-10-16'!M29=0,"",'25-10-16'!M29)</f>
        <v/>
      </c>
      <c r="J41" s="439">
        <v>2</v>
      </c>
      <c r="K41" s="393" t="s">
        <v>682</v>
      </c>
      <c r="L41" s="394" t="s">
        <v>715</v>
      </c>
      <c r="M41" s="394"/>
      <c r="N41" s="440"/>
      <c r="O41" s="435"/>
      <c r="U41" s="413"/>
      <c r="V41" s="398"/>
      <c r="W41" s="398"/>
    </row>
    <row r="42" spans="2:23" ht="45" customHeight="1">
      <c r="C42" s="703"/>
      <c r="D42" s="705"/>
      <c r="E42" s="423">
        <v>2</v>
      </c>
      <c r="F42" s="403" t="str">
        <f>'25-10-16'!J30</f>
        <v>Достаточность резерва незаработанных премий (РНП) по тесту на адекватность страховых резервов на последнюю отчетную дату</v>
      </c>
      <c r="G42" s="404" t="str">
        <f>'25-10-16'!K30</f>
        <v>да</v>
      </c>
      <c r="H42" s="404" t="str">
        <f>'25-10-16'!L30</f>
        <v>нет</v>
      </c>
      <c r="I42" s="405" t="str">
        <f>IF('25-10-16'!M30=0,"",'25-10-16'!M30)</f>
        <v/>
      </c>
      <c r="J42" s="441">
        <v>1</v>
      </c>
      <c r="K42" s="393" t="s">
        <v>363</v>
      </c>
      <c r="L42" s="394" t="s">
        <v>364</v>
      </c>
      <c r="M42" s="394"/>
      <c r="N42" s="440"/>
      <c r="O42" s="435"/>
      <c r="U42" s="413"/>
      <c r="V42" s="398"/>
      <c r="W42" s="398"/>
    </row>
    <row r="43" spans="2:23" ht="45" customHeight="1">
      <c r="C43" s="703"/>
      <c r="D43" s="705"/>
      <c r="E43" s="423">
        <v>3</v>
      </c>
      <c r="F43" s="403" t="str">
        <f>'25-10-16'!J31</f>
        <v>Достаточность резерва убытков по тесту на адекватность страховых резервов на последнюю отчетную дату</v>
      </c>
      <c r="G43" s="404" t="str">
        <f>'25-10-16'!K31</f>
        <v>да</v>
      </c>
      <c r="H43" s="404" t="str">
        <f>'25-10-16'!L31</f>
        <v>нет</v>
      </c>
      <c r="I43" s="405" t="str">
        <f>IF('25-10-16'!M31=0,"",'25-10-16'!M31)</f>
        <v/>
      </c>
      <c r="J43" s="410">
        <v>1</v>
      </c>
      <c r="K43" s="393" t="s">
        <v>363</v>
      </c>
      <c r="L43" s="394" t="s">
        <v>364</v>
      </c>
      <c r="M43" s="394"/>
      <c r="U43" s="413"/>
      <c r="V43" s="398"/>
      <c r="W43" s="433"/>
    </row>
    <row r="44" spans="2:23" ht="45" customHeight="1">
      <c r="C44" s="702"/>
      <c r="D44" s="705"/>
      <c r="E44" s="423"/>
      <c r="F44" s="403"/>
      <c r="G44" s="404"/>
      <c r="H44" s="404"/>
      <c r="I44" s="405"/>
      <c r="J44" s="410"/>
      <c r="K44" s="393" t="s">
        <v>905</v>
      </c>
      <c r="L44" s="394" t="s">
        <v>905</v>
      </c>
      <c r="M44" s="426"/>
      <c r="U44" s="442"/>
      <c r="V44" s="443"/>
      <c r="W44" s="433"/>
    </row>
    <row r="45" spans="2:23" ht="45" customHeight="1">
      <c r="C45" s="702"/>
      <c r="D45" s="705"/>
      <c r="E45" s="423"/>
      <c r="F45" s="403"/>
      <c r="G45" s="404"/>
      <c r="H45" s="404"/>
      <c r="I45" s="405"/>
      <c r="J45" s="410"/>
      <c r="K45" s="393" t="s">
        <v>905</v>
      </c>
      <c r="L45" s="394" t="s">
        <v>905</v>
      </c>
      <c r="M45" s="426"/>
      <c r="U45" s="442"/>
      <c r="V45" s="443"/>
      <c r="W45" s="433"/>
    </row>
    <row r="46" spans="2:23" ht="45" customHeight="1">
      <c r="C46" s="702"/>
      <c r="D46" s="705"/>
      <c r="E46" s="423"/>
      <c r="F46" s="403"/>
      <c r="G46" s="404"/>
      <c r="H46" s="404"/>
      <c r="I46" s="405"/>
      <c r="J46" s="410"/>
      <c r="K46" s="393" t="s">
        <v>905</v>
      </c>
      <c r="L46" s="394" t="s">
        <v>905</v>
      </c>
      <c r="M46" s="426"/>
      <c r="U46" s="442"/>
      <c r="V46" s="443"/>
      <c r="W46" s="433"/>
    </row>
    <row r="47" spans="2:23" ht="45" customHeight="1">
      <c r="C47" s="702"/>
      <c r="D47" s="705"/>
      <c r="E47" s="423"/>
      <c r="F47" s="403"/>
      <c r="G47" s="404"/>
      <c r="H47" s="404"/>
      <c r="I47" s="405"/>
      <c r="J47" s="410"/>
      <c r="K47" s="393" t="s">
        <v>905</v>
      </c>
      <c r="L47" s="394" t="s">
        <v>905</v>
      </c>
      <c r="M47" s="426"/>
      <c r="U47" s="442"/>
      <c r="V47" s="443"/>
      <c r="W47" s="433"/>
    </row>
    <row r="48" spans="2:23" ht="45" customHeight="1">
      <c r="C48" s="702"/>
      <c r="D48" s="705"/>
      <c r="E48" s="423"/>
      <c r="F48" s="403"/>
      <c r="G48" s="404"/>
      <c r="H48" s="404"/>
      <c r="I48" s="405"/>
      <c r="J48" s="410"/>
      <c r="K48" s="393" t="s">
        <v>905</v>
      </c>
      <c r="L48" s="394" t="s">
        <v>905</v>
      </c>
      <c r="M48" s="426"/>
      <c r="U48" s="442"/>
      <c r="V48" s="443"/>
      <c r="W48" s="433"/>
    </row>
    <row r="49" spans="3:23" ht="45" customHeight="1">
      <c r="C49" s="702"/>
      <c r="D49" s="705"/>
      <c r="E49" s="423"/>
      <c r="F49" s="403"/>
      <c r="G49" s="404"/>
      <c r="H49" s="404"/>
      <c r="I49" s="405"/>
      <c r="J49" s="410"/>
      <c r="K49" s="393" t="s">
        <v>905</v>
      </c>
      <c r="L49" s="394" t="s">
        <v>905</v>
      </c>
      <c r="M49" s="426"/>
      <c r="U49" s="442"/>
      <c r="V49" s="443"/>
      <c r="W49" s="433"/>
    </row>
    <row r="50" spans="3:23" ht="45" customHeight="1">
      <c r="C50" s="702"/>
      <c r="D50" s="706"/>
      <c r="E50" s="427"/>
      <c r="F50" s="416"/>
      <c r="G50" s="417"/>
      <c r="H50" s="418"/>
      <c r="I50" s="419"/>
      <c r="J50" s="420"/>
      <c r="K50" s="429" t="s">
        <v>905</v>
      </c>
      <c r="L50" s="426" t="s">
        <v>905</v>
      </c>
      <c r="M50" s="426"/>
      <c r="U50" s="442"/>
      <c r="V50" s="443"/>
      <c r="W50" s="433"/>
    </row>
    <row r="51" spans="3:23" ht="45" customHeight="1">
      <c r="C51" s="703"/>
      <c r="D51" s="704" t="s">
        <v>395</v>
      </c>
      <c r="E51" s="421">
        <v>1</v>
      </c>
      <c r="F51" s="389" t="str">
        <f>'25-10-16'!J32</f>
        <v>Ежегодный пересмотр стратегии перестрахования</v>
      </c>
      <c r="G51" s="390" t="str">
        <f>'25-10-16'!K32</f>
        <v>да</v>
      </c>
      <c r="H51" s="390" t="str">
        <f>'25-10-16'!L32</f>
        <v>нет</v>
      </c>
      <c r="I51" s="391" t="str">
        <f>IF('25-10-16'!M32=0,"",'25-10-16'!M32)</f>
        <v/>
      </c>
      <c r="J51" s="392">
        <v>1</v>
      </c>
      <c r="K51" s="393" t="s">
        <v>363</v>
      </c>
      <c r="L51" s="394" t="s">
        <v>364</v>
      </c>
      <c r="M51" s="394"/>
      <c r="N51" s="407"/>
      <c r="O51" s="432"/>
      <c r="P51" s="430"/>
      <c r="Q51" s="430"/>
      <c r="R51" s="435"/>
      <c r="S51" s="435"/>
      <c r="U51" s="442"/>
      <c r="V51" s="443"/>
      <c r="W51" s="433"/>
    </row>
    <row r="52" spans="3:23" ht="45" customHeight="1">
      <c r="C52" s="703"/>
      <c r="D52" s="705"/>
      <c r="E52" s="423">
        <v>2</v>
      </c>
      <c r="F52" s="403" t="str">
        <f>'25-10-16'!J33</f>
        <v>Доля премий, переданных перестраховщикам без рейтинга за год</v>
      </c>
      <c r="G52" s="404" t="str">
        <f>'25-10-16'!K33</f>
        <v xml:space="preserve">меньше 10% </v>
      </c>
      <c r="H52" s="404" t="str">
        <f>'25-10-16'!L33</f>
        <v xml:space="preserve">больше 10% </v>
      </c>
      <c r="I52" s="405" t="str">
        <f>IF('25-10-16'!M33=0,"",'25-10-16'!M33)</f>
        <v/>
      </c>
      <c r="J52" s="414">
        <v>2</v>
      </c>
      <c r="K52" s="393" t="s">
        <v>495</v>
      </c>
      <c r="L52" s="394" t="s">
        <v>639</v>
      </c>
      <c r="M52" s="394"/>
      <c r="N52" s="407"/>
      <c r="O52" s="432"/>
      <c r="P52" s="430"/>
      <c r="Q52" s="430"/>
      <c r="R52" s="435"/>
      <c r="S52" s="435"/>
      <c r="U52" s="442"/>
      <c r="V52" s="443"/>
      <c r="W52" s="433"/>
    </row>
    <row r="53" spans="3:23" ht="45" customHeight="1">
      <c r="C53" s="703"/>
      <c r="D53" s="705"/>
      <c r="E53" s="423">
        <v>3</v>
      </c>
      <c r="F53" s="403" t="str">
        <f>'25-10-16'!J34</f>
        <v>Доля премий, переданных на перестрахование, по договорам, заключенным через "небольшие" брокерские компании (доход от страховой деятельности менее 90 млн. тенге за последний год)</v>
      </c>
      <c r="G53" s="404" t="str">
        <f>'25-10-16'!K34</f>
        <v xml:space="preserve">меньше 50% </v>
      </c>
      <c r="H53" s="404" t="str">
        <f>'25-10-16'!L34</f>
        <v xml:space="preserve">больше 50% </v>
      </c>
      <c r="I53" s="405" t="str">
        <f>IF('25-10-16'!M34=0,"",'25-10-16'!M34)</f>
        <v/>
      </c>
      <c r="J53" s="414">
        <v>2</v>
      </c>
      <c r="K53" s="393" t="s">
        <v>380</v>
      </c>
      <c r="L53" s="394" t="s">
        <v>398</v>
      </c>
      <c r="M53" s="394"/>
      <c r="U53" s="442"/>
      <c r="V53" s="443"/>
      <c r="W53" s="433"/>
    </row>
    <row r="54" spans="3:23" ht="45" customHeight="1">
      <c r="C54" s="703"/>
      <c r="D54" s="705"/>
      <c r="E54" s="423">
        <v>4</v>
      </c>
      <c r="F54" s="403" t="str">
        <f>'25-10-16'!J35</f>
        <v>Доля перестраховщика в резерве убытков</v>
      </c>
      <c r="G54" s="404" t="str">
        <f>'25-10-16'!K35</f>
        <v xml:space="preserve">меньше 30% </v>
      </c>
      <c r="H54" s="404" t="str">
        <f>'25-10-16'!L35</f>
        <v xml:space="preserve">больше 30% </v>
      </c>
      <c r="I54" s="405" t="str">
        <f>IF('25-10-16'!M35=0,"",'25-10-16'!M35)</f>
        <v/>
      </c>
      <c r="J54" s="414">
        <v>2</v>
      </c>
      <c r="K54" s="393" t="s">
        <v>397</v>
      </c>
      <c r="L54" s="394" t="s">
        <v>399</v>
      </c>
      <c r="M54" s="394"/>
      <c r="U54" s="442"/>
      <c r="V54" s="443"/>
      <c r="W54" s="433"/>
    </row>
    <row r="55" spans="3:23" ht="45" customHeight="1">
      <c r="C55" s="703"/>
      <c r="D55" s="705"/>
      <c r="E55" s="423">
        <v>5</v>
      </c>
      <c r="F55" s="403" t="str">
        <f>'25-10-16'!J36</f>
        <v>Наличие договоров перестрахования по катастрофическим рискам</v>
      </c>
      <c r="G55" s="404" t="str">
        <f>'25-10-16'!K36</f>
        <v>да</v>
      </c>
      <c r="H55" s="404" t="str">
        <f>'25-10-16'!L36</f>
        <v>нет</v>
      </c>
      <c r="I55" s="405" t="str">
        <f>IF('25-10-16'!M36=0,"",'25-10-16'!M36)</f>
        <v/>
      </c>
      <c r="J55" s="410">
        <v>1</v>
      </c>
      <c r="K55" s="393" t="s">
        <v>363</v>
      </c>
      <c r="L55" s="394" t="s">
        <v>364</v>
      </c>
      <c r="M55" s="394"/>
      <c r="U55" s="442"/>
      <c r="V55" s="443"/>
      <c r="W55" s="433"/>
    </row>
    <row r="56" spans="3:23" ht="45" customHeight="1">
      <c r="C56" s="703"/>
      <c r="D56" s="705"/>
      <c r="E56" s="423">
        <v>6</v>
      </c>
      <c r="F56" s="403" t="str">
        <f>'25-10-16'!J37</f>
        <v>Наличие договоров финансового перестрахования</v>
      </c>
      <c r="G56" s="404" t="str">
        <f>'25-10-16'!K37</f>
        <v>нет</v>
      </c>
      <c r="H56" s="404" t="str">
        <f>'25-10-16'!L37</f>
        <v>да</v>
      </c>
      <c r="I56" s="405" t="str">
        <f>IF('25-10-16'!M37=0,"",'25-10-16'!M37)</f>
        <v/>
      </c>
      <c r="J56" s="414">
        <v>2</v>
      </c>
      <c r="K56" s="393" t="s">
        <v>363</v>
      </c>
      <c r="L56" s="394" t="s">
        <v>364</v>
      </c>
      <c r="M56" s="394"/>
      <c r="U56" s="442"/>
      <c r="V56" s="443"/>
      <c r="W56" s="433"/>
    </row>
    <row r="57" spans="3:23" ht="45" customHeight="1">
      <c r="C57" s="703"/>
      <c r="D57" s="705"/>
      <c r="E57" s="423">
        <v>7</v>
      </c>
      <c r="F57" s="403" t="str">
        <f>'25-10-16'!J38</f>
        <v>Наличие многолетних договоров перестрахования</v>
      </c>
      <c r="G57" s="404" t="str">
        <f>'25-10-16'!K38</f>
        <v>нет</v>
      </c>
      <c r="H57" s="404" t="str">
        <f>'25-10-16'!L38</f>
        <v>да</v>
      </c>
      <c r="I57" s="405" t="str">
        <f>IF('25-10-16'!M38=0,"",'25-10-16'!M38)</f>
        <v/>
      </c>
      <c r="J57" s="414">
        <v>2</v>
      </c>
      <c r="K57" s="393" t="s">
        <v>363</v>
      </c>
      <c r="L57" s="394" t="s">
        <v>364</v>
      </c>
      <c r="M57" s="394"/>
      <c r="U57" s="442"/>
      <c r="V57" s="443"/>
      <c r="W57" s="433"/>
    </row>
    <row r="58" spans="3:23" ht="45" customHeight="1">
      <c r="C58" s="703"/>
      <c r="D58" s="705"/>
      <c r="E58" s="423"/>
      <c r="F58" s="403"/>
      <c r="G58" s="404"/>
      <c r="H58" s="404"/>
      <c r="I58" s="405"/>
      <c r="J58" s="410"/>
      <c r="K58" s="393" t="s">
        <v>905</v>
      </c>
      <c r="L58" s="394" t="s">
        <v>905</v>
      </c>
      <c r="M58" s="426"/>
      <c r="U58" s="422"/>
      <c r="V58" s="422"/>
      <c r="W58" s="412"/>
    </row>
    <row r="59" spans="3:23" ht="45" customHeight="1">
      <c r="C59" s="703"/>
      <c r="D59" s="705"/>
      <c r="E59" s="423"/>
      <c r="F59" s="403"/>
      <c r="G59" s="404"/>
      <c r="H59" s="404"/>
      <c r="I59" s="405"/>
      <c r="J59" s="410"/>
      <c r="K59" s="393" t="s">
        <v>905</v>
      </c>
      <c r="L59" s="394" t="s">
        <v>905</v>
      </c>
      <c r="M59" s="426"/>
      <c r="U59" s="422"/>
      <c r="V59" s="422"/>
      <c r="W59" s="412"/>
    </row>
    <row r="60" spans="3:23" ht="45" customHeight="1">
      <c r="C60" s="703"/>
      <c r="D60" s="706"/>
      <c r="E60" s="427"/>
      <c r="F60" s="416"/>
      <c r="G60" s="417"/>
      <c r="H60" s="418"/>
      <c r="I60" s="419"/>
      <c r="J60" s="420"/>
      <c r="K60" s="429" t="s">
        <v>905</v>
      </c>
      <c r="L60" s="426" t="s">
        <v>905</v>
      </c>
      <c r="M60" s="426"/>
      <c r="U60" s="422"/>
      <c r="V60" s="422"/>
      <c r="W60" s="412"/>
    </row>
    <row r="61" spans="3:23" ht="45" customHeight="1">
      <c r="C61" s="707" t="s">
        <v>403</v>
      </c>
      <c r="D61" s="704" t="s">
        <v>819</v>
      </c>
      <c r="E61" s="421">
        <v>1</v>
      </c>
      <c r="F61" s="389" t="str">
        <f>'25-10-16'!J40</f>
        <v>Наличие IT-программ для процесса андеррайтинга и урегулирования убытков</v>
      </c>
      <c r="G61" s="390" t="str">
        <f>'25-10-16'!K40</f>
        <v>да</v>
      </c>
      <c r="H61" s="390" t="str">
        <f>'25-10-16'!L40</f>
        <v>нет</v>
      </c>
      <c r="I61" s="391" t="str">
        <f>IF('25-10-16'!M40=0,"",'25-10-16'!M40)</f>
        <v/>
      </c>
      <c r="J61" s="392">
        <v>1</v>
      </c>
      <c r="K61" s="393" t="s">
        <v>363</v>
      </c>
      <c r="L61" s="394" t="s">
        <v>364</v>
      </c>
      <c r="M61" s="394"/>
      <c r="N61" s="407"/>
      <c r="O61" s="432"/>
      <c r="P61" s="432"/>
      <c r="Q61" s="432"/>
      <c r="R61" s="444"/>
      <c r="U61" s="413"/>
      <c r="V61" s="398"/>
      <c r="W61" s="398"/>
    </row>
    <row r="62" spans="3:23" ht="45" customHeight="1">
      <c r="C62" s="703"/>
      <c r="D62" s="705"/>
      <c r="E62" s="423">
        <v>2</v>
      </c>
      <c r="F62" s="403" t="str">
        <f>'25-10-16'!J41</f>
        <v>Отображение данных филиалов в основной серверной системе</v>
      </c>
      <c r="G62" s="404" t="str">
        <f>'25-10-16'!K41</f>
        <v>да</v>
      </c>
      <c r="H62" s="404" t="str">
        <f>'25-10-16'!L41</f>
        <v>нет</v>
      </c>
      <c r="I62" s="405" t="str">
        <f>IF('25-10-16'!M41=0,"",'25-10-16'!M41)</f>
        <v>н/п</v>
      </c>
      <c r="J62" s="434">
        <v>3</v>
      </c>
      <c r="K62" s="393" t="s">
        <v>363</v>
      </c>
      <c r="L62" s="394" t="s">
        <v>364</v>
      </c>
      <c r="M62" s="394" t="s">
        <v>385</v>
      </c>
      <c r="N62" s="407"/>
      <c r="O62" s="432"/>
      <c r="P62" s="432"/>
      <c r="Q62" s="432"/>
      <c r="R62" s="432"/>
      <c r="T62" s="422"/>
      <c r="U62" s="413"/>
      <c r="V62" s="398"/>
      <c r="W62" s="398"/>
    </row>
    <row r="63" spans="3:23" ht="45" customHeight="1">
      <c r="C63" s="703"/>
      <c r="D63" s="705"/>
      <c r="E63" s="423">
        <v>3</v>
      </c>
      <c r="F63" s="403" t="str">
        <f>'25-10-16'!J42</f>
        <v>Наличие IT - политики</v>
      </c>
      <c r="G63" s="404" t="str">
        <f>'25-10-16'!K42</f>
        <v>да</v>
      </c>
      <c r="H63" s="404" t="str">
        <f>'25-10-16'!L42</f>
        <v>нет</v>
      </c>
      <c r="I63" s="405" t="str">
        <f>IF('25-10-16'!M42=0,"",'25-10-16'!M42)</f>
        <v/>
      </c>
      <c r="J63" s="406">
        <v>1</v>
      </c>
      <c r="K63" s="393" t="s">
        <v>363</v>
      </c>
      <c r="L63" s="394" t="s">
        <v>364</v>
      </c>
      <c r="M63" s="394"/>
      <c r="N63" s="407"/>
      <c r="O63" s="432"/>
      <c r="P63" s="432"/>
      <c r="Q63" s="432"/>
      <c r="R63" s="432"/>
      <c r="U63" s="413"/>
      <c r="V63" s="398"/>
      <c r="W63" s="398"/>
    </row>
    <row r="64" spans="3:23" ht="45" customHeight="1">
      <c r="C64" s="703"/>
      <c r="D64" s="705"/>
      <c r="E64" s="423">
        <v>4</v>
      </c>
      <c r="F64" s="403" t="str">
        <f>'25-10-16'!J43</f>
        <v>Частота проведения аудита IT-систем</v>
      </c>
      <c r="G64" s="404" t="str">
        <f>'25-10-16'!K43</f>
        <v>ежеквартально или чаще</v>
      </c>
      <c r="H64" s="404" t="str">
        <f>'25-10-16'!L43</f>
        <v>реже, чем ежеквартально</v>
      </c>
      <c r="I64" s="405" t="str">
        <f>IF('25-10-16'!M43=0,"",'25-10-16'!M43)</f>
        <v/>
      </c>
      <c r="J64" s="410">
        <v>1</v>
      </c>
      <c r="K64" s="393" t="s">
        <v>406</v>
      </c>
      <c r="L64" s="394" t="s">
        <v>409</v>
      </c>
      <c r="M64" s="394"/>
      <c r="U64" s="445"/>
      <c r="V64" s="446"/>
      <c r="W64" s="446"/>
    </row>
    <row r="65" spans="3:23" ht="45" customHeight="1">
      <c r="C65" s="703"/>
      <c r="D65" s="705"/>
      <c r="E65" s="423">
        <v>5</v>
      </c>
      <c r="F65" s="403" t="str">
        <f>'25-10-16'!J44</f>
        <v>Периодичность сохранения резервной копии базы данных и системного журнала транзакций на дополнительном сервере, а также создание их архивов на магнитной ленте, компакт-диске или другом носителе информации</v>
      </c>
      <c r="G65" s="404" t="str">
        <f>'25-10-16'!K44</f>
        <v>еженедельно или чаще</v>
      </c>
      <c r="H65" s="404" t="str">
        <f>'25-10-16'!L44</f>
        <v>реже, чем еженедельно</v>
      </c>
      <c r="I65" s="405" t="str">
        <f>IF('25-10-16'!M44=0,"",'25-10-16'!M44)</f>
        <v/>
      </c>
      <c r="J65" s="410">
        <v>1</v>
      </c>
      <c r="K65" s="393" t="s">
        <v>703</v>
      </c>
      <c r="L65" s="394" t="s">
        <v>704</v>
      </c>
      <c r="M65" s="394"/>
      <c r="U65" s="447"/>
      <c r="V65" s="446"/>
      <c r="W65" s="446"/>
    </row>
    <row r="66" spans="3:23" ht="45" customHeight="1">
      <c r="C66" s="703"/>
      <c r="D66" s="705"/>
      <c r="E66" s="423">
        <v>6</v>
      </c>
      <c r="F66" s="403" t="str">
        <f>'25-10-16'!J45</f>
        <v>Наличие сертифицированной системы менеджмента качества</v>
      </c>
      <c r="G66" s="404" t="str">
        <f>'25-10-16'!K45</f>
        <v>да</v>
      </c>
      <c r="H66" s="404" t="str">
        <f>'25-10-16'!L45</f>
        <v>нет</v>
      </c>
      <c r="I66" s="405" t="str">
        <f>IF('25-10-16'!M45=0,"",'25-10-16'!M45)</f>
        <v/>
      </c>
      <c r="J66" s="410">
        <v>1</v>
      </c>
      <c r="K66" s="393" t="s">
        <v>363</v>
      </c>
      <c r="L66" s="394" t="s">
        <v>364</v>
      </c>
      <c r="M66" s="394"/>
      <c r="U66" s="413"/>
      <c r="V66" s="398"/>
      <c r="W66" s="398"/>
    </row>
    <row r="67" spans="3:23" ht="45" customHeight="1">
      <c r="C67" s="703"/>
      <c r="D67" s="705"/>
      <c r="E67" s="423">
        <v>7</v>
      </c>
      <c r="F67" s="403" t="str">
        <f>'25-10-16'!J46</f>
        <v>Организация, осуществившая IT аудит на последнюю отчетную дату</v>
      </c>
      <c r="G67" s="404" t="str">
        <f>'25-10-16'!K46</f>
        <v>Big 4</v>
      </c>
      <c r="H67" s="404" t="str">
        <f>'25-10-16'!L46</f>
        <v>другие, чем Big 4</v>
      </c>
      <c r="I67" s="405" t="str">
        <f>IF('25-10-16'!M46=0,"",'25-10-16'!M46)</f>
        <v/>
      </c>
      <c r="J67" s="410">
        <v>1</v>
      </c>
      <c r="K67" s="393" t="s">
        <v>408</v>
      </c>
      <c r="L67" s="394" t="s">
        <v>411</v>
      </c>
      <c r="M67" s="394"/>
      <c r="U67" s="447"/>
      <c r="V67" s="446"/>
      <c r="W67" s="446"/>
    </row>
    <row r="68" spans="3:23" ht="45" customHeight="1">
      <c r="C68" s="703"/>
      <c r="D68" s="705"/>
      <c r="E68" s="423">
        <v>8</v>
      </c>
      <c r="F68" s="448" t="str">
        <f>'25-10-16'!J47</f>
        <v>Выполнение рекомендаций предыдущей аудиторской проверки</v>
      </c>
      <c r="G68" s="449" t="str">
        <f>'25-10-16'!K47</f>
        <v>100%</v>
      </c>
      <c r="H68" s="450" t="str">
        <f>'25-10-16'!L47</f>
        <v>меньше 100%</v>
      </c>
      <c r="I68" s="405" t="str">
        <f>IF('25-10-16'!M47=0,"",'25-10-16'!M47)</f>
        <v/>
      </c>
      <c r="J68" s="410">
        <v>1</v>
      </c>
      <c r="K68" s="393" t="s">
        <v>896</v>
      </c>
      <c r="L68" s="394" t="s">
        <v>412</v>
      </c>
      <c r="M68" s="394"/>
      <c r="U68" s="451"/>
      <c r="V68" s="446"/>
      <c r="W68" s="446"/>
    </row>
    <row r="69" spans="3:23" ht="45" customHeight="1">
      <c r="C69" s="702"/>
      <c r="D69" s="705"/>
      <c r="E69" s="423"/>
      <c r="F69" s="403"/>
      <c r="G69" s="404"/>
      <c r="H69" s="404"/>
      <c r="I69" s="405"/>
      <c r="J69" s="410"/>
      <c r="K69" s="393" t="s">
        <v>905</v>
      </c>
      <c r="L69" s="394" t="s">
        <v>905</v>
      </c>
      <c r="M69" s="426"/>
      <c r="U69" s="451"/>
      <c r="V69" s="446"/>
      <c r="W69" s="446"/>
    </row>
    <row r="70" spans="3:23" ht="45" customHeight="1">
      <c r="C70" s="702"/>
      <c r="D70" s="706"/>
      <c r="E70" s="427"/>
      <c r="F70" s="416"/>
      <c r="G70" s="417"/>
      <c r="H70" s="418"/>
      <c r="I70" s="419"/>
      <c r="J70" s="420"/>
      <c r="K70" s="429" t="s">
        <v>905</v>
      </c>
      <c r="L70" s="426" t="s">
        <v>905</v>
      </c>
      <c r="M70" s="426"/>
      <c r="U70" s="451"/>
      <c r="V70" s="446"/>
      <c r="W70" s="446"/>
    </row>
    <row r="71" spans="3:23" ht="45" customHeight="1">
      <c r="C71" s="703"/>
      <c r="D71" s="704" t="s">
        <v>417</v>
      </c>
      <c r="E71" s="421">
        <v>1</v>
      </c>
      <c r="F71" s="452" t="str">
        <f>'25-10-16'!J48</f>
        <v>Доля членов правления, имеющих послевузовское образование</v>
      </c>
      <c r="G71" s="453" t="str">
        <f>'25-10-16'!K48</f>
        <v>100%</v>
      </c>
      <c r="H71" s="454" t="str">
        <f>'25-10-16'!L48</f>
        <v>меньше 100%</v>
      </c>
      <c r="I71" s="391" t="str">
        <f>IF('25-10-16'!M48=0,"",'25-10-16'!M48)</f>
        <v/>
      </c>
      <c r="J71" s="455">
        <v>1</v>
      </c>
      <c r="K71" s="393" t="s">
        <v>896</v>
      </c>
      <c r="L71" s="394" t="s">
        <v>412</v>
      </c>
      <c r="M71" s="394"/>
      <c r="N71" s="456"/>
      <c r="O71" s="444"/>
      <c r="P71" s="457"/>
      <c r="U71" s="438"/>
      <c r="V71" s="398"/>
      <c r="W71" s="398"/>
    </row>
    <row r="72" spans="3:23" ht="45" customHeight="1">
      <c r="C72" s="703"/>
      <c r="D72" s="705"/>
      <c r="E72" s="423">
        <v>2</v>
      </c>
      <c r="F72" s="403" t="str">
        <f>'25-10-16'!J49</f>
        <v>Средний опыт членов правления в финансовом секторе в составе правления</v>
      </c>
      <c r="G72" s="404" t="str">
        <f>'25-10-16'!K49</f>
        <v>больше 10 лет</v>
      </c>
      <c r="H72" s="404" t="str">
        <f>'25-10-16'!L49</f>
        <v>меньше 10 лет</v>
      </c>
      <c r="I72" s="405" t="str">
        <f>IF('25-10-16'!M49=0,"",'25-10-16'!M49)</f>
        <v/>
      </c>
      <c r="J72" s="406">
        <v>1</v>
      </c>
      <c r="K72" s="393" t="s">
        <v>419</v>
      </c>
      <c r="L72" s="394" t="s">
        <v>421</v>
      </c>
      <c r="M72" s="394"/>
      <c r="N72" s="407"/>
      <c r="O72" s="432"/>
      <c r="P72" s="457"/>
      <c r="U72" s="413"/>
      <c r="V72" s="398"/>
      <c r="W72" s="398"/>
    </row>
    <row r="73" spans="3:23" ht="45" customHeight="1">
      <c r="C73" s="703"/>
      <c r="D73" s="705"/>
      <c r="E73" s="423">
        <v>3</v>
      </c>
      <c r="F73" s="448" t="str">
        <f>'25-10-16'!J50</f>
        <v>Доля членов совета директоров, имеющих послевузовское образование</v>
      </c>
      <c r="G73" s="449" t="str">
        <f>'25-10-16'!K50</f>
        <v>100%</v>
      </c>
      <c r="H73" s="450" t="str">
        <f>'25-10-16'!L50</f>
        <v>меньше 100%</v>
      </c>
      <c r="I73" s="405" t="str">
        <f>IF('25-10-16'!M50=0,"",'25-10-16'!M50)</f>
        <v/>
      </c>
      <c r="J73" s="410">
        <v>1</v>
      </c>
      <c r="K73" s="393" t="s">
        <v>896</v>
      </c>
      <c r="L73" s="394" t="s">
        <v>412</v>
      </c>
      <c r="M73" s="394"/>
      <c r="U73" s="438"/>
      <c r="V73" s="398"/>
      <c r="W73" s="398"/>
    </row>
    <row r="74" spans="3:23" ht="45" customHeight="1">
      <c r="C74" s="703"/>
      <c r="D74" s="705"/>
      <c r="E74" s="423">
        <v>4</v>
      </c>
      <c r="F74" s="403" t="str">
        <f>'25-10-16'!J51</f>
        <v>Средний опыт членов СД в финансовом секторе в составе СД</v>
      </c>
      <c r="G74" s="404" t="str">
        <f>'25-10-16'!K51</f>
        <v>больше 10 лет</v>
      </c>
      <c r="H74" s="404" t="str">
        <f>'25-10-16'!L51</f>
        <v>меньше 10 лет</v>
      </c>
      <c r="I74" s="405" t="str">
        <f>IF('25-10-16'!M51=0,"",'25-10-16'!M51)</f>
        <v/>
      </c>
      <c r="J74" s="410">
        <v>1</v>
      </c>
      <c r="K74" s="393" t="s">
        <v>419</v>
      </c>
      <c r="L74" s="394" t="s">
        <v>421</v>
      </c>
      <c r="M74" s="394"/>
      <c r="U74" s="413"/>
      <c r="V74" s="398"/>
      <c r="W74" s="398"/>
    </row>
    <row r="75" spans="3:23" ht="45" customHeight="1">
      <c r="C75" s="703"/>
      <c r="D75" s="705"/>
      <c r="E75" s="423">
        <v>5</v>
      </c>
      <c r="F75" s="403" t="str">
        <f>'25-10-16'!J52</f>
        <v>Обучение персонала технике безопасности</v>
      </c>
      <c r="G75" s="404" t="str">
        <f>'25-10-16'!K52</f>
        <v>ежегодно или чаще</v>
      </c>
      <c r="H75" s="404" t="str">
        <f>'25-10-16'!L52</f>
        <v>реже, чем ежегодно</v>
      </c>
      <c r="I75" s="405" t="str">
        <f>IF('25-10-16'!M52=0,"",'25-10-16'!M52)</f>
        <v/>
      </c>
      <c r="J75" s="410">
        <v>1</v>
      </c>
      <c r="K75" s="393" t="s">
        <v>420</v>
      </c>
      <c r="L75" s="394" t="s">
        <v>422</v>
      </c>
      <c r="M75" s="394"/>
      <c r="U75" s="413"/>
      <c r="V75" s="398"/>
      <c r="W75" s="398"/>
    </row>
    <row r="76" spans="3:23" ht="45" customHeight="1">
      <c r="C76" s="702"/>
      <c r="D76" s="705"/>
      <c r="E76" s="423"/>
      <c r="F76" s="403"/>
      <c r="G76" s="404"/>
      <c r="H76" s="404"/>
      <c r="I76" s="405"/>
      <c r="J76" s="410"/>
      <c r="K76" s="393" t="s">
        <v>905</v>
      </c>
      <c r="L76" s="394" t="s">
        <v>905</v>
      </c>
      <c r="M76" s="426"/>
      <c r="U76" s="413"/>
      <c r="V76" s="398"/>
      <c r="W76" s="398"/>
    </row>
    <row r="77" spans="3:23" ht="45" customHeight="1">
      <c r="C77" s="702"/>
      <c r="D77" s="705"/>
      <c r="E77" s="423"/>
      <c r="F77" s="403"/>
      <c r="G77" s="404"/>
      <c r="H77" s="404"/>
      <c r="I77" s="405"/>
      <c r="J77" s="410"/>
      <c r="K77" s="393" t="s">
        <v>905</v>
      </c>
      <c r="L77" s="394" t="s">
        <v>905</v>
      </c>
      <c r="M77" s="426"/>
      <c r="U77" s="413"/>
      <c r="V77" s="398"/>
      <c r="W77" s="398"/>
    </row>
    <row r="78" spans="3:23" ht="45" customHeight="1">
      <c r="C78" s="702"/>
      <c r="D78" s="705"/>
      <c r="E78" s="423"/>
      <c r="F78" s="403"/>
      <c r="G78" s="404"/>
      <c r="H78" s="404"/>
      <c r="I78" s="405"/>
      <c r="J78" s="410"/>
      <c r="K78" s="393" t="s">
        <v>905</v>
      </c>
      <c r="L78" s="394" t="s">
        <v>905</v>
      </c>
      <c r="M78" s="426"/>
      <c r="U78" s="413"/>
      <c r="V78" s="398"/>
      <c r="W78" s="398"/>
    </row>
    <row r="79" spans="3:23" ht="45" customHeight="1">
      <c r="C79" s="702"/>
      <c r="D79" s="705"/>
      <c r="E79" s="423"/>
      <c r="F79" s="403"/>
      <c r="G79" s="404"/>
      <c r="H79" s="404"/>
      <c r="I79" s="405"/>
      <c r="J79" s="410"/>
      <c r="K79" s="393" t="s">
        <v>905</v>
      </c>
      <c r="L79" s="394" t="s">
        <v>905</v>
      </c>
      <c r="M79" s="426"/>
      <c r="U79" s="413"/>
      <c r="V79" s="398"/>
      <c r="W79" s="398"/>
    </row>
    <row r="80" spans="3:23" ht="45" customHeight="1">
      <c r="C80" s="702"/>
      <c r="D80" s="706"/>
      <c r="E80" s="427"/>
      <c r="F80" s="416"/>
      <c r="G80" s="417"/>
      <c r="H80" s="418"/>
      <c r="I80" s="419"/>
      <c r="J80" s="420"/>
      <c r="K80" s="429" t="s">
        <v>905</v>
      </c>
      <c r="L80" s="426" t="s">
        <v>905</v>
      </c>
      <c r="M80" s="426"/>
      <c r="U80" s="413"/>
      <c r="V80" s="398"/>
      <c r="W80" s="398"/>
    </row>
    <row r="81" spans="3:23" ht="45" customHeight="1">
      <c r="C81" s="703"/>
      <c r="D81" s="704" t="s">
        <v>424</v>
      </c>
      <c r="E81" s="421">
        <v>1</v>
      </c>
      <c r="F81" s="389" t="str">
        <f>'25-10-16'!J53</f>
        <v>Наличие учебных программ для персонала</v>
      </c>
      <c r="G81" s="390" t="str">
        <f>'25-10-16'!K53</f>
        <v>да</v>
      </c>
      <c r="H81" s="390" t="str">
        <f>'25-10-16'!L53</f>
        <v>нет</v>
      </c>
      <c r="I81" s="391" t="str">
        <f>IF('25-10-16'!M53=0,"",'25-10-16'!M53)</f>
        <v/>
      </c>
      <c r="J81" s="455">
        <v>1</v>
      </c>
      <c r="K81" s="393" t="s">
        <v>363</v>
      </c>
      <c r="L81" s="394" t="s">
        <v>364</v>
      </c>
      <c r="M81" s="394"/>
      <c r="N81" s="456"/>
      <c r="O81" s="444"/>
      <c r="P81" s="444"/>
      <c r="Q81" s="430"/>
      <c r="R81" s="444"/>
      <c r="S81" s="435"/>
      <c r="U81" s="413"/>
      <c r="V81" s="398"/>
      <c r="W81" s="398"/>
    </row>
    <row r="82" spans="3:23" ht="45" customHeight="1">
      <c r="C82" s="703"/>
      <c r="D82" s="705"/>
      <c r="E82" s="423">
        <v>2</v>
      </c>
      <c r="F82" s="403" t="str">
        <f>'25-10-16'!J54</f>
        <v>Выполнение утвержденного учебного плана</v>
      </c>
      <c r="G82" s="458" t="str">
        <f>'25-10-16'!K54</f>
        <v>100%</v>
      </c>
      <c r="H82" s="404" t="str">
        <f>'25-10-16'!L54</f>
        <v>меньше 100%</v>
      </c>
      <c r="I82" s="405" t="str">
        <f>IF('25-10-16'!M54=0,"",'25-10-16'!M54)</f>
        <v/>
      </c>
      <c r="J82" s="406">
        <v>1</v>
      </c>
      <c r="K82" s="459" t="s">
        <v>896</v>
      </c>
      <c r="L82" s="394" t="s">
        <v>412</v>
      </c>
      <c r="M82" s="394"/>
      <c r="N82" s="407"/>
      <c r="O82" s="432"/>
      <c r="P82" s="432"/>
      <c r="Q82" s="460"/>
      <c r="R82" s="432"/>
      <c r="S82" s="435"/>
      <c r="U82" s="461"/>
      <c r="V82" s="462"/>
      <c r="W82" s="462"/>
    </row>
    <row r="83" spans="3:23" ht="45" customHeight="1">
      <c r="C83" s="703"/>
      <c r="D83" s="705"/>
      <c r="E83" s="423">
        <v>3</v>
      </c>
      <c r="F83" s="403" t="str">
        <f>'25-10-16'!J55</f>
        <v>Наличие непрерывных программ обучения для агентов</v>
      </c>
      <c r="G83" s="404" t="str">
        <f>'25-10-16'!K55</f>
        <v>да</v>
      </c>
      <c r="H83" s="404" t="str">
        <f>'25-10-16'!L55</f>
        <v>нет</v>
      </c>
      <c r="I83" s="405" t="str">
        <f>IF('25-10-16'!M55=0,"",'25-10-16'!M55)</f>
        <v>н/п</v>
      </c>
      <c r="J83" s="434">
        <v>3</v>
      </c>
      <c r="K83" s="393" t="s">
        <v>363</v>
      </c>
      <c r="L83" s="394" t="s">
        <v>364</v>
      </c>
      <c r="M83" s="394" t="s">
        <v>385</v>
      </c>
      <c r="N83" s="456"/>
      <c r="O83" s="444"/>
      <c r="P83" s="444"/>
      <c r="R83" s="444"/>
      <c r="S83" s="435"/>
      <c r="T83" s="422"/>
      <c r="U83" s="413"/>
      <c r="V83" s="398"/>
      <c r="W83" s="398"/>
    </row>
    <row r="84" spans="3:23" ht="45" customHeight="1">
      <c r="C84" s="703"/>
      <c r="D84" s="705"/>
      <c r="E84" s="423">
        <v>4</v>
      </c>
      <c r="F84" s="403" t="str">
        <f>'25-10-16'!J56</f>
        <v>Наличие кадровой политики</v>
      </c>
      <c r="G84" s="404" t="str">
        <f>'25-10-16'!K56</f>
        <v>да</v>
      </c>
      <c r="H84" s="404" t="str">
        <f>'25-10-16'!L56</f>
        <v>нет</v>
      </c>
      <c r="I84" s="405" t="str">
        <f>IF('25-10-16'!M56=0,"",'25-10-16'!M56)</f>
        <v/>
      </c>
      <c r="J84" s="410">
        <v>1</v>
      </c>
      <c r="K84" s="393" t="s">
        <v>363</v>
      </c>
      <c r="L84" s="394" t="s">
        <v>364</v>
      </c>
      <c r="M84" s="394"/>
      <c r="U84" s="413"/>
      <c r="V84" s="398"/>
      <c r="W84" s="398"/>
    </row>
    <row r="85" spans="3:23" ht="45" customHeight="1">
      <c r="C85" s="703"/>
      <c r="D85" s="705"/>
      <c r="E85" s="423">
        <v>5</v>
      </c>
      <c r="F85" s="403" t="str">
        <f>'25-10-16'!J57</f>
        <v>Частота пересмотра кадровой политики</v>
      </c>
      <c r="G85" s="404" t="str">
        <f>'25-10-16'!K57</f>
        <v>ежегодно или чаще</v>
      </c>
      <c r="H85" s="404" t="str">
        <f>'25-10-16'!L57</f>
        <v>реже, чем ежегодно</v>
      </c>
      <c r="I85" s="405" t="str">
        <f>IF('25-10-16'!M57=0,"",'25-10-16'!M57)</f>
        <v>н/п</v>
      </c>
      <c r="J85" s="463">
        <v>5</v>
      </c>
      <c r="K85" s="393" t="s">
        <v>420</v>
      </c>
      <c r="L85" s="394" t="s">
        <v>422</v>
      </c>
      <c r="M85" s="394" t="s">
        <v>385</v>
      </c>
      <c r="N85" s="407"/>
      <c r="O85" s="422"/>
      <c r="P85" s="422"/>
      <c r="Q85" s="422"/>
      <c r="R85" s="422"/>
      <c r="S85" s="422"/>
      <c r="T85" s="422"/>
      <c r="U85" s="464"/>
      <c r="V85" s="462"/>
      <c r="W85" s="398"/>
    </row>
    <row r="86" spans="3:23" ht="45" customHeight="1">
      <c r="C86" s="703"/>
      <c r="D86" s="705"/>
      <c r="E86" s="423">
        <v>6</v>
      </c>
      <c r="F86" s="403" t="str">
        <f>'25-10-16'!J58</f>
        <v>Наличие утвержденных минимальных квалификационных требований к работникам организации</v>
      </c>
      <c r="G86" s="404" t="str">
        <f>'25-10-16'!K58</f>
        <v>да</v>
      </c>
      <c r="H86" s="404" t="str">
        <f>'25-10-16'!L58</f>
        <v>нет</v>
      </c>
      <c r="I86" s="405" t="str">
        <f>IF('25-10-16'!M58=0,"",'25-10-16'!M58)</f>
        <v/>
      </c>
      <c r="J86" s="410">
        <v>1</v>
      </c>
      <c r="K86" s="393" t="s">
        <v>363</v>
      </c>
      <c r="L86" s="394" t="s">
        <v>364</v>
      </c>
      <c r="M86" s="394"/>
      <c r="U86" s="413"/>
      <c r="V86" s="398"/>
      <c r="W86" s="398"/>
    </row>
    <row r="87" spans="3:23" ht="45" customHeight="1">
      <c r="C87" s="703"/>
      <c r="D87" s="705"/>
      <c r="E87" s="423">
        <v>7</v>
      </c>
      <c r="F87" s="403" t="str">
        <f>'25-10-16'!J59</f>
        <v xml:space="preserve">Годовая текучесть персонала </v>
      </c>
      <c r="G87" s="404" t="str">
        <f>'25-10-16'!K59</f>
        <v>меньше 10%</v>
      </c>
      <c r="H87" s="404" t="str">
        <f>'25-10-16'!L59</f>
        <v>больше 10%</v>
      </c>
      <c r="I87" s="405" t="str">
        <f>IF('25-10-16'!M59=0,"",'25-10-16'!M59)</f>
        <v/>
      </c>
      <c r="J87" s="414">
        <v>2</v>
      </c>
      <c r="K87" s="393" t="s">
        <v>426</v>
      </c>
      <c r="L87" s="394" t="s">
        <v>428</v>
      </c>
      <c r="M87" s="394"/>
      <c r="U87" s="464"/>
      <c r="V87" s="462"/>
      <c r="W87" s="433"/>
    </row>
    <row r="88" spans="3:23" ht="45" customHeight="1">
      <c r="C88" s="703"/>
      <c r="D88" s="705"/>
      <c r="E88" s="423">
        <v>8</v>
      </c>
      <c r="F88" s="403" t="str">
        <f>'25-10-16'!J60</f>
        <v>Наличие бонусной системы поощрения сотрудников</v>
      </c>
      <c r="G88" s="404" t="str">
        <f>'25-10-16'!K60</f>
        <v>да</v>
      </c>
      <c r="H88" s="404" t="str">
        <f>'25-10-16'!L60</f>
        <v>нет</v>
      </c>
      <c r="I88" s="405" t="str">
        <f>IF('25-10-16'!M60=0,"",'25-10-16'!M60)</f>
        <v/>
      </c>
      <c r="J88" s="410">
        <v>1</v>
      </c>
      <c r="K88" s="393" t="s">
        <v>363</v>
      </c>
      <c r="L88" s="394" t="s">
        <v>364</v>
      </c>
      <c r="M88" s="394"/>
      <c r="U88" s="413"/>
      <c r="V88" s="398"/>
      <c r="W88" s="398"/>
    </row>
    <row r="89" spans="3:23" ht="45" customHeight="1">
      <c r="C89" s="702"/>
      <c r="D89" s="705"/>
      <c r="E89" s="423"/>
      <c r="F89" s="403"/>
      <c r="G89" s="404"/>
      <c r="H89" s="404"/>
      <c r="I89" s="405"/>
      <c r="J89" s="410"/>
      <c r="K89" s="393" t="s">
        <v>905</v>
      </c>
      <c r="L89" s="394" t="s">
        <v>905</v>
      </c>
      <c r="M89" s="426"/>
      <c r="U89" s="413"/>
      <c r="V89" s="398"/>
      <c r="W89" s="398"/>
    </row>
    <row r="90" spans="3:23" ht="45" customHeight="1">
      <c r="C90" s="702"/>
      <c r="D90" s="706"/>
      <c r="E90" s="427"/>
      <c r="F90" s="416"/>
      <c r="G90" s="417"/>
      <c r="H90" s="418"/>
      <c r="I90" s="419"/>
      <c r="J90" s="420"/>
      <c r="K90" s="429" t="s">
        <v>905</v>
      </c>
      <c r="L90" s="426" t="s">
        <v>905</v>
      </c>
      <c r="M90" s="426"/>
      <c r="U90" s="413"/>
      <c r="V90" s="398"/>
      <c r="W90" s="398"/>
    </row>
    <row r="91" spans="3:23" ht="45" customHeight="1">
      <c r="C91" s="703"/>
      <c r="D91" s="704" t="s">
        <v>820</v>
      </c>
      <c r="E91" s="421">
        <v>1</v>
      </c>
      <c r="F91" s="389" t="str">
        <f>'25-10-16'!J61</f>
        <v>Пересмотр  политики по противодействию мошенничеству</v>
      </c>
      <c r="G91" s="390" t="str">
        <f>'25-10-16'!K61</f>
        <v>ежегодно или чаще</v>
      </c>
      <c r="H91" s="390" t="str">
        <f>'25-10-16'!L61</f>
        <v>реже, чем ежегодно</v>
      </c>
      <c r="I91" s="391" t="str">
        <f>IF('25-10-16'!M61=0,"",'25-10-16'!M61)</f>
        <v>н/п</v>
      </c>
      <c r="J91" s="465">
        <v>3</v>
      </c>
      <c r="K91" s="393" t="s">
        <v>420</v>
      </c>
      <c r="L91" s="394" t="s">
        <v>422</v>
      </c>
      <c r="M91" s="394" t="s">
        <v>385</v>
      </c>
      <c r="N91" s="456"/>
      <c r="O91" s="430"/>
      <c r="P91" s="444"/>
      <c r="Q91" s="466"/>
      <c r="U91" s="413"/>
      <c r="V91" s="398"/>
      <c r="W91" s="398"/>
    </row>
    <row r="92" spans="3:23" ht="45" customHeight="1">
      <c r="C92" s="703"/>
      <c r="D92" s="705"/>
      <c r="E92" s="423">
        <v>2</v>
      </c>
      <c r="F92" s="403" t="str">
        <f>'25-10-16'!J62</f>
        <v>Наличие учебных и просветительских программ по мошенничеству</v>
      </c>
      <c r="G92" s="404" t="str">
        <f>'25-10-16'!K62</f>
        <v>да</v>
      </c>
      <c r="H92" s="404" t="str">
        <f>'25-10-16'!L62</f>
        <v>нет</v>
      </c>
      <c r="I92" s="405" t="str">
        <f>IF('25-10-16'!M62=0,"",'25-10-16'!M62)</f>
        <v/>
      </c>
      <c r="J92" s="406">
        <v>1</v>
      </c>
      <c r="K92" s="393" t="s">
        <v>363</v>
      </c>
      <c r="L92" s="394" t="s">
        <v>364</v>
      </c>
      <c r="M92" s="394"/>
      <c r="N92" s="407"/>
      <c r="O92" s="460"/>
      <c r="P92" s="432"/>
      <c r="Q92" s="466"/>
      <c r="R92" s="422"/>
      <c r="S92" s="422"/>
      <c r="T92" s="422"/>
      <c r="U92" s="464"/>
      <c r="V92" s="462"/>
      <c r="W92" s="398"/>
    </row>
    <row r="93" spans="3:23" ht="45" customHeight="1">
      <c r="C93" s="703"/>
      <c r="D93" s="705"/>
      <c r="E93" s="423">
        <v>3</v>
      </c>
      <c r="F93" s="403" t="str">
        <f>'25-10-16'!J63</f>
        <v>Наличие процедур по защите базы данных</v>
      </c>
      <c r="G93" s="404" t="str">
        <f>'25-10-16'!K63</f>
        <v>да</v>
      </c>
      <c r="H93" s="404" t="str">
        <f>'25-10-16'!L63</f>
        <v>нет</v>
      </c>
      <c r="I93" s="405" t="str">
        <f>IF('25-10-16'!M63=0,"",'25-10-16'!M63)</f>
        <v/>
      </c>
      <c r="J93" s="467">
        <v>1</v>
      </c>
      <c r="K93" s="393" t="s">
        <v>363</v>
      </c>
      <c r="L93" s="394" t="s">
        <v>364</v>
      </c>
      <c r="M93" s="394"/>
      <c r="N93" s="456"/>
      <c r="P93" s="444"/>
      <c r="Q93" s="466"/>
      <c r="U93" s="413"/>
      <c r="V93" s="398"/>
      <c r="W93" s="398"/>
    </row>
    <row r="94" spans="3:23" ht="45" customHeight="1">
      <c r="C94" s="703"/>
      <c r="D94" s="705"/>
      <c r="E94" s="423">
        <v>4</v>
      </c>
      <c r="F94" s="403" t="str">
        <f>'25-10-16'!J64</f>
        <v>Обнаружение случаев мошенничества в страховой деятельности и принятие мер</v>
      </c>
      <c r="G94" s="404" t="str">
        <f>'25-10-16'!K64</f>
        <v xml:space="preserve">да </v>
      </c>
      <c r="H94" s="404" t="str">
        <f>'25-10-16'!L64</f>
        <v>нет</v>
      </c>
      <c r="I94" s="405" t="str">
        <f>IF('25-10-16'!M64=0,"",'25-10-16'!M64)</f>
        <v/>
      </c>
      <c r="J94" s="410">
        <v>1</v>
      </c>
      <c r="K94" s="393" t="s">
        <v>584</v>
      </c>
      <c r="L94" s="394" t="s">
        <v>364</v>
      </c>
      <c r="M94" s="394"/>
      <c r="U94" s="413"/>
      <c r="V94" s="398"/>
      <c r="W94" s="398"/>
    </row>
    <row r="95" spans="3:23" ht="45" customHeight="1">
      <c r="C95" s="702"/>
      <c r="D95" s="705"/>
      <c r="E95" s="423">
        <v>5</v>
      </c>
      <c r="F95" s="403" t="str">
        <f>'25-10-16'!J65</f>
        <v>Оценка доли выплат, которые считаются мошенническими, в совокупных страховых выплатах (максимальное значение по одному классу страхования)</v>
      </c>
      <c r="G95" s="404" t="str">
        <f>'25-10-16'!K65</f>
        <v>меньше 5%</v>
      </c>
      <c r="H95" s="404" t="str">
        <f>'25-10-16'!L65</f>
        <v>больше 5%</v>
      </c>
      <c r="I95" s="405" t="str">
        <f>IF('25-10-16'!M65=0,"",'25-10-16'!M65)</f>
        <v/>
      </c>
      <c r="J95" s="414">
        <v>2</v>
      </c>
      <c r="K95" s="393" t="s">
        <v>450</v>
      </c>
      <c r="L95" s="394" t="s">
        <v>452</v>
      </c>
      <c r="M95" s="394"/>
      <c r="U95" s="464"/>
      <c r="V95" s="462"/>
      <c r="W95" s="462"/>
    </row>
    <row r="96" spans="3:23" ht="45" customHeight="1">
      <c r="C96" s="702"/>
      <c r="D96" s="705"/>
      <c r="E96" s="423">
        <v>6</v>
      </c>
      <c r="F96" s="448" t="str">
        <f>'25-10-16'!J66</f>
        <v>Наличие мошеннических действий работников в течениe года</v>
      </c>
      <c r="G96" s="404" t="str">
        <f>'25-10-16'!K66</f>
        <v>не были выявлены</v>
      </c>
      <c r="H96" s="404" t="str">
        <f>'25-10-16'!L66</f>
        <v>были выявлены</v>
      </c>
      <c r="I96" s="405" t="str">
        <f>IF('25-10-16'!M66=0,"",'25-10-16'!M66)</f>
        <v/>
      </c>
      <c r="J96" s="414">
        <v>2</v>
      </c>
      <c r="K96" s="393" t="s">
        <v>436</v>
      </c>
      <c r="L96" s="394" t="s">
        <v>884</v>
      </c>
      <c r="M96" s="394"/>
      <c r="U96" s="464"/>
      <c r="V96" s="462"/>
      <c r="W96" s="462"/>
    </row>
    <row r="97" spans="3:23" ht="45" customHeight="1">
      <c r="C97" s="702"/>
      <c r="D97" s="705"/>
      <c r="E97" s="423"/>
      <c r="F97" s="403"/>
      <c r="G97" s="404"/>
      <c r="H97" s="404"/>
      <c r="I97" s="405"/>
      <c r="J97" s="410"/>
      <c r="K97" s="393" t="s">
        <v>905</v>
      </c>
      <c r="L97" s="394" t="s">
        <v>905</v>
      </c>
      <c r="M97" s="426"/>
      <c r="U97" s="464"/>
      <c r="V97" s="462"/>
      <c r="W97" s="462"/>
    </row>
    <row r="98" spans="3:23" ht="45" customHeight="1">
      <c r="C98" s="702"/>
      <c r="D98" s="705"/>
      <c r="E98" s="423"/>
      <c r="F98" s="403"/>
      <c r="G98" s="404"/>
      <c r="H98" s="404"/>
      <c r="I98" s="405"/>
      <c r="J98" s="410"/>
      <c r="K98" s="393" t="s">
        <v>905</v>
      </c>
      <c r="L98" s="394" t="s">
        <v>905</v>
      </c>
      <c r="M98" s="426"/>
      <c r="U98" s="464"/>
      <c r="V98" s="462"/>
      <c r="W98" s="462"/>
    </row>
    <row r="99" spans="3:23" ht="45" customHeight="1">
      <c r="C99" s="702"/>
      <c r="D99" s="705"/>
      <c r="E99" s="423"/>
      <c r="F99" s="403"/>
      <c r="G99" s="404"/>
      <c r="H99" s="404"/>
      <c r="I99" s="405"/>
      <c r="J99" s="410"/>
      <c r="K99" s="393" t="s">
        <v>905</v>
      </c>
      <c r="L99" s="394" t="s">
        <v>905</v>
      </c>
      <c r="M99" s="426"/>
      <c r="U99" s="464"/>
      <c r="V99" s="462"/>
      <c r="W99" s="462"/>
    </row>
    <row r="100" spans="3:23" ht="45" customHeight="1">
      <c r="C100" s="702"/>
      <c r="D100" s="706"/>
      <c r="E100" s="427"/>
      <c r="F100" s="416"/>
      <c r="G100" s="417"/>
      <c r="H100" s="418"/>
      <c r="I100" s="419"/>
      <c r="J100" s="420"/>
      <c r="K100" s="429" t="s">
        <v>905</v>
      </c>
      <c r="L100" s="426" t="s">
        <v>905</v>
      </c>
      <c r="M100" s="426"/>
      <c r="U100" s="464"/>
      <c r="V100" s="462"/>
      <c r="W100" s="462"/>
    </row>
    <row r="101" spans="3:23" ht="45" customHeight="1">
      <c r="C101" s="703"/>
      <c r="D101" s="704" t="s">
        <v>441</v>
      </c>
      <c r="E101" s="421">
        <v>1</v>
      </c>
      <c r="F101" s="389" t="str">
        <f>'25-10-16'!J67</f>
        <v>Наличие в компании группы лиц, ответственных при возникновении чрезвычайных обстоятельств</v>
      </c>
      <c r="G101" s="390" t="str">
        <f>'25-10-16'!K67</f>
        <v>да</v>
      </c>
      <c r="H101" s="390" t="str">
        <f>'25-10-16'!L67</f>
        <v>нет</v>
      </c>
      <c r="I101" s="391" t="str">
        <f>IF('25-10-16'!M67=0,"",'25-10-16'!M67)</f>
        <v/>
      </c>
      <c r="J101" s="455">
        <v>1</v>
      </c>
      <c r="K101" s="393" t="s">
        <v>363</v>
      </c>
      <c r="L101" s="394" t="s">
        <v>364</v>
      </c>
      <c r="M101" s="394"/>
      <c r="N101" s="456"/>
      <c r="O101" s="435"/>
      <c r="P101" s="435"/>
      <c r="U101" s="413"/>
      <c r="V101" s="398"/>
      <c r="W101" s="398"/>
    </row>
    <row r="102" spans="3:23" ht="45" customHeight="1">
      <c r="C102" s="703"/>
      <c r="D102" s="705"/>
      <c r="E102" s="423">
        <v>2</v>
      </c>
      <c r="F102" s="403" t="str">
        <f>'25-10-16'!J68</f>
        <v>Ежегодные учебные программы по управлению чрезвычайными обстоятельствами</v>
      </c>
      <c r="G102" s="404" t="str">
        <f>'25-10-16'!K68</f>
        <v>да</v>
      </c>
      <c r="H102" s="404" t="str">
        <f>'25-10-16'!L68</f>
        <v>нет</v>
      </c>
      <c r="I102" s="405" t="str">
        <f>IF('25-10-16'!M68=0,"",'25-10-16'!M68)</f>
        <v/>
      </c>
      <c r="J102" s="406">
        <v>1</v>
      </c>
      <c r="K102" s="393" t="s">
        <v>363</v>
      </c>
      <c r="L102" s="394" t="s">
        <v>364</v>
      </c>
      <c r="M102" s="394"/>
      <c r="N102" s="407"/>
      <c r="O102" s="435"/>
      <c r="P102" s="435"/>
      <c r="R102" s="422"/>
      <c r="S102" s="422"/>
      <c r="T102" s="422"/>
      <c r="U102" s="413"/>
      <c r="V102" s="398"/>
      <c r="W102" s="398"/>
    </row>
    <row r="103" spans="3:23" ht="45" customHeight="1">
      <c r="C103" s="703"/>
      <c r="D103" s="705"/>
      <c r="E103" s="423">
        <v>3</v>
      </c>
      <c r="F103" s="403" t="str">
        <f>'25-10-16'!J69</f>
        <v>Ежегодное тестирование восстановления (возобновления) страховой деятельности, включая наличие резервных копий бумажной и электронной документации</v>
      </c>
      <c r="G103" s="404" t="str">
        <f>'25-10-16'!K69</f>
        <v>да</v>
      </c>
      <c r="H103" s="404" t="str">
        <f>'25-10-16'!L69</f>
        <v>нет</v>
      </c>
      <c r="I103" s="405" t="str">
        <f>IF('25-10-16'!M69=0,"",'25-10-16'!M69)</f>
        <v/>
      </c>
      <c r="J103" s="441">
        <v>1</v>
      </c>
      <c r="K103" s="393" t="s">
        <v>363</v>
      </c>
      <c r="L103" s="394" t="s">
        <v>364</v>
      </c>
      <c r="M103" s="394"/>
      <c r="N103" s="440"/>
      <c r="O103" s="435"/>
      <c r="P103" s="435"/>
      <c r="U103" s="413"/>
      <c r="V103" s="398"/>
      <c r="W103" s="398"/>
    </row>
    <row r="104" spans="3:23" ht="45" customHeight="1">
      <c r="C104" s="703"/>
      <c r="D104" s="705"/>
      <c r="E104" s="423">
        <v>4</v>
      </c>
      <c r="F104" s="403" t="str">
        <f>'25-10-16'!J70</f>
        <v xml:space="preserve">Наличие места аварийного восстановления </v>
      </c>
      <c r="G104" s="404" t="str">
        <f>'25-10-16'!K70</f>
        <v>да</v>
      </c>
      <c r="H104" s="404" t="str">
        <f>'25-10-16'!L70</f>
        <v>нет</v>
      </c>
      <c r="I104" s="405" t="str">
        <f>IF('25-10-16'!M70=0,"",'25-10-16'!M70)</f>
        <v/>
      </c>
      <c r="J104" s="410">
        <v>1</v>
      </c>
      <c r="K104" s="393" t="s">
        <v>363</v>
      </c>
      <c r="L104" s="394" t="s">
        <v>364</v>
      </c>
      <c r="M104" s="394"/>
      <c r="U104" s="413"/>
      <c r="V104" s="398"/>
      <c r="W104" s="398"/>
    </row>
    <row r="105" spans="3:23" ht="45" customHeight="1">
      <c r="C105" s="703"/>
      <c r="D105" s="705"/>
      <c r="E105" s="423"/>
      <c r="F105" s="403"/>
      <c r="G105" s="404"/>
      <c r="H105" s="404"/>
      <c r="I105" s="405"/>
      <c r="J105" s="410"/>
      <c r="K105" s="393" t="s">
        <v>905</v>
      </c>
      <c r="L105" s="394" t="s">
        <v>905</v>
      </c>
      <c r="M105" s="426"/>
      <c r="U105" s="413"/>
      <c r="V105" s="398"/>
      <c r="W105" s="398"/>
    </row>
    <row r="106" spans="3:23" ht="45" customHeight="1">
      <c r="C106" s="702"/>
      <c r="D106" s="705"/>
      <c r="E106" s="423"/>
      <c r="F106" s="403"/>
      <c r="G106" s="404"/>
      <c r="H106" s="404"/>
      <c r="I106" s="405"/>
      <c r="J106" s="410"/>
      <c r="K106" s="393" t="s">
        <v>905</v>
      </c>
      <c r="L106" s="394" t="s">
        <v>905</v>
      </c>
      <c r="M106" s="426"/>
      <c r="U106" s="413"/>
      <c r="V106" s="398"/>
      <c r="W106" s="398"/>
    </row>
    <row r="107" spans="3:23" ht="45" customHeight="1">
      <c r="C107" s="702"/>
      <c r="D107" s="705"/>
      <c r="E107" s="423"/>
      <c r="F107" s="403"/>
      <c r="G107" s="404"/>
      <c r="H107" s="404"/>
      <c r="I107" s="405"/>
      <c r="J107" s="410"/>
      <c r="K107" s="393" t="s">
        <v>905</v>
      </c>
      <c r="L107" s="394" t="s">
        <v>905</v>
      </c>
      <c r="M107" s="426"/>
      <c r="U107" s="413"/>
      <c r="V107" s="398"/>
      <c r="W107" s="398"/>
    </row>
    <row r="108" spans="3:23" ht="45" customHeight="1">
      <c r="C108" s="702"/>
      <c r="D108" s="705"/>
      <c r="E108" s="423"/>
      <c r="F108" s="403"/>
      <c r="G108" s="404"/>
      <c r="H108" s="404"/>
      <c r="I108" s="405"/>
      <c r="J108" s="410"/>
      <c r="K108" s="393" t="s">
        <v>905</v>
      </c>
      <c r="L108" s="394" t="s">
        <v>905</v>
      </c>
      <c r="M108" s="426"/>
      <c r="U108" s="413"/>
      <c r="V108" s="398"/>
      <c r="W108" s="398"/>
    </row>
    <row r="109" spans="3:23" ht="45" customHeight="1">
      <c r="C109" s="702"/>
      <c r="D109" s="705"/>
      <c r="E109" s="423"/>
      <c r="F109" s="403"/>
      <c r="G109" s="404"/>
      <c r="H109" s="404"/>
      <c r="I109" s="405"/>
      <c r="J109" s="410"/>
      <c r="K109" s="393" t="s">
        <v>905</v>
      </c>
      <c r="L109" s="394" t="s">
        <v>905</v>
      </c>
      <c r="M109" s="426"/>
      <c r="U109" s="413"/>
      <c r="V109" s="398"/>
      <c r="W109" s="398"/>
    </row>
    <row r="110" spans="3:23" ht="45" customHeight="1">
      <c r="C110" s="702"/>
      <c r="D110" s="706"/>
      <c r="E110" s="427"/>
      <c r="F110" s="416"/>
      <c r="G110" s="417"/>
      <c r="H110" s="418"/>
      <c r="I110" s="419"/>
      <c r="J110" s="420"/>
      <c r="K110" s="429" t="s">
        <v>905</v>
      </c>
      <c r="L110" s="426" t="s">
        <v>905</v>
      </c>
      <c r="M110" s="426"/>
      <c r="U110" s="413"/>
      <c r="V110" s="398"/>
      <c r="W110" s="398"/>
    </row>
    <row r="111" spans="3:23" ht="45" customHeight="1">
      <c r="C111" s="703"/>
      <c r="D111" s="704" t="s">
        <v>443</v>
      </c>
      <c r="E111" s="421">
        <v>1</v>
      </c>
      <c r="F111" s="389" t="str">
        <f>'25-10-16'!J71</f>
        <v>Наличие аутсорсинговой политики</v>
      </c>
      <c r="G111" s="390" t="str">
        <f>'25-10-16'!K71</f>
        <v>да</v>
      </c>
      <c r="H111" s="390" t="str">
        <f>'25-10-16'!L71</f>
        <v>нет</v>
      </c>
      <c r="I111" s="391" t="str">
        <f>IF('25-10-16'!M71=0,"",'25-10-16'!M71)</f>
        <v/>
      </c>
      <c r="J111" s="468">
        <v>1</v>
      </c>
      <c r="K111" s="393" t="s">
        <v>363</v>
      </c>
      <c r="L111" s="394" t="s">
        <v>364</v>
      </c>
      <c r="M111" s="394"/>
      <c r="U111" s="413"/>
      <c r="V111" s="398"/>
      <c r="W111" s="398"/>
    </row>
    <row r="112" spans="3:23" ht="45" customHeight="1">
      <c r="C112" s="703"/>
      <c r="D112" s="705"/>
      <c r="E112" s="423">
        <v>2</v>
      </c>
      <c r="F112" s="403" t="str">
        <f>'25-10-16'!J72</f>
        <v xml:space="preserve">Начилие письменных соглашений между СО и поставщиком услуг </v>
      </c>
      <c r="G112" s="404" t="str">
        <f>'25-10-16'!K72</f>
        <v>да</v>
      </c>
      <c r="H112" s="404" t="str">
        <f>'25-10-16'!L72</f>
        <v>нет</v>
      </c>
      <c r="I112" s="405" t="str">
        <f>IF('25-10-16'!M72=0,"",'25-10-16'!M72)</f>
        <v/>
      </c>
      <c r="J112" s="410">
        <v>1</v>
      </c>
      <c r="K112" s="393" t="s">
        <v>363</v>
      </c>
      <c r="L112" s="394" t="s">
        <v>364</v>
      </c>
      <c r="M112" s="394"/>
      <c r="U112" s="413"/>
      <c r="V112" s="398"/>
      <c r="W112" s="398"/>
    </row>
    <row r="113" spans="3:23" ht="45" customHeight="1">
      <c r="C113" s="703"/>
      <c r="D113" s="705"/>
      <c r="E113" s="423"/>
      <c r="F113" s="403"/>
      <c r="G113" s="404"/>
      <c r="H113" s="404"/>
      <c r="I113" s="405"/>
      <c r="J113" s="410"/>
      <c r="K113" s="393" t="s">
        <v>905</v>
      </c>
      <c r="L113" s="394" t="s">
        <v>905</v>
      </c>
      <c r="M113" s="426"/>
      <c r="U113" s="413"/>
      <c r="V113" s="398"/>
      <c r="W113" s="398"/>
    </row>
    <row r="114" spans="3:23" ht="45" customHeight="1">
      <c r="C114" s="703"/>
      <c r="D114" s="705"/>
      <c r="E114" s="423"/>
      <c r="F114" s="403"/>
      <c r="G114" s="404"/>
      <c r="H114" s="404"/>
      <c r="I114" s="405"/>
      <c r="J114" s="410"/>
      <c r="K114" s="393" t="s">
        <v>905</v>
      </c>
      <c r="L114" s="394" t="s">
        <v>905</v>
      </c>
      <c r="M114" s="426"/>
      <c r="U114" s="413"/>
      <c r="V114" s="398"/>
      <c r="W114" s="398"/>
    </row>
    <row r="115" spans="3:23" ht="45" customHeight="1">
      <c r="C115" s="703"/>
      <c r="D115" s="705"/>
      <c r="E115" s="423"/>
      <c r="F115" s="403"/>
      <c r="G115" s="404"/>
      <c r="H115" s="404"/>
      <c r="I115" s="405"/>
      <c r="J115" s="410"/>
      <c r="K115" s="393" t="s">
        <v>905</v>
      </c>
      <c r="L115" s="394" t="s">
        <v>905</v>
      </c>
      <c r="M115" s="426"/>
      <c r="U115" s="413"/>
      <c r="V115" s="398"/>
      <c r="W115" s="398"/>
    </row>
    <row r="116" spans="3:23" ht="45" customHeight="1">
      <c r="C116" s="703"/>
      <c r="D116" s="705"/>
      <c r="E116" s="423"/>
      <c r="F116" s="403"/>
      <c r="G116" s="404"/>
      <c r="H116" s="404"/>
      <c r="I116" s="405"/>
      <c r="J116" s="410"/>
      <c r="K116" s="393" t="s">
        <v>905</v>
      </c>
      <c r="L116" s="394" t="s">
        <v>905</v>
      </c>
      <c r="M116" s="426"/>
      <c r="U116" s="413"/>
      <c r="V116" s="398"/>
      <c r="W116" s="398"/>
    </row>
    <row r="117" spans="3:23" ht="45" customHeight="1">
      <c r="C117" s="703"/>
      <c r="D117" s="705"/>
      <c r="E117" s="423"/>
      <c r="F117" s="403"/>
      <c r="G117" s="404"/>
      <c r="H117" s="404"/>
      <c r="I117" s="405"/>
      <c r="J117" s="410"/>
      <c r="K117" s="393" t="s">
        <v>905</v>
      </c>
      <c r="L117" s="394" t="s">
        <v>905</v>
      </c>
      <c r="M117" s="426"/>
      <c r="U117" s="413"/>
      <c r="V117" s="398"/>
      <c r="W117" s="398"/>
    </row>
    <row r="118" spans="3:23" ht="45" customHeight="1">
      <c r="C118" s="703"/>
      <c r="D118" s="705"/>
      <c r="E118" s="423"/>
      <c r="F118" s="403"/>
      <c r="G118" s="404"/>
      <c r="H118" s="404"/>
      <c r="I118" s="405"/>
      <c r="J118" s="410"/>
      <c r="K118" s="393" t="s">
        <v>905</v>
      </c>
      <c r="L118" s="394" t="s">
        <v>905</v>
      </c>
      <c r="M118" s="426"/>
      <c r="U118" s="413"/>
      <c r="V118" s="398"/>
      <c r="W118" s="398"/>
    </row>
    <row r="119" spans="3:23" ht="45" customHeight="1">
      <c r="C119" s="703"/>
      <c r="D119" s="705"/>
      <c r="E119" s="423"/>
      <c r="F119" s="403"/>
      <c r="G119" s="404"/>
      <c r="H119" s="404"/>
      <c r="I119" s="405"/>
      <c r="J119" s="410"/>
      <c r="K119" s="393" t="s">
        <v>905</v>
      </c>
      <c r="L119" s="394" t="s">
        <v>905</v>
      </c>
      <c r="M119" s="426"/>
      <c r="U119" s="413"/>
      <c r="V119" s="398"/>
      <c r="W119" s="398"/>
    </row>
    <row r="120" spans="3:23" ht="45" customHeight="1">
      <c r="C120" s="708"/>
      <c r="D120" s="706"/>
      <c r="E120" s="427"/>
      <c r="F120" s="416"/>
      <c r="G120" s="417"/>
      <c r="H120" s="418"/>
      <c r="I120" s="419"/>
      <c r="J120" s="420"/>
      <c r="K120" s="429" t="s">
        <v>905</v>
      </c>
      <c r="L120" s="426" t="s">
        <v>905</v>
      </c>
      <c r="M120" s="426"/>
      <c r="U120" s="413"/>
      <c r="V120" s="398"/>
      <c r="W120" s="398"/>
    </row>
    <row r="121" spans="3:23" ht="45" customHeight="1">
      <c r="C121" s="707" t="s">
        <v>444</v>
      </c>
      <c r="D121" s="704" t="s">
        <v>445</v>
      </c>
      <c r="E121" s="421">
        <v>1</v>
      </c>
      <c r="F121" s="389" t="str">
        <f>'25-10-16'!J74</f>
        <v>Наличие кредитной политики (в целом: политика перестрахования, инвестиционная политика, политика контрагента)</v>
      </c>
      <c r="G121" s="390" t="str">
        <f>'25-10-16'!K74</f>
        <v>да</v>
      </c>
      <c r="H121" s="390" t="str">
        <f>'25-10-16'!L74</f>
        <v>нет</v>
      </c>
      <c r="I121" s="391" t="str">
        <f>IF('25-10-16'!M74=0,"",'25-10-16'!M74)</f>
        <v/>
      </c>
      <c r="J121" s="455">
        <v>1</v>
      </c>
      <c r="K121" s="393" t="s">
        <v>363</v>
      </c>
      <c r="L121" s="394" t="s">
        <v>364</v>
      </c>
      <c r="M121" s="394"/>
      <c r="N121" s="456"/>
      <c r="O121" s="435"/>
      <c r="U121" s="413"/>
      <c r="V121" s="398"/>
      <c r="W121" s="398"/>
    </row>
    <row r="122" spans="3:23" ht="45" customHeight="1">
      <c r="C122" s="703"/>
      <c r="D122" s="705"/>
      <c r="E122" s="423">
        <v>2</v>
      </c>
      <c r="F122" s="403" t="str">
        <f>'25-10-16'!J75</f>
        <v xml:space="preserve">Пересмотр кредитной политики </v>
      </c>
      <c r="G122" s="404" t="str">
        <f>'25-10-16'!K75</f>
        <v>ежегодно или чаще</v>
      </c>
      <c r="H122" s="404" t="str">
        <f>'25-10-16'!L75</f>
        <v>реже, чем ежегодно</v>
      </c>
      <c r="I122" s="405" t="str">
        <f>IF('25-10-16'!M75=0,"",'25-10-16'!M75)</f>
        <v>н/п</v>
      </c>
      <c r="J122" s="463">
        <v>5</v>
      </c>
      <c r="K122" s="393" t="s">
        <v>420</v>
      </c>
      <c r="L122" s="394" t="s">
        <v>422</v>
      </c>
      <c r="M122" s="394" t="s">
        <v>385</v>
      </c>
      <c r="N122" s="407"/>
      <c r="O122" s="435"/>
      <c r="P122" s="422"/>
      <c r="Q122" s="422"/>
      <c r="R122" s="422"/>
      <c r="S122" s="422"/>
      <c r="T122" s="422"/>
      <c r="U122" s="464"/>
      <c r="V122" s="462"/>
      <c r="W122" s="398"/>
    </row>
    <row r="123" spans="3:23" ht="45" customHeight="1">
      <c r="C123" s="703"/>
      <c r="D123" s="705"/>
      <c r="E123" s="423">
        <v>3</v>
      </c>
      <c r="F123" s="403" t="str">
        <f>'25-10-16'!J76</f>
        <v>Регулярные отчеты по мониторингу и контролю кредитного риска</v>
      </c>
      <c r="G123" s="404" t="str">
        <f>'25-10-16'!K76</f>
        <v>ежеквартально или чаще</v>
      </c>
      <c r="H123" s="404" t="str">
        <f>'25-10-16'!L76</f>
        <v>реже, чем ежеквартально</v>
      </c>
      <c r="I123" s="405" t="str">
        <f>IF('25-10-16'!M76=0,"",'25-10-16'!M76)</f>
        <v/>
      </c>
      <c r="J123" s="467">
        <v>1</v>
      </c>
      <c r="K123" s="393" t="s">
        <v>406</v>
      </c>
      <c r="L123" s="394" t="s">
        <v>409</v>
      </c>
      <c r="M123" s="394"/>
      <c r="N123" s="456"/>
      <c r="O123" s="435"/>
      <c r="U123" s="464"/>
      <c r="V123" s="462"/>
      <c r="W123" s="462"/>
    </row>
    <row r="124" spans="3:23" ht="45" customHeight="1">
      <c r="C124" s="703"/>
      <c r="D124" s="705"/>
      <c r="E124" s="423">
        <v>4</v>
      </c>
      <c r="F124" s="403" t="str">
        <f>'25-10-16'!J77</f>
        <v>Наличие комитета по управлению кредитным риском</v>
      </c>
      <c r="G124" s="404" t="str">
        <f>'25-10-16'!K77</f>
        <v>да</v>
      </c>
      <c r="H124" s="404" t="str">
        <f>'25-10-16'!L77</f>
        <v>нет</v>
      </c>
      <c r="I124" s="405" t="str">
        <f>IF('25-10-16'!M77=0,"",'25-10-16'!M77)</f>
        <v/>
      </c>
      <c r="J124" s="410">
        <v>1</v>
      </c>
      <c r="K124" s="393" t="s">
        <v>363</v>
      </c>
      <c r="L124" s="394" t="s">
        <v>364</v>
      </c>
      <c r="M124" s="394"/>
      <c r="U124" s="413"/>
      <c r="V124" s="398"/>
      <c r="W124" s="398"/>
    </row>
    <row r="125" spans="3:23" ht="45" customHeight="1">
      <c r="C125" s="703"/>
      <c r="D125" s="705"/>
      <c r="E125" s="423"/>
      <c r="F125" s="403"/>
      <c r="G125" s="404"/>
      <c r="H125" s="404"/>
      <c r="I125" s="405"/>
      <c r="J125" s="410"/>
      <c r="K125" s="393" t="s">
        <v>905</v>
      </c>
      <c r="L125" s="394" t="s">
        <v>905</v>
      </c>
      <c r="M125" s="426"/>
      <c r="U125" s="413"/>
      <c r="V125" s="398"/>
      <c r="W125" s="398"/>
    </row>
    <row r="126" spans="3:23" ht="45" customHeight="1">
      <c r="C126" s="703"/>
      <c r="D126" s="705"/>
      <c r="E126" s="423"/>
      <c r="F126" s="403"/>
      <c r="G126" s="404"/>
      <c r="H126" s="404"/>
      <c r="I126" s="405"/>
      <c r="J126" s="410"/>
      <c r="K126" s="393" t="s">
        <v>905</v>
      </c>
      <c r="L126" s="394" t="s">
        <v>905</v>
      </c>
      <c r="M126" s="426"/>
      <c r="U126" s="413"/>
      <c r="V126" s="398"/>
      <c r="W126" s="398"/>
    </row>
    <row r="127" spans="3:23" ht="45" customHeight="1">
      <c r="C127" s="703"/>
      <c r="D127" s="705"/>
      <c r="E127" s="423"/>
      <c r="F127" s="403"/>
      <c r="G127" s="404"/>
      <c r="H127" s="404"/>
      <c r="I127" s="405"/>
      <c r="J127" s="410"/>
      <c r="K127" s="393" t="s">
        <v>905</v>
      </c>
      <c r="L127" s="394" t="s">
        <v>905</v>
      </c>
      <c r="M127" s="426"/>
      <c r="U127" s="413"/>
      <c r="V127" s="398"/>
      <c r="W127" s="398"/>
    </row>
    <row r="128" spans="3:23" ht="45" customHeight="1">
      <c r="C128" s="703"/>
      <c r="D128" s="705"/>
      <c r="E128" s="423"/>
      <c r="F128" s="403"/>
      <c r="G128" s="404"/>
      <c r="H128" s="404"/>
      <c r="I128" s="405"/>
      <c r="J128" s="410"/>
      <c r="K128" s="393" t="s">
        <v>905</v>
      </c>
      <c r="L128" s="394" t="s">
        <v>905</v>
      </c>
      <c r="M128" s="426"/>
      <c r="U128" s="413"/>
      <c r="V128" s="398"/>
      <c r="W128" s="398"/>
    </row>
    <row r="129" spans="3:23" ht="45" customHeight="1">
      <c r="C129" s="703"/>
      <c r="D129" s="705"/>
      <c r="E129" s="423"/>
      <c r="F129" s="403"/>
      <c r="G129" s="404"/>
      <c r="H129" s="404"/>
      <c r="I129" s="405"/>
      <c r="J129" s="410"/>
      <c r="K129" s="393" t="s">
        <v>905</v>
      </c>
      <c r="L129" s="394" t="s">
        <v>905</v>
      </c>
      <c r="M129" s="426"/>
      <c r="U129" s="413"/>
      <c r="V129" s="398"/>
      <c r="W129" s="398"/>
    </row>
    <row r="130" spans="3:23" ht="45" customHeight="1">
      <c r="C130" s="703"/>
      <c r="D130" s="706"/>
      <c r="E130" s="427"/>
      <c r="F130" s="416"/>
      <c r="G130" s="417"/>
      <c r="H130" s="418"/>
      <c r="I130" s="419"/>
      <c r="J130" s="420"/>
      <c r="K130" s="429" t="s">
        <v>905</v>
      </c>
      <c r="L130" s="426" t="s">
        <v>905</v>
      </c>
      <c r="M130" s="426"/>
      <c r="U130" s="413"/>
      <c r="V130" s="398"/>
      <c r="W130" s="398"/>
    </row>
    <row r="131" spans="3:23" ht="45" customHeight="1">
      <c r="C131" s="703"/>
      <c r="D131" s="704" t="s">
        <v>821</v>
      </c>
      <c r="E131" s="421">
        <v>1</v>
      </c>
      <c r="F131" s="389" t="str">
        <f>'25-10-16'!J78</f>
        <v>Отношение дебиторской задолженности страхователей и перестрахователей к совокупным премиям</v>
      </c>
      <c r="G131" s="390" t="str">
        <f>'25-10-16'!K78</f>
        <v>меньше 10%</v>
      </c>
      <c r="H131" s="390" t="str">
        <f>'25-10-16'!L78</f>
        <v>больше 10%</v>
      </c>
      <c r="I131" s="391" t="str">
        <f>IF('25-10-16'!M78=0,"",'25-10-16'!M78)</f>
        <v/>
      </c>
      <c r="J131" s="439">
        <v>2</v>
      </c>
      <c r="K131" s="393" t="s">
        <v>426</v>
      </c>
      <c r="L131" s="394" t="s">
        <v>428</v>
      </c>
      <c r="M131" s="394"/>
      <c r="N131" s="407"/>
      <c r="O131" s="430"/>
      <c r="P131" s="430"/>
      <c r="Q131" s="430"/>
      <c r="R131" s="435"/>
      <c r="U131" s="464"/>
      <c r="V131" s="462"/>
      <c r="W131" s="433"/>
    </row>
    <row r="132" spans="3:23" ht="45" customHeight="1">
      <c r="C132" s="703"/>
      <c r="D132" s="705"/>
      <c r="E132" s="423">
        <v>2</v>
      </c>
      <c r="F132" s="403" t="str">
        <f>'25-10-16'!J79</f>
        <v>Доля инвестиционных активов в одной организации и его аффилиированных лицах в чистых активах</v>
      </c>
      <c r="G132" s="404" t="str">
        <f>'25-10-16'!K79</f>
        <v>меньше 5%</v>
      </c>
      <c r="H132" s="404" t="str">
        <f>'25-10-16'!L79</f>
        <v xml:space="preserve">больше 5% </v>
      </c>
      <c r="I132" s="405" t="str">
        <f>IF('25-10-16'!M79=0,"",'25-10-16'!M79)</f>
        <v/>
      </c>
      <c r="J132" s="414">
        <v>2</v>
      </c>
      <c r="K132" s="393" t="s">
        <v>686</v>
      </c>
      <c r="L132" s="394" t="s">
        <v>452</v>
      </c>
      <c r="M132" s="394"/>
      <c r="N132" s="456"/>
      <c r="O132" s="460"/>
      <c r="P132" s="460"/>
      <c r="Q132" s="460"/>
      <c r="R132" s="435"/>
      <c r="U132" s="464"/>
      <c r="V132" s="462"/>
      <c r="W132" s="433"/>
    </row>
    <row r="133" spans="3:23" ht="45" customHeight="1">
      <c r="C133" s="703"/>
      <c r="D133" s="705"/>
      <c r="E133" s="423">
        <v>3</v>
      </c>
      <c r="F133" s="403" t="str">
        <f>'25-10-16'!J80</f>
        <v>Доля совокупных инвестиционных активов в банках второго уровня и аффилиированных лицах банка с долгосрочным кредитным рейтингом ниже «В» агентства «Standard &amp; Poor's» или рейтингом аналогичного уровня одного из других рейтинговых агентств в чистых активах</v>
      </c>
      <c r="G133" s="404" t="str">
        <f>'25-10-16'!K80</f>
        <v xml:space="preserve">меньше 5% </v>
      </c>
      <c r="H133" s="404" t="str">
        <f>'25-10-16'!L80</f>
        <v>больше 5%</v>
      </c>
      <c r="I133" s="405" t="str">
        <f>IF('25-10-16'!M80=0,"",'25-10-16'!M80)</f>
        <v/>
      </c>
      <c r="J133" s="414">
        <v>2</v>
      </c>
      <c r="K133" s="393" t="s">
        <v>450</v>
      </c>
      <c r="L133" s="394" t="s">
        <v>774</v>
      </c>
      <c r="M133" s="394"/>
      <c r="U133" s="464"/>
      <c r="V133" s="462"/>
      <c r="W133" s="433"/>
    </row>
    <row r="134" spans="3:23" ht="45" customHeight="1">
      <c r="C134" s="703"/>
      <c r="D134" s="705"/>
      <c r="E134" s="423">
        <v>4</v>
      </c>
      <c r="F134" s="403" t="str">
        <f>'25-10-16'!J81</f>
        <v>Доля активов в дочерних организациях</v>
      </c>
      <c r="G134" s="404" t="str">
        <f>'25-10-16'!K81</f>
        <v>меньше 5%</v>
      </c>
      <c r="H134" s="404" t="str">
        <f>'25-10-16'!L81</f>
        <v>больше 5%</v>
      </c>
      <c r="I134" s="405" t="str">
        <f>IF('25-10-16'!M81=0,"",'25-10-16'!M81)</f>
        <v/>
      </c>
      <c r="J134" s="414">
        <v>2</v>
      </c>
      <c r="K134" s="393" t="s">
        <v>450</v>
      </c>
      <c r="L134" s="394" t="s">
        <v>452</v>
      </c>
      <c r="M134" s="394"/>
      <c r="U134" s="464"/>
      <c r="V134" s="462"/>
      <c r="W134" s="433"/>
    </row>
    <row r="135" spans="3:23" ht="45" customHeight="1">
      <c r="C135" s="703"/>
      <c r="D135" s="705"/>
      <c r="E135" s="423">
        <v>5</v>
      </c>
      <c r="F135" s="403" t="str">
        <f>'25-10-16'!J82</f>
        <v>Наличие кредитов или гарантий аффилиированным организациям</v>
      </c>
      <c r="G135" s="404" t="str">
        <f>'25-10-16'!K82</f>
        <v>нет</v>
      </c>
      <c r="H135" s="404" t="str">
        <f>'25-10-16'!L82</f>
        <v>да</v>
      </c>
      <c r="I135" s="405" t="str">
        <f>IF('25-10-16'!M82=0,"",'25-10-16'!M82)</f>
        <v/>
      </c>
      <c r="J135" s="414">
        <v>2</v>
      </c>
      <c r="K135" s="393" t="s">
        <v>363</v>
      </c>
      <c r="L135" s="394" t="s">
        <v>364</v>
      </c>
      <c r="M135" s="394"/>
      <c r="U135" s="413"/>
      <c r="V135" s="398"/>
      <c r="W135" s="433"/>
    </row>
    <row r="136" spans="3:23" ht="45" customHeight="1">
      <c r="C136" s="703"/>
      <c r="D136" s="705"/>
      <c r="E136" s="423">
        <v>6</v>
      </c>
      <c r="F136" s="403" t="str">
        <f>'25-10-16'!J83</f>
        <v>Доля дебиторской задолженности (без учета перестраховщиков) в инвестиционных активах (деньги, вклады, ЦБ, недвижимость)</v>
      </c>
      <c r="G136" s="404" t="str">
        <f>'25-10-16'!K83</f>
        <v>меньше 30%</v>
      </c>
      <c r="H136" s="404" t="str">
        <f>'25-10-16'!L83</f>
        <v>больше 30%</v>
      </c>
      <c r="I136" s="405" t="str">
        <f>IF('25-10-16'!M83=0,"",'25-10-16'!M83)</f>
        <v/>
      </c>
      <c r="J136" s="414">
        <v>2</v>
      </c>
      <c r="K136" s="393" t="s">
        <v>451</v>
      </c>
      <c r="L136" s="394" t="s">
        <v>453</v>
      </c>
      <c r="M136" s="394"/>
      <c r="U136" s="464"/>
      <c r="V136" s="462"/>
      <c r="W136" s="433"/>
    </row>
    <row r="137" spans="3:23" ht="45" customHeight="1">
      <c r="C137" s="703"/>
      <c r="D137" s="705"/>
      <c r="E137" s="423">
        <v>7</v>
      </c>
      <c r="F137" s="403" t="str">
        <f>'25-10-16'!J84</f>
        <v>Доля премий, переданных одной перестраховочной организации по действующим договорам</v>
      </c>
      <c r="G137" s="404" t="str">
        <f>'25-10-16'!K84</f>
        <v>меньше 30%</v>
      </c>
      <c r="H137" s="404" t="str">
        <f>'25-10-16'!L84</f>
        <v>больше 30%</v>
      </c>
      <c r="I137" s="405" t="str">
        <f>IF('25-10-16'!M84=0,"",'25-10-16'!M84)</f>
        <v/>
      </c>
      <c r="J137" s="414">
        <v>2</v>
      </c>
      <c r="K137" s="393" t="s">
        <v>451</v>
      </c>
      <c r="L137" s="394" t="s">
        <v>453</v>
      </c>
      <c r="M137" s="394"/>
      <c r="U137" s="469"/>
      <c r="V137" s="462"/>
      <c r="W137" s="433"/>
    </row>
    <row r="138" spans="3:23" ht="45" customHeight="1">
      <c r="C138" s="703"/>
      <c r="D138" s="705"/>
      <c r="E138" s="423"/>
      <c r="F138" s="403"/>
      <c r="G138" s="404"/>
      <c r="H138" s="404"/>
      <c r="I138" s="405"/>
      <c r="J138" s="410"/>
      <c r="K138" s="393" t="s">
        <v>905</v>
      </c>
      <c r="L138" s="394" t="s">
        <v>905</v>
      </c>
      <c r="M138" s="426"/>
      <c r="U138" s="469"/>
      <c r="V138" s="462"/>
      <c r="W138" s="433"/>
    </row>
    <row r="139" spans="3:23" ht="45" customHeight="1">
      <c r="C139" s="703"/>
      <c r="D139" s="705"/>
      <c r="E139" s="423"/>
      <c r="F139" s="403"/>
      <c r="G139" s="404"/>
      <c r="H139" s="404"/>
      <c r="I139" s="405"/>
      <c r="J139" s="410"/>
      <c r="K139" s="393" t="s">
        <v>905</v>
      </c>
      <c r="L139" s="394" t="s">
        <v>905</v>
      </c>
      <c r="M139" s="426"/>
      <c r="U139" s="469"/>
      <c r="V139" s="462"/>
      <c r="W139" s="433"/>
    </row>
    <row r="140" spans="3:23" ht="45" customHeight="1">
      <c r="C140" s="703"/>
      <c r="D140" s="706"/>
      <c r="E140" s="427"/>
      <c r="F140" s="416"/>
      <c r="G140" s="417"/>
      <c r="H140" s="418"/>
      <c r="I140" s="419"/>
      <c r="J140" s="420"/>
      <c r="K140" s="429" t="s">
        <v>905</v>
      </c>
      <c r="L140" s="426" t="s">
        <v>905</v>
      </c>
      <c r="M140" s="426"/>
      <c r="U140" s="469"/>
      <c r="V140" s="462"/>
      <c r="W140" s="433"/>
    </row>
    <row r="141" spans="3:23" ht="45" customHeight="1">
      <c r="C141" s="703"/>
      <c r="D141" s="704" t="s">
        <v>456</v>
      </c>
      <c r="E141" s="421">
        <v>1</v>
      </c>
      <c r="F141" s="389" t="str">
        <f>'25-10-16'!J85</f>
        <v xml:space="preserve">Отношение сумм к получению от перестраховщика к доле перестраховщика в страховых резервах </v>
      </c>
      <c r="G141" s="390" t="str">
        <f>'25-10-16'!K85</f>
        <v>меньше 5%</v>
      </c>
      <c r="H141" s="390" t="str">
        <f>'25-10-16'!L85</f>
        <v>больше 5%</v>
      </c>
      <c r="I141" s="391" t="str">
        <f>IF('25-10-16'!M85=0,"",'25-10-16'!M85)</f>
        <v/>
      </c>
      <c r="J141" s="439">
        <v>2</v>
      </c>
      <c r="K141" s="393" t="s">
        <v>450</v>
      </c>
      <c r="L141" s="394" t="s">
        <v>452</v>
      </c>
      <c r="M141" s="394"/>
      <c r="N141" s="440"/>
      <c r="O141" s="435"/>
      <c r="U141" s="442"/>
      <c r="V141" s="443"/>
      <c r="W141" s="433"/>
    </row>
    <row r="142" spans="3:23" ht="45" customHeight="1">
      <c r="C142" s="703"/>
      <c r="D142" s="705"/>
      <c r="E142" s="423">
        <v>2</v>
      </c>
      <c r="F142" s="403" t="str">
        <f>'25-10-16'!J86</f>
        <v>Отношение ДЗ (кроме ДЗ страховых брокеров) сроком более 3 месяцев к валовому доходу от чистых премий</v>
      </c>
      <c r="G142" s="404" t="str">
        <f>'25-10-16'!K86</f>
        <v>меньше 5%</v>
      </c>
      <c r="H142" s="404" t="str">
        <f>'25-10-16'!L86</f>
        <v>больше 5%</v>
      </c>
      <c r="I142" s="405" t="str">
        <f>IF('25-10-16'!M86=0,"",'25-10-16'!M86)</f>
        <v/>
      </c>
      <c r="J142" s="414">
        <v>2</v>
      </c>
      <c r="K142" s="393" t="s">
        <v>450</v>
      </c>
      <c r="L142" s="394" t="s">
        <v>452</v>
      </c>
      <c r="M142" s="394"/>
      <c r="N142" s="440"/>
      <c r="O142" s="435"/>
      <c r="U142" s="442"/>
      <c r="V142" s="443"/>
      <c r="W142" s="433"/>
    </row>
    <row r="143" spans="3:23" ht="45" customHeight="1">
      <c r="C143" s="703"/>
      <c r="D143" s="705"/>
      <c r="E143" s="423">
        <v>3</v>
      </c>
      <c r="F143" s="403" t="str">
        <f>'25-10-16'!J87</f>
        <v>Отношение ДЗ страховых брокеров сроком более 3 месяцев (прочая задолженность) к валовому доходу от чистых премий</v>
      </c>
      <c r="G143" s="404" t="str">
        <f>'25-10-16'!K87</f>
        <v>меньше 1%</v>
      </c>
      <c r="H143" s="404" t="str">
        <f>'25-10-16'!L87</f>
        <v>больше 1%</v>
      </c>
      <c r="I143" s="405" t="str">
        <f>IF('25-10-16'!M87=0,"",'25-10-16'!M87)</f>
        <v/>
      </c>
      <c r="J143" s="414">
        <v>2</v>
      </c>
      <c r="K143" s="393" t="s">
        <v>457</v>
      </c>
      <c r="L143" s="394" t="s">
        <v>458</v>
      </c>
      <c r="M143" s="394"/>
      <c r="U143" s="442"/>
      <c r="V143" s="443"/>
      <c r="W143" s="433"/>
    </row>
    <row r="144" spans="3:23" ht="45" customHeight="1">
      <c r="C144" s="703"/>
      <c r="D144" s="705"/>
      <c r="E144" s="423"/>
      <c r="F144" s="403"/>
      <c r="G144" s="404"/>
      <c r="H144" s="404"/>
      <c r="I144" s="405"/>
      <c r="J144" s="410"/>
      <c r="K144" s="393" t="s">
        <v>905</v>
      </c>
      <c r="L144" s="394" t="s">
        <v>905</v>
      </c>
      <c r="M144" s="426"/>
      <c r="U144" s="442"/>
      <c r="V144" s="443"/>
      <c r="W144" s="433"/>
    </row>
    <row r="145" spans="3:23" ht="45" customHeight="1">
      <c r="C145" s="703"/>
      <c r="D145" s="705"/>
      <c r="E145" s="423"/>
      <c r="F145" s="403"/>
      <c r="G145" s="404"/>
      <c r="H145" s="404"/>
      <c r="I145" s="405"/>
      <c r="J145" s="410"/>
      <c r="K145" s="393" t="s">
        <v>905</v>
      </c>
      <c r="L145" s="394" t="s">
        <v>905</v>
      </c>
      <c r="M145" s="426"/>
      <c r="U145" s="442"/>
      <c r="V145" s="443"/>
      <c r="W145" s="433"/>
    </row>
    <row r="146" spans="3:23" ht="45" customHeight="1">
      <c r="C146" s="703"/>
      <c r="D146" s="705"/>
      <c r="E146" s="423"/>
      <c r="F146" s="403"/>
      <c r="G146" s="404"/>
      <c r="H146" s="404"/>
      <c r="I146" s="405"/>
      <c r="J146" s="410"/>
      <c r="K146" s="393" t="s">
        <v>905</v>
      </c>
      <c r="L146" s="394" t="s">
        <v>905</v>
      </c>
      <c r="M146" s="426"/>
      <c r="U146" s="442"/>
      <c r="V146" s="443"/>
      <c r="W146" s="433"/>
    </row>
    <row r="147" spans="3:23" ht="45" customHeight="1">
      <c r="C147" s="703"/>
      <c r="D147" s="705"/>
      <c r="E147" s="423"/>
      <c r="F147" s="403"/>
      <c r="G147" s="404"/>
      <c r="H147" s="404"/>
      <c r="I147" s="405"/>
      <c r="J147" s="410"/>
      <c r="K147" s="393" t="s">
        <v>905</v>
      </c>
      <c r="L147" s="394" t="s">
        <v>905</v>
      </c>
      <c r="M147" s="426"/>
      <c r="U147" s="442"/>
      <c r="V147" s="443"/>
      <c r="W147" s="433"/>
    </row>
    <row r="148" spans="3:23" ht="45" customHeight="1">
      <c r="C148" s="703"/>
      <c r="D148" s="705"/>
      <c r="E148" s="423"/>
      <c r="F148" s="403"/>
      <c r="G148" s="404"/>
      <c r="H148" s="404"/>
      <c r="I148" s="405"/>
      <c r="J148" s="410"/>
      <c r="K148" s="393" t="s">
        <v>905</v>
      </c>
      <c r="L148" s="394" t="s">
        <v>905</v>
      </c>
      <c r="M148" s="426"/>
      <c r="U148" s="442"/>
      <c r="V148" s="443"/>
      <c r="W148" s="433"/>
    </row>
    <row r="149" spans="3:23" ht="45" customHeight="1">
      <c r="C149" s="703"/>
      <c r="D149" s="705"/>
      <c r="E149" s="423"/>
      <c r="F149" s="403"/>
      <c r="G149" s="404"/>
      <c r="H149" s="404"/>
      <c r="I149" s="405"/>
      <c r="J149" s="410"/>
      <c r="K149" s="393" t="s">
        <v>905</v>
      </c>
      <c r="L149" s="394" t="s">
        <v>905</v>
      </c>
      <c r="M149" s="426"/>
      <c r="U149" s="442"/>
      <c r="V149" s="443"/>
      <c r="W149" s="433"/>
    </row>
    <row r="150" spans="3:23" ht="45" customHeight="1">
      <c r="C150" s="708"/>
      <c r="D150" s="706"/>
      <c r="E150" s="427"/>
      <c r="F150" s="416"/>
      <c r="G150" s="417"/>
      <c r="H150" s="418"/>
      <c r="I150" s="419"/>
      <c r="J150" s="420"/>
      <c r="K150" s="429" t="s">
        <v>905</v>
      </c>
      <c r="L150" s="426" t="s">
        <v>905</v>
      </c>
      <c r="M150" s="426"/>
      <c r="U150" s="442"/>
      <c r="V150" s="443"/>
      <c r="W150" s="433"/>
    </row>
    <row r="151" spans="3:23" ht="45" customHeight="1">
      <c r="C151" s="707" t="s">
        <v>459</v>
      </c>
      <c r="D151" s="704" t="s">
        <v>822</v>
      </c>
      <c r="E151" s="421">
        <v>1</v>
      </c>
      <c r="F151" s="389" t="str">
        <f>'25-10-16'!J89</f>
        <v>Наличие стратегии ALM (управление активами и пассивами)</v>
      </c>
      <c r="G151" s="390" t="str">
        <f>'25-10-16'!K89</f>
        <v>да</v>
      </c>
      <c r="H151" s="390" t="str">
        <f>'25-10-16'!L89</f>
        <v>нет</v>
      </c>
      <c r="I151" s="391" t="str">
        <f>IF('25-10-16'!M89=0,"",'25-10-16'!M89)</f>
        <v/>
      </c>
      <c r="J151" s="392">
        <v>1</v>
      </c>
      <c r="K151" s="393" t="s">
        <v>363</v>
      </c>
      <c r="L151" s="394" t="s">
        <v>364</v>
      </c>
      <c r="M151" s="394"/>
      <c r="N151" s="407"/>
      <c r="O151" s="430"/>
      <c r="P151" s="444"/>
      <c r="Q151" s="435"/>
      <c r="U151" s="464"/>
      <c r="V151" s="462"/>
      <c r="W151" s="462"/>
    </row>
    <row r="152" spans="3:23" ht="45" customHeight="1">
      <c r="C152" s="703"/>
      <c r="D152" s="705"/>
      <c r="E152" s="423">
        <v>2</v>
      </c>
      <c r="F152" s="403" t="str">
        <f>'25-10-16'!J90</f>
        <v>Частота пересмотра стратегии ALM</v>
      </c>
      <c r="G152" s="404" t="str">
        <f>'25-10-16'!K90</f>
        <v>ежегодно или чаще</v>
      </c>
      <c r="H152" s="404" t="str">
        <f>'25-10-16'!L90</f>
        <v>реже, чем ежегодно</v>
      </c>
      <c r="I152" s="405" t="str">
        <f>IF('25-10-16'!M90=0,"",'25-10-16'!M90)</f>
        <v>н/п</v>
      </c>
      <c r="J152" s="463">
        <v>5</v>
      </c>
      <c r="K152" s="393" t="s">
        <v>420</v>
      </c>
      <c r="L152" s="394" t="s">
        <v>422</v>
      </c>
      <c r="M152" s="394" t="s">
        <v>385</v>
      </c>
      <c r="N152" s="456"/>
      <c r="O152" s="460"/>
      <c r="P152" s="432"/>
      <c r="Q152" s="435"/>
      <c r="S152" s="422"/>
      <c r="T152" s="422"/>
      <c r="U152" s="464"/>
      <c r="V152" s="462"/>
      <c r="W152" s="398"/>
    </row>
    <row r="153" spans="3:23" ht="45" customHeight="1">
      <c r="C153" s="703"/>
      <c r="D153" s="705"/>
      <c r="E153" s="423">
        <v>3</v>
      </c>
      <c r="F153" s="403" t="str">
        <f>'25-10-16'!J91</f>
        <v>Доля инвестиций в недвижимость в совокупных активах</v>
      </c>
      <c r="G153" s="404" t="str">
        <f>'25-10-16'!K91</f>
        <v>меньше 5%</v>
      </c>
      <c r="H153" s="404" t="str">
        <f>'25-10-16'!L91</f>
        <v xml:space="preserve">больше 5%  </v>
      </c>
      <c r="I153" s="405" t="str">
        <f>IF('25-10-16'!M91=0,"",'25-10-16'!M91)</f>
        <v/>
      </c>
      <c r="J153" s="414">
        <v>2</v>
      </c>
      <c r="K153" s="393" t="s">
        <v>462</v>
      </c>
      <c r="L153" s="394" t="s">
        <v>452</v>
      </c>
      <c r="M153" s="394"/>
      <c r="P153" s="444"/>
      <c r="R153" s="435"/>
      <c r="U153" s="464"/>
      <c r="V153" s="462"/>
      <c r="W153" s="433"/>
    </row>
    <row r="154" spans="3:23" ht="45" customHeight="1">
      <c r="C154" s="703"/>
      <c r="D154" s="705"/>
      <c r="E154" s="423">
        <v>4</v>
      </c>
      <c r="F154" s="403" t="str">
        <f>'25-10-16'!J92</f>
        <v>Инвестиции в деривативы или РЕПО на отчетную дату</v>
      </c>
      <c r="G154" s="404" t="str">
        <f>'25-10-16'!K92</f>
        <v>нет</v>
      </c>
      <c r="H154" s="404" t="str">
        <f>'25-10-16'!L92</f>
        <v>да</v>
      </c>
      <c r="I154" s="405" t="str">
        <f>IF('25-10-16'!M92=0,"",'25-10-16'!M92)</f>
        <v/>
      </c>
      <c r="J154" s="414">
        <v>2</v>
      </c>
      <c r="K154" s="393" t="s">
        <v>363</v>
      </c>
      <c r="L154" s="394" t="s">
        <v>364</v>
      </c>
      <c r="M154" s="394"/>
      <c r="U154" s="464"/>
      <c r="V154" s="462"/>
      <c r="W154" s="433"/>
    </row>
    <row r="155" spans="3:23" ht="45" customHeight="1">
      <c r="C155" s="703"/>
      <c r="D155" s="705"/>
      <c r="E155" s="423">
        <v>5</v>
      </c>
      <c r="F155" s="403" t="str">
        <f>'25-10-16'!J93</f>
        <v>Доля недоходных активов в совокупных активах (все, кроме вкладов и ЦБ,недоходные активы = активы приносящие 0% доходности)</v>
      </c>
      <c r="G155" s="404" t="str">
        <f>'25-10-16'!K93</f>
        <v>меньше 20%</v>
      </c>
      <c r="H155" s="404" t="str">
        <f>'25-10-16'!L93</f>
        <v xml:space="preserve">больше 20%  </v>
      </c>
      <c r="I155" s="405" t="str">
        <f>IF('25-10-16'!M93=0,"",'25-10-16'!M93)</f>
        <v/>
      </c>
      <c r="J155" s="414">
        <v>2</v>
      </c>
      <c r="K155" s="393" t="s">
        <v>463</v>
      </c>
      <c r="L155" s="394" t="s">
        <v>466</v>
      </c>
      <c r="M155" s="394"/>
      <c r="U155" s="464"/>
      <c r="V155" s="462"/>
      <c r="W155" s="433"/>
    </row>
    <row r="156" spans="3:23" ht="45" customHeight="1">
      <c r="C156" s="703"/>
      <c r="D156" s="705"/>
      <c r="E156" s="423">
        <v>6</v>
      </c>
      <c r="F156" s="403" t="str">
        <f>'25-10-16'!J94</f>
        <v>Коэффициент ликвидности , отношение ликвидных активов (деньги в кассе, на счетах в банках, краткосрочных вклады до 30 дней, краткосрочные займы, кредиты овернайт) к ликвидным обязательствам (обязательства со сроком исполнения 30 дней)</v>
      </c>
      <c r="G156" s="404" t="str">
        <f>'25-10-16'!K94</f>
        <v>больше 110%</v>
      </c>
      <c r="H156" s="404" t="str">
        <f>'25-10-16'!L94</f>
        <v>меньше 110%</v>
      </c>
      <c r="I156" s="405" t="str">
        <f>IF('25-10-16'!M94=0,"",'25-10-16'!M94)</f>
        <v/>
      </c>
      <c r="J156" s="410">
        <v>1</v>
      </c>
      <c r="K156" s="393" t="s">
        <v>649</v>
      </c>
      <c r="L156" s="394" t="s">
        <v>480</v>
      </c>
      <c r="M156" s="394"/>
      <c r="U156" s="464"/>
      <c r="V156" s="462"/>
      <c r="W156" s="433"/>
    </row>
    <row r="157" spans="3:23" ht="45" customHeight="1">
      <c r="C157" s="703"/>
      <c r="D157" s="705"/>
      <c r="E157" s="423"/>
      <c r="F157" s="403"/>
      <c r="G157" s="404"/>
      <c r="H157" s="404"/>
      <c r="I157" s="405"/>
      <c r="J157" s="410"/>
      <c r="K157" s="393" t="s">
        <v>905</v>
      </c>
      <c r="L157" s="394" t="s">
        <v>905</v>
      </c>
      <c r="M157" s="426"/>
      <c r="U157" s="464"/>
      <c r="V157" s="470"/>
      <c r="W157" s="433"/>
    </row>
    <row r="158" spans="3:23" ht="45" customHeight="1">
      <c r="C158" s="703"/>
      <c r="D158" s="705"/>
      <c r="E158" s="423"/>
      <c r="F158" s="403"/>
      <c r="G158" s="404"/>
      <c r="H158" s="404"/>
      <c r="I158" s="405"/>
      <c r="J158" s="410"/>
      <c r="K158" s="393" t="s">
        <v>905</v>
      </c>
      <c r="L158" s="394" t="s">
        <v>905</v>
      </c>
      <c r="M158" s="426"/>
      <c r="U158" s="464"/>
      <c r="V158" s="470"/>
      <c r="W158" s="433"/>
    </row>
    <row r="159" spans="3:23" ht="45" customHeight="1">
      <c r="C159" s="703"/>
      <c r="D159" s="705"/>
      <c r="E159" s="423"/>
      <c r="F159" s="403"/>
      <c r="G159" s="404"/>
      <c r="H159" s="404"/>
      <c r="I159" s="405"/>
      <c r="J159" s="410"/>
      <c r="K159" s="393" t="s">
        <v>905</v>
      </c>
      <c r="L159" s="394" t="s">
        <v>905</v>
      </c>
      <c r="M159" s="426"/>
      <c r="U159" s="464"/>
      <c r="V159" s="470"/>
      <c r="W159" s="433"/>
    </row>
    <row r="160" spans="3:23" ht="45" customHeight="1">
      <c r="C160" s="703"/>
      <c r="D160" s="706"/>
      <c r="E160" s="427"/>
      <c r="F160" s="416"/>
      <c r="G160" s="417"/>
      <c r="H160" s="418"/>
      <c r="I160" s="419"/>
      <c r="J160" s="420"/>
      <c r="K160" s="429" t="s">
        <v>905</v>
      </c>
      <c r="L160" s="426" t="s">
        <v>905</v>
      </c>
      <c r="M160" s="426"/>
      <c r="U160" s="464"/>
      <c r="V160" s="470"/>
      <c r="W160" s="433"/>
    </row>
    <row r="161" spans="3:23" ht="45" customHeight="1">
      <c r="C161" s="703"/>
      <c r="D161" s="704" t="s">
        <v>823</v>
      </c>
      <c r="E161" s="421">
        <v>1</v>
      </c>
      <c r="F161" s="389" t="str">
        <f>'25-10-16'!J95</f>
        <v>Наличие стратегии финансирования ликвидности</v>
      </c>
      <c r="G161" s="390" t="str">
        <f>'25-10-16'!K95</f>
        <v>да</v>
      </c>
      <c r="H161" s="390" t="str">
        <f>'25-10-16'!L95</f>
        <v>нет</v>
      </c>
      <c r="I161" s="391" t="str">
        <f>IF('25-10-16'!M95=0,"",'25-10-16'!M95)</f>
        <v/>
      </c>
      <c r="J161" s="455">
        <v>1</v>
      </c>
      <c r="K161" s="393" t="s">
        <v>363</v>
      </c>
      <c r="L161" s="394" t="s">
        <v>364</v>
      </c>
      <c r="M161" s="394"/>
      <c r="N161" s="456"/>
      <c r="U161" s="464"/>
      <c r="V161" s="462"/>
      <c r="W161" s="462"/>
    </row>
    <row r="162" spans="3:23" ht="45" customHeight="1">
      <c r="C162" s="703"/>
      <c r="D162" s="705"/>
      <c r="E162" s="423">
        <v>2</v>
      </c>
      <c r="F162" s="403" t="str">
        <f>'25-10-16'!J96</f>
        <v>Внутригрупповые соглашения  по финансированию ликвидности</v>
      </c>
      <c r="G162" s="404" t="str">
        <f>'25-10-16'!K96</f>
        <v>да</v>
      </c>
      <c r="H162" s="404" t="str">
        <f>'25-10-16'!L96</f>
        <v>нет</v>
      </c>
      <c r="I162" s="405" t="str">
        <f>IF('25-10-16'!M96=0,"",'25-10-16'!M96)</f>
        <v>н/п</v>
      </c>
      <c r="J162" s="434">
        <v>3</v>
      </c>
      <c r="K162" s="393" t="s">
        <v>363</v>
      </c>
      <c r="L162" s="394" t="s">
        <v>364</v>
      </c>
      <c r="M162" s="394" t="s">
        <v>385</v>
      </c>
      <c r="N162" s="407"/>
      <c r="O162" s="422"/>
      <c r="P162" s="422"/>
      <c r="Q162" s="422"/>
      <c r="R162" s="422"/>
      <c r="S162" s="422"/>
      <c r="T162" s="422"/>
      <c r="U162" s="464"/>
      <c r="V162" s="462"/>
      <c r="W162" s="398"/>
    </row>
    <row r="163" spans="3:23" ht="45" customHeight="1">
      <c r="C163" s="703"/>
      <c r="D163" s="705"/>
      <c r="E163" s="423">
        <v>3</v>
      </c>
      <c r="F163" s="403" t="str">
        <f>'25-10-16'!J97</f>
        <v>Средний срок погашения ДЗ</v>
      </c>
      <c r="G163" s="404" t="str">
        <f>'25-10-16'!K97</f>
        <v>ежеквартально или чаще</v>
      </c>
      <c r="H163" s="404" t="str">
        <f>'25-10-16'!L97</f>
        <v>реже, чем ежеквартально</v>
      </c>
      <c r="I163" s="405" t="str">
        <f>IF('25-10-16'!M97=0,"",'25-10-16'!M97)</f>
        <v/>
      </c>
      <c r="J163" s="467">
        <v>1</v>
      </c>
      <c r="K163" s="393" t="s">
        <v>406</v>
      </c>
      <c r="L163" s="394" t="s">
        <v>409</v>
      </c>
      <c r="M163" s="394"/>
      <c r="N163" s="456"/>
      <c r="U163" s="464"/>
      <c r="V163" s="462"/>
      <c r="W163" s="462"/>
    </row>
    <row r="164" spans="3:23" ht="45" customHeight="1">
      <c r="C164" s="703"/>
      <c r="D164" s="705"/>
      <c r="E164" s="423"/>
      <c r="F164" s="403"/>
      <c r="G164" s="404"/>
      <c r="H164" s="404"/>
      <c r="I164" s="405"/>
      <c r="J164" s="406"/>
      <c r="K164" s="393" t="s">
        <v>905</v>
      </c>
      <c r="L164" s="394" t="s">
        <v>905</v>
      </c>
      <c r="M164" s="426"/>
      <c r="N164" s="407"/>
      <c r="U164" s="464"/>
      <c r="V164" s="462"/>
      <c r="W164" s="462"/>
    </row>
    <row r="165" spans="3:23" ht="45" customHeight="1">
      <c r="C165" s="703"/>
      <c r="D165" s="705"/>
      <c r="E165" s="423"/>
      <c r="F165" s="403"/>
      <c r="G165" s="404"/>
      <c r="H165" s="404"/>
      <c r="I165" s="405"/>
      <c r="J165" s="410"/>
      <c r="K165" s="393" t="s">
        <v>905</v>
      </c>
      <c r="L165" s="394" t="s">
        <v>905</v>
      </c>
      <c r="M165" s="426"/>
      <c r="U165" s="464"/>
      <c r="V165" s="462"/>
      <c r="W165" s="462"/>
    </row>
    <row r="166" spans="3:23" ht="45" customHeight="1">
      <c r="C166" s="703"/>
      <c r="D166" s="705"/>
      <c r="E166" s="423"/>
      <c r="F166" s="403"/>
      <c r="G166" s="404"/>
      <c r="H166" s="404"/>
      <c r="I166" s="405"/>
      <c r="J166" s="410"/>
      <c r="K166" s="393" t="s">
        <v>905</v>
      </c>
      <c r="L166" s="394" t="s">
        <v>905</v>
      </c>
      <c r="M166" s="426"/>
      <c r="U166" s="464"/>
      <c r="V166" s="462"/>
      <c r="W166" s="462"/>
    </row>
    <row r="167" spans="3:23" ht="45" customHeight="1">
      <c r="C167" s="703"/>
      <c r="D167" s="705"/>
      <c r="E167" s="423"/>
      <c r="F167" s="403"/>
      <c r="G167" s="404"/>
      <c r="H167" s="404"/>
      <c r="I167" s="405"/>
      <c r="J167" s="410"/>
      <c r="K167" s="393" t="s">
        <v>905</v>
      </c>
      <c r="L167" s="394" t="s">
        <v>905</v>
      </c>
      <c r="M167" s="426"/>
      <c r="U167" s="464"/>
      <c r="V167" s="462"/>
      <c r="W167" s="462"/>
    </row>
    <row r="168" spans="3:23" ht="45" customHeight="1">
      <c r="C168" s="703"/>
      <c r="D168" s="705"/>
      <c r="E168" s="423"/>
      <c r="F168" s="403"/>
      <c r="G168" s="404"/>
      <c r="H168" s="404"/>
      <c r="I168" s="405"/>
      <c r="J168" s="410"/>
      <c r="K168" s="393" t="s">
        <v>905</v>
      </c>
      <c r="L168" s="394" t="s">
        <v>905</v>
      </c>
      <c r="M168" s="426"/>
      <c r="U168" s="464"/>
      <c r="V168" s="462"/>
      <c r="W168" s="462"/>
    </row>
    <row r="169" spans="3:23" ht="45" customHeight="1">
      <c r="C169" s="703"/>
      <c r="D169" s="705"/>
      <c r="E169" s="423"/>
      <c r="F169" s="403"/>
      <c r="G169" s="404"/>
      <c r="H169" s="404"/>
      <c r="I169" s="405"/>
      <c r="J169" s="410"/>
      <c r="K169" s="393" t="s">
        <v>905</v>
      </c>
      <c r="L169" s="394" t="s">
        <v>905</v>
      </c>
      <c r="M169" s="426"/>
      <c r="U169" s="464"/>
      <c r="V169" s="462"/>
      <c r="W169" s="462"/>
    </row>
    <row r="170" spans="3:23" ht="45" customHeight="1">
      <c r="C170" s="708"/>
      <c r="D170" s="706"/>
      <c r="E170" s="427"/>
      <c r="F170" s="416"/>
      <c r="G170" s="417"/>
      <c r="H170" s="418"/>
      <c r="I170" s="419"/>
      <c r="J170" s="420"/>
      <c r="K170" s="429" t="s">
        <v>905</v>
      </c>
      <c r="L170" s="426" t="s">
        <v>905</v>
      </c>
      <c r="M170" s="426"/>
      <c r="U170" s="464"/>
      <c r="V170" s="462"/>
      <c r="W170" s="462"/>
    </row>
    <row r="171" spans="3:23" ht="45" customHeight="1">
      <c r="C171" s="707" t="s">
        <v>475</v>
      </c>
      <c r="D171" s="704" t="s">
        <v>824</v>
      </c>
      <c r="E171" s="421">
        <v>1</v>
      </c>
      <c r="F171" s="389" t="str">
        <f>'25-10-16'!J99</f>
        <v>Доля инвестиций в акции в совокупных активах за минусом активов перестрахования</v>
      </c>
      <c r="G171" s="390" t="str">
        <f>'25-10-16'!K99</f>
        <v>меньше 5%</v>
      </c>
      <c r="H171" s="390" t="str">
        <f>'25-10-16'!L99</f>
        <v xml:space="preserve">больше 5%  </v>
      </c>
      <c r="I171" s="391" t="str">
        <f>IF('25-10-16'!M99=0,"",'25-10-16'!M99)</f>
        <v/>
      </c>
      <c r="J171" s="439">
        <v>2</v>
      </c>
      <c r="K171" s="393" t="s">
        <v>462</v>
      </c>
      <c r="L171" s="394" t="s">
        <v>452</v>
      </c>
      <c r="M171" s="394"/>
      <c r="N171" s="407"/>
      <c r="O171" s="444"/>
      <c r="U171" s="464"/>
      <c r="V171" s="462"/>
      <c r="W171" s="433"/>
    </row>
    <row r="172" spans="3:23" ht="45" customHeight="1">
      <c r="C172" s="703"/>
      <c r="D172" s="705"/>
      <c r="E172" s="423">
        <v>2</v>
      </c>
      <c r="F172" s="403" t="str">
        <f>'25-10-16'!J100</f>
        <v>Отношение балансовой стоимости имущества к рыночной</v>
      </c>
      <c r="G172" s="404" t="str">
        <f>'25-10-16'!K100</f>
        <v>меньше 110%</v>
      </c>
      <c r="H172" s="404" t="str">
        <f>'25-10-16'!L100</f>
        <v xml:space="preserve">больше 110%  </v>
      </c>
      <c r="I172" s="405" t="str">
        <f>IF('25-10-16'!M100=0,"",'25-10-16'!M100)</f>
        <v/>
      </c>
      <c r="J172" s="414">
        <v>2</v>
      </c>
      <c r="K172" s="393" t="s">
        <v>478</v>
      </c>
      <c r="L172" s="394" t="s">
        <v>480</v>
      </c>
      <c r="M172" s="394"/>
      <c r="N172" s="456"/>
      <c r="O172" s="432"/>
      <c r="U172" s="464"/>
      <c r="V172" s="462"/>
      <c r="W172" s="433"/>
    </row>
    <row r="173" spans="3:23" ht="45" customHeight="1">
      <c r="C173" s="703"/>
      <c r="D173" s="705"/>
      <c r="E173" s="423">
        <v>3</v>
      </c>
      <c r="F173" s="403" t="str">
        <f>'25-10-16'!J101</f>
        <v>Проведение стресс-тестирования активов (кроме Инструкции 4) и предоставление отчетов руководству</v>
      </c>
      <c r="G173" s="404" t="str">
        <f>'25-10-16'!K101</f>
        <v>да</v>
      </c>
      <c r="H173" s="404" t="str">
        <f>'25-10-16'!L101</f>
        <v>нет</v>
      </c>
      <c r="I173" s="405" t="str">
        <f>IF('25-10-16'!M101=0,"",'25-10-16'!M101)</f>
        <v/>
      </c>
      <c r="J173" s="410">
        <v>1</v>
      </c>
      <c r="K173" s="393" t="s">
        <v>363</v>
      </c>
      <c r="L173" s="394" t="s">
        <v>364</v>
      </c>
      <c r="M173" s="394"/>
      <c r="U173" s="464"/>
      <c r="V173" s="462"/>
      <c r="W173" s="433"/>
    </row>
    <row r="174" spans="3:23" ht="45" customHeight="1">
      <c r="C174" s="703"/>
      <c r="D174" s="705"/>
      <c r="E174" s="423">
        <v>4</v>
      </c>
      <c r="F174" s="403" t="str">
        <f>'25-10-16'!J102</f>
        <v>Доля активов, номинированных в иностранной валюте, в инвестиционных активах  (деньги, вклады, ЦБ, недвижимость)</v>
      </c>
      <c r="G174" s="404" t="str">
        <f>'25-10-16'!K102</f>
        <v>меньше 10%</v>
      </c>
      <c r="H174" s="404" t="str">
        <f>'25-10-16'!L102</f>
        <v xml:space="preserve">больше 10%  </v>
      </c>
      <c r="I174" s="405" t="str">
        <f>IF('25-10-16'!M102=0,"",'25-10-16'!M102)</f>
        <v/>
      </c>
      <c r="J174" s="414">
        <v>2</v>
      </c>
      <c r="K174" s="393" t="s">
        <v>477</v>
      </c>
      <c r="L174" s="394" t="s">
        <v>428</v>
      </c>
      <c r="M174" s="394"/>
      <c r="U174" s="464"/>
      <c r="V174" s="462"/>
      <c r="W174" s="433"/>
    </row>
    <row r="175" spans="3:23" ht="45" customHeight="1">
      <c r="C175" s="703"/>
      <c r="D175" s="705"/>
      <c r="E175" s="423"/>
      <c r="F175" s="403"/>
      <c r="G175" s="404"/>
      <c r="H175" s="404"/>
      <c r="I175" s="405"/>
      <c r="J175" s="410"/>
      <c r="K175" s="393" t="s">
        <v>905</v>
      </c>
      <c r="L175" s="394" t="s">
        <v>905</v>
      </c>
      <c r="M175" s="426"/>
      <c r="U175" s="464"/>
      <c r="V175" s="462"/>
      <c r="W175" s="433"/>
    </row>
    <row r="176" spans="3:23" ht="45" customHeight="1">
      <c r="C176" s="703"/>
      <c r="D176" s="705"/>
      <c r="E176" s="423"/>
      <c r="F176" s="403"/>
      <c r="G176" s="404"/>
      <c r="H176" s="404"/>
      <c r="I176" s="405"/>
      <c r="J176" s="410"/>
      <c r="K176" s="393" t="s">
        <v>905</v>
      </c>
      <c r="L176" s="394" t="s">
        <v>905</v>
      </c>
      <c r="M176" s="426"/>
      <c r="U176" s="464"/>
      <c r="V176" s="462"/>
      <c r="W176" s="433"/>
    </row>
    <row r="177" spans="1:24" ht="45" customHeight="1">
      <c r="C177" s="703"/>
      <c r="D177" s="705"/>
      <c r="E177" s="423"/>
      <c r="F177" s="403"/>
      <c r="G177" s="404"/>
      <c r="H177" s="404"/>
      <c r="I177" s="405"/>
      <c r="J177" s="410"/>
      <c r="K177" s="393" t="s">
        <v>905</v>
      </c>
      <c r="L177" s="394" t="s">
        <v>905</v>
      </c>
      <c r="M177" s="426"/>
      <c r="U177" s="464"/>
      <c r="V177" s="462"/>
      <c r="W177" s="433"/>
    </row>
    <row r="178" spans="1:24" ht="45" customHeight="1">
      <c r="C178" s="703"/>
      <c r="D178" s="705"/>
      <c r="E178" s="423"/>
      <c r="F178" s="403"/>
      <c r="G178" s="404"/>
      <c r="H178" s="404"/>
      <c r="I178" s="405"/>
      <c r="J178" s="410"/>
      <c r="K178" s="393" t="s">
        <v>905</v>
      </c>
      <c r="L178" s="394" t="s">
        <v>905</v>
      </c>
      <c r="M178" s="426"/>
      <c r="U178" s="464"/>
      <c r="V178" s="462"/>
      <c r="W178" s="433"/>
    </row>
    <row r="179" spans="1:24" ht="45" customHeight="1">
      <c r="C179" s="703"/>
      <c r="D179" s="705"/>
      <c r="E179" s="423"/>
      <c r="F179" s="403"/>
      <c r="G179" s="404"/>
      <c r="H179" s="404"/>
      <c r="I179" s="405"/>
      <c r="J179" s="410"/>
      <c r="K179" s="393" t="s">
        <v>905</v>
      </c>
      <c r="L179" s="394" t="s">
        <v>905</v>
      </c>
      <c r="M179" s="426"/>
      <c r="U179" s="464"/>
      <c r="V179" s="462"/>
      <c r="W179" s="433"/>
    </row>
    <row r="180" spans="1:24" ht="45" customHeight="1">
      <c r="C180" s="703"/>
      <c r="D180" s="706"/>
      <c r="E180" s="427"/>
      <c r="F180" s="416"/>
      <c r="G180" s="417"/>
      <c r="H180" s="418"/>
      <c r="I180" s="419"/>
      <c r="J180" s="420"/>
      <c r="K180" s="429" t="s">
        <v>905</v>
      </c>
      <c r="L180" s="426" t="s">
        <v>905</v>
      </c>
      <c r="M180" s="426"/>
      <c r="U180" s="464"/>
      <c r="V180" s="462"/>
      <c r="W180" s="433"/>
    </row>
    <row r="181" spans="1:24" ht="45" customHeight="1">
      <c r="C181" s="703"/>
      <c r="D181" s="704" t="s">
        <v>825</v>
      </c>
      <c r="E181" s="421">
        <v>1</v>
      </c>
      <c r="F181" s="389" t="str">
        <f>'25-10-16'!J103</f>
        <v>Наличие займов с плавающей процентной ставкой</v>
      </c>
      <c r="G181" s="390" t="str">
        <f>'25-10-16'!K103</f>
        <v>да</v>
      </c>
      <c r="H181" s="390" t="str">
        <f>'25-10-16'!L103</f>
        <v>нет</v>
      </c>
      <c r="I181" s="391" t="str">
        <f>IF('25-10-16'!M103=0,"",'25-10-16'!M103)</f>
        <v/>
      </c>
      <c r="J181" s="455">
        <v>1</v>
      </c>
      <c r="K181" s="393" t="s">
        <v>363</v>
      </c>
      <c r="L181" s="394" t="s">
        <v>364</v>
      </c>
      <c r="M181" s="394"/>
      <c r="N181" s="456"/>
      <c r="O181" s="460"/>
      <c r="P181" s="435"/>
      <c r="U181" s="464"/>
      <c r="V181" s="462"/>
      <c r="W181" s="433"/>
    </row>
    <row r="182" spans="1:24" ht="45" customHeight="1">
      <c r="C182" s="703"/>
      <c r="D182" s="705"/>
      <c r="E182" s="423">
        <v>2</v>
      </c>
      <c r="F182" s="403" t="str">
        <f>'25-10-16'!J104</f>
        <v>Наличие внебалансовых обязательств</v>
      </c>
      <c r="G182" s="404" t="str">
        <f>'25-10-16'!K104</f>
        <v>нет</v>
      </c>
      <c r="H182" s="404" t="str">
        <f>'25-10-16'!L104</f>
        <v>да</v>
      </c>
      <c r="I182" s="405" t="str">
        <f>IF('25-10-16'!M104=0,"",'25-10-16'!M104)</f>
        <v/>
      </c>
      <c r="J182" s="414">
        <v>2</v>
      </c>
      <c r="K182" s="393" t="s">
        <v>363</v>
      </c>
      <c r="L182" s="394" t="s">
        <v>364</v>
      </c>
      <c r="M182" s="394"/>
      <c r="N182" s="407"/>
      <c r="O182" s="430"/>
      <c r="P182" s="435"/>
      <c r="U182" s="464"/>
      <c r="V182" s="462"/>
      <c r="W182" s="433"/>
    </row>
    <row r="183" spans="1:24" ht="45" customHeight="1">
      <c r="C183" s="703"/>
      <c r="D183" s="705"/>
      <c r="E183" s="423">
        <v>3</v>
      </c>
      <c r="F183" s="403" t="str">
        <f>'25-10-16'!J105</f>
        <v>Отношение  внебалансовых обязательств к чистым активам</v>
      </c>
      <c r="G183" s="404" t="str">
        <f>'25-10-16'!K105</f>
        <v>меньше 5%</v>
      </c>
      <c r="H183" s="404" t="str">
        <f>'25-10-16'!L105</f>
        <v xml:space="preserve">больше 5%  </v>
      </c>
      <c r="I183" s="405" t="str">
        <f>IF('25-10-16'!M105=0,"",'25-10-16'!M105)</f>
        <v/>
      </c>
      <c r="J183" s="414">
        <v>2</v>
      </c>
      <c r="K183" s="393" t="s">
        <v>462</v>
      </c>
      <c r="L183" s="394" t="s">
        <v>452</v>
      </c>
      <c r="M183" s="394"/>
      <c r="U183" s="464"/>
      <c r="V183" s="462"/>
      <c r="W183" s="433"/>
    </row>
    <row r="184" spans="1:24" ht="45" customHeight="1">
      <c r="C184" s="703"/>
      <c r="D184" s="705"/>
      <c r="E184" s="423">
        <v>4</v>
      </c>
      <c r="F184" s="403" t="str">
        <f>'25-10-16'!J106</f>
        <v>Отношение резерва убытков к совокупным активам</v>
      </c>
      <c r="G184" s="404" t="str">
        <f>'25-10-16'!K106</f>
        <v xml:space="preserve"> до 15%</v>
      </c>
      <c r="H184" s="404" t="str">
        <f>'25-10-16'!L106</f>
        <v>от 15% и выше</v>
      </c>
      <c r="I184" s="405" t="str">
        <f>IF('25-10-16'!M106=0,"",'25-10-16'!M106)</f>
        <v/>
      </c>
      <c r="J184" s="414">
        <v>2</v>
      </c>
      <c r="K184" s="393" t="s">
        <v>866</v>
      </c>
      <c r="L184" s="394" t="s">
        <v>865</v>
      </c>
      <c r="M184" s="394"/>
      <c r="U184" s="464"/>
      <c r="V184" s="462"/>
      <c r="W184" s="433"/>
    </row>
    <row r="185" spans="1:24" ht="45" customHeight="1">
      <c r="C185" s="703"/>
      <c r="D185" s="705"/>
      <c r="E185" s="423">
        <v>5</v>
      </c>
      <c r="F185" s="403" t="str">
        <f>'25-10-16'!J107</f>
        <v>Дьюрация гэп-анализа на предыдущую отчетную дату</v>
      </c>
      <c r="G185" s="404" t="str">
        <f>'25-10-16'!K107</f>
        <v>меньше или равно 3 года</v>
      </c>
      <c r="H185" s="404" t="str">
        <f>'25-10-16'!L107</f>
        <v>больше 3 лет</v>
      </c>
      <c r="I185" s="405" t="str">
        <f>IF('25-10-16'!M107=0,"",'25-10-16'!M107)</f>
        <v/>
      </c>
      <c r="J185" s="414">
        <v>2</v>
      </c>
      <c r="K185" s="393" t="s">
        <v>484</v>
      </c>
      <c r="L185" s="394" t="s">
        <v>487</v>
      </c>
      <c r="M185" s="394"/>
      <c r="U185" s="464"/>
      <c r="V185" s="462"/>
      <c r="W185" s="433"/>
    </row>
    <row r="186" spans="1:24" ht="45" customHeight="1">
      <c r="C186" s="703"/>
      <c r="D186" s="705"/>
      <c r="E186" s="423"/>
      <c r="F186" s="403"/>
      <c r="G186" s="404"/>
      <c r="H186" s="404"/>
      <c r="I186" s="405"/>
      <c r="J186" s="410"/>
      <c r="K186" s="393" t="s">
        <v>905</v>
      </c>
      <c r="L186" s="394" t="s">
        <v>905</v>
      </c>
      <c r="M186" s="426"/>
      <c r="U186" s="464"/>
      <c r="V186" s="462"/>
      <c r="W186" s="433"/>
    </row>
    <row r="187" spans="1:24" ht="45" customHeight="1">
      <c r="C187" s="703"/>
      <c r="D187" s="705"/>
      <c r="E187" s="423"/>
      <c r="F187" s="403"/>
      <c r="G187" s="404"/>
      <c r="H187" s="404"/>
      <c r="I187" s="405"/>
      <c r="J187" s="410"/>
      <c r="K187" s="393" t="s">
        <v>905</v>
      </c>
      <c r="L187" s="394" t="s">
        <v>905</v>
      </c>
      <c r="M187" s="426"/>
      <c r="U187" s="464"/>
      <c r="V187" s="462"/>
      <c r="W187" s="433"/>
    </row>
    <row r="188" spans="1:24" ht="45" customHeight="1">
      <c r="C188" s="703"/>
      <c r="D188" s="705"/>
      <c r="E188" s="423"/>
      <c r="F188" s="403"/>
      <c r="G188" s="404"/>
      <c r="H188" s="404"/>
      <c r="I188" s="405"/>
      <c r="J188" s="410"/>
      <c r="K188" s="393" t="s">
        <v>905</v>
      </c>
      <c r="L188" s="394" t="s">
        <v>905</v>
      </c>
      <c r="M188" s="426"/>
      <c r="U188" s="464"/>
      <c r="V188" s="462"/>
      <c r="W188" s="433"/>
    </row>
    <row r="189" spans="1:24" ht="45" customHeight="1">
      <c r="C189" s="703"/>
      <c r="D189" s="705"/>
      <c r="E189" s="423"/>
      <c r="F189" s="403"/>
      <c r="G189" s="404"/>
      <c r="H189" s="404"/>
      <c r="I189" s="405"/>
      <c r="J189" s="410"/>
      <c r="K189" s="393" t="s">
        <v>905</v>
      </c>
      <c r="L189" s="394" t="s">
        <v>905</v>
      </c>
      <c r="M189" s="426"/>
      <c r="U189" s="464"/>
      <c r="V189" s="462"/>
      <c r="W189" s="433"/>
    </row>
    <row r="190" spans="1:24" ht="45" customHeight="1">
      <c r="C190" s="703"/>
      <c r="D190" s="706"/>
      <c r="E190" s="427"/>
      <c r="F190" s="416"/>
      <c r="G190" s="417"/>
      <c r="H190" s="418"/>
      <c r="I190" s="419"/>
      <c r="J190" s="420"/>
      <c r="K190" s="429" t="s">
        <v>905</v>
      </c>
      <c r="L190" s="426" t="s">
        <v>905</v>
      </c>
      <c r="M190" s="426"/>
      <c r="U190" s="464"/>
      <c r="V190" s="462"/>
      <c r="W190" s="433"/>
    </row>
    <row r="191" spans="1:24" ht="45" customHeight="1">
      <c r="C191" s="703"/>
      <c r="D191" s="704" t="s">
        <v>826</v>
      </c>
      <c r="E191" s="421">
        <v>1</v>
      </c>
      <c r="F191" s="389" t="str">
        <f>'25-10-16'!J108</f>
        <v>Частота мониторинга исполнения лимитов, установленных в инвестиционной политике</v>
      </c>
      <c r="G191" s="390" t="str">
        <f>'25-10-16'!K108</f>
        <v>ежеквартально или чаще</v>
      </c>
      <c r="H191" s="390" t="str">
        <f>'25-10-16'!L108</f>
        <v>реже, чем ежеквартально</v>
      </c>
      <c r="I191" s="391" t="str">
        <f>IF('25-10-16'!M108=0,"",'25-10-16'!M108)</f>
        <v/>
      </c>
      <c r="J191" s="471">
        <v>1</v>
      </c>
      <c r="K191" s="393" t="s">
        <v>406</v>
      </c>
      <c r="L191" s="394" t="s">
        <v>409</v>
      </c>
      <c r="M191" s="394"/>
      <c r="N191" s="440"/>
      <c r="U191" s="464"/>
      <c r="V191" s="462"/>
      <c r="W191" s="462"/>
    </row>
    <row r="192" spans="1:24" s="473" customFormat="1" ht="45" customHeight="1">
      <c r="A192" s="472"/>
      <c r="C192" s="703"/>
      <c r="D192" s="705"/>
      <c r="E192" s="423">
        <v>2</v>
      </c>
      <c r="F192" s="403" t="str">
        <f>'25-10-16'!J109</f>
        <v>Соблюдение установленных лимитов инвестиционной стратегии</v>
      </c>
      <c r="G192" s="404" t="str">
        <f>'25-10-16'!K109</f>
        <v>да</v>
      </c>
      <c r="H192" s="404" t="str">
        <f>'25-10-16'!L109</f>
        <v>нет</v>
      </c>
      <c r="I192" s="405" t="str">
        <f>IF('25-10-16'!M109=0,"",'25-10-16'!M109)</f>
        <v/>
      </c>
      <c r="J192" s="441">
        <v>1</v>
      </c>
      <c r="K192" s="393" t="s">
        <v>363</v>
      </c>
      <c r="L192" s="394" t="s">
        <v>364</v>
      </c>
      <c r="M192" s="394"/>
      <c r="N192" s="440"/>
      <c r="O192" s="412"/>
      <c r="P192" s="412"/>
      <c r="Q192" s="412"/>
      <c r="R192" s="412"/>
      <c r="S192" s="412"/>
      <c r="T192" s="412"/>
      <c r="U192" s="464"/>
      <c r="V192" s="462"/>
      <c r="W192" s="462"/>
      <c r="X192" s="399"/>
    </row>
    <row r="193" spans="3:23" ht="45" customHeight="1">
      <c r="C193" s="703"/>
      <c r="D193" s="705"/>
      <c r="E193" s="423">
        <v>3</v>
      </c>
      <c r="F193" s="403" t="str">
        <f>'25-10-16'!J110</f>
        <v>Передача активов компании в управление организации, осуществляющей деятельность по управлению инвестиционным портфелем</v>
      </c>
      <c r="G193" s="404" t="str">
        <f>'25-10-16'!K110</f>
        <v>да</v>
      </c>
      <c r="H193" s="404" t="str">
        <f>'25-10-16'!L110</f>
        <v>нет</v>
      </c>
      <c r="I193" s="405" t="str">
        <f>IF('25-10-16'!M110=0,"",'25-10-16'!M110)</f>
        <v/>
      </c>
      <c r="J193" s="410">
        <v>1</v>
      </c>
      <c r="K193" s="393" t="s">
        <v>363</v>
      </c>
      <c r="L193" s="394" t="s">
        <v>364</v>
      </c>
      <c r="M193" s="394"/>
      <c r="U193" s="464"/>
      <c r="V193" s="462"/>
      <c r="W193" s="462"/>
    </row>
    <row r="194" spans="3:23" ht="45" customHeight="1">
      <c r="C194" s="703"/>
      <c r="D194" s="705"/>
      <c r="E194" s="423"/>
      <c r="F194" s="403"/>
      <c r="G194" s="404"/>
      <c r="H194" s="404"/>
      <c r="I194" s="405"/>
      <c r="J194" s="410"/>
      <c r="K194" s="393" t="s">
        <v>905</v>
      </c>
      <c r="L194" s="394" t="s">
        <v>905</v>
      </c>
      <c r="M194" s="426"/>
      <c r="U194" s="464"/>
      <c r="V194" s="462"/>
      <c r="W194" s="462"/>
    </row>
    <row r="195" spans="3:23" ht="45" customHeight="1">
      <c r="C195" s="703"/>
      <c r="D195" s="705"/>
      <c r="E195" s="423"/>
      <c r="F195" s="403"/>
      <c r="G195" s="404"/>
      <c r="H195" s="404"/>
      <c r="I195" s="405"/>
      <c r="J195" s="410"/>
      <c r="K195" s="393" t="s">
        <v>905</v>
      </c>
      <c r="L195" s="394" t="s">
        <v>905</v>
      </c>
      <c r="M195" s="426"/>
      <c r="U195" s="464"/>
      <c r="V195" s="462"/>
      <c r="W195" s="462"/>
    </row>
    <row r="196" spans="3:23" ht="45" customHeight="1">
      <c r="C196" s="703"/>
      <c r="D196" s="705"/>
      <c r="E196" s="423"/>
      <c r="F196" s="403"/>
      <c r="G196" s="404"/>
      <c r="H196" s="404"/>
      <c r="I196" s="405"/>
      <c r="J196" s="410"/>
      <c r="K196" s="393" t="s">
        <v>905</v>
      </c>
      <c r="L196" s="394" t="s">
        <v>905</v>
      </c>
      <c r="M196" s="426"/>
      <c r="U196" s="464"/>
      <c r="V196" s="462"/>
      <c r="W196" s="462"/>
    </row>
    <row r="197" spans="3:23" ht="45" customHeight="1">
      <c r="C197" s="703"/>
      <c r="D197" s="705"/>
      <c r="E197" s="423"/>
      <c r="F197" s="403"/>
      <c r="G197" s="404"/>
      <c r="H197" s="404"/>
      <c r="I197" s="405"/>
      <c r="J197" s="410"/>
      <c r="K197" s="393" t="s">
        <v>905</v>
      </c>
      <c r="L197" s="394" t="s">
        <v>905</v>
      </c>
      <c r="M197" s="426"/>
      <c r="U197" s="464"/>
      <c r="V197" s="462"/>
      <c r="W197" s="462"/>
    </row>
    <row r="198" spans="3:23" ht="45" customHeight="1">
      <c r="C198" s="703"/>
      <c r="D198" s="705"/>
      <c r="E198" s="423"/>
      <c r="F198" s="403"/>
      <c r="G198" s="404"/>
      <c r="H198" s="404"/>
      <c r="I198" s="405"/>
      <c r="J198" s="410"/>
      <c r="K198" s="393" t="s">
        <v>905</v>
      </c>
      <c r="L198" s="394" t="s">
        <v>905</v>
      </c>
      <c r="M198" s="426"/>
      <c r="U198" s="464"/>
      <c r="V198" s="462"/>
      <c r="W198" s="462"/>
    </row>
    <row r="199" spans="3:23" ht="45" customHeight="1">
      <c r="C199" s="703"/>
      <c r="D199" s="705"/>
      <c r="E199" s="423"/>
      <c r="F199" s="403"/>
      <c r="G199" s="404"/>
      <c r="H199" s="404"/>
      <c r="I199" s="405"/>
      <c r="J199" s="410"/>
      <c r="K199" s="393" t="s">
        <v>905</v>
      </c>
      <c r="L199" s="394" t="s">
        <v>905</v>
      </c>
      <c r="M199" s="426"/>
      <c r="U199" s="464"/>
      <c r="V199" s="462"/>
      <c r="W199" s="462"/>
    </row>
    <row r="200" spans="3:23" ht="45" customHeight="1">
      <c r="C200" s="708"/>
      <c r="D200" s="706"/>
      <c r="E200" s="427"/>
      <c r="F200" s="416"/>
      <c r="G200" s="417"/>
      <c r="H200" s="418"/>
      <c r="I200" s="419"/>
      <c r="J200" s="420"/>
      <c r="K200" s="429" t="s">
        <v>905</v>
      </c>
      <c r="L200" s="426" t="s">
        <v>905</v>
      </c>
      <c r="M200" s="426"/>
      <c r="U200" s="464"/>
      <c r="V200" s="462"/>
      <c r="W200" s="462"/>
    </row>
    <row r="201" spans="3:23" ht="45" customHeight="1">
      <c r="C201" s="707" t="s">
        <v>493</v>
      </c>
      <c r="D201" s="704" t="s">
        <v>827</v>
      </c>
      <c r="E201" s="421">
        <v>1</v>
      </c>
      <c r="F201" s="389" t="str">
        <f>'25-10-16'!J112</f>
        <v>Внедрение и активное использование стратегического плана</v>
      </c>
      <c r="G201" s="390" t="str">
        <f>'25-10-16'!K112</f>
        <v>да</v>
      </c>
      <c r="H201" s="390" t="str">
        <f>'25-10-16'!L112</f>
        <v>нет</v>
      </c>
      <c r="I201" s="391" t="str">
        <f>IF('25-10-16'!M112=0,"",'25-10-16'!M112)</f>
        <v/>
      </c>
      <c r="J201" s="392">
        <v>1</v>
      </c>
      <c r="K201" s="393" t="s">
        <v>363</v>
      </c>
      <c r="L201" s="394" t="s">
        <v>364</v>
      </c>
      <c r="M201" s="394"/>
      <c r="N201" s="407"/>
      <c r="P201" s="435"/>
      <c r="Q201" s="435"/>
      <c r="R201" s="435"/>
      <c r="S201" s="435"/>
      <c r="U201" s="464"/>
      <c r="V201" s="462"/>
      <c r="W201" s="462"/>
    </row>
    <row r="202" spans="3:23" ht="45" customHeight="1">
      <c r="C202" s="703"/>
      <c r="D202" s="705"/>
      <c r="E202" s="423">
        <v>2</v>
      </c>
      <c r="F202" s="403" t="str">
        <f>'25-10-16'!J113</f>
        <v>Частота пересмотра стратегического плана</v>
      </c>
      <c r="G202" s="404" t="str">
        <f>'25-10-16'!K113</f>
        <v>ежегодно или чаще</v>
      </c>
      <c r="H202" s="404" t="str">
        <f>'25-10-16'!L113</f>
        <v>реже, чем ежегодно</v>
      </c>
      <c r="I202" s="405" t="str">
        <f>IF('25-10-16'!M113=0,"",'25-10-16'!M113)</f>
        <v/>
      </c>
      <c r="J202" s="467">
        <v>1</v>
      </c>
      <c r="K202" s="393" t="s">
        <v>420</v>
      </c>
      <c r="L202" s="394" t="s">
        <v>422</v>
      </c>
      <c r="M202" s="394"/>
      <c r="N202" s="456"/>
      <c r="P202" s="435"/>
      <c r="Q202" s="435"/>
      <c r="R202" s="435"/>
      <c r="S202" s="435"/>
      <c r="T202" s="422"/>
      <c r="U202" s="464"/>
      <c r="V202" s="462"/>
      <c r="W202" s="398"/>
    </row>
    <row r="203" spans="3:23" ht="45" customHeight="1">
      <c r="C203" s="703"/>
      <c r="D203" s="705"/>
      <c r="E203" s="423">
        <v>3</v>
      </c>
      <c r="F203" s="403" t="str">
        <f>'25-10-16'!J114</f>
        <v>Наличие политики выплаты дивидендов</v>
      </c>
      <c r="G203" s="404" t="str">
        <f>'25-10-16'!K114</f>
        <v>да</v>
      </c>
      <c r="H203" s="404" t="str">
        <f>'25-10-16'!L114</f>
        <v>нет</v>
      </c>
      <c r="I203" s="405" t="str">
        <f>IF('25-10-16'!M114=0,"",'25-10-16'!M114)</f>
        <v/>
      </c>
      <c r="J203" s="406">
        <v>1</v>
      </c>
      <c r="K203" s="393" t="s">
        <v>363</v>
      </c>
      <c r="L203" s="394" t="s">
        <v>364</v>
      </c>
      <c r="M203" s="394"/>
      <c r="N203" s="407"/>
      <c r="S203" s="435"/>
      <c r="T203" s="422"/>
      <c r="U203" s="464"/>
      <c r="V203" s="462"/>
      <c r="W203" s="398"/>
    </row>
    <row r="204" spans="3:23" ht="45" customHeight="1">
      <c r="C204" s="703"/>
      <c r="D204" s="705"/>
      <c r="E204" s="423">
        <v>4</v>
      </c>
      <c r="F204" s="403" t="str">
        <f>'25-10-16'!J115</f>
        <v>Наличие политики по приобретению и отчуждению активов</v>
      </c>
      <c r="G204" s="404" t="str">
        <f>'25-10-16'!K115</f>
        <v>да</v>
      </c>
      <c r="H204" s="404" t="str">
        <f>'25-10-16'!L115</f>
        <v>нет</v>
      </c>
      <c r="I204" s="405" t="str">
        <f>IF('25-10-16'!M115=0,"",'25-10-16'!M115)</f>
        <v/>
      </c>
      <c r="J204" s="410">
        <v>1</v>
      </c>
      <c r="K204" s="393" t="s">
        <v>363</v>
      </c>
      <c r="L204" s="394" t="s">
        <v>364</v>
      </c>
      <c r="M204" s="394"/>
      <c r="U204" s="464"/>
      <c r="V204" s="462"/>
      <c r="W204" s="462"/>
    </row>
    <row r="205" spans="3:23" ht="45" customHeight="1">
      <c r="C205" s="703"/>
      <c r="D205" s="705"/>
      <c r="E205" s="423"/>
      <c r="F205" s="403"/>
      <c r="G205" s="404"/>
      <c r="H205" s="404"/>
      <c r="I205" s="405"/>
      <c r="J205" s="410"/>
      <c r="K205" s="393" t="s">
        <v>905</v>
      </c>
      <c r="L205" s="394" t="s">
        <v>905</v>
      </c>
      <c r="M205" s="426"/>
      <c r="U205" s="464"/>
      <c r="V205" s="462"/>
      <c r="W205" s="433"/>
    </row>
    <row r="206" spans="3:23" ht="45" customHeight="1">
      <c r="C206" s="703"/>
      <c r="D206" s="705"/>
      <c r="E206" s="423"/>
      <c r="F206" s="403"/>
      <c r="G206" s="404"/>
      <c r="H206" s="404"/>
      <c r="I206" s="405"/>
      <c r="J206" s="410"/>
      <c r="K206" s="393" t="s">
        <v>905</v>
      </c>
      <c r="L206" s="394" t="s">
        <v>905</v>
      </c>
      <c r="M206" s="426"/>
      <c r="U206" s="464"/>
      <c r="V206" s="462"/>
      <c r="W206" s="462"/>
    </row>
    <row r="207" spans="3:23" ht="45" customHeight="1">
      <c r="C207" s="703"/>
      <c r="D207" s="705"/>
      <c r="E207" s="423"/>
      <c r="F207" s="403"/>
      <c r="G207" s="404"/>
      <c r="H207" s="404"/>
      <c r="I207" s="405"/>
      <c r="J207" s="410"/>
      <c r="K207" s="393" t="s">
        <v>905</v>
      </c>
      <c r="L207" s="394" t="s">
        <v>905</v>
      </c>
      <c r="M207" s="426"/>
      <c r="U207" s="464"/>
      <c r="V207" s="462"/>
      <c r="W207" s="433"/>
    </row>
    <row r="208" spans="3:23" ht="45" customHeight="1">
      <c r="C208" s="703"/>
      <c r="D208" s="705"/>
      <c r="E208" s="423"/>
      <c r="F208" s="403"/>
      <c r="G208" s="404"/>
      <c r="H208" s="404"/>
      <c r="I208" s="405"/>
      <c r="J208" s="410"/>
      <c r="K208" s="393" t="s">
        <v>905</v>
      </c>
      <c r="L208" s="394" t="s">
        <v>905</v>
      </c>
      <c r="M208" s="426"/>
      <c r="U208" s="464"/>
      <c r="V208" s="462"/>
      <c r="W208" s="462"/>
    </row>
    <row r="209" spans="3:23" ht="45" customHeight="1">
      <c r="C209" s="703"/>
      <c r="D209" s="705"/>
      <c r="E209" s="423"/>
      <c r="F209" s="403"/>
      <c r="G209" s="404"/>
      <c r="H209" s="404"/>
      <c r="I209" s="405"/>
      <c r="J209" s="410"/>
      <c r="K209" s="393" t="s">
        <v>905</v>
      </c>
      <c r="L209" s="394" t="s">
        <v>905</v>
      </c>
      <c r="M209" s="426"/>
      <c r="U209" s="464"/>
      <c r="V209" s="462"/>
      <c r="W209" s="462"/>
    </row>
    <row r="210" spans="3:23" ht="45" customHeight="1">
      <c r="C210" s="703"/>
      <c r="D210" s="706"/>
      <c r="E210" s="427"/>
      <c r="F210" s="416"/>
      <c r="G210" s="417"/>
      <c r="H210" s="418"/>
      <c r="I210" s="419"/>
      <c r="J210" s="420"/>
      <c r="K210" s="429" t="s">
        <v>905</v>
      </c>
      <c r="L210" s="426" t="s">
        <v>905</v>
      </c>
      <c r="M210" s="426"/>
      <c r="U210" s="464"/>
      <c r="V210" s="462"/>
      <c r="W210" s="462"/>
    </row>
    <row r="211" spans="3:23" ht="45" customHeight="1">
      <c r="C211" s="703"/>
      <c r="D211" s="704" t="s">
        <v>500</v>
      </c>
      <c r="E211" s="421">
        <v>1</v>
      </c>
      <c r="F211" s="389" t="str">
        <f>'25-10-16'!J116</f>
        <v>Начилие схемы по разработке, мониторингу и приостановлению продуктов</v>
      </c>
      <c r="G211" s="390" t="str">
        <f>'25-10-16'!K116</f>
        <v>да</v>
      </c>
      <c r="H211" s="390" t="str">
        <f>'25-10-16'!L116</f>
        <v>нет</v>
      </c>
      <c r="I211" s="391" t="str">
        <f>IF('25-10-16'!M116=0,"",'25-10-16'!M116)</f>
        <v/>
      </c>
      <c r="J211" s="455">
        <v>1</v>
      </c>
      <c r="K211" s="393" t="s">
        <v>363</v>
      </c>
      <c r="L211" s="394" t="s">
        <v>364</v>
      </c>
      <c r="M211" s="394"/>
      <c r="N211" s="456"/>
      <c r="O211" s="435"/>
      <c r="U211" s="464"/>
      <c r="V211" s="462"/>
      <c r="W211" s="462"/>
    </row>
    <row r="212" spans="3:23" ht="45" customHeight="1">
      <c r="C212" s="703"/>
      <c r="D212" s="705"/>
      <c r="E212" s="423">
        <v>2</v>
      </c>
      <c r="F212" s="403" t="str">
        <f>'25-10-16'!J117</f>
        <v>Концентрация на одном канале реализации страховых услуг</v>
      </c>
      <c r="G212" s="404" t="str">
        <f>'25-10-16'!K117</f>
        <v>меньше 50% премий</v>
      </c>
      <c r="H212" s="404" t="str">
        <f>'25-10-16'!L117</f>
        <v>больше 50% премий</v>
      </c>
      <c r="I212" s="405" t="str">
        <f>IF('25-10-16'!M117=0,"",'25-10-16'!M117)</f>
        <v/>
      </c>
      <c r="J212" s="414">
        <v>2</v>
      </c>
      <c r="K212" s="393" t="s">
        <v>501</v>
      </c>
      <c r="L212" s="394" t="s">
        <v>502</v>
      </c>
      <c r="M212" s="394"/>
      <c r="N212" s="407"/>
      <c r="O212" s="435"/>
      <c r="U212" s="464"/>
      <c r="V212" s="462"/>
      <c r="W212" s="433"/>
    </row>
    <row r="213" spans="3:23" ht="45" customHeight="1">
      <c r="C213" s="703"/>
      <c r="D213" s="705"/>
      <c r="E213" s="423">
        <v>3</v>
      </c>
      <c r="F213" s="403" t="str">
        <f>'25-10-16'!J118</f>
        <v>Концентрация в одном классе страхования</v>
      </c>
      <c r="G213" s="404" t="str">
        <f>'25-10-16'!K118</f>
        <v>меньше 50% премий</v>
      </c>
      <c r="H213" s="404" t="str">
        <f>'25-10-16'!L118</f>
        <v>больше 50% премий</v>
      </c>
      <c r="I213" s="405" t="str">
        <f>IF('25-10-16'!M118=0,"",'25-10-16'!M118)</f>
        <v/>
      </c>
      <c r="J213" s="414">
        <v>2</v>
      </c>
      <c r="K213" s="393" t="s">
        <v>501</v>
      </c>
      <c r="L213" s="394" t="s">
        <v>502</v>
      </c>
      <c r="M213" s="394"/>
      <c r="U213" s="464"/>
      <c r="V213" s="462"/>
      <c r="W213" s="433"/>
    </row>
    <row r="214" spans="3:23" ht="45" customHeight="1">
      <c r="C214" s="703"/>
      <c r="D214" s="705"/>
      <c r="E214" s="423">
        <v>4</v>
      </c>
      <c r="F214" s="403" t="str">
        <f>'25-10-16'!J119</f>
        <v>Концентрация в одном географическом регионе</v>
      </c>
      <c r="G214" s="404" t="str">
        <f>'25-10-16'!K119</f>
        <v>меньше 50% премий</v>
      </c>
      <c r="H214" s="404" t="str">
        <f>'25-10-16'!L119</f>
        <v>больше 50% премий</v>
      </c>
      <c r="I214" s="405" t="str">
        <f>IF('25-10-16'!M119=0,"",'25-10-16'!M119)</f>
        <v/>
      </c>
      <c r="J214" s="414">
        <v>2</v>
      </c>
      <c r="K214" s="393" t="s">
        <v>501</v>
      </c>
      <c r="L214" s="394" t="s">
        <v>502</v>
      </c>
      <c r="M214" s="394"/>
      <c r="U214" s="464"/>
      <c r="V214" s="462"/>
      <c r="W214" s="433"/>
    </row>
    <row r="215" spans="3:23" ht="45" customHeight="1">
      <c r="C215" s="703"/>
      <c r="D215" s="705"/>
      <c r="E215" s="423"/>
      <c r="F215" s="403"/>
      <c r="G215" s="404"/>
      <c r="H215" s="404"/>
      <c r="I215" s="405"/>
      <c r="J215" s="410"/>
      <c r="K215" s="393" t="s">
        <v>905</v>
      </c>
      <c r="L215" s="394" t="s">
        <v>905</v>
      </c>
      <c r="M215" s="426"/>
      <c r="U215" s="464"/>
      <c r="V215" s="462"/>
      <c r="W215" s="433"/>
    </row>
    <row r="216" spans="3:23" ht="45" customHeight="1">
      <c r="C216" s="703"/>
      <c r="D216" s="705"/>
      <c r="E216" s="423"/>
      <c r="F216" s="403"/>
      <c r="G216" s="404"/>
      <c r="H216" s="404"/>
      <c r="I216" s="405"/>
      <c r="J216" s="410"/>
      <c r="K216" s="393" t="s">
        <v>905</v>
      </c>
      <c r="L216" s="394" t="s">
        <v>905</v>
      </c>
      <c r="M216" s="426"/>
      <c r="U216" s="464"/>
      <c r="V216" s="462"/>
      <c r="W216" s="433"/>
    </row>
    <row r="217" spans="3:23" ht="45" customHeight="1">
      <c r="C217" s="703"/>
      <c r="D217" s="705"/>
      <c r="E217" s="423"/>
      <c r="F217" s="403"/>
      <c r="G217" s="404"/>
      <c r="H217" s="404"/>
      <c r="I217" s="405"/>
      <c r="J217" s="410"/>
      <c r="K217" s="393" t="s">
        <v>905</v>
      </c>
      <c r="L217" s="394" t="s">
        <v>905</v>
      </c>
      <c r="M217" s="426"/>
      <c r="U217" s="464"/>
      <c r="V217" s="462"/>
      <c r="W217" s="433"/>
    </row>
    <row r="218" spans="3:23" ht="45" customHeight="1">
      <c r="C218" s="703"/>
      <c r="D218" s="705"/>
      <c r="E218" s="423"/>
      <c r="F218" s="403"/>
      <c r="G218" s="404"/>
      <c r="H218" s="404"/>
      <c r="I218" s="405"/>
      <c r="J218" s="410"/>
      <c r="K218" s="393" t="s">
        <v>905</v>
      </c>
      <c r="L218" s="394" t="s">
        <v>905</v>
      </c>
      <c r="M218" s="426"/>
      <c r="U218" s="464"/>
      <c r="V218" s="462"/>
      <c r="W218" s="433"/>
    </row>
    <row r="219" spans="3:23" ht="45" customHeight="1">
      <c r="C219" s="703"/>
      <c r="D219" s="705"/>
      <c r="E219" s="423"/>
      <c r="F219" s="403"/>
      <c r="G219" s="404"/>
      <c r="H219" s="404"/>
      <c r="I219" s="405"/>
      <c r="J219" s="410"/>
      <c r="K219" s="393" t="s">
        <v>905</v>
      </c>
      <c r="L219" s="394" t="s">
        <v>905</v>
      </c>
      <c r="M219" s="426"/>
      <c r="U219" s="464"/>
      <c r="V219" s="462"/>
      <c r="W219" s="433"/>
    </row>
    <row r="220" spans="3:23" ht="45" customHeight="1">
      <c r="C220" s="708"/>
      <c r="D220" s="706"/>
      <c r="E220" s="427"/>
      <c r="F220" s="416"/>
      <c r="G220" s="417"/>
      <c r="H220" s="418"/>
      <c r="I220" s="419"/>
      <c r="J220" s="420"/>
      <c r="K220" s="429" t="s">
        <v>905</v>
      </c>
      <c r="L220" s="426" t="s">
        <v>905</v>
      </c>
      <c r="M220" s="426"/>
      <c r="U220" s="464"/>
      <c r="V220" s="462"/>
      <c r="W220" s="433"/>
    </row>
    <row r="221" spans="3:23" ht="45" customHeight="1">
      <c r="C221" s="707" t="s">
        <v>505</v>
      </c>
      <c r="D221" s="704" t="s">
        <v>828</v>
      </c>
      <c r="E221" s="421">
        <v>1</v>
      </c>
      <c r="F221" s="389" t="str">
        <f>'25-10-16'!J121</f>
        <v>Является ли компания членом группы</v>
      </c>
      <c r="G221" s="390" t="str">
        <f>'25-10-16'!K121</f>
        <v>нет</v>
      </c>
      <c r="H221" s="390" t="str">
        <f>'25-10-16'!L121</f>
        <v>да</v>
      </c>
      <c r="I221" s="391" t="str">
        <f>IF('25-10-16'!M121=0,"",'25-10-16'!M121)</f>
        <v/>
      </c>
      <c r="J221" s="439">
        <v>2</v>
      </c>
      <c r="K221" s="393" t="s">
        <v>363</v>
      </c>
      <c r="L221" s="394" t="s">
        <v>364</v>
      </c>
      <c r="M221" s="394"/>
      <c r="N221" s="456"/>
      <c r="O221" s="432"/>
      <c r="U221" s="464"/>
      <c r="V221" s="462"/>
      <c r="W221" s="433"/>
    </row>
    <row r="222" spans="3:23" ht="45" customHeight="1">
      <c r="C222" s="703"/>
      <c r="D222" s="705"/>
      <c r="E222" s="423">
        <v>2</v>
      </c>
      <c r="F222" s="403" t="str">
        <f>'25-10-16'!J122</f>
        <v xml:space="preserve">Наличие любых межгрупповых  финансовых  договоров и отношений </v>
      </c>
      <c r="G222" s="404" t="str">
        <f>'25-10-16'!K122</f>
        <v>нет</v>
      </c>
      <c r="H222" s="404" t="str">
        <f>'25-10-16'!L122</f>
        <v>да</v>
      </c>
      <c r="I222" s="405" t="str">
        <f>IF('25-10-16'!M122=0,"",'25-10-16'!M122)</f>
        <v>н/п</v>
      </c>
      <c r="J222" s="474">
        <v>4</v>
      </c>
      <c r="K222" s="393" t="s">
        <v>364</v>
      </c>
      <c r="L222" s="394" t="s">
        <v>363</v>
      </c>
      <c r="M222" s="394" t="s">
        <v>385</v>
      </c>
      <c r="N222" s="407"/>
      <c r="O222" s="444"/>
      <c r="U222" s="464"/>
      <c r="V222" s="462"/>
      <c r="W222" s="433"/>
    </row>
    <row r="223" spans="3:23" ht="45" customHeight="1">
      <c r="C223" s="703"/>
      <c r="D223" s="705"/>
      <c r="E223" s="423">
        <v>3</v>
      </c>
      <c r="F223" s="403" t="str">
        <f>'25-10-16'!J123</f>
        <v>Регулируются ли все  члены группы</v>
      </c>
      <c r="G223" s="404" t="str">
        <f>'25-10-16'!K123</f>
        <v>да</v>
      </c>
      <c r="H223" s="404" t="str">
        <f>'25-10-16'!L123</f>
        <v>нет</v>
      </c>
      <c r="I223" s="405" t="str">
        <f>IF('25-10-16'!M123=0,"",'25-10-16'!M123)</f>
        <v>н/п</v>
      </c>
      <c r="J223" s="475">
        <v>3</v>
      </c>
      <c r="K223" s="393" t="s">
        <v>363</v>
      </c>
      <c r="L223" s="394" t="s">
        <v>364</v>
      </c>
      <c r="M223" s="394" t="s">
        <v>385</v>
      </c>
      <c r="U223" s="464"/>
      <c r="V223" s="462"/>
      <c r="W223" s="433"/>
    </row>
    <row r="224" spans="3:23" ht="45" customHeight="1">
      <c r="C224" s="703"/>
      <c r="D224" s="705"/>
      <c r="E224" s="423">
        <v>4</v>
      </c>
      <c r="F224" s="403" t="str">
        <f>'25-10-16'!J124</f>
        <v>Отношение межгрупповых расходов к совокупным расходам компании</v>
      </c>
      <c r="G224" s="404" t="str">
        <f>'25-10-16'!K124</f>
        <v>меньше 30%</v>
      </c>
      <c r="H224" s="404" t="str">
        <f>'25-10-16'!L124</f>
        <v xml:space="preserve">больше 30% </v>
      </c>
      <c r="I224" s="405" t="str">
        <f>IF('25-10-16'!M124=0,"",'25-10-16'!M124)</f>
        <v>н/п</v>
      </c>
      <c r="J224" s="474">
        <v>4</v>
      </c>
      <c r="K224" s="393" t="s">
        <v>453</v>
      </c>
      <c r="L224" s="394" t="s">
        <v>397</v>
      </c>
      <c r="M224" s="394" t="s">
        <v>385</v>
      </c>
      <c r="U224" s="464"/>
      <c r="V224" s="462"/>
      <c r="W224" s="462"/>
    </row>
    <row r="225" spans="3:23" ht="45" customHeight="1">
      <c r="C225" s="703"/>
      <c r="D225" s="705"/>
      <c r="E225" s="423"/>
      <c r="F225" s="403"/>
      <c r="G225" s="404"/>
      <c r="H225" s="404"/>
      <c r="I225" s="405"/>
      <c r="J225" s="410"/>
      <c r="K225" s="393" t="s">
        <v>905</v>
      </c>
      <c r="L225" s="394" t="s">
        <v>905</v>
      </c>
      <c r="M225" s="426"/>
      <c r="U225" s="464"/>
      <c r="V225" s="462"/>
      <c r="W225" s="433"/>
    </row>
    <row r="226" spans="3:23" ht="45" customHeight="1">
      <c r="C226" s="703"/>
      <c r="D226" s="705"/>
      <c r="E226" s="423"/>
      <c r="F226" s="403"/>
      <c r="G226" s="404"/>
      <c r="H226" s="404"/>
      <c r="I226" s="405"/>
      <c r="J226" s="410"/>
      <c r="K226" s="393" t="s">
        <v>905</v>
      </c>
      <c r="L226" s="394" t="s">
        <v>905</v>
      </c>
      <c r="M226" s="426"/>
      <c r="U226" s="464"/>
      <c r="V226" s="462"/>
      <c r="W226" s="433"/>
    </row>
    <row r="227" spans="3:23" ht="45" customHeight="1">
      <c r="C227" s="703"/>
      <c r="D227" s="705"/>
      <c r="E227" s="423"/>
      <c r="F227" s="403"/>
      <c r="G227" s="404"/>
      <c r="H227" s="404"/>
      <c r="I227" s="405"/>
      <c r="J227" s="410"/>
      <c r="K227" s="393" t="s">
        <v>905</v>
      </c>
      <c r="L227" s="394" t="s">
        <v>905</v>
      </c>
      <c r="M227" s="426"/>
      <c r="U227" s="464"/>
      <c r="V227" s="462"/>
      <c r="W227" s="433"/>
    </row>
    <row r="228" spans="3:23" ht="45" customHeight="1">
      <c r="C228" s="703"/>
      <c r="D228" s="705"/>
      <c r="E228" s="423"/>
      <c r="F228" s="403"/>
      <c r="G228" s="404"/>
      <c r="H228" s="404"/>
      <c r="I228" s="405"/>
      <c r="J228" s="410"/>
      <c r="K228" s="393" t="s">
        <v>905</v>
      </c>
      <c r="L228" s="394" t="s">
        <v>905</v>
      </c>
      <c r="M228" s="426"/>
      <c r="U228" s="464"/>
      <c r="V228" s="462"/>
      <c r="W228" s="433"/>
    </row>
    <row r="229" spans="3:23" ht="45" customHeight="1">
      <c r="C229" s="703"/>
      <c r="D229" s="705"/>
      <c r="E229" s="423"/>
      <c r="F229" s="403"/>
      <c r="G229" s="404"/>
      <c r="H229" s="404"/>
      <c r="I229" s="405"/>
      <c r="J229" s="410"/>
      <c r="K229" s="393" t="s">
        <v>905</v>
      </c>
      <c r="L229" s="394" t="s">
        <v>905</v>
      </c>
      <c r="M229" s="426"/>
      <c r="U229" s="464"/>
      <c r="V229" s="462"/>
      <c r="W229" s="433"/>
    </row>
    <row r="230" spans="3:23" ht="45" customHeight="1">
      <c r="C230" s="703"/>
      <c r="D230" s="706"/>
      <c r="E230" s="427"/>
      <c r="F230" s="416"/>
      <c r="G230" s="417"/>
      <c r="H230" s="418"/>
      <c r="I230" s="419"/>
      <c r="J230" s="420"/>
      <c r="K230" s="429" t="s">
        <v>905</v>
      </c>
      <c r="L230" s="426" t="s">
        <v>905</v>
      </c>
      <c r="M230" s="426"/>
      <c r="U230" s="464"/>
      <c r="V230" s="462"/>
      <c r="W230" s="433"/>
    </row>
    <row r="231" spans="3:23" ht="45" customHeight="1">
      <c r="C231" s="703"/>
      <c r="D231" s="704" t="s">
        <v>830</v>
      </c>
      <c r="E231" s="421">
        <v>1</v>
      </c>
      <c r="F231" s="389" t="str">
        <f>'25-10-16'!J125</f>
        <v>Наличие конфликта интересов между связанными сторонами</v>
      </c>
      <c r="G231" s="390" t="str">
        <f>'25-10-16'!K125</f>
        <v>нет</v>
      </c>
      <c r="H231" s="390" t="str">
        <f>'25-10-16'!L125</f>
        <v>да</v>
      </c>
      <c r="I231" s="391" t="str">
        <f>IF('25-10-16'!M125=0,"",'25-10-16'!M125)</f>
        <v>н/п</v>
      </c>
      <c r="J231" s="474">
        <v>4</v>
      </c>
      <c r="K231" s="393" t="s">
        <v>364</v>
      </c>
      <c r="L231" s="394" t="s">
        <v>363</v>
      </c>
      <c r="M231" s="394" t="s">
        <v>385</v>
      </c>
      <c r="N231" s="440"/>
      <c r="U231" s="464"/>
      <c r="V231" s="462"/>
      <c r="W231" s="433"/>
    </row>
    <row r="232" spans="3:23" ht="45" customHeight="1">
      <c r="C232" s="703"/>
      <c r="D232" s="705"/>
      <c r="E232" s="423">
        <v>2</v>
      </c>
      <c r="F232" s="403" t="str">
        <f>'25-10-16'!J126</f>
        <v>Сложная ли структура собственности</v>
      </c>
      <c r="G232" s="404" t="str">
        <f>'25-10-16'!K126</f>
        <v>нет</v>
      </c>
      <c r="H232" s="404" t="str">
        <f>'25-10-16'!L126</f>
        <v>да</v>
      </c>
      <c r="I232" s="405" t="str">
        <f>IF('25-10-16'!M126=0,"",'25-10-16'!M126)</f>
        <v>н/п</v>
      </c>
      <c r="J232" s="474">
        <v>4</v>
      </c>
      <c r="K232" s="393" t="s">
        <v>364</v>
      </c>
      <c r="L232" s="394" t="s">
        <v>363</v>
      </c>
      <c r="M232" s="394" t="s">
        <v>385</v>
      </c>
      <c r="N232" s="440"/>
      <c r="U232" s="464"/>
      <c r="V232" s="462"/>
      <c r="W232" s="433"/>
    </row>
    <row r="233" spans="3:23" ht="45" customHeight="1">
      <c r="C233" s="703"/>
      <c r="D233" s="705"/>
      <c r="E233" s="423">
        <v>3</v>
      </c>
      <c r="F233" s="403" t="str">
        <f>'25-10-16'!J127</f>
        <v>Листингуется ли холдинговая компания</v>
      </c>
      <c r="G233" s="404" t="str">
        <f>'25-10-16'!K127</f>
        <v>да</v>
      </c>
      <c r="H233" s="404" t="str">
        <f>'25-10-16'!L127</f>
        <v>нет</v>
      </c>
      <c r="I233" s="405" t="str">
        <f>IF('25-10-16'!M127=0,"",'25-10-16'!M127)</f>
        <v>н/п</v>
      </c>
      <c r="J233" s="475">
        <v>3</v>
      </c>
      <c r="K233" s="393" t="s">
        <v>363</v>
      </c>
      <c r="L233" s="394" t="s">
        <v>364</v>
      </c>
      <c r="M233" s="394" t="s">
        <v>385</v>
      </c>
      <c r="U233" s="464"/>
      <c r="V233" s="462"/>
      <c r="W233" s="433"/>
    </row>
    <row r="234" spans="3:23" ht="45" customHeight="1">
      <c r="C234" s="703"/>
      <c r="D234" s="705"/>
      <c r="E234" s="423"/>
      <c r="F234" s="403"/>
      <c r="G234" s="404"/>
      <c r="H234" s="404"/>
      <c r="I234" s="405"/>
      <c r="J234" s="410"/>
      <c r="K234" s="393" t="s">
        <v>905</v>
      </c>
      <c r="L234" s="394" t="s">
        <v>905</v>
      </c>
      <c r="M234" s="426"/>
      <c r="U234" s="464"/>
      <c r="V234" s="462"/>
      <c r="W234" s="433"/>
    </row>
    <row r="235" spans="3:23" ht="45" customHeight="1">
      <c r="C235" s="703"/>
      <c r="D235" s="705"/>
      <c r="E235" s="423"/>
      <c r="F235" s="403"/>
      <c r="G235" s="404"/>
      <c r="H235" s="404"/>
      <c r="I235" s="405"/>
      <c r="J235" s="410"/>
      <c r="K235" s="393" t="s">
        <v>905</v>
      </c>
      <c r="L235" s="394" t="s">
        <v>905</v>
      </c>
      <c r="M235" s="426"/>
      <c r="U235" s="464"/>
      <c r="V235" s="462"/>
      <c r="W235" s="433"/>
    </row>
    <row r="236" spans="3:23" ht="45" customHeight="1">
      <c r="C236" s="703"/>
      <c r="D236" s="705"/>
      <c r="E236" s="423"/>
      <c r="F236" s="403"/>
      <c r="G236" s="404"/>
      <c r="H236" s="404"/>
      <c r="I236" s="405"/>
      <c r="J236" s="410"/>
      <c r="K236" s="393" t="s">
        <v>905</v>
      </c>
      <c r="L236" s="394" t="s">
        <v>905</v>
      </c>
      <c r="M236" s="426"/>
      <c r="U236" s="464"/>
      <c r="V236" s="462"/>
      <c r="W236" s="433"/>
    </row>
    <row r="237" spans="3:23" ht="45" customHeight="1">
      <c r="C237" s="703"/>
      <c r="D237" s="705"/>
      <c r="E237" s="423"/>
      <c r="F237" s="403"/>
      <c r="G237" s="404"/>
      <c r="H237" s="404"/>
      <c r="I237" s="405"/>
      <c r="J237" s="410"/>
      <c r="K237" s="393" t="s">
        <v>905</v>
      </c>
      <c r="L237" s="394" t="s">
        <v>905</v>
      </c>
      <c r="M237" s="426"/>
      <c r="U237" s="464"/>
      <c r="V237" s="462"/>
      <c r="W237" s="433"/>
    </row>
    <row r="238" spans="3:23" ht="45" customHeight="1">
      <c r="C238" s="703"/>
      <c r="D238" s="705"/>
      <c r="E238" s="423"/>
      <c r="F238" s="403"/>
      <c r="G238" s="404"/>
      <c r="H238" s="404"/>
      <c r="I238" s="405"/>
      <c r="J238" s="410"/>
      <c r="K238" s="393" t="s">
        <v>905</v>
      </c>
      <c r="L238" s="394" t="s">
        <v>905</v>
      </c>
      <c r="M238" s="426"/>
      <c r="U238" s="464"/>
      <c r="V238" s="462"/>
      <c r="W238" s="433"/>
    </row>
    <row r="239" spans="3:23" ht="45" customHeight="1">
      <c r="C239" s="703"/>
      <c r="D239" s="705"/>
      <c r="E239" s="423"/>
      <c r="F239" s="403"/>
      <c r="G239" s="404"/>
      <c r="H239" s="404"/>
      <c r="I239" s="405"/>
      <c r="J239" s="410"/>
      <c r="K239" s="393" t="s">
        <v>905</v>
      </c>
      <c r="L239" s="394" t="s">
        <v>905</v>
      </c>
      <c r="M239" s="426"/>
      <c r="U239" s="464"/>
      <c r="V239" s="462"/>
      <c r="W239" s="433"/>
    </row>
    <row r="240" spans="3:23" ht="45" customHeight="1">
      <c r="C240" s="703"/>
      <c r="D240" s="706"/>
      <c r="E240" s="427"/>
      <c r="F240" s="416"/>
      <c r="G240" s="417"/>
      <c r="H240" s="418"/>
      <c r="I240" s="419"/>
      <c r="J240" s="420"/>
      <c r="K240" s="429" t="s">
        <v>905</v>
      </c>
      <c r="L240" s="426" t="s">
        <v>905</v>
      </c>
      <c r="M240" s="426"/>
      <c r="U240" s="464"/>
      <c r="V240" s="462"/>
      <c r="W240" s="433"/>
    </row>
    <row r="241" spans="3:23" ht="45" customHeight="1">
      <c r="C241" s="703"/>
      <c r="D241" s="704" t="s">
        <v>831</v>
      </c>
      <c r="E241" s="421">
        <v>1</v>
      </c>
      <c r="F241" s="389" t="str">
        <f>'25-10-16'!J128</f>
        <v>Все члены группы работают в финансовом секторе</v>
      </c>
      <c r="G241" s="390" t="str">
        <f>'25-10-16'!K128</f>
        <v>нет</v>
      </c>
      <c r="H241" s="390" t="str">
        <f>'25-10-16'!L128</f>
        <v>да</v>
      </c>
      <c r="I241" s="391" t="str">
        <f>IF('25-10-16'!M128=0,"",'25-10-16'!M128)</f>
        <v>н/п</v>
      </c>
      <c r="J241" s="474">
        <v>4</v>
      </c>
      <c r="K241" s="393" t="s">
        <v>364</v>
      </c>
      <c r="L241" s="394" t="s">
        <v>363</v>
      </c>
      <c r="M241" s="394" t="s">
        <v>385</v>
      </c>
      <c r="N241" s="456"/>
      <c r="O241" s="435"/>
      <c r="U241" s="464"/>
      <c r="V241" s="462"/>
      <c r="W241" s="433"/>
    </row>
    <row r="242" spans="3:23" ht="45" customHeight="1">
      <c r="C242" s="703"/>
      <c r="D242" s="705"/>
      <c r="E242" s="423">
        <v>2</v>
      </c>
      <c r="F242" s="403" t="str">
        <f>'25-10-16'!J129</f>
        <v>Работают ли все члены группы в одной стране</v>
      </c>
      <c r="G242" s="404" t="str">
        <f>'25-10-16'!K129</f>
        <v>нет</v>
      </c>
      <c r="H242" s="404" t="str">
        <f>'25-10-16'!L129</f>
        <v>да</v>
      </c>
      <c r="I242" s="405" t="str">
        <f>IF('25-10-16'!M129=0,"",'25-10-16'!M129)</f>
        <v>н/п</v>
      </c>
      <c r="J242" s="474">
        <v>4</v>
      </c>
      <c r="K242" s="393" t="s">
        <v>364</v>
      </c>
      <c r="L242" s="394" t="s">
        <v>363</v>
      </c>
      <c r="M242" s="394" t="s">
        <v>385</v>
      </c>
      <c r="N242" s="407"/>
      <c r="O242" s="435"/>
      <c r="U242" s="464"/>
      <c r="V242" s="462"/>
      <c r="W242" s="433"/>
    </row>
    <row r="243" spans="3:23" ht="45" customHeight="1">
      <c r="C243" s="703"/>
      <c r="D243" s="705"/>
      <c r="E243" s="423">
        <v>3</v>
      </c>
      <c r="F243" s="403" t="str">
        <f>'25-10-16'!J130</f>
        <v>Работает ли один из членов группы в стране, подверженной природным катастрофам</v>
      </c>
      <c r="G243" s="404" t="str">
        <f>'25-10-16'!K130</f>
        <v>нет</v>
      </c>
      <c r="H243" s="404" t="str">
        <f>'25-10-16'!L130</f>
        <v>да</v>
      </c>
      <c r="I243" s="405" t="str">
        <f>IF('25-10-16'!M130=0,"",'25-10-16'!M130)</f>
        <v>н/п</v>
      </c>
      <c r="J243" s="474">
        <v>4</v>
      </c>
      <c r="K243" s="393" t="s">
        <v>364</v>
      </c>
      <c r="L243" s="394" t="s">
        <v>363</v>
      </c>
      <c r="M243" s="394" t="s">
        <v>385</v>
      </c>
      <c r="U243" s="464"/>
      <c r="V243" s="462"/>
      <c r="W243" s="433"/>
    </row>
    <row r="244" spans="3:23" ht="45" customHeight="1">
      <c r="C244" s="703"/>
      <c r="D244" s="705"/>
      <c r="E244" s="423">
        <v>4</v>
      </c>
      <c r="F244" s="403" t="str">
        <f>'25-10-16'!J131</f>
        <v>Испытывает ли  кто-нибудь из членов группы финансовые затруднения/неплатежеспособность</v>
      </c>
      <c r="G244" s="404" t="str">
        <f>'25-10-16'!K131</f>
        <v>нет</v>
      </c>
      <c r="H244" s="404" t="str">
        <f>'25-10-16'!L131</f>
        <v>да</v>
      </c>
      <c r="I244" s="405" t="str">
        <f>IF('25-10-16'!M131=0,"",'25-10-16'!M131)</f>
        <v>н/п</v>
      </c>
      <c r="J244" s="474">
        <v>4</v>
      </c>
      <c r="K244" s="393" t="s">
        <v>364</v>
      </c>
      <c r="L244" s="394" t="s">
        <v>363</v>
      </c>
      <c r="M244" s="394" t="s">
        <v>385</v>
      </c>
      <c r="U244" s="464"/>
      <c r="V244" s="462"/>
      <c r="W244" s="433"/>
    </row>
    <row r="245" spans="3:23" ht="45" customHeight="1">
      <c r="C245" s="703"/>
      <c r="D245" s="705"/>
      <c r="E245" s="423"/>
      <c r="F245" s="403"/>
      <c r="G245" s="404"/>
      <c r="H245" s="404"/>
      <c r="I245" s="405"/>
      <c r="J245" s="410"/>
      <c r="K245" s="393" t="s">
        <v>905</v>
      </c>
      <c r="L245" s="394" t="s">
        <v>905</v>
      </c>
      <c r="M245" s="426"/>
      <c r="U245" s="464"/>
      <c r="V245" s="462"/>
      <c r="W245" s="433"/>
    </row>
    <row r="246" spans="3:23" ht="45" customHeight="1">
      <c r="C246" s="703"/>
      <c r="D246" s="705"/>
      <c r="E246" s="423"/>
      <c r="F246" s="403"/>
      <c r="G246" s="404"/>
      <c r="H246" s="404"/>
      <c r="I246" s="405"/>
      <c r="J246" s="410"/>
      <c r="K246" s="393" t="s">
        <v>905</v>
      </c>
      <c r="L246" s="394" t="s">
        <v>905</v>
      </c>
      <c r="M246" s="426"/>
      <c r="U246" s="464"/>
      <c r="V246" s="462"/>
      <c r="W246" s="433"/>
    </row>
    <row r="247" spans="3:23" ht="45" customHeight="1">
      <c r="C247" s="703"/>
      <c r="D247" s="705"/>
      <c r="E247" s="423"/>
      <c r="F247" s="403"/>
      <c r="G247" s="404"/>
      <c r="H247" s="404"/>
      <c r="I247" s="405"/>
      <c r="J247" s="410"/>
      <c r="K247" s="393" t="s">
        <v>905</v>
      </c>
      <c r="L247" s="394" t="s">
        <v>905</v>
      </c>
      <c r="M247" s="426"/>
      <c r="U247" s="464"/>
      <c r="V247" s="462"/>
      <c r="W247" s="433"/>
    </row>
    <row r="248" spans="3:23" ht="45" customHeight="1">
      <c r="C248" s="703"/>
      <c r="D248" s="705"/>
      <c r="E248" s="423"/>
      <c r="F248" s="403"/>
      <c r="G248" s="404"/>
      <c r="H248" s="404"/>
      <c r="I248" s="405"/>
      <c r="J248" s="410"/>
      <c r="K248" s="393" t="s">
        <v>905</v>
      </c>
      <c r="L248" s="394" t="s">
        <v>905</v>
      </c>
      <c r="M248" s="426"/>
      <c r="U248" s="464"/>
      <c r="V248" s="462"/>
      <c r="W248" s="433"/>
    </row>
    <row r="249" spans="3:23" ht="45" customHeight="1">
      <c r="C249" s="703"/>
      <c r="D249" s="705"/>
      <c r="E249" s="423"/>
      <c r="F249" s="403"/>
      <c r="G249" s="404"/>
      <c r="H249" s="404"/>
      <c r="I249" s="405"/>
      <c r="J249" s="410"/>
      <c r="K249" s="393" t="s">
        <v>905</v>
      </c>
      <c r="L249" s="394" t="s">
        <v>905</v>
      </c>
      <c r="M249" s="426"/>
      <c r="U249" s="464"/>
      <c r="V249" s="462"/>
      <c r="W249" s="433"/>
    </row>
    <row r="250" spans="3:23" ht="45" customHeight="1">
      <c r="C250" s="703"/>
      <c r="D250" s="706"/>
      <c r="E250" s="427"/>
      <c r="F250" s="416"/>
      <c r="G250" s="417"/>
      <c r="H250" s="418"/>
      <c r="I250" s="419"/>
      <c r="J250" s="420"/>
      <c r="K250" s="429" t="s">
        <v>905</v>
      </c>
      <c r="L250" s="426" t="s">
        <v>905</v>
      </c>
      <c r="M250" s="426"/>
      <c r="U250" s="464"/>
      <c r="V250" s="462"/>
      <c r="W250" s="433"/>
    </row>
    <row r="251" spans="3:23" ht="45" customHeight="1">
      <c r="C251" s="703"/>
      <c r="D251" s="704" t="s">
        <v>832</v>
      </c>
      <c r="E251" s="421">
        <v>1</v>
      </c>
      <c r="F251" s="389" t="str">
        <f>'25-10-16'!J132</f>
        <v>Находится ли кто-либо из членов группы в регионе с неблагоприятными макроэкономическими/внешними факторами</v>
      </c>
      <c r="G251" s="390" t="str">
        <f>'25-10-16'!K132</f>
        <v>нет</v>
      </c>
      <c r="H251" s="390" t="str">
        <f>'25-10-16'!L132</f>
        <v>да</v>
      </c>
      <c r="I251" s="391" t="str">
        <f>IF('25-10-16'!M132=0,"",'25-10-16'!M132)</f>
        <v>н/п</v>
      </c>
      <c r="J251" s="474">
        <v>4</v>
      </c>
      <c r="K251" s="393" t="s">
        <v>364</v>
      </c>
      <c r="L251" s="394" t="s">
        <v>363</v>
      </c>
      <c r="M251" s="394" t="s">
        <v>385</v>
      </c>
      <c r="U251" s="464"/>
      <c r="V251" s="462"/>
      <c r="W251" s="433"/>
    </row>
    <row r="252" spans="3:23" ht="45" customHeight="1">
      <c r="C252" s="703"/>
      <c r="D252" s="705"/>
      <c r="E252" s="423">
        <v>2</v>
      </c>
      <c r="F252" s="403" t="str">
        <f>'25-10-16'!J133</f>
        <v>Испытывает ли кто-либо из членов группы негативные рыночные и операционные проблемы</v>
      </c>
      <c r="G252" s="404" t="str">
        <f>'25-10-16'!K133</f>
        <v>нет</v>
      </c>
      <c r="H252" s="404" t="str">
        <f>'25-10-16'!L133</f>
        <v>да</v>
      </c>
      <c r="I252" s="405" t="str">
        <f>IF('25-10-16'!M133=0,"",'25-10-16'!M133)</f>
        <v>н/п</v>
      </c>
      <c r="J252" s="474">
        <v>4</v>
      </c>
      <c r="K252" s="393" t="s">
        <v>364</v>
      </c>
      <c r="L252" s="394" t="s">
        <v>363</v>
      </c>
      <c r="M252" s="394" t="s">
        <v>385</v>
      </c>
      <c r="U252" s="464"/>
      <c r="V252" s="462"/>
      <c r="W252" s="433"/>
    </row>
    <row r="253" spans="3:23" ht="45" customHeight="1">
      <c r="C253" s="703"/>
      <c r="D253" s="705"/>
      <c r="E253" s="423"/>
      <c r="F253" s="403"/>
      <c r="G253" s="404"/>
      <c r="H253" s="404"/>
      <c r="I253" s="405"/>
      <c r="J253" s="410"/>
      <c r="K253" s="393" t="s">
        <v>905</v>
      </c>
      <c r="L253" s="394" t="s">
        <v>905</v>
      </c>
      <c r="M253" s="426"/>
      <c r="U253" s="464"/>
      <c r="V253" s="462"/>
      <c r="W253" s="433"/>
    </row>
    <row r="254" spans="3:23" ht="45" customHeight="1">
      <c r="C254" s="703"/>
      <c r="D254" s="705"/>
      <c r="E254" s="423"/>
      <c r="F254" s="403"/>
      <c r="G254" s="404"/>
      <c r="H254" s="404"/>
      <c r="I254" s="405"/>
      <c r="J254" s="410"/>
      <c r="K254" s="393" t="s">
        <v>905</v>
      </c>
      <c r="L254" s="394" t="s">
        <v>905</v>
      </c>
      <c r="M254" s="426"/>
      <c r="U254" s="464"/>
      <c r="V254" s="462"/>
      <c r="W254" s="433"/>
    </row>
    <row r="255" spans="3:23" ht="45" customHeight="1">
      <c r="C255" s="703"/>
      <c r="D255" s="705"/>
      <c r="E255" s="423"/>
      <c r="F255" s="403"/>
      <c r="G255" s="404"/>
      <c r="H255" s="404"/>
      <c r="I255" s="405"/>
      <c r="J255" s="410"/>
      <c r="K255" s="393" t="s">
        <v>905</v>
      </c>
      <c r="L255" s="394" t="s">
        <v>905</v>
      </c>
      <c r="M255" s="426"/>
      <c r="U255" s="464"/>
      <c r="V255" s="462"/>
      <c r="W255" s="433"/>
    </row>
    <row r="256" spans="3:23" ht="45" customHeight="1">
      <c r="C256" s="703"/>
      <c r="D256" s="705"/>
      <c r="E256" s="423"/>
      <c r="F256" s="403"/>
      <c r="G256" s="404"/>
      <c r="H256" s="404"/>
      <c r="I256" s="405"/>
      <c r="J256" s="410"/>
      <c r="K256" s="393" t="s">
        <v>905</v>
      </c>
      <c r="L256" s="394" t="s">
        <v>905</v>
      </c>
      <c r="M256" s="426"/>
      <c r="U256" s="464"/>
      <c r="V256" s="462"/>
      <c r="W256" s="433"/>
    </row>
    <row r="257" spans="3:23" ht="45" customHeight="1">
      <c r="C257" s="703"/>
      <c r="D257" s="705"/>
      <c r="E257" s="423"/>
      <c r="F257" s="403"/>
      <c r="G257" s="404"/>
      <c r="H257" s="404"/>
      <c r="I257" s="405"/>
      <c r="J257" s="410"/>
      <c r="K257" s="393" t="s">
        <v>905</v>
      </c>
      <c r="L257" s="394" t="s">
        <v>905</v>
      </c>
      <c r="M257" s="426"/>
      <c r="U257" s="464"/>
      <c r="V257" s="462"/>
      <c r="W257" s="433"/>
    </row>
    <row r="258" spans="3:23" ht="45" customHeight="1">
      <c r="C258" s="703"/>
      <c r="D258" s="705"/>
      <c r="E258" s="423"/>
      <c r="F258" s="403"/>
      <c r="G258" s="404"/>
      <c r="H258" s="404"/>
      <c r="I258" s="405"/>
      <c r="J258" s="410"/>
      <c r="K258" s="393" t="s">
        <v>905</v>
      </c>
      <c r="L258" s="394" t="s">
        <v>905</v>
      </c>
      <c r="M258" s="426"/>
      <c r="U258" s="464"/>
      <c r="V258" s="462"/>
      <c r="W258" s="433"/>
    </row>
    <row r="259" spans="3:23" ht="45" customHeight="1">
      <c r="C259" s="703"/>
      <c r="D259" s="705"/>
      <c r="E259" s="423"/>
      <c r="F259" s="403"/>
      <c r="G259" s="404"/>
      <c r="H259" s="404"/>
      <c r="I259" s="405"/>
      <c r="J259" s="410"/>
      <c r="K259" s="393" t="s">
        <v>905</v>
      </c>
      <c r="L259" s="394" t="s">
        <v>905</v>
      </c>
      <c r="M259" s="426"/>
      <c r="U259" s="464"/>
      <c r="V259" s="462"/>
      <c r="W259" s="433"/>
    </row>
    <row r="260" spans="3:23" ht="45" customHeight="1">
      <c r="C260" s="708"/>
      <c r="D260" s="706"/>
      <c r="E260" s="427"/>
      <c r="F260" s="416"/>
      <c r="G260" s="417"/>
      <c r="H260" s="418"/>
      <c r="I260" s="419"/>
      <c r="J260" s="420"/>
      <c r="K260" s="429" t="s">
        <v>905</v>
      </c>
      <c r="L260" s="426" t="s">
        <v>905</v>
      </c>
      <c r="M260" s="426"/>
      <c r="U260" s="464"/>
      <c r="V260" s="462"/>
      <c r="W260" s="433"/>
    </row>
    <row r="261" spans="3:23" ht="45" customHeight="1">
      <c r="C261" s="707" t="s">
        <v>519</v>
      </c>
      <c r="D261" s="704" t="s">
        <v>520</v>
      </c>
      <c r="E261" s="421">
        <v>1</v>
      </c>
      <c r="F261" s="389" t="str">
        <f>'25-10-16'!J135</f>
        <v xml:space="preserve">Соблюдение инструкций по регулированию страховой деятельности за последний год </v>
      </c>
      <c r="G261" s="390" t="str">
        <f>'25-10-16'!K135</f>
        <v xml:space="preserve">менее 2 нарушений </v>
      </c>
      <c r="H261" s="390" t="str">
        <f>'25-10-16'!L135</f>
        <v xml:space="preserve">2 и более нарушений </v>
      </c>
      <c r="I261" s="391" t="str">
        <f>IF('25-10-16'!M135=0,"",'25-10-16'!M135)</f>
        <v/>
      </c>
      <c r="J261" s="439">
        <v>2</v>
      </c>
      <c r="K261" s="393" t="s">
        <v>886</v>
      </c>
      <c r="L261" s="394" t="s">
        <v>887</v>
      </c>
      <c r="M261" s="394"/>
      <c r="N261" s="456"/>
      <c r="O261" s="460"/>
      <c r="P261" s="460"/>
      <c r="Q261" s="460"/>
      <c r="R261" s="432"/>
      <c r="S261" s="432"/>
      <c r="U261" s="476"/>
      <c r="V261" s="477"/>
      <c r="W261" s="477"/>
    </row>
    <row r="262" spans="3:23" ht="45" customHeight="1">
      <c r="C262" s="703"/>
      <c r="D262" s="705"/>
      <c r="E262" s="423">
        <v>2</v>
      </c>
      <c r="F262" s="403" t="str">
        <f>'25-10-16'!J136</f>
        <v>Соблюдение кодекса корпоративного управления за последние 3 года</v>
      </c>
      <c r="G262" s="404" t="str">
        <f>'25-10-16'!K136</f>
        <v xml:space="preserve">нарушений не было </v>
      </c>
      <c r="H262" s="393" t="s">
        <v>1177</v>
      </c>
      <c r="I262" s="405" t="str">
        <f>IF('25-10-16'!M136=0,"",'25-10-16'!M136)</f>
        <v/>
      </c>
      <c r="J262" s="414">
        <v>2</v>
      </c>
      <c r="K262" s="393" t="s">
        <v>1177</v>
      </c>
      <c r="L262" s="394" t="s">
        <v>701</v>
      </c>
      <c r="M262" s="394"/>
      <c r="N262" s="407"/>
      <c r="O262" s="430"/>
      <c r="P262" s="430"/>
      <c r="Q262" s="430"/>
      <c r="R262" s="444"/>
      <c r="S262" s="444"/>
      <c r="U262" s="476"/>
      <c r="V262" s="477"/>
      <c r="W262" s="477"/>
    </row>
    <row r="263" spans="3:23" ht="45" customHeight="1">
      <c r="C263" s="703"/>
      <c r="D263" s="705"/>
      <c r="E263" s="423">
        <v>3</v>
      </c>
      <c r="F263" s="403" t="str">
        <f>'25-10-16'!J137</f>
        <v>Соблюдение требований по платежеспособности за последний год</v>
      </c>
      <c r="G263" s="404" t="str">
        <f>'25-10-16'!K137</f>
        <v xml:space="preserve">нарушений не было </v>
      </c>
      <c r="H263" s="393" t="s">
        <v>1177</v>
      </c>
      <c r="I263" s="405" t="str">
        <f>IF('25-10-16'!M137=0,"",'25-10-16'!M137)</f>
        <v/>
      </c>
      <c r="J263" s="414">
        <v>2</v>
      </c>
      <c r="K263" s="393" t="s">
        <v>1177</v>
      </c>
      <c r="L263" s="394" t="s">
        <v>701</v>
      </c>
      <c r="M263" s="394"/>
      <c r="R263" s="432"/>
      <c r="S263" s="432"/>
      <c r="U263" s="476"/>
      <c r="V263" s="477"/>
      <c r="W263" s="477"/>
    </row>
    <row r="264" spans="3:23" ht="45" customHeight="1">
      <c r="C264" s="703"/>
      <c r="D264" s="705"/>
      <c r="E264" s="423">
        <v>4</v>
      </c>
      <c r="F264" s="403" t="str">
        <f>'25-10-16'!J138</f>
        <v>Соблюдение ПОДФТ за последние 3 года</v>
      </c>
      <c r="G264" s="404" t="str">
        <f>'25-10-16'!K138</f>
        <v xml:space="preserve">нарушений не было </v>
      </c>
      <c r="H264" s="393" t="s">
        <v>1177</v>
      </c>
      <c r="I264" s="405" t="str">
        <f>IF('25-10-16'!M138=0,"",'25-10-16'!M138)</f>
        <v/>
      </c>
      <c r="J264" s="414">
        <v>2</v>
      </c>
      <c r="K264" s="393" t="s">
        <v>1177</v>
      </c>
      <c r="L264" s="394" t="s">
        <v>701</v>
      </c>
      <c r="M264" s="394"/>
      <c r="N264" s="456"/>
      <c r="O264" s="444"/>
      <c r="P264" s="444"/>
      <c r="Q264" s="444"/>
      <c r="R264" s="444"/>
      <c r="S264" s="444"/>
      <c r="U264" s="476"/>
      <c r="V264" s="477"/>
      <c r="W264" s="477"/>
    </row>
    <row r="265" spans="3:23" ht="45" customHeight="1">
      <c r="C265" s="703"/>
      <c r="D265" s="705"/>
      <c r="E265" s="423">
        <v>5</v>
      </c>
      <c r="F265" s="403" t="str">
        <f>'25-10-16'!J139</f>
        <v>Соблюдение трудового законодательства за последние 3 года</v>
      </c>
      <c r="G265" s="404" t="str">
        <f>'25-10-16'!K139</f>
        <v xml:space="preserve">нарушений не было </v>
      </c>
      <c r="H265" s="393" t="s">
        <v>1177</v>
      </c>
      <c r="I265" s="405" t="str">
        <f>IF('25-10-16'!M139=0,"",'25-10-16'!M139)</f>
        <v/>
      </c>
      <c r="J265" s="414">
        <v>2</v>
      </c>
      <c r="K265" s="393" t="s">
        <v>1177</v>
      </c>
      <c r="L265" s="394" t="s">
        <v>701</v>
      </c>
      <c r="M265" s="394"/>
      <c r="U265" s="476"/>
      <c r="V265" s="477"/>
      <c r="W265" s="477"/>
    </row>
    <row r="266" spans="3:23" ht="45" customHeight="1">
      <c r="C266" s="703"/>
      <c r="D266" s="705"/>
      <c r="E266" s="423">
        <v>6</v>
      </c>
      <c r="F266" s="403" t="str">
        <f>'25-10-16'!J140</f>
        <v>Соблюдение налогового законодательства за последние 3 года</v>
      </c>
      <c r="G266" s="404" t="str">
        <f>'25-10-16'!K140</f>
        <v xml:space="preserve">нарушений не было </v>
      </c>
      <c r="H266" s="393" t="s">
        <v>1177</v>
      </c>
      <c r="I266" s="405" t="str">
        <f>IF('25-10-16'!M140=0,"",'25-10-16'!M140)</f>
        <v/>
      </c>
      <c r="J266" s="414">
        <v>2</v>
      </c>
      <c r="K266" s="393" t="s">
        <v>1177</v>
      </c>
      <c r="L266" s="394" t="s">
        <v>701</v>
      </c>
      <c r="M266" s="394"/>
      <c r="U266" s="476"/>
      <c r="V266" s="477"/>
      <c r="W266" s="477"/>
    </row>
    <row r="267" spans="3:23">
      <c r="C267" s="703"/>
      <c r="D267" s="705"/>
      <c r="E267" s="423">
        <v>7</v>
      </c>
      <c r="F267" s="403" t="str">
        <f>'25-10-16'!J141</f>
        <v>Соблюдение других, не перечисленных выше законодательных актов за последние 3 года</v>
      </c>
      <c r="G267" s="404" t="str">
        <f>'25-10-16'!K141</f>
        <v xml:space="preserve">нарушений не было </v>
      </c>
      <c r="H267" s="393" t="s">
        <v>1177</v>
      </c>
      <c r="I267" s="405" t="str">
        <f>IF('25-10-16'!M141=0,"",'25-10-16'!M141)</f>
        <v/>
      </c>
      <c r="J267" s="414">
        <v>2</v>
      </c>
      <c r="K267" s="393" t="s">
        <v>1177</v>
      </c>
      <c r="L267" s="394" t="s">
        <v>701</v>
      </c>
      <c r="M267" s="394"/>
      <c r="U267" s="476"/>
      <c r="V267" s="477"/>
      <c r="W267" s="477"/>
    </row>
    <row r="268" spans="3:23">
      <c r="C268" s="703"/>
      <c r="D268" s="705"/>
      <c r="E268" s="423"/>
      <c r="F268" s="403"/>
      <c r="G268" s="404"/>
      <c r="H268" s="404"/>
      <c r="I268" s="405"/>
      <c r="J268" s="410"/>
      <c r="K268" s="393" t="s">
        <v>905</v>
      </c>
      <c r="L268" s="394" t="s">
        <v>905</v>
      </c>
      <c r="M268" s="426"/>
      <c r="U268" s="476"/>
      <c r="V268" s="477"/>
      <c r="W268" s="477"/>
    </row>
    <row r="269" spans="3:23">
      <c r="C269" s="703"/>
      <c r="D269" s="705"/>
      <c r="E269" s="423"/>
      <c r="F269" s="403"/>
      <c r="G269" s="404"/>
      <c r="H269" s="404"/>
      <c r="I269" s="405"/>
      <c r="J269" s="410"/>
      <c r="K269" s="393" t="s">
        <v>905</v>
      </c>
      <c r="L269" s="394" t="s">
        <v>905</v>
      </c>
      <c r="M269" s="426"/>
      <c r="U269" s="476"/>
      <c r="V269" s="477"/>
      <c r="W269" s="477"/>
    </row>
    <row r="270" spans="3:23">
      <c r="C270" s="703"/>
      <c r="D270" s="706"/>
      <c r="E270" s="427"/>
      <c r="F270" s="416"/>
      <c r="G270" s="417"/>
      <c r="H270" s="418"/>
      <c r="I270" s="419"/>
      <c r="J270" s="420"/>
      <c r="K270" s="429" t="s">
        <v>905</v>
      </c>
      <c r="L270" s="426" t="s">
        <v>905</v>
      </c>
      <c r="M270" s="426"/>
      <c r="U270" s="476"/>
      <c r="V270" s="477"/>
      <c r="W270" s="477"/>
    </row>
    <row r="271" spans="3:23" ht="15" customHeight="1">
      <c r="C271" s="703"/>
      <c r="D271" s="704" t="s">
        <v>526</v>
      </c>
      <c r="E271" s="421">
        <v>1</v>
      </c>
      <c r="F271" s="389" t="str">
        <f>'25-10-16'!J142</f>
        <v>Наличие у организации судебных процессов, не связанных с договорами страхования, в настоящий момент</v>
      </c>
      <c r="G271" s="390" t="str">
        <f>'25-10-16'!K142</f>
        <v>нет</v>
      </c>
      <c r="H271" s="390" t="str">
        <f>'25-10-16'!L142</f>
        <v>да</v>
      </c>
      <c r="I271" s="391" t="str">
        <f>IF('25-10-16'!M142=0,"",'25-10-16'!M142)</f>
        <v/>
      </c>
      <c r="J271" s="439">
        <v>2</v>
      </c>
      <c r="K271" s="393" t="s">
        <v>363</v>
      </c>
      <c r="L271" s="394" t="s">
        <v>364</v>
      </c>
      <c r="M271" s="394"/>
      <c r="N271" s="407"/>
      <c r="O271" s="435"/>
      <c r="P271" s="435"/>
      <c r="U271" s="464"/>
      <c r="V271" s="462"/>
      <c r="W271" s="462"/>
    </row>
    <row r="272" spans="3:23" ht="15" customHeight="1">
      <c r="C272" s="703"/>
      <c r="D272" s="705"/>
      <c r="E272" s="423">
        <v>2</v>
      </c>
      <c r="F272" s="403" t="str">
        <f>'25-10-16'!J143</f>
        <v>Имеет ли компании условные провизии на данные судебные процессы</v>
      </c>
      <c r="G272" s="404" t="str">
        <f>'25-10-16'!K143</f>
        <v>да</v>
      </c>
      <c r="H272" s="404" t="str">
        <f>'25-10-16'!L143</f>
        <v>нет</v>
      </c>
      <c r="I272" s="405" t="str">
        <f>IF('25-10-16'!M143=0,"",'25-10-16'!M143)</f>
        <v>н/п</v>
      </c>
      <c r="J272" s="463">
        <v>5</v>
      </c>
      <c r="K272" s="393" t="s">
        <v>363</v>
      </c>
      <c r="L272" s="394" t="s">
        <v>364</v>
      </c>
      <c r="M272" s="394" t="s">
        <v>385</v>
      </c>
      <c r="N272" s="456"/>
      <c r="O272" s="435"/>
      <c r="P272" s="435"/>
      <c r="Q272" s="422"/>
      <c r="R272" s="422"/>
      <c r="S272" s="422"/>
      <c r="T272" s="422"/>
      <c r="U272" s="464"/>
      <c r="V272" s="462"/>
      <c r="W272" s="398"/>
    </row>
    <row r="273" spans="3:23" ht="15" customHeight="1">
      <c r="C273" s="703"/>
      <c r="D273" s="705"/>
      <c r="E273" s="423">
        <v>3</v>
      </c>
      <c r="F273" s="403" t="str">
        <f>'25-10-16'!J144</f>
        <v>Доля величины резерва по судебным делам, не связанными с договорами страхования, в чистых активах компании</v>
      </c>
      <c r="G273" s="404" t="str">
        <f>'25-10-16'!K144</f>
        <v xml:space="preserve">меньше 5% активов </v>
      </c>
      <c r="H273" s="404" t="str">
        <f>'25-10-16'!L144</f>
        <v xml:space="preserve">больше 5% активов </v>
      </c>
      <c r="I273" s="405" t="str">
        <f>IF('25-10-16'!M144=0,"",'25-10-16'!M144)</f>
        <v/>
      </c>
      <c r="J273" s="414">
        <v>2</v>
      </c>
      <c r="K273" s="393" t="s">
        <v>528</v>
      </c>
      <c r="L273" s="394" t="s">
        <v>530</v>
      </c>
      <c r="M273" s="394"/>
      <c r="U273" s="464"/>
      <c r="V273" s="462"/>
      <c r="W273" s="398"/>
    </row>
    <row r="274" spans="3:23" ht="50.25" customHeight="1">
      <c r="C274" s="703"/>
      <c r="D274" s="705"/>
      <c r="E274" s="423">
        <v>4</v>
      </c>
      <c r="F274" s="448" t="str">
        <f>'25-10-16'!J145</f>
        <v>Отношение количества нерешенных судебных процессов, связанных с договорами страхования, в течение последних 12 месяцев к общему количеству действующих страховых договоров</v>
      </c>
      <c r="G274" s="404" t="str">
        <f>'25-10-16'!K145</f>
        <v xml:space="preserve">меньше 1% </v>
      </c>
      <c r="H274" s="404" t="str">
        <f>'25-10-16'!L145</f>
        <v>больше 1%</v>
      </c>
      <c r="I274" s="405" t="str">
        <f>IF('25-10-16'!M145=0,"",'25-10-16'!M145)</f>
        <v/>
      </c>
      <c r="J274" s="414">
        <v>2</v>
      </c>
      <c r="K274" s="393" t="s">
        <v>457</v>
      </c>
      <c r="L274" s="394" t="s">
        <v>867</v>
      </c>
      <c r="M274" s="394"/>
      <c r="U274" s="464"/>
      <c r="V274" s="462"/>
      <c r="W274" s="433"/>
    </row>
    <row r="275" spans="3:23" ht="15" customHeight="1">
      <c r="C275" s="703"/>
      <c r="D275" s="705"/>
      <c r="E275" s="423"/>
      <c r="F275" s="403"/>
      <c r="G275" s="404"/>
      <c r="H275" s="404"/>
      <c r="I275" s="405"/>
      <c r="J275" s="410"/>
      <c r="K275" s="393" t="s">
        <v>905</v>
      </c>
      <c r="L275" s="394" t="s">
        <v>905</v>
      </c>
      <c r="M275" s="426"/>
      <c r="U275" s="478"/>
      <c r="V275" s="479"/>
      <c r="W275" s="433"/>
    </row>
    <row r="276" spans="3:23" ht="15" customHeight="1">
      <c r="C276" s="703"/>
      <c r="D276" s="705"/>
      <c r="E276" s="423"/>
      <c r="F276" s="403"/>
      <c r="G276" s="404"/>
      <c r="H276" s="404"/>
      <c r="I276" s="405"/>
      <c r="J276" s="410"/>
      <c r="K276" s="393" t="s">
        <v>905</v>
      </c>
      <c r="L276" s="394" t="s">
        <v>905</v>
      </c>
      <c r="M276" s="426"/>
      <c r="U276" s="478"/>
      <c r="V276" s="479"/>
      <c r="W276" s="433"/>
    </row>
    <row r="277" spans="3:23" ht="15" customHeight="1">
      <c r="C277" s="703"/>
      <c r="D277" s="705"/>
      <c r="E277" s="423"/>
      <c r="F277" s="403"/>
      <c r="G277" s="404"/>
      <c r="H277" s="404"/>
      <c r="I277" s="405"/>
      <c r="J277" s="410"/>
      <c r="K277" s="393" t="s">
        <v>905</v>
      </c>
      <c r="L277" s="394" t="s">
        <v>905</v>
      </c>
      <c r="M277" s="426"/>
      <c r="U277" s="478"/>
      <c r="V277" s="479"/>
      <c r="W277" s="433"/>
    </row>
    <row r="278" spans="3:23" ht="15" customHeight="1">
      <c r="C278" s="703"/>
      <c r="D278" s="705"/>
      <c r="E278" s="423"/>
      <c r="F278" s="403"/>
      <c r="G278" s="404"/>
      <c r="H278" s="404"/>
      <c r="I278" s="405"/>
      <c r="J278" s="410"/>
      <c r="K278" s="393" t="s">
        <v>905</v>
      </c>
      <c r="L278" s="394" t="s">
        <v>905</v>
      </c>
      <c r="M278" s="426"/>
      <c r="U278" s="478"/>
      <c r="V278" s="479"/>
      <c r="W278" s="433"/>
    </row>
    <row r="279" spans="3:23" ht="15" customHeight="1">
      <c r="C279" s="703"/>
      <c r="D279" s="705"/>
      <c r="E279" s="423"/>
      <c r="F279" s="403"/>
      <c r="G279" s="404"/>
      <c r="H279" s="404"/>
      <c r="I279" s="405"/>
      <c r="J279" s="410"/>
      <c r="K279" s="393" t="s">
        <v>905</v>
      </c>
      <c r="L279" s="394" t="s">
        <v>905</v>
      </c>
      <c r="M279" s="426"/>
      <c r="U279" s="478"/>
      <c r="V279" s="479"/>
      <c r="W279" s="433"/>
    </row>
    <row r="280" spans="3:23" ht="15" customHeight="1">
      <c r="C280" s="703"/>
      <c r="D280" s="706"/>
      <c r="E280" s="427"/>
      <c r="F280" s="416"/>
      <c r="G280" s="417"/>
      <c r="H280" s="418"/>
      <c r="I280" s="419"/>
      <c r="J280" s="420"/>
      <c r="K280" s="429" t="s">
        <v>905</v>
      </c>
      <c r="L280" s="426" t="s">
        <v>905</v>
      </c>
      <c r="M280" s="426"/>
      <c r="U280" s="478"/>
      <c r="V280" s="479"/>
      <c r="W280" s="433"/>
    </row>
    <row r="281" spans="3:23">
      <c r="C281" s="703"/>
      <c r="D281" s="704" t="s">
        <v>833</v>
      </c>
      <c r="E281" s="421">
        <v>1</v>
      </c>
      <c r="F281" s="389" t="str">
        <f>'25-10-16'!J146</f>
        <v>Наличие жалоб страхователей,  решенных регулятором за последние 3 года</v>
      </c>
      <c r="G281" s="390" t="str">
        <f>'25-10-16'!K146</f>
        <v>нет</v>
      </c>
      <c r="H281" s="390" t="str">
        <f>'25-10-16'!L146</f>
        <v>да</v>
      </c>
      <c r="I281" s="391" t="str">
        <f>IF('25-10-16'!M146=0,"",'25-10-16'!M146)</f>
        <v/>
      </c>
      <c r="J281" s="439">
        <v>2</v>
      </c>
      <c r="K281" s="393" t="s">
        <v>363</v>
      </c>
      <c r="L281" s="394" t="s">
        <v>364</v>
      </c>
      <c r="M281" s="394"/>
      <c r="N281" s="407"/>
      <c r="O281" s="480"/>
      <c r="P281" s="480"/>
      <c r="Q281" s="480"/>
      <c r="R281" s="435"/>
      <c r="U281" s="464"/>
      <c r="V281" s="462"/>
      <c r="W281" s="462"/>
    </row>
    <row r="282" spans="3:23">
      <c r="C282" s="703"/>
      <c r="D282" s="705"/>
      <c r="E282" s="423">
        <v>2</v>
      </c>
      <c r="F282" s="403" t="str">
        <f>'25-10-16'!J147</f>
        <v>Наличие жалоб со стороны общественности, т.е. негативные публикации в средствах массовой информации за последние 3 года</v>
      </c>
      <c r="G282" s="404" t="str">
        <f>'25-10-16'!K147</f>
        <v>нет</v>
      </c>
      <c r="H282" s="404" t="str">
        <f>'25-10-16'!L147</f>
        <v>да</v>
      </c>
      <c r="I282" s="405" t="str">
        <f>IF('25-10-16'!M147=0,"",'25-10-16'!M147)</f>
        <v/>
      </c>
      <c r="J282" s="414">
        <v>2</v>
      </c>
      <c r="K282" s="393" t="s">
        <v>363</v>
      </c>
      <c r="L282" s="394" t="s">
        <v>364</v>
      </c>
      <c r="M282" s="394"/>
      <c r="N282" s="407"/>
      <c r="O282" s="480"/>
      <c r="P282" s="480"/>
      <c r="Q282" s="480"/>
      <c r="R282" s="435"/>
      <c r="U282" s="464"/>
      <c r="V282" s="462"/>
      <c r="W282" s="462"/>
    </row>
    <row r="283" spans="3:23">
      <c r="C283" s="703"/>
      <c r="D283" s="705"/>
      <c r="E283" s="423">
        <v>3</v>
      </c>
      <c r="F283" s="403" t="str">
        <f>'25-10-16'!J148</f>
        <v>Наличие официальных жалоб со стороны регуляторов других стран за последние 3 года</v>
      </c>
      <c r="G283" s="404" t="str">
        <f>'25-10-16'!K148</f>
        <v>нет</v>
      </c>
      <c r="H283" s="404" t="str">
        <f>'25-10-16'!L148</f>
        <v>да</v>
      </c>
      <c r="I283" s="405" t="str">
        <f>IF('25-10-16'!M148=0,"",'25-10-16'!M148)</f>
        <v/>
      </c>
      <c r="J283" s="414">
        <v>2</v>
      </c>
      <c r="K283" s="393" t="s">
        <v>363</v>
      </c>
      <c r="L283" s="394" t="s">
        <v>364</v>
      </c>
      <c r="M283" s="394"/>
      <c r="U283" s="464"/>
      <c r="V283" s="462"/>
      <c r="W283" s="462"/>
    </row>
    <row r="284" spans="3:23">
      <c r="C284" s="703"/>
      <c r="D284" s="705"/>
      <c r="E284" s="423">
        <v>4</v>
      </c>
      <c r="F284" s="403" t="str">
        <f>'25-10-16'!J149</f>
        <v>Наличие официальных жалоб со стороны работников за последние 3 года</v>
      </c>
      <c r="G284" s="404" t="str">
        <f>'25-10-16'!K149</f>
        <v>нет</v>
      </c>
      <c r="H284" s="404" t="str">
        <f>'25-10-16'!L149</f>
        <v>да</v>
      </c>
      <c r="I284" s="405" t="str">
        <f>IF('25-10-16'!M149=0,"",'25-10-16'!M149)</f>
        <v/>
      </c>
      <c r="J284" s="414">
        <v>2</v>
      </c>
      <c r="K284" s="393" t="s">
        <v>363</v>
      </c>
      <c r="L284" s="394" t="s">
        <v>364</v>
      </c>
      <c r="M284" s="394"/>
      <c r="U284" s="464"/>
      <c r="V284" s="462"/>
      <c r="W284" s="462"/>
    </row>
    <row r="285" spans="3:23">
      <c r="C285" s="703"/>
      <c r="D285" s="705"/>
      <c r="E285" s="423">
        <v>5</v>
      </c>
      <c r="F285" s="403" t="str">
        <f>'25-10-16'!J150</f>
        <v>Наличие официальных жалоб со стороны посредников за последние 3 года</v>
      </c>
      <c r="G285" s="404" t="str">
        <f>'25-10-16'!K150</f>
        <v>нет</v>
      </c>
      <c r="H285" s="404" t="str">
        <f>'25-10-16'!L150</f>
        <v>да</v>
      </c>
      <c r="I285" s="405" t="str">
        <f>IF('25-10-16'!M150=0,"",'25-10-16'!M150)</f>
        <v/>
      </c>
      <c r="J285" s="414">
        <v>2</v>
      </c>
      <c r="K285" s="393" t="s">
        <v>363</v>
      </c>
      <c r="L285" s="394" t="s">
        <v>364</v>
      </c>
      <c r="M285" s="394"/>
      <c r="U285" s="464"/>
      <c r="V285" s="462"/>
      <c r="W285" s="462"/>
    </row>
    <row r="286" spans="3:23">
      <c r="C286" s="703"/>
      <c r="D286" s="705"/>
      <c r="E286" s="423">
        <v>6</v>
      </c>
      <c r="F286" s="403" t="str">
        <f>'25-10-16'!J151</f>
        <v>Наличие официальных жалоб со стороны поставщиков услуг за последние 3 года</v>
      </c>
      <c r="G286" s="404" t="str">
        <f>'25-10-16'!K151</f>
        <v>нет</v>
      </c>
      <c r="H286" s="404" t="str">
        <f>'25-10-16'!L151</f>
        <v>да</v>
      </c>
      <c r="I286" s="405" t="str">
        <f>IF('25-10-16'!M151=0,"",'25-10-16'!M151)</f>
        <v/>
      </c>
      <c r="J286" s="414">
        <v>2</v>
      </c>
      <c r="K286" s="393" t="s">
        <v>363</v>
      </c>
      <c r="L286" s="394" t="s">
        <v>364</v>
      </c>
      <c r="M286" s="394"/>
      <c r="U286" s="464"/>
      <c r="V286" s="462"/>
      <c r="W286" s="462"/>
    </row>
    <row r="287" spans="3:23">
      <c r="C287" s="703"/>
      <c r="D287" s="705"/>
      <c r="E287" s="423">
        <v>7</v>
      </c>
      <c r="F287" s="403" t="str">
        <f>'25-10-16'!J152</f>
        <v>Другие жалобы за последние 3 года</v>
      </c>
      <c r="G287" s="404" t="str">
        <f>'25-10-16'!K152</f>
        <v>нет</v>
      </c>
      <c r="H287" s="404" t="str">
        <f>'25-10-16'!L152</f>
        <v>да</v>
      </c>
      <c r="I287" s="405" t="str">
        <f>IF('25-10-16'!M152=0,"",'25-10-16'!M152)</f>
        <v/>
      </c>
      <c r="J287" s="414">
        <v>2</v>
      </c>
      <c r="K287" s="393" t="s">
        <v>363</v>
      </c>
      <c r="L287" s="394" t="s">
        <v>364</v>
      </c>
      <c r="M287" s="394"/>
      <c r="U287" s="464"/>
      <c r="V287" s="462"/>
      <c r="W287" s="462"/>
    </row>
    <row r="288" spans="3:23">
      <c r="C288" s="703"/>
      <c r="D288" s="705"/>
      <c r="E288" s="423"/>
      <c r="F288" s="403"/>
      <c r="G288" s="404"/>
      <c r="H288" s="404"/>
      <c r="I288" s="405"/>
      <c r="J288" s="410"/>
      <c r="K288" s="393" t="s">
        <v>905</v>
      </c>
      <c r="L288" s="394" t="s">
        <v>905</v>
      </c>
      <c r="M288" s="426"/>
      <c r="U288" s="464"/>
      <c r="V288" s="462"/>
      <c r="W288" s="462"/>
    </row>
    <row r="289" spans="3:23">
      <c r="C289" s="703"/>
      <c r="D289" s="705"/>
      <c r="E289" s="423"/>
      <c r="F289" s="403"/>
      <c r="G289" s="404"/>
      <c r="H289" s="404"/>
      <c r="I289" s="405"/>
      <c r="J289" s="410"/>
      <c r="K289" s="393" t="s">
        <v>905</v>
      </c>
      <c r="L289" s="394" t="s">
        <v>905</v>
      </c>
      <c r="M289" s="426"/>
      <c r="U289" s="464"/>
      <c r="V289" s="462"/>
      <c r="W289" s="462"/>
    </row>
    <row r="290" spans="3:23">
      <c r="C290" s="708"/>
      <c r="D290" s="706"/>
      <c r="E290" s="427"/>
      <c r="F290" s="416"/>
      <c r="G290" s="417"/>
      <c r="H290" s="418"/>
      <c r="I290" s="419"/>
      <c r="J290" s="420"/>
      <c r="K290" s="429" t="s">
        <v>905</v>
      </c>
      <c r="L290" s="426" t="s">
        <v>905</v>
      </c>
      <c r="M290" s="426"/>
      <c r="U290" s="464"/>
      <c r="V290" s="462"/>
      <c r="W290" s="462"/>
    </row>
    <row r="291" spans="3:23" ht="15" customHeight="1">
      <c r="C291" s="707" t="s">
        <v>538</v>
      </c>
      <c r="D291" s="704" t="s">
        <v>539</v>
      </c>
      <c r="E291" s="421">
        <v>1</v>
      </c>
      <c r="F291" s="389" t="str">
        <f>'25-10-16'!J154</f>
        <v xml:space="preserve">Количество постоянных членов СД </v>
      </c>
      <c r="G291" s="390" t="str">
        <f>'25-10-16'!K154</f>
        <v>больше 3</v>
      </c>
      <c r="H291" s="390" t="str">
        <f>'25-10-16'!L154</f>
        <v>равно 3</v>
      </c>
      <c r="I291" s="391" t="str">
        <f>IF('25-10-16'!M154=0,"",'25-10-16'!M154)</f>
        <v/>
      </c>
      <c r="J291" s="392">
        <v>1</v>
      </c>
      <c r="K291" s="393" t="s">
        <v>736</v>
      </c>
      <c r="L291" s="394" t="s">
        <v>737</v>
      </c>
      <c r="M291" s="394"/>
      <c r="N291" s="407"/>
      <c r="O291" s="480"/>
      <c r="P291" s="480"/>
      <c r="Q291" s="481"/>
      <c r="R291" s="435"/>
      <c r="U291" s="478"/>
      <c r="V291" s="479"/>
      <c r="W291" s="479"/>
    </row>
    <row r="292" spans="3:23">
      <c r="C292" s="703"/>
      <c r="D292" s="705"/>
      <c r="E292" s="423">
        <v>2</v>
      </c>
      <c r="F292" s="403" t="str">
        <f>'25-10-16'!J155</f>
        <v>Отношение количества независимых директоров к общему числу директоров</v>
      </c>
      <c r="G292" s="404" t="str">
        <f>'25-10-16'!K155</f>
        <v>больше или равно 50%</v>
      </c>
      <c r="H292" s="404" t="str">
        <f>'25-10-16'!L155</f>
        <v>меньше 50%</v>
      </c>
      <c r="I292" s="405" t="str">
        <f>IF('25-10-16'!M155=0,"",'25-10-16'!M155)</f>
        <v/>
      </c>
      <c r="J292" s="406">
        <v>1</v>
      </c>
      <c r="K292" s="393" t="s">
        <v>541</v>
      </c>
      <c r="L292" s="394" t="s">
        <v>382</v>
      </c>
      <c r="M292" s="394"/>
      <c r="N292" s="407"/>
      <c r="O292" s="480"/>
      <c r="P292" s="480"/>
      <c r="Q292" s="481"/>
      <c r="R292" s="435"/>
      <c r="U292" s="478"/>
      <c r="V292" s="479"/>
      <c r="W292" s="479"/>
    </row>
    <row r="293" spans="3:23">
      <c r="C293" s="703"/>
      <c r="D293" s="705"/>
      <c r="E293" s="423">
        <v>3</v>
      </c>
      <c r="F293" s="403" t="str">
        <f>'25-10-16'!J156</f>
        <v>Половина членов СД обладают знаниями и опытом в финансовой сфере</v>
      </c>
      <c r="G293" s="404" t="str">
        <f>'25-10-16'!K156</f>
        <v>да</v>
      </c>
      <c r="H293" s="404" t="str">
        <f>'25-10-16'!L156</f>
        <v>нет</v>
      </c>
      <c r="I293" s="405" t="str">
        <f>IF('25-10-16'!M156=0,"",'25-10-16'!M156)</f>
        <v/>
      </c>
      <c r="J293" s="410">
        <v>1</v>
      </c>
      <c r="K293" s="393" t="s">
        <v>363</v>
      </c>
      <c r="L293" s="394" t="s">
        <v>364</v>
      </c>
      <c r="M293" s="394"/>
      <c r="U293" s="464"/>
      <c r="V293" s="462"/>
      <c r="W293" s="462"/>
    </row>
    <row r="294" spans="3:23" ht="15" customHeight="1">
      <c r="C294" s="703"/>
      <c r="D294" s="705"/>
      <c r="E294" s="423">
        <v>4</v>
      </c>
      <c r="F294" s="403" t="str">
        <f>'25-10-16'!J157</f>
        <v>Председатель СД является независимым и не исполняет управленческих функций в компании</v>
      </c>
      <c r="G294" s="404" t="str">
        <f>'25-10-16'!K157</f>
        <v>да</v>
      </c>
      <c r="H294" s="404" t="str">
        <f>'25-10-16'!L157</f>
        <v>нет</v>
      </c>
      <c r="I294" s="405" t="str">
        <f>IF('25-10-16'!M157=0,"",'25-10-16'!M157)</f>
        <v/>
      </c>
      <c r="J294" s="410">
        <v>1</v>
      </c>
      <c r="K294" s="393" t="s">
        <v>363</v>
      </c>
      <c r="L294" s="394" t="s">
        <v>364</v>
      </c>
      <c r="M294" s="394"/>
      <c r="U294" s="464"/>
      <c r="V294" s="462"/>
      <c r="W294" s="462"/>
    </row>
    <row r="295" spans="3:23">
      <c r="C295" s="703"/>
      <c r="D295" s="705"/>
      <c r="E295" s="423">
        <v>5</v>
      </c>
      <c r="F295" s="403" t="str">
        <f>'25-10-16'!J158</f>
        <v>Участвовал ли кто-нибудь из членов СД в преступной деятельности за последние 5 лет</v>
      </c>
      <c r="G295" s="404" t="str">
        <f>'25-10-16'!K158</f>
        <v>нет</v>
      </c>
      <c r="H295" s="404" t="str">
        <f>'25-10-16'!L158</f>
        <v>да</v>
      </c>
      <c r="I295" s="405" t="str">
        <f>IF('25-10-16'!M158=0,"",'25-10-16'!M158)</f>
        <v/>
      </c>
      <c r="J295" s="414">
        <v>2</v>
      </c>
      <c r="K295" s="393" t="s">
        <v>363</v>
      </c>
      <c r="L295" s="394" t="s">
        <v>364</v>
      </c>
      <c r="M295" s="394"/>
      <c r="U295" s="464"/>
      <c r="V295" s="462"/>
      <c r="W295" s="462"/>
    </row>
    <row r="296" spans="3:23">
      <c r="C296" s="703"/>
      <c r="D296" s="705"/>
      <c r="E296" s="423">
        <v>6</v>
      </c>
      <c r="F296" s="403" t="str">
        <f>'25-10-16'!J159</f>
        <v>Испытал ли кто-нибудь из членов СД банкротство лично/в качестве руководителя за последние 5 лет</v>
      </c>
      <c r="G296" s="404" t="str">
        <f>'25-10-16'!K159</f>
        <v>нет</v>
      </c>
      <c r="H296" s="404" t="str">
        <f>'25-10-16'!L159</f>
        <v>да</v>
      </c>
      <c r="I296" s="405" t="str">
        <f>IF('25-10-16'!M159=0,"",'25-10-16'!M159)</f>
        <v/>
      </c>
      <c r="J296" s="414">
        <v>2</v>
      </c>
      <c r="K296" s="393" t="s">
        <v>363</v>
      </c>
      <c r="L296" s="394" t="s">
        <v>364</v>
      </c>
      <c r="M296" s="394"/>
      <c r="U296" s="464"/>
      <c r="V296" s="462"/>
      <c r="W296" s="462"/>
    </row>
    <row r="297" spans="3:23">
      <c r="C297" s="703"/>
      <c r="D297" s="705"/>
      <c r="E297" s="423">
        <v>7</v>
      </c>
      <c r="F297" s="403" t="str">
        <f>'25-10-16'!J160</f>
        <v>Как минимум 2 члена СД имеют опыт работы в страховой сфере более 10 лет</v>
      </c>
      <c r="G297" s="404" t="str">
        <f>'25-10-16'!K160</f>
        <v>да</v>
      </c>
      <c r="H297" s="404" t="str">
        <f>'25-10-16'!L160</f>
        <v>нет</v>
      </c>
      <c r="I297" s="405" t="str">
        <f>IF('25-10-16'!M160=0,"",'25-10-16'!M160)</f>
        <v/>
      </c>
      <c r="J297" s="410">
        <v>1</v>
      </c>
      <c r="K297" s="393" t="s">
        <v>363</v>
      </c>
      <c r="L297" s="394" t="s">
        <v>364</v>
      </c>
      <c r="M297" s="394"/>
      <c r="U297" s="464"/>
      <c r="V297" s="462"/>
      <c r="W297" s="462"/>
    </row>
    <row r="298" spans="3:23">
      <c r="C298" s="703"/>
      <c r="D298" s="705"/>
      <c r="E298" s="423"/>
      <c r="F298" s="403"/>
      <c r="G298" s="404"/>
      <c r="H298" s="404"/>
      <c r="I298" s="405"/>
      <c r="J298" s="410"/>
      <c r="K298" s="393" t="s">
        <v>905</v>
      </c>
      <c r="L298" s="394" t="s">
        <v>905</v>
      </c>
      <c r="M298" s="426"/>
      <c r="U298" s="464"/>
      <c r="V298" s="462"/>
      <c r="W298" s="462"/>
    </row>
    <row r="299" spans="3:23">
      <c r="C299" s="703"/>
      <c r="D299" s="705"/>
      <c r="E299" s="423"/>
      <c r="F299" s="403"/>
      <c r="G299" s="404"/>
      <c r="H299" s="404"/>
      <c r="I299" s="405"/>
      <c r="J299" s="410"/>
      <c r="K299" s="393" t="s">
        <v>905</v>
      </c>
      <c r="L299" s="394" t="s">
        <v>905</v>
      </c>
      <c r="M299" s="426"/>
      <c r="U299" s="464"/>
      <c r="V299" s="462"/>
      <c r="W299" s="462"/>
    </row>
    <row r="300" spans="3:23">
      <c r="C300" s="703"/>
      <c r="D300" s="706"/>
      <c r="E300" s="427"/>
      <c r="F300" s="416"/>
      <c r="G300" s="417"/>
      <c r="H300" s="418"/>
      <c r="I300" s="419"/>
      <c r="J300" s="420"/>
      <c r="K300" s="429" t="s">
        <v>905</v>
      </c>
      <c r="L300" s="426" t="s">
        <v>905</v>
      </c>
      <c r="M300" s="426"/>
      <c r="U300" s="464"/>
      <c r="V300" s="462"/>
      <c r="W300" s="462"/>
    </row>
    <row r="301" spans="3:23" ht="15.75" customHeight="1">
      <c r="C301" s="703"/>
      <c r="D301" s="704" t="s">
        <v>547</v>
      </c>
      <c r="E301" s="421">
        <v>1</v>
      </c>
      <c r="F301" s="389" t="str">
        <f>'25-10-16'!J161</f>
        <v xml:space="preserve">Требуется ли от директоров раскрытие потенциальных конфликтов интересов </v>
      </c>
      <c r="G301" s="390" t="str">
        <f>'25-10-16'!K161</f>
        <v>да</v>
      </c>
      <c r="H301" s="390" t="str">
        <f>'25-10-16'!L161</f>
        <v>нет</v>
      </c>
      <c r="I301" s="391" t="str">
        <f>IF('25-10-16'!M161=0,"",'25-10-16'!M161)</f>
        <v/>
      </c>
      <c r="J301" s="392">
        <v>1</v>
      </c>
      <c r="K301" s="393" t="s">
        <v>363</v>
      </c>
      <c r="L301" s="394" t="s">
        <v>364</v>
      </c>
      <c r="M301" s="394"/>
      <c r="N301" s="407"/>
      <c r="O301" s="481"/>
      <c r="P301" s="481"/>
      <c r="Q301" s="435"/>
      <c r="U301" s="464"/>
      <c r="V301" s="462"/>
      <c r="W301" s="462"/>
    </row>
    <row r="302" spans="3:23">
      <c r="C302" s="703"/>
      <c r="D302" s="705"/>
      <c r="E302" s="423">
        <v>2</v>
      </c>
      <c r="F302" s="403" t="str">
        <f>'25-10-16'!J162</f>
        <v>Периодичность проведения встреч СД</v>
      </c>
      <c r="G302" s="404" t="str">
        <f>'25-10-16'!K162</f>
        <v>ежемесячно или чаще</v>
      </c>
      <c r="H302" s="404" t="str">
        <f>'25-10-16'!L162</f>
        <v>реже, чем ежемесячно</v>
      </c>
      <c r="I302" s="405" t="str">
        <f>IF('25-10-16'!M162=0,"",'25-10-16'!M162)</f>
        <v/>
      </c>
      <c r="J302" s="406">
        <v>1</v>
      </c>
      <c r="K302" s="393" t="s">
        <v>407</v>
      </c>
      <c r="L302" s="394" t="s">
        <v>410</v>
      </c>
      <c r="M302" s="394"/>
      <c r="N302" s="407"/>
      <c r="O302" s="481"/>
      <c r="P302" s="396"/>
      <c r="Q302" s="435"/>
      <c r="U302" s="464"/>
      <c r="V302" s="462"/>
      <c r="W302" s="462"/>
    </row>
    <row r="303" spans="3:23">
      <c r="C303" s="703"/>
      <c r="D303" s="705"/>
      <c r="E303" s="423">
        <v>3</v>
      </c>
      <c r="F303" s="403" t="str">
        <f>'25-10-16'!J163</f>
        <v>Все члены СД присутствовали на боле 75% встреч за последние 3 года</v>
      </c>
      <c r="G303" s="404" t="str">
        <f>'25-10-16'!K163</f>
        <v>да</v>
      </c>
      <c r="H303" s="404" t="str">
        <f>'25-10-16'!L163</f>
        <v>нет</v>
      </c>
      <c r="I303" s="405" t="str">
        <f>IF('25-10-16'!M163=0,"",'25-10-16'!M163)</f>
        <v/>
      </c>
      <c r="J303" s="410">
        <v>1</v>
      </c>
      <c r="K303" s="393" t="s">
        <v>363</v>
      </c>
      <c r="L303" s="394" t="s">
        <v>364</v>
      </c>
      <c r="M303" s="394"/>
      <c r="U303" s="464"/>
      <c r="V303" s="462"/>
      <c r="W303" s="462"/>
    </row>
    <row r="304" spans="3:23" ht="15" customHeight="1">
      <c r="C304" s="703"/>
      <c r="D304" s="705"/>
      <c r="E304" s="423">
        <v>4</v>
      </c>
      <c r="F304" s="403" t="str">
        <f>'25-10-16'!J164</f>
        <v>Пересмотр корпоротивной стратегии СД</v>
      </c>
      <c r="G304" s="404" t="str">
        <f>'25-10-16'!K164</f>
        <v>ежегодно или чаще</v>
      </c>
      <c r="H304" s="404" t="str">
        <f>'25-10-16'!L164</f>
        <v>реже, чем ежегодно</v>
      </c>
      <c r="I304" s="405" t="str">
        <f>IF('25-10-16'!M164=0,"",'25-10-16'!M164)</f>
        <v/>
      </c>
      <c r="J304" s="410">
        <v>1</v>
      </c>
      <c r="K304" s="393" t="s">
        <v>420</v>
      </c>
      <c r="L304" s="394" t="s">
        <v>422</v>
      </c>
      <c r="M304" s="394"/>
      <c r="U304" s="464"/>
      <c r="V304" s="462"/>
      <c r="W304" s="462"/>
    </row>
    <row r="305" spans="3:23">
      <c r="C305" s="703"/>
      <c r="D305" s="705"/>
      <c r="E305" s="423">
        <v>5</v>
      </c>
      <c r="F305" s="403" t="str">
        <f>'25-10-16'!J165</f>
        <v>Пересмотр положения об организационно - функциональной структуре управления компании</v>
      </c>
      <c r="G305" s="404" t="str">
        <f>'25-10-16'!K165</f>
        <v>ежегодно или чаще</v>
      </c>
      <c r="H305" s="404" t="str">
        <f>'25-10-16'!L165</f>
        <v>реже, чем ежегодно</v>
      </c>
      <c r="I305" s="405" t="str">
        <f>IF('25-10-16'!M165=0,"",'25-10-16'!M165)</f>
        <v/>
      </c>
      <c r="J305" s="410">
        <v>1</v>
      </c>
      <c r="K305" s="393" t="s">
        <v>420</v>
      </c>
      <c r="L305" s="394" t="s">
        <v>422</v>
      </c>
      <c r="M305" s="394"/>
      <c r="U305" s="464"/>
      <c r="V305" s="462"/>
      <c r="W305" s="462"/>
    </row>
    <row r="306" spans="3:23">
      <c r="C306" s="703"/>
      <c r="D306" s="705"/>
      <c r="E306" s="423">
        <v>6</v>
      </c>
      <c r="F306" s="403" t="str">
        <f>'25-10-16'!J166</f>
        <v>Периодичность отчетов о степени реализации стратегии СД</v>
      </c>
      <c r="G306" s="404" t="str">
        <f>'25-10-16'!K166</f>
        <v>ежеквартально или чаще</v>
      </c>
      <c r="H306" s="404" t="str">
        <f>'25-10-16'!L166</f>
        <v>реже, чем ежеквартально</v>
      </c>
      <c r="I306" s="405" t="str">
        <f>IF('25-10-16'!M166=0,"",'25-10-16'!M166)</f>
        <v/>
      </c>
      <c r="J306" s="410">
        <v>1</v>
      </c>
      <c r="K306" s="393" t="s">
        <v>406</v>
      </c>
      <c r="L306" s="394" t="s">
        <v>409</v>
      </c>
      <c r="M306" s="394"/>
      <c r="U306" s="464"/>
      <c r="V306" s="462"/>
      <c r="W306" s="462"/>
    </row>
    <row r="307" spans="3:23">
      <c r="C307" s="703"/>
      <c r="D307" s="705"/>
      <c r="E307" s="423"/>
      <c r="F307" s="403"/>
      <c r="G307" s="404"/>
      <c r="H307" s="404"/>
      <c r="I307" s="405"/>
      <c r="J307" s="410"/>
      <c r="K307" s="393" t="s">
        <v>905</v>
      </c>
      <c r="L307" s="394" t="s">
        <v>905</v>
      </c>
      <c r="M307" s="426"/>
      <c r="U307" s="464"/>
      <c r="V307" s="462"/>
      <c r="W307" s="462"/>
    </row>
    <row r="308" spans="3:23">
      <c r="C308" s="703"/>
      <c r="D308" s="705"/>
      <c r="E308" s="423"/>
      <c r="F308" s="403"/>
      <c r="G308" s="404"/>
      <c r="H308" s="404"/>
      <c r="I308" s="405"/>
      <c r="J308" s="410"/>
      <c r="K308" s="393" t="s">
        <v>905</v>
      </c>
      <c r="L308" s="394" t="s">
        <v>905</v>
      </c>
      <c r="M308" s="426"/>
      <c r="U308" s="464"/>
      <c r="V308" s="462"/>
      <c r="W308" s="462"/>
    </row>
    <row r="309" spans="3:23">
      <c r="C309" s="703"/>
      <c r="D309" s="705"/>
      <c r="E309" s="423"/>
      <c r="F309" s="403"/>
      <c r="G309" s="404"/>
      <c r="H309" s="404"/>
      <c r="I309" s="405"/>
      <c r="J309" s="410"/>
      <c r="K309" s="393" t="s">
        <v>905</v>
      </c>
      <c r="L309" s="394" t="s">
        <v>905</v>
      </c>
      <c r="M309" s="426"/>
      <c r="U309" s="464"/>
      <c r="V309" s="462"/>
      <c r="W309" s="462"/>
    </row>
    <row r="310" spans="3:23">
      <c r="C310" s="703"/>
      <c r="D310" s="706"/>
      <c r="E310" s="427"/>
      <c r="F310" s="416"/>
      <c r="G310" s="417"/>
      <c r="H310" s="418"/>
      <c r="I310" s="419"/>
      <c r="J310" s="420"/>
      <c r="K310" s="429" t="s">
        <v>905</v>
      </c>
      <c r="L310" s="426" t="s">
        <v>905</v>
      </c>
      <c r="M310" s="426"/>
      <c r="U310" s="464"/>
      <c r="V310" s="462"/>
      <c r="W310" s="462"/>
    </row>
    <row r="311" spans="3:23" ht="15" customHeight="1">
      <c r="C311" s="703"/>
      <c r="D311" s="704" t="s">
        <v>834</v>
      </c>
      <c r="E311" s="421">
        <v>1</v>
      </c>
      <c r="F311" s="389" t="str">
        <f>'25-10-16'!J167</f>
        <v>Основана ли политика вознаграждения на производительности компании</v>
      </c>
      <c r="G311" s="390" t="str">
        <f>'25-10-16'!K167</f>
        <v>да</v>
      </c>
      <c r="H311" s="390" t="str">
        <f>'25-10-16'!L167</f>
        <v>нет</v>
      </c>
      <c r="I311" s="391" t="str">
        <f>IF('25-10-16'!M167=0,"",'25-10-16'!M167)</f>
        <v/>
      </c>
      <c r="J311" s="468">
        <v>1</v>
      </c>
      <c r="K311" s="393" t="s">
        <v>363</v>
      </c>
      <c r="L311" s="394" t="s">
        <v>364</v>
      </c>
      <c r="M311" s="394"/>
      <c r="U311" s="464"/>
      <c r="V311" s="462"/>
      <c r="W311" s="462"/>
    </row>
    <row r="312" spans="3:23" ht="15" customHeight="1">
      <c r="C312" s="703"/>
      <c r="D312" s="705"/>
      <c r="E312" s="423">
        <v>2</v>
      </c>
      <c r="F312" s="403" t="str">
        <f>'25-10-16'!J168</f>
        <v>Содействует ли политика вознаграждения избыточному принятию риска</v>
      </c>
      <c r="G312" s="404" t="str">
        <f>'25-10-16'!K168</f>
        <v>нет</v>
      </c>
      <c r="H312" s="404" t="str">
        <f>'25-10-16'!L168</f>
        <v>да</v>
      </c>
      <c r="I312" s="405" t="str">
        <f>IF('25-10-16'!M168=0,"",'25-10-16'!M168)</f>
        <v/>
      </c>
      <c r="J312" s="414">
        <v>2</v>
      </c>
      <c r="K312" s="393" t="s">
        <v>363</v>
      </c>
      <c r="L312" s="394" t="s">
        <v>364</v>
      </c>
      <c r="M312" s="394"/>
      <c r="U312" s="464"/>
      <c r="V312" s="462"/>
      <c r="W312" s="462"/>
    </row>
    <row r="313" spans="3:23" ht="15" customHeight="1">
      <c r="C313" s="703"/>
      <c r="D313" s="705"/>
      <c r="E313" s="423"/>
      <c r="F313" s="403"/>
      <c r="G313" s="404"/>
      <c r="H313" s="404"/>
      <c r="I313" s="405"/>
      <c r="J313" s="410"/>
      <c r="K313" s="393" t="s">
        <v>905</v>
      </c>
      <c r="L313" s="394" t="s">
        <v>905</v>
      </c>
      <c r="M313" s="426"/>
      <c r="U313" s="464"/>
      <c r="V313" s="462"/>
      <c r="W313" s="462"/>
    </row>
    <row r="314" spans="3:23" ht="15" customHeight="1">
      <c r="C314" s="703"/>
      <c r="D314" s="705"/>
      <c r="E314" s="423"/>
      <c r="F314" s="403"/>
      <c r="G314" s="404"/>
      <c r="H314" s="404"/>
      <c r="I314" s="405"/>
      <c r="J314" s="410"/>
      <c r="K314" s="393" t="s">
        <v>905</v>
      </c>
      <c r="L314" s="394" t="s">
        <v>905</v>
      </c>
      <c r="M314" s="426"/>
      <c r="U314" s="464"/>
      <c r="V314" s="462"/>
      <c r="W314" s="462"/>
    </row>
    <row r="315" spans="3:23" ht="15" customHeight="1">
      <c r="C315" s="703"/>
      <c r="D315" s="705"/>
      <c r="E315" s="423"/>
      <c r="F315" s="403"/>
      <c r="G315" s="404"/>
      <c r="H315" s="404"/>
      <c r="I315" s="405"/>
      <c r="J315" s="410"/>
      <c r="K315" s="393" t="s">
        <v>905</v>
      </c>
      <c r="L315" s="394" t="s">
        <v>905</v>
      </c>
      <c r="M315" s="426"/>
      <c r="U315" s="464"/>
      <c r="V315" s="462"/>
      <c r="W315" s="462"/>
    </row>
    <row r="316" spans="3:23" ht="15" customHeight="1">
      <c r="C316" s="703"/>
      <c r="D316" s="705"/>
      <c r="E316" s="423"/>
      <c r="F316" s="403"/>
      <c r="G316" s="404"/>
      <c r="H316" s="404"/>
      <c r="I316" s="405"/>
      <c r="J316" s="410"/>
      <c r="K316" s="393" t="s">
        <v>905</v>
      </c>
      <c r="L316" s="394" t="s">
        <v>905</v>
      </c>
      <c r="M316" s="426"/>
      <c r="U316" s="464"/>
      <c r="V316" s="462"/>
      <c r="W316" s="462"/>
    </row>
    <row r="317" spans="3:23" ht="15" customHeight="1">
      <c r="C317" s="703"/>
      <c r="D317" s="705"/>
      <c r="E317" s="423"/>
      <c r="F317" s="403"/>
      <c r="G317" s="404"/>
      <c r="H317" s="404"/>
      <c r="I317" s="405"/>
      <c r="J317" s="410"/>
      <c r="K317" s="393" t="s">
        <v>905</v>
      </c>
      <c r="L317" s="394" t="s">
        <v>905</v>
      </c>
      <c r="M317" s="426"/>
      <c r="U317" s="464"/>
      <c r="V317" s="462"/>
      <c r="W317" s="462"/>
    </row>
    <row r="318" spans="3:23" ht="15" customHeight="1">
      <c r="C318" s="703"/>
      <c r="D318" s="705"/>
      <c r="E318" s="423"/>
      <c r="F318" s="403"/>
      <c r="G318" s="404"/>
      <c r="H318" s="404"/>
      <c r="I318" s="405"/>
      <c r="J318" s="410"/>
      <c r="K318" s="393" t="s">
        <v>905</v>
      </c>
      <c r="L318" s="394" t="s">
        <v>905</v>
      </c>
      <c r="M318" s="426"/>
      <c r="U318" s="464"/>
      <c r="V318" s="462"/>
      <c r="W318" s="462"/>
    </row>
    <row r="319" spans="3:23" ht="15" customHeight="1">
      <c r="C319" s="703"/>
      <c r="D319" s="705"/>
      <c r="E319" s="423"/>
      <c r="F319" s="403"/>
      <c r="G319" s="404"/>
      <c r="H319" s="404"/>
      <c r="I319" s="405"/>
      <c r="J319" s="410"/>
      <c r="K319" s="393" t="s">
        <v>905</v>
      </c>
      <c r="L319" s="394" t="s">
        <v>905</v>
      </c>
      <c r="M319" s="426"/>
      <c r="U319" s="464"/>
      <c r="V319" s="462"/>
      <c r="W319" s="462"/>
    </row>
    <row r="320" spans="3:23" ht="15" customHeight="1">
      <c r="C320" s="703"/>
      <c r="D320" s="706"/>
      <c r="E320" s="427"/>
      <c r="F320" s="416"/>
      <c r="G320" s="417"/>
      <c r="H320" s="418"/>
      <c r="I320" s="419"/>
      <c r="J320" s="420"/>
      <c r="K320" s="429" t="s">
        <v>905</v>
      </c>
      <c r="L320" s="426" t="s">
        <v>905</v>
      </c>
      <c r="M320" s="426"/>
      <c r="U320" s="464"/>
      <c r="V320" s="462"/>
      <c r="W320" s="462"/>
    </row>
    <row r="321" spans="3:23" ht="15" customHeight="1">
      <c r="C321" s="703"/>
      <c r="D321" s="704" t="s">
        <v>835</v>
      </c>
      <c r="E321" s="421">
        <v>1</v>
      </c>
      <c r="F321" s="389" t="str">
        <f>'25-10-16'!J169</f>
        <v>Наличие комитета СД по риск менеджменту</v>
      </c>
      <c r="G321" s="390" t="str">
        <f>'25-10-16'!K169</f>
        <v>да</v>
      </c>
      <c r="H321" s="390" t="str">
        <f>'25-10-16'!L169</f>
        <v>нет</v>
      </c>
      <c r="I321" s="391" t="str">
        <f>IF('25-10-16'!M169=0,"",'25-10-16'!M169)</f>
        <v/>
      </c>
      <c r="J321" s="392">
        <v>1</v>
      </c>
      <c r="K321" s="393" t="s">
        <v>363</v>
      </c>
      <c r="L321" s="394" t="s">
        <v>364</v>
      </c>
      <c r="M321" s="394"/>
      <c r="N321" s="407"/>
      <c r="O321" s="435"/>
      <c r="P321" s="435"/>
      <c r="Q321" s="435"/>
      <c r="U321" s="464"/>
      <c r="V321" s="462"/>
      <c r="W321" s="462"/>
    </row>
    <row r="322" spans="3:23" ht="15" customHeight="1">
      <c r="C322" s="703"/>
      <c r="D322" s="705"/>
      <c r="E322" s="423">
        <v>2</v>
      </c>
      <c r="F322" s="403" t="str">
        <f>'25-10-16'!J170</f>
        <v>Наличие комитета СД по комплаенс</v>
      </c>
      <c r="G322" s="404" t="str">
        <f>'25-10-16'!K170</f>
        <v>да</v>
      </c>
      <c r="H322" s="404" t="str">
        <f>'25-10-16'!L170</f>
        <v>нет</v>
      </c>
      <c r="I322" s="405" t="str">
        <f>IF('25-10-16'!M170=0,"",'25-10-16'!M170)</f>
        <v/>
      </c>
      <c r="J322" s="406">
        <v>1</v>
      </c>
      <c r="K322" s="393" t="s">
        <v>363</v>
      </c>
      <c r="L322" s="394" t="s">
        <v>364</v>
      </c>
      <c r="M322" s="394"/>
      <c r="N322" s="407"/>
      <c r="O322" s="435"/>
      <c r="P322" s="435"/>
      <c r="Q322" s="435"/>
      <c r="U322" s="464"/>
      <c r="V322" s="462"/>
      <c r="W322" s="462"/>
    </row>
    <row r="323" spans="3:23" ht="15" customHeight="1">
      <c r="C323" s="703"/>
      <c r="D323" s="705"/>
      <c r="E323" s="423">
        <v>3</v>
      </c>
      <c r="F323" s="403" t="str">
        <f>'25-10-16'!J171</f>
        <v>Наличие комитета СД по инвестициям</v>
      </c>
      <c r="G323" s="404" t="str">
        <f>'25-10-16'!K171</f>
        <v>да</v>
      </c>
      <c r="H323" s="404" t="str">
        <f>'25-10-16'!L171</f>
        <v>нет</v>
      </c>
      <c r="I323" s="405" t="str">
        <f>IF('25-10-16'!M171=0,"",'25-10-16'!M171)</f>
        <v/>
      </c>
      <c r="J323" s="410">
        <v>1</v>
      </c>
      <c r="K323" s="393" t="s">
        <v>363</v>
      </c>
      <c r="L323" s="394" t="s">
        <v>364</v>
      </c>
      <c r="M323" s="394"/>
      <c r="U323" s="464"/>
      <c r="V323" s="462"/>
      <c r="W323" s="462"/>
    </row>
    <row r="324" spans="3:23" ht="15" customHeight="1">
      <c r="C324" s="703"/>
      <c r="D324" s="705"/>
      <c r="E324" s="423">
        <v>4</v>
      </c>
      <c r="F324" s="403" t="str">
        <f>'25-10-16'!J172</f>
        <v>Распространяется ли информация до встречи СД как минимум за 7 дней</v>
      </c>
      <c r="G324" s="404" t="str">
        <f>'25-10-16'!K172</f>
        <v>да</v>
      </c>
      <c r="H324" s="404" t="str">
        <f>'25-10-16'!L172</f>
        <v>нет</v>
      </c>
      <c r="I324" s="405" t="str">
        <f>IF('25-10-16'!M172=0,"",'25-10-16'!M172)</f>
        <v/>
      </c>
      <c r="J324" s="410">
        <v>1</v>
      </c>
      <c r="K324" s="393" t="s">
        <v>363</v>
      </c>
      <c r="L324" s="394" t="s">
        <v>364</v>
      </c>
      <c r="M324" s="394"/>
      <c r="U324" s="464"/>
      <c r="V324" s="462"/>
      <c r="W324" s="462"/>
    </row>
    <row r="325" spans="3:23" ht="15" customHeight="1">
      <c r="C325" s="703"/>
      <c r="D325" s="705"/>
      <c r="E325" s="423"/>
      <c r="F325" s="403"/>
      <c r="G325" s="404"/>
      <c r="H325" s="404"/>
      <c r="I325" s="405"/>
      <c r="J325" s="410"/>
      <c r="K325" s="393" t="s">
        <v>905</v>
      </c>
      <c r="L325" s="394" t="s">
        <v>905</v>
      </c>
      <c r="M325" s="426"/>
      <c r="U325" s="464"/>
      <c r="V325" s="462"/>
      <c r="W325" s="462"/>
    </row>
    <row r="326" spans="3:23" ht="15" customHeight="1">
      <c r="C326" s="703"/>
      <c r="D326" s="705"/>
      <c r="E326" s="423"/>
      <c r="F326" s="403"/>
      <c r="G326" s="404"/>
      <c r="H326" s="404"/>
      <c r="I326" s="405"/>
      <c r="J326" s="410"/>
      <c r="K326" s="393" t="s">
        <v>905</v>
      </c>
      <c r="L326" s="394" t="s">
        <v>905</v>
      </c>
      <c r="M326" s="426"/>
      <c r="U326" s="464"/>
      <c r="V326" s="462"/>
      <c r="W326" s="462"/>
    </row>
    <row r="327" spans="3:23" ht="15" customHeight="1">
      <c r="C327" s="703"/>
      <c r="D327" s="705"/>
      <c r="E327" s="423"/>
      <c r="F327" s="403"/>
      <c r="G327" s="404"/>
      <c r="H327" s="404"/>
      <c r="I327" s="405"/>
      <c r="J327" s="410"/>
      <c r="K327" s="393" t="s">
        <v>905</v>
      </c>
      <c r="L327" s="394" t="s">
        <v>905</v>
      </c>
      <c r="M327" s="426"/>
      <c r="U327" s="464"/>
      <c r="V327" s="462"/>
      <c r="W327" s="462"/>
    </row>
    <row r="328" spans="3:23" ht="15" customHeight="1">
      <c r="C328" s="703"/>
      <c r="D328" s="705"/>
      <c r="E328" s="423"/>
      <c r="F328" s="403"/>
      <c r="G328" s="404"/>
      <c r="H328" s="404"/>
      <c r="I328" s="405"/>
      <c r="J328" s="410"/>
      <c r="K328" s="393" t="s">
        <v>905</v>
      </c>
      <c r="L328" s="394" t="s">
        <v>905</v>
      </c>
      <c r="M328" s="426"/>
      <c r="U328" s="464"/>
      <c r="V328" s="462"/>
      <c r="W328" s="462"/>
    </row>
    <row r="329" spans="3:23" ht="15" customHeight="1">
      <c r="C329" s="703"/>
      <c r="D329" s="705"/>
      <c r="E329" s="423"/>
      <c r="F329" s="403"/>
      <c r="G329" s="404"/>
      <c r="H329" s="404"/>
      <c r="I329" s="405"/>
      <c r="J329" s="410"/>
      <c r="K329" s="393" t="s">
        <v>905</v>
      </c>
      <c r="L329" s="394" t="s">
        <v>905</v>
      </c>
      <c r="M329" s="426"/>
      <c r="U329" s="464"/>
      <c r="V329" s="462"/>
      <c r="W329" s="462"/>
    </row>
    <row r="330" spans="3:23" ht="15" customHeight="1">
      <c r="C330" s="708"/>
      <c r="D330" s="706"/>
      <c r="E330" s="427"/>
      <c r="F330" s="416"/>
      <c r="G330" s="417"/>
      <c r="H330" s="418"/>
      <c r="I330" s="419"/>
      <c r="J330" s="420"/>
      <c r="K330" s="429" t="s">
        <v>905</v>
      </c>
      <c r="L330" s="426" t="s">
        <v>905</v>
      </c>
      <c r="M330" s="426"/>
      <c r="U330" s="464"/>
      <c r="V330" s="462"/>
      <c r="W330" s="462"/>
    </row>
    <row r="331" spans="3:23" ht="15" customHeight="1">
      <c r="C331" s="707" t="s">
        <v>558</v>
      </c>
      <c r="D331" s="704" t="s">
        <v>559</v>
      </c>
      <c r="E331" s="421">
        <v>1</v>
      </c>
      <c r="F331" s="389" t="str">
        <f>'25-10-16'!J174</f>
        <v xml:space="preserve">Все члены правления имеют профессиональную квалификацию в страховой/финансовой сфере </v>
      </c>
      <c r="G331" s="390" t="str">
        <f>'25-10-16'!K174</f>
        <v>да</v>
      </c>
      <c r="H331" s="390" t="str">
        <f>'25-10-16'!L174</f>
        <v>нет</v>
      </c>
      <c r="I331" s="391" t="str">
        <f>IF('25-10-16'!M174=0,"",'25-10-16'!M174)</f>
        <v/>
      </c>
      <c r="J331" s="468">
        <v>1</v>
      </c>
      <c r="K331" s="393" t="s">
        <v>363</v>
      </c>
      <c r="L331" s="394" t="s">
        <v>364</v>
      </c>
      <c r="M331" s="394"/>
      <c r="U331" s="476"/>
      <c r="V331" s="477"/>
      <c r="W331" s="477"/>
    </row>
    <row r="332" spans="3:23">
      <c r="C332" s="703"/>
      <c r="D332" s="705"/>
      <c r="E332" s="423">
        <v>2</v>
      </c>
      <c r="F332" s="403" t="str">
        <f>'25-10-16'!J175</f>
        <v>Все члены правления имеют опыт работы в страховом секторе более 5 лет</v>
      </c>
      <c r="G332" s="404" t="str">
        <f>'25-10-16'!K175</f>
        <v>да</v>
      </c>
      <c r="H332" s="404" t="str">
        <f>'25-10-16'!L175</f>
        <v>нет</v>
      </c>
      <c r="I332" s="405" t="str">
        <f>IF('25-10-16'!M175=0,"",'25-10-16'!M175)</f>
        <v/>
      </c>
      <c r="J332" s="410">
        <v>1</v>
      </c>
      <c r="K332" s="393" t="s">
        <v>363</v>
      </c>
      <c r="L332" s="394" t="s">
        <v>364</v>
      </c>
      <c r="M332" s="394"/>
      <c r="U332" s="476"/>
      <c r="V332" s="477"/>
      <c r="W332" s="477"/>
    </row>
    <row r="333" spans="3:23">
      <c r="C333" s="703"/>
      <c r="D333" s="705"/>
      <c r="E333" s="423">
        <v>3</v>
      </c>
      <c r="F333" s="403" t="str">
        <f>'25-10-16'!J176</f>
        <v>Количество изменений в составе членов правления в течение года (кроме выхода на пенсию)</v>
      </c>
      <c r="G333" s="404" t="str">
        <f>'25-10-16'!K176</f>
        <v>меньше 2</v>
      </c>
      <c r="H333" s="404" t="str">
        <f>'25-10-16'!L176</f>
        <v>больше 2</v>
      </c>
      <c r="I333" s="405" t="str">
        <f>IF('25-10-16'!M176=0,"",'25-10-16'!M176)</f>
        <v/>
      </c>
      <c r="J333" s="414">
        <v>2</v>
      </c>
      <c r="K333" s="393" t="s">
        <v>561</v>
      </c>
      <c r="L333" s="394" t="s">
        <v>563</v>
      </c>
      <c r="M333" s="394"/>
      <c r="U333" s="442"/>
      <c r="V333" s="443"/>
      <c r="W333" s="433"/>
    </row>
    <row r="334" spans="3:23">
      <c r="C334" s="703"/>
      <c r="D334" s="705"/>
      <c r="E334" s="423"/>
      <c r="F334" s="403"/>
      <c r="G334" s="404"/>
      <c r="H334" s="404"/>
      <c r="I334" s="405"/>
      <c r="J334" s="410"/>
      <c r="K334" s="393" t="s">
        <v>905</v>
      </c>
      <c r="L334" s="394" t="s">
        <v>905</v>
      </c>
      <c r="M334" s="426"/>
      <c r="U334" s="476"/>
      <c r="V334" s="477"/>
      <c r="W334" s="477"/>
    </row>
    <row r="335" spans="3:23" ht="15" customHeight="1">
      <c r="C335" s="703"/>
      <c r="D335" s="705"/>
      <c r="E335" s="423"/>
      <c r="F335" s="403"/>
      <c r="G335" s="404"/>
      <c r="H335" s="404"/>
      <c r="I335" s="405"/>
      <c r="J335" s="406"/>
      <c r="K335" s="393" t="s">
        <v>905</v>
      </c>
      <c r="L335" s="394" t="s">
        <v>905</v>
      </c>
      <c r="M335" s="426"/>
      <c r="N335" s="407"/>
      <c r="O335" s="422"/>
      <c r="P335" s="422"/>
      <c r="Q335" s="422"/>
      <c r="R335" s="422"/>
      <c r="S335" s="422"/>
      <c r="T335" s="422"/>
      <c r="U335" s="476"/>
      <c r="V335" s="477"/>
      <c r="W335" s="477"/>
    </row>
    <row r="336" spans="3:23" ht="15" customHeight="1">
      <c r="C336" s="703"/>
      <c r="D336" s="705"/>
      <c r="E336" s="423"/>
      <c r="F336" s="403"/>
      <c r="G336" s="404"/>
      <c r="H336" s="404"/>
      <c r="I336" s="405"/>
      <c r="J336" s="406"/>
      <c r="K336" s="393" t="s">
        <v>905</v>
      </c>
      <c r="L336" s="394" t="s">
        <v>905</v>
      </c>
      <c r="M336" s="426"/>
      <c r="N336" s="407"/>
      <c r="O336" s="422"/>
      <c r="P336" s="422"/>
      <c r="Q336" s="422"/>
      <c r="R336" s="422"/>
      <c r="S336" s="422"/>
      <c r="T336" s="422"/>
      <c r="U336" s="476"/>
      <c r="V336" s="477"/>
      <c r="W336" s="477"/>
    </row>
    <row r="337" spans="3:23" ht="15" customHeight="1">
      <c r="C337" s="703"/>
      <c r="D337" s="705"/>
      <c r="E337" s="423"/>
      <c r="F337" s="403"/>
      <c r="G337" s="404"/>
      <c r="H337" s="404"/>
      <c r="I337" s="405"/>
      <c r="J337" s="406"/>
      <c r="K337" s="393" t="s">
        <v>905</v>
      </c>
      <c r="L337" s="394" t="s">
        <v>905</v>
      </c>
      <c r="M337" s="426"/>
      <c r="N337" s="407"/>
      <c r="O337" s="422"/>
      <c r="P337" s="422"/>
      <c r="Q337" s="422"/>
      <c r="R337" s="422"/>
      <c r="S337" s="422"/>
      <c r="T337" s="422"/>
      <c r="U337" s="476"/>
      <c r="V337" s="477"/>
      <c r="W337" s="477"/>
    </row>
    <row r="338" spans="3:23" ht="15" customHeight="1">
      <c r="C338" s="703"/>
      <c r="D338" s="705"/>
      <c r="E338" s="423"/>
      <c r="F338" s="403"/>
      <c r="G338" s="404"/>
      <c r="H338" s="404"/>
      <c r="I338" s="405"/>
      <c r="J338" s="406"/>
      <c r="K338" s="393" t="s">
        <v>905</v>
      </c>
      <c r="L338" s="394" t="s">
        <v>905</v>
      </c>
      <c r="M338" s="426"/>
      <c r="N338" s="407"/>
      <c r="O338" s="422"/>
      <c r="P338" s="422"/>
      <c r="Q338" s="422"/>
      <c r="R338" s="422"/>
      <c r="S338" s="422"/>
      <c r="T338" s="422"/>
      <c r="U338" s="476"/>
      <c r="V338" s="477"/>
      <c r="W338" s="477"/>
    </row>
    <row r="339" spans="3:23" ht="15" customHeight="1">
      <c r="C339" s="703"/>
      <c r="D339" s="705"/>
      <c r="E339" s="423"/>
      <c r="F339" s="403"/>
      <c r="G339" s="404"/>
      <c r="H339" s="404"/>
      <c r="I339" s="405"/>
      <c r="J339" s="406"/>
      <c r="K339" s="393" t="s">
        <v>905</v>
      </c>
      <c r="L339" s="394" t="s">
        <v>905</v>
      </c>
      <c r="M339" s="426"/>
      <c r="N339" s="407"/>
      <c r="O339" s="422"/>
      <c r="P339" s="422"/>
      <c r="Q339" s="422"/>
      <c r="R339" s="422"/>
      <c r="S339" s="422"/>
      <c r="T339" s="422"/>
      <c r="U339" s="476"/>
      <c r="V339" s="477"/>
      <c r="W339" s="477"/>
    </row>
    <row r="340" spans="3:23" ht="15" customHeight="1">
      <c r="C340" s="703"/>
      <c r="D340" s="706"/>
      <c r="E340" s="427"/>
      <c r="F340" s="416"/>
      <c r="G340" s="417"/>
      <c r="H340" s="418"/>
      <c r="I340" s="419"/>
      <c r="J340" s="482"/>
      <c r="K340" s="429" t="s">
        <v>905</v>
      </c>
      <c r="L340" s="426" t="s">
        <v>905</v>
      </c>
      <c r="M340" s="426"/>
      <c r="N340" s="407"/>
      <c r="O340" s="422"/>
      <c r="P340" s="422"/>
      <c r="Q340" s="422"/>
      <c r="R340" s="422"/>
      <c r="S340" s="422"/>
      <c r="T340" s="422"/>
      <c r="U340" s="476"/>
      <c r="V340" s="477"/>
      <c r="W340" s="477"/>
    </row>
    <row r="341" spans="3:23" ht="15" customHeight="1">
      <c r="C341" s="703"/>
      <c r="D341" s="704" t="s">
        <v>564</v>
      </c>
      <c r="E341" s="421">
        <v>1</v>
      </c>
      <c r="F341" s="389" t="str">
        <f>'25-10-16'!J177</f>
        <v>Участвовал ли кто-нибудь из членов правления в преступной деятельности за последние 5 лет</v>
      </c>
      <c r="G341" s="390" t="str">
        <f>'25-10-16'!K177</f>
        <v>нет</v>
      </c>
      <c r="H341" s="390" t="str">
        <f>'25-10-16'!L177</f>
        <v>да</v>
      </c>
      <c r="I341" s="391" t="str">
        <f>IF('25-10-16'!M177=0,"",'25-10-16'!M177)</f>
        <v/>
      </c>
      <c r="J341" s="439">
        <v>2</v>
      </c>
      <c r="K341" s="393" t="s">
        <v>363</v>
      </c>
      <c r="L341" s="394" t="s">
        <v>364</v>
      </c>
      <c r="M341" s="394"/>
      <c r="Q341" s="435"/>
      <c r="U341" s="476"/>
      <c r="V341" s="477"/>
      <c r="W341" s="477"/>
    </row>
    <row r="342" spans="3:23">
      <c r="C342" s="703"/>
      <c r="D342" s="705"/>
      <c r="E342" s="423">
        <v>2</v>
      </c>
      <c r="F342" s="403" t="str">
        <f>'25-10-16'!J178</f>
        <v>Испытывал ли кто-нибудь из членов правления банкротство лично/в качестве руководителя за последние 5 лет</v>
      </c>
      <c r="G342" s="404" t="str">
        <f>'25-10-16'!K178</f>
        <v>нет</v>
      </c>
      <c r="H342" s="404" t="str">
        <f>'25-10-16'!L178</f>
        <v>да</v>
      </c>
      <c r="I342" s="405" t="str">
        <f>IF('25-10-16'!M178=0,"",'25-10-16'!M178)</f>
        <v/>
      </c>
      <c r="J342" s="414">
        <v>2</v>
      </c>
      <c r="K342" s="393" t="s">
        <v>363</v>
      </c>
      <c r="L342" s="394" t="s">
        <v>364</v>
      </c>
      <c r="M342" s="394"/>
      <c r="Q342" s="435"/>
      <c r="U342" s="476"/>
      <c r="V342" s="477"/>
      <c r="W342" s="477"/>
    </row>
    <row r="343" spans="3:23">
      <c r="C343" s="703"/>
      <c r="D343" s="705"/>
      <c r="E343" s="423">
        <v>3</v>
      </c>
      <c r="F343" s="403" t="str">
        <f>'25-10-16'!J179</f>
        <v>Был ли кто-нибудь из членов правления наказан надзорным органом/профессиональными организациями за последние 5 лет</v>
      </c>
      <c r="G343" s="404" t="str">
        <f>'25-10-16'!K179</f>
        <v>нет</v>
      </c>
      <c r="H343" s="404" t="str">
        <f>'25-10-16'!L179</f>
        <v>да</v>
      </c>
      <c r="I343" s="405" t="str">
        <f>IF('25-10-16'!M179=0,"",'25-10-16'!M179)</f>
        <v/>
      </c>
      <c r="J343" s="414">
        <v>2</v>
      </c>
      <c r="K343" s="393" t="s">
        <v>363</v>
      </c>
      <c r="L343" s="394" t="s">
        <v>364</v>
      </c>
      <c r="M343" s="394"/>
      <c r="U343" s="476"/>
      <c r="V343" s="477"/>
      <c r="W343" s="477"/>
    </row>
    <row r="344" spans="3:23" ht="15" customHeight="1">
      <c r="C344" s="703"/>
      <c r="D344" s="705"/>
      <c r="E344" s="423">
        <v>4</v>
      </c>
      <c r="F344" s="403" t="str">
        <f>'25-10-16'!J180</f>
        <v>Наличие рабочего плана по реализации стратегии и решений СД</v>
      </c>
      <c r="G344" s="404" t="str">
        <f>'25-10-16'!K180</f>
        <v>да</v>
      </c>
      <c r="H344" s="404" t="str">
        <f>'25-10-16'!L180</f>
        <v>нет</v>
      </c>
      <c r="I344" s="405" t="str">
        <f>IF('25-10-16'!M180=0,"",'25-10-16'!M180)</f>
        <v/>
      </c>
      <c r="J344" s="410">
        <v>1</v>
      </c>
      <c r="K344" s="393" t="s">
        <v>363</v>
      </c>
      <c r="L344" s="394" t="s">
        <v>364</v>
      </c>
      <c r="M344" s="394"/>
      <c r="U344" s="476"/>
      <c r="V344" s="477"/>
      <c r="W344" s="477"/>
    </row>
    <row r="345" spans="3:23">
      <c r="C345" s="703"/>
      <c r="D345" s="705"/>
      <c r="E345" s="423">
        <v>5</v>
      </c>
      <c r="F345" s="403" t="str">
        <f>'25-10-16'!J181</f>
        <v xml:space="preserve">Уровень реализации корпоративной стратегии </v>
      </c>
      <c r="G345" s="404" t="str">
        <f>'25-10-16'!K181</f>
        <v>больше 90%</v>
      </c>
      <c r="H345" s="404" t="str">
        <f>'25-10-16'!L181</f>
        <v>меньше 90%</v>
      </c>
      <c r="I345" s="405" t="str">
        <f>IF('25-10-16'!M181=0,"",'25-10-16'!M181)</f>
        <v/>
      </c>
      <c r="J345" s="410">
        <v>1</v>
      </c>
      <c r="K345" s="393" t="s">
        <v>375</v>
      </c>
      <c r="L345" s="394" t="s">
        <v>376</v>
      </c>
      <c r="M345" s="394"/>
      <c r="U345" s="464"/>
      <c r="V345" s="462"/>
      <c r="W345" s="462"/>
    </row>
    <row r="346" spans="3:23">
      <c r="C346" s="703"/>
      <c r="D346" s="705"/>
      <c r="E346" s="423">
        <v>6</v>
      </c>
      <c r="F346" s="403" t="str">
        <f>'25-10-16'!J182</f>
        <v>Частота собраний членов правления</v>
      </c>
      <c r="G346" s="404" t="str">
        <f>'25-10-16'!K182</f>
        <v>ежемесячно или чаще</v>
      </c>
      <c r="H346" s="404" t="str">
        <f>'25-10-16'!L182</f>
        <v>реже, чем раз в месяц</v>
      </c>
      <c r="I346" s="405" t="str">
        <f>IF('25-10-16'!M182=0,"",'25-10-16'!M182)</f>
        <v/>
      </c>
      <c r="J346" s="410">
        <v>1</v>
      </c>
      <c r="K346" s="393" t="s">
        <v>407</v>
      </c>
      <c r="L346" s="394" t="s">
        <v>370</v>
      </c>
      <c r="M346" s="394"/>
      <c r="U346" s="464"/>
      <c r="V346" s="462"/>
      <c r="W346" s="462"/>
    </row>
    <row r="347" spans="3:23">
      <c r="C347" s="703"/>
      <c r="D347" s="705"/>
      <c r="E347" s="423"/>
      <c r="F347" s="403"/>
      <c r="G347" s="404"/>
      <c r="H347" s="404"/>
      <c r="I347" s="405"/>
      <c r="J347" s="410"/>
      <c r="K347" s="393" t="s">
        <v>905</v>
      </c>
      <c r="L347" s="394" t="s">
        <v>905</v>
      </c>
      <c r="M347" s="426"/>
      <c r="U347" s="464"/>
      <c r="V347" s="462"/>
      <c r="W347" s="462"/>
    </row>
    <row r="348" spans="3:23">
      <c r="C348" s="703"/>
      <c r="D348" s="705"/>
      <c r="E348" s="423"/>
      <c r="F348" s="403"/>
      <c r="G348" s="404"/>
      <c r="H348" s="404"/>
      <c r="I348" s="405"/>
      <c r="J348" s="410"/>
      <c r="K348" s="393" t="s">
        <v>905</v>
      </c>
      <c r="L348" s="394" t="s">
        <v>905</v>
      </c>
      <c r="M348" s="426"/>
      <c r="U348" s="464"/>
      <c r="V348" s="462"/>
      <c r="W348" s="462"/>
    </row>
    <row r="349" spans="3:23">
      <c r="C349" s="703"/>
      <c r="D349" s="705"/>
      <c r="E349" s="423"/>
      <c r="F349" s="403"/>
      <c r="G349" s="404"/>
      <c r="H349" s="404"/>
      <c r="I349" s="405"/>
      <c r="J349" s="410"/>
      <c r="K349" s="393" t="s">
        <v>905</v>
      </c>
      <c r="L349" s="394" t="s">
        <v>905</v>
      </c>
      <c r="M349" s="426"/>
      <c r="U349" s="464"/>
      <c r="V349" s="462"/>
      <c r="W349" s="462"/>
    </row>
    <row r="350" spans="3:23">
      <c r="C350" s="708"/>
      <c r="D350" s="706"/>
      <c r="E350" s="427"/>
      <c r="F350" s="416"/>
      <c r="G350" s="417"/>
      <c r="H350" s="418"/>
      <c r="I350" s="419"/>
      <c r="J350" s="420"/>
      <c r="K350" s="429" t="s">
        <v>905</v>
      </c>
      <c r="L350" s="426" t="s">
        <v>905</v>
      </c>
      <c r="M350" s="426"/>
      <c r="U350" s="464"/>
      <c r="V350" s="462"/>
      <c r="W350" s="462"/>
    </row>
    <row r="351" spans="3:23" ht="15" customHeight="1">
      <c r="C351" s="707" t="s">
        <v>569</v>
      </c>
      <c r="D351" s="704" t="s">
        <v>570</v>
      </c>
      <c r="E351" s="421">
        <v>1</v>
      </c>
      <c r="F351" s="389" t="str">
        <f>'25-10-16'!J184</f>
        <v>Стаж работы главного андеррайтера на соответствующей должности</v>
      </c>
      <c r="G351" s="390" t="str">
        <f>'25-10-16'!K184</f>
        <v>больше 10 лет</v>
      </c>
      <c r="H351" s="390" t="str">
        <f>'25-10-16'!L184</f>
        <v>меньше 10 лет</v>
      </c>
      <c r="I351" s="391" t="str">
        <f>IF('25-10-16'!M184=0,"",'25-10-16'!M184)</f>
        <v/>
      </c>
      <c r="J351" s="392">
        <v>1</v>
      </c>
      <c r="K351" s="393" t="s">
        <v>419</v>
      </c>
      <c r="L351" s="394" t="s">
        <v>421</v>
      </c>
      <c r="M351" s="394"/>
      <c r="N351" s="407"/>
      <c r="O351" s="483"/>
      <c r="P351" s="481"/>
      <c r="U351" s="478"/>
      <c r="V351" s="479"/>
      <c r="W351" s="479"/>
    </row>
    <row r="352" spans="3:23">
      <c r="C352" s="703"/>
      <c r="D352" s="705"/>
      <c r="E352" s="423">
        <v>2</v>
      </c>
      <c r="F352" s="403" t="str">
        <f>'25-10-16'!J185</f>
        <v xml:space="preserve">Наличие ежегодных программ по повышению квалификации андеррайтеров </v>
      </c>
      <c r="G352" s="404" t="str">
        <f>'25-10-16'!K185</f>
        <v>да</v>
      </c>
      <c r="H352" s="404" t="str">
        <f>'25-10-16'!L185</f>
        <v>нет</v>
      </c>
      <c r="I352" s="405" t="str">
        <f>IF('25-10-16'!M185=0,"",'25-10-16'!M185)</f>
        <v/>
      </c>
      <c r="J352" s="406">
        <v>1</v>
      </c>
      <c r="K352" s="393" t="s">
        <v>363</v>
      </c>
      <c r="L352" s="394" t="s">
        <v>364</v>
      </c>
      <c r="M352" s="394"/>
      <c r="N352" s="407"/>
      <c r="O352" s="483"/>
      <c r="P352" s="481"/>
      <c r="U352" s="478"/>
      <c r="V352" s="479"/>
      <c r="W352" s="479"/>
    </row>
    <row r="353" spans="3:23">
      <c r="C353" s="703"/>
      <c r="D353" s="705"/>
      <c r="E353" s="423">
        <v>3</v>
      </c>
      <c r="F353" s="403" t="str">
        <f>'25-10-16'!J186</f>
        <v>Сотрудники департамента подготавливают отчет по выявленным  операционным рискам подразделению по риск менеджменту</v>
      </c>
      <c r="G353" s="404" t="str">
        <f>'25-10-16'!K186</f>
        <v>да</v>
      </c>
      <c r="H353" s="404" t="str">
        <f>'25-10-16'!L186</f>
        <v>нет</v>
      </c>
      <c r="I353" s="405" t="str">
        <f>IF('25-10-16'!M186=0,"",'25-10-16'!M186)</f>
        <v/>
      </c>
      <c r="J353" s="406">
        <v>1</v>
      </c>
      <c r="K353" s="393" t="s">
        <v>363</v>
      </c>
      <c r="L353" s="394" t="s">
        <v>364</v>
      </c>
      <c r="M353" s="394"/>
      <c r="N353" s="407"/>
      <c r="O353" s="431"/>
      <c r="P353" s="432"/>
      <c r="U353" s="478"/>
      <c r="V353" s="479"/>
      <c r="W353" s="479"/>
    </row>
    <row r="354" spans="3:23" ht="15" customHeight="1">
      <c r="C354" s="703"/>
      <c r="D354" s="705"/>
      <c r="E354" s="423">
        <v>4</v>
      </c>
      <c r="F354" s="403" t="str">
        <f>'25-10-16'!J187</f>
        <v>Наличие руководств по андеррайтингу</v>
      </c>
      <c r="G354" s="404" t="str">
        <f>'25-10-16'!K187</f>
        <v>да</v>
      </c>
      <c r="H354" s="404" t="str">
        <f>'25-10-16'!L187</f>
        <v>нет</v>
      </c>
      <c r="I354" s="405" t="str">
        <f>IF('25-10-16'!M187=0,"",'25-10-16'!M187)</f>
        <v/>
      </c>
      <c r="J354" s="410">
        <v>1</v>
      </c>
      <c r="K354" s="393" t="s">
        <v>363</v>
      </c>
      <c r="L354" s="394" t="s">
        <v>364</v>
      </c>
      <c r="M354" s="394"/>
      <c r="U354" s="478"/>
      <c r="V354" s="479"/>
      <c r="W354" s="479"/>
    </row>
    <row r="355" spans="3:23">
      <c r="C355" s="703"/>
      <c r="D355" s="705"/>
      <c r="E355" s="423">
        <v>5</v>
      </c>
      <c r="F355" s="403" t="str">
        <f>'25-10-16'!J188</f>
        <v>Ежегодный пересмотр руководства по андеррайтингу</v>
      </c>
      <c r="G355" s="404" t="str">
        <f>'25-10-16'!K188</f>
        <v>да</v>
      </c>
      <c r="H355" s="404" t="str">
        <f>'25-10-16'!L188</f>
        <v>нет</v>
      </c>
      <c r="I355" s="405" t="str">
        <f>IF('25-10-16'!M188=0,"",'25-10-16'!M188)</f>
        <v>н/п</v>
      </c>
      <c r="J355" s="463">
        <v>5</v>
      </c>
      <c r="K355" s="393" t="s">
        <v>363</v>
      </c>
      <c r="L355" s="394" t="s">
        <v>364</v>
      </c>
      <c r="M355" s="394" t="s">
        <v>385</v>
      </c>
      <c r="N355" s="407"/>
      <c r="O355" s="422"/>
      <c r="P355" s="422"/>
      <c r="Q355" s="422"/>
      <c r="R355" s="422"/>
      <c r="S355" s="422"/>
      <c r="T355" s="422"/>
      <c r="U355" s="478"/>
      <c r="V355" s="479"/>
      <c r="W355" s="398"/>
    </row>
    <row r="356" spans="3:23">
      <c r="C356" s="703"/>
      <c r="D356" s="705"/>
      <c r="E356" s="423">
        <v>6</v>
      </c>
      <c r="F356" s="403" t="str">
        <f>'25-10-16'!J189</f>
        <v xml:space="preserve">Специалисты отдела используют специальные IT-системы и приложения </v>
      </c>
      <c r="G356" s="404" t="str">
        <f>'25-10-16'!K189</f>
        <v>да</v>
      </c>
      <c r="H356" s="404" t="str">
        <f>'25-10-16'!L189</f>
        <v>нет</v>
      </c>
      <c r="I356" s="405" t="str">
        <f>IF('25-10-16'!M189=0,"",'25-10-16'!M189)</f>
        <v/>
      </c>
      <c r="J356" s="410">
        <v>1</v>
      </c>
      <c r="K356" s="393" t="s">
        <v>363</v>
      </c>
      <c r="L356" s="394" t="s">
        <v>364</v>
      </c>
      <c r="M356" s="394"/>
      <c r="U356" s="478"/>
      <c r="V356" s="479"/>
      <c r="W356" s="479"/>
    </row>
    <row r="357" spans="3:23">
      <c r="C357" s="703"/>
      <c r="D357" s="705"/>
      <c r="E357" s="423"/>
      <c r="F357" s="403"/>
      <c r="G357" s="404"/>
      <c r="H357" s="404"/>
      <c r="I357" s="405"/>
      <c r="J357" s="410"/>
      <c r="K357" s="393" t="s">
        <v>905</v>
      </c>
      <c r="L357" s="394" t="s">
        <v>905</v>
      </c>
      <c r="M357" s="426"/>
      <c r="U357" s="478"/>
      <c r="V357" s="479"/>
      <c r="W357" s="479"/>
    </row>
    <row r="358" spans="3:23">
      <c r="C358" s="703"/>
      <c r="D358" s="705"/>
      <c r="E358" s="423"/>
      <c r="F358" s="403"/>
      <c r="G358" s="404"/>
      <c r="H358" s="404"/>
      <c r="I358" s="405"/>
      <c r="J358" s="410"/>
      <c r="K358" s="393" t="s">
        <v>905</v>
      </c>
      <c r="L358" s="394" t="s">
        <v>905</v>
      </c>
      <c r="M358" s="426"/>
      <c r="U358" s="478"/>
      <c r="V358" s="479"/>
      <c r="W358" s="479"/>
    </row>
    <row r="359" spans="3:23">
      <c r="C359" s="703"/>
      <c r="D359" s="705"/>
      <c r="E359" s="423"/>
      <c r="F359" s="403"/>
      <c r="G359" s="404"/>
      <c r="H359" s="404"/>
      <c r="I359" s="405"/>
      <c r="J359" s="410"/>
      <c r="K359" s="393" t="s">
        <v>905</v>
      </c>
      <c r="L359" s="394" t="s">
        <v>905</v>
      </c>
      <c r="M359" s="426"/>
      <c r="U359" s="478"/>
      <c r="V359" s="479"/>
      <c r="W359" s="479"/>
    </row>
    <row r="360" spans="3:23">
      <c r="C360" s="703"/>
      <c r="D360" s="706"/>
      <c r="E360" s="427"/>
      <c r="F360" s="416"/>
      <c r="G360" s="417"/>
      <c r="H360" s="418"/>
      <c r="I360" s="419"/>
      <c r="J360" s="420"/>
      <c r="K360" s="429" t="s">
        <v>905</v>
      </c>
      <c r="L360" s="426" t="s">
        <v>905</v>
      </c>
      <c r="M360" s="426"/>
      <c r="U360" s="478"/>
      <c r="V360" s="479"/>
      <c r="W360" s="479"/>
    </row>
    <row r="361" spans="3:23" ht="18.75" customHeight="1">
      <c r="C361" s="703"/>
      <c r="D361" s="704" t="s">
        <v>836</v>
      </c>
      <c r="E361" s="421">
        <v>1</v>
      </c>
      <c r="F361" s="389" t="str">
        <f>'25-10-16'!J190</f>
        <v>Стаж работы главного выплатника на соответствующей должности</v>
      </c>
      <c r="G361" s="390" t="str">
        <f>'25-10-16'!K190</f>
        <v>больше 10 лет</v>
      </c>
      <c r="H361" s="390" t="str">
        <f>'25-10-16'!L190</f>
        <v>меньше 10 лет</v>
      </c>
      <c r="I361" s="391" t="str">
        <f>IF('25-10-16'!M190=0,"",'25-10-16'!M190)</f>
        <v/>
      </c>
      <c r="J361" s="392">
        <v>1</v>
      </c>
      <c r="K361" s="393" t="s">
        <v>419</v>
      </c>
      <c r="L361" s="394" t="s">
        <v>421</v>
      </c>
      <c r="M361" s="394"/>
      <c r="N361" s="407"/>
      <c r="O361" s="481"/>
      <c r="P361" s="435"/>
      <c r="U361" s="478"/>
      <c r="V361" s="479"/>
      <c r="W361" s="479"/>
    </row>
    <row r="362" spans="3:23">
      <c r="C362" s="703"/>
      <c r="D362" s="705"/>
      <c r="E362" s="423">
        <v>2</v>
      </c>
      <c r="F362" s="403" t="str">
        <f>'25-10-16'!J191</f>
        <v xml:space="preserve">Наличие ежегодных программ по повышению квалификации специалистов отдела выплат </v>
      </c>
      <c r="G362" s="404" t="str">
        <f>'25-10-16'!K191</f>
        <v>да</v>
      </c>
      <c r="H362" s="404" t="str">
        <f>'25-10-16'!L191</f>
        <v>нет</v>
      </c>
      <c r="I362" s="405" t="str">
        <f>IF('25-10-16'!M191=0,"",'25-10-16'!M191)</f>
        <v/>
      </c>
      <c r="J362" s="406">
        <v>1</v>
      </c>
      <c r="K362" s="393" t="s">
        <v>363</v>
      </c>
      <c r="L362" s="394" t="s">
        <v>364</v>
      </c>
      <c r="M362" s="394"/>
      <c r="N362" s="407"/>
      <c r="O362" s="481"/>
      <c r="P362" s="435"/>
      <c r="U362" s="478"/>
      <c r="V362" s="479"/>
      <c r="W362" s="479"/>
    </row>
    <row r="363" spans="3:23">
      <c r="C363" s="703"/>
      <c r="D363" s="705"/>
      <c r="E363" s="423">
        <v>3</v>
      </c>
      <c r="F363" s="403" t="str">
        <f>'25-10-16'!J192</f>
        <v>Сотрудники департамента  подготавливают отчет по выявленным  операционным рискам подразделению по риск менеджменту</v>
      </c>
      <c r="G363" s="404" t="str">
        <f>'25-10-16'!K192</f>
        <v>да</v>
      </c>
      <c r="H363" s="404" t="str">
        <f>'25-10-16'!L192</f>
        <v>нет</v>
      </c>
      <c r="I363" s="405" t="str">
        <f>IF('25-10-16'!M192=0,"",'25-10-16'!M192)</f>
        <v/>
      </c>
      <c r="J363" s="410">
        <v>1</v>
      </c>
      <c r="K363" s="393" t="s">
        <v>363</v>
      </c>
      <c r="L363" s="394" t="s">
        <v>364</v>
      </c>
      <c r="M363" s="394"/>
      <c r="U363" s="478"/>
      <c r="V363" s="479"/>
      <c r="W363" s="479"/>
    </row>
    <row r="364" spans="3:23" ht="15" customHeight="1">
      <c r="C364" s="703"/>
      <c r="D364" s="705"/>
      <c r="E364" s="423">
        <v>4</v>
      </c>
      <c r="F364" s="403" t="str">
        <f>'25-10-16'!J193</f>
        <v>Обсуждают ли сотрудники департамента риски с правлением на регулярной основе</v>
      </c>
      <c r="G364" s="404" t="str">
        <f>'25-10-16'!K193</f>
        <v>да</v>
      </c>
      <c r="H364" s="404" t="str">
        <f>'25-10-16'!L193</f>
        <v>нет</v>
      </c>
      <c r="I364" s="405" t="str">
        <f>IF('25-10-16'!M193=0,"",'25-10-16'!M193)</f>
        <v/>
      </c>
      <c r="J364" s="410">
        <v>1</v>
      </c>
      <c r="K364" s="393" t="s">
        <v>363</v>
      </c>
      <c r="L364" s="394" t="s">
        <v>364</v>
      </c>
      <c r="M364" s="394"/>
      <c r="U364" s="478"/>
      <c r="V364" s="479"/>
      <c r="W364" s="479"/>
    </row>
    <row r="365" spans="3:23">
      <c r="C365" s="703"/>
      <c r="D365" s="705"/>
      <c r="E365" s="423">
        <v>5</v>
      </c>
      <c r="F365" s="403" t="str">
        <f>'25-10-16'!J194</f>
        <v>Специалисты отдела используют специальные  IT-системы и приложения</v>
      </c>
      <c r="G365" s="404" t="str">
        <f>'25-10-16'!K194</f>
        <v>да</v>
      </c>
      <c r="H365" s="404" t="str">
        <f>'25-10-16'!L194</f>
        <v>нет</v>
      </c>
      <c r="I365" s="405" t="str">
        <f>IF('25-10-16'!M194=0,"",'25-10-16'!M194)</f>
        <v/>
      </c>
      <c r="J365" s="410">
        <v>1</v>
      </c>
      <c r="K365" s="393" t="s">
        <v>363</v>
      </c>
      <c r="L365" s="394" t="s">
        <v>364</v>
      </c>
      <c r="M365" s="394"/>
      <c r="U365" s="478"/>
      <c r="V365" s="479"/>
      <c r="W365" s="479"/>
    </row>
    <row r="366" spans="3:23">
      <c r="C366" s="703"/>
      <c r="D366" s="705"/>
      <c r="E366" s="423"/>
      <c r="F366" s="403"/>
      <c r="G366" s="404"/>
      <c r="H366" s="404"/>
      <c r="I366" s="405"/>
      <c r="J366" s="410"/>
      <c r="K366" s="393" t="s">
        <v>905</v>
      </c>
      <c r="L366" s="394" t="s">
        <v>905</v>
      </c>
      <c r="M366" s="426"/>
      <c r="U366" s="478"/>
      <c r="V366" s="479"/>
      <c r="W366" s="479"/>
    </row>
    <row r="367" spans="3:23">
      <c r="C367" s="703"/>
      <c r="D367" s="705"/>
      <c r="E367" s="423"/>
      <c r="F367" s="403"/>
      <c r="G367" s="404"/>
      <c r="H367" s="404"/>
      <c r="I367" s="405"/>
      <c r="J367" s="410"/>
      <c r="K367" s="393" t="s">
        <v>905</v>
      </c>
      <c r="L367" s="394" t="s">
        <v>905</v>
      </c>
      <c r="M367" s="426"/>
      <c r="U367" s="478"/>
      <c r="V367" s="479"/>
      <c r="W367" s="479"/>
    </row>
    <row r="368" spans="3:23">
      <c r="C368" s="703"/>
      <c r="D368" s="705"/>
      <c r="E368" s="423"/>
      <c r="F368" s="403"/>
      <c r="G368" s="404"/>
      <c r="H368" s="404"/>
      <c r="I368" s="405"/>
      <c r="J368" s="410"/>
      <c r="K368" s="393" t="s">
        <v>905</v>
      </c>
      <c r="L368" s="394" t="s">
        <v>905</v>
      </c>
      <c r="M368" s="426"/>
      <c r="U368" s="478"/>
      <c r="V368" s="479"/>
      <c r="W368" s="479"/>
    </row>
    <row r="369" spans="3:23">
      <c r="C369" s="703"/>
      <c r="D369" s="705"/>
      <c r="E369" s="423"/>
      <c r="F369" s="403"/>
      <c r="G369" s="404"/>
      <c r="H369" s="404"/>
      <c r="I369" s="405"/>
      <c r="J369" s="410"/>
      <c r="K369" s="393" t="s">
        <v>905</v>
      </c>
      <c r="L369" s="394" t="s">
        <v>905</v>
      </c>
      <c r="M369" s="426"/>
      <c r="U369" s="478"/>
      <c r="V369" s="479"/>
      <c r="W369" s="479"/>
    </row>
    <row r="370" spans="3:23">
      <c r="C370" s="703"/>
      <c r="D370" s="706"/>
      <c r="E370" s="427"/>
      <c r="F370" s="416"/>
      <c r="G370" s="417"/>
      <c r="H370" s="418"/>
      <c r="I370" s="419"/>
      <c r="J370" s="420"/>
      <c r="K370" s="429" t="s">
        <v>905</v>
      </c>
      <c r="L370" s="426" t="s">
        <v>905</v>
      </c>
      <c r="M370" s="426"/>
      <c r="U370" s="478"/>
      <c r="V370" s="479"/>
      <c r="W370" s="479"/>
    </row>
    <row r="371" spans="3:23" ht="15" customHeight="1">
      <c r="C371" s="703"/>
      <c r="D371" s="704" t="s">
        <v>577</v>
      </c>
      <c r="E371" s="421">
        <v>1</v>
      </c>
      <c r="F371" s="389" t="str">
        <f>'25-10-16'!J195</f>
        <v>Стаж работы главы финансового департамента на соответствующей должности</v>
      </c>
      <c r="G371" s="390" t="str">
        <f>'25-10-16'!K195</f>
        <v>больше 10 лет</v>
      </c>
      <c r="H371" s="390" t="str">
        <f>'25-10-16'!L195</f>
        <v>меньше 10 лет</v>
      </c>
      <c r="I371" s="391" t="str">
        <f>IF('25-10-16'!M195=0,"",'25-10-16'!M195)</f>
        <v/>
      </c>
      <c r="J371" s="392">
        <v>1</v>
      </c>
      <c r="K371" s="393" t="s">
        <v>419</v>
      </c>
      <c r="L371" s="394" t="s">
        <v>421</v>
      </c>
      <c r="M371" s="394"/>
      <c r="N371" s="407"/>
      <c r="O371" s="481"/>
      <c r="P371" s="435"/>
      <c r="U371" s="478"/>
      <c r="V371" s="479"/>
      <c r="W371" s="479"/>
    </row>
    <row r="372" spans="3:23">
      <c r="C372" s="703"/>
      <c r="D372" s="705"/>
      <c r="E372" s="423">
        <v>2</v>
      </c>
      <c r="F372" s="403" t="str">
        <f>'25-10-16'!J196</f>
        <v>Наличие ежегодных программ по повышению квалификации сотрудников департамента</v>
      </c>
      <c r="G372" s="404" t="str">
        <f>'25-10-16'!K196</f>
        <v>да</v>
      </c>
      <c r="H372" s="404" t="str">
        <f>'25-10-16'!L196</f>
        <v>нет</v>
      </c>
      <c r="I372" s="405" t="str">
        <f>IF('25-10-16'!M196=0,"",'25-10-16'!M196)</f>
        <v/>
      </c>
      <c r="J372" s="406">
        <v>1</v>
      </c>
      <c r="K372" s="393" t="s">
        <v>363</v>
      </c>
      <c r="L372" s="394" t="s">
        <v>364</v>
      </c>
      <c r="M372" s="394"/>
      <c r="N372" s="407"/>
      <c r="O372" s="481"/>
      <c r="P372" s="435"/>
      <c r="U372" s="478"/>
      <c r="V372" s="479"/>
      <c r="W372" s="479"/>
    </row>
    <row r="373" spans="3:23">
      <c r="C373" s="703"/>
      <c r="D373" s="705"/>
      <c r="E373" s="423">
        <v>3</v>
      </c>
      <c r="F373" s="403" t="str">
        <f>'25-10-16'!J197</f>
        <v>Сотрудники департамента  подготавливают отчеты по выявленным  операционным рискам подразделению по риск менеджменту</v>
      </c>
      <c r="G373" s="404" t="str">
        <f>'25-10-16'!K197</f>
        <v>да</v>
      </c>
      <c r="H373" s="404" t="str">
        <f>'25-10-16'!L197</f>
        <v>нет</v>
      </c>
      <c r="I373" s="405" t="str">
        <f>IF('25-10-16'!M197=0,"",'25-10-16'!M197)</f>
        <v/>
      </c>
      <c r="J373" s="441">
        <v>1</v>
      </c>
      <c r="K373" s="393" t="s">
        <v>363</v>
      </c>
      <c r="L373" s="394" t="s">
        <v>364</v>
      </c>
      <c r="M373" s="394"/>
      <c r="N373" s="440"/>
      <c r="O373" s="435"/>
      <c r="P373" s="435"/>
      <c r="U373" s="478"/>
      <c r="V373" s="479"/>
      <c r="W373" s="479"/>
    </row>
    <row r="374" spans="3:23" ht="15" customHeight="1">
      <c r="C374" s="703"/>
      <c r="D374" s="705"/>
      <c r="E374" s="423">
        <v>4</v>
      </c>
      <c r="F374" s="403" t="str">
        <f>'25-10-16'!J198</f>
        <v>Обсуждают ли сотрудники департамента риски с правлением на регулярной основе</v>
      </c>
      <c r="G374" s="404" t="str">
        <f>'25-10-16'!K198</f>
        <v>да</v>
      </c>
      <c r="H374" s="404" t="str">
        <f>'25-10-16'!L198</f>
        <v>нет</v>
      </c>
      <c r="I374" s="405" t="str">
        <f>IF('25-10-16'!M198=0,"",'25-10-16'!M198)</f>
        <v/>
      </c>
      <c r="J374" s="410">
        <v>1</v>
      </c>
      <c r="K374" s="393" t="s">
        <v>363</v>
      </c>
      <c r="L374" s="394" t="s">
        <v>364</v>
      </c>
      <c r="M374" s="394"/>
      <c r="U374" s="478"/>
      <c r="V374" s="479"/>
      <c r="W374" s="479"/>
    </row>
    <row r="375" spans="3:23">
      <c r="C375" s="703"/>
      <c r="D375" s="705"/>
      <c r="E375" s="423">
        <v>5</v>
      </c>
      <c r="F375" s="403" t="str">
        <f>'25-10-16'!J199</f>
        <v>Сотрудники финансового департамента используют финансовые IT-системы не дольше 3 - х лет</v>
      </c>
      <c r="G375" s="404" t="str">
        <f>'25-10-16'!K199</f>
        <v>да</v>
      </c>
      <c r="H375" s="404" t="str">
        <f>'25-10-16'!L199</f>
        <v>нет</v>
      </c>
      <c r="I375" s="405" t="str">
        <f>IF('25-10-16'!M199=0,"",'25-10-16'!M199)</f>
        <v/>
      </c>
      <c r="J375" s="410">
        <v>1</v>
      </c>
      <c r="K375" s="393" t="s">
        <v>363</v>
      </c>
      <c r="L375" s="394" t="s">
        <v>364</v>
      </c>
      <c r="M375" s="394"/>
      <c r="U375" s="478"/>
      <c r="V375" s="479"/>
      <c r="W375" s="479"/>
    </row>
    <row r="376" spans="3:23">
      <c r="C376" s="703"/>
      <c r="D376" s="705"/>
      <c r="E376" s="423"/>
      <c r="F376" s="403"/>
      <c r="G376" s="404"/>
      <c r="H376" s="404"/>
      <c r="I376" s="405"/>
      <c r="J376" s="410"/>
      <c r="K376" s="393" t="s">
        <v>905</v>
      </c>
      <c r="L376" s="394" t="s">
        <v>905</v>
      </c>
      <c r="M376" s="426"/>
      <c r="U376" s="478"/>
      <c r="V376" s="479"/>
      <c r="W376" s="479"/>
    </row>
    <row r="377" spans="3:23">
      <c r="C377" s="703"/>
      <c r="D377" s="705"/>
      <c r="E377" s="423"/>
      <c r="F377" s="403"/>
      <c r="G377" s="404"/>
      <c r="H377" s="404"/>
      <c r="I377" s="405"/>
      <c r="J377" s="410"/>
      <c r="K377" s="393" t="s">
        <v>905</v>
      </c>
      <c r="L377" s="394" t="s">
        <v>905</v>
      </c>
      <c r="M377" s="426"/>
      <c r="U377" s="478"/>
      <c r="V377" s="479"/>
      <c r="W377" s="479"/>
    </row>
    <row r="378" spans="3:23">
      <c r="C378" s="703"/>
      <c r="D378" s="705"/>
      <c r="E378" s="423"/>
      <c r="F378" s="403"/>
      <c r="G378" s="404"/>
      <c r="H378" s="404"/>
      <c r="I378" s="405"/>
      <c r="J378" s="410"/>
      <c r="K378" s="393" t="s">
        <v>905</v>
      </c>
      <c r="L378" s="394" t="s">
        <v>905</v>
      </c>
      <c r="M378" s="426"/>
      <c r="U378" s="478"/>
      <c r="V378" s="479"/>
      <c r="W378" s="479"/>
    </row>
    <row r="379" spans="3:23">
      <c r="C379" s="703"/>
      <c r="D379" s="705"/>
      <c r="E379" s="423"/>
      <c r="F379" s="403"/>
      <c r="G379" s="404"/>
      <c r="H379" s="404"/>
      <c r="I379" s="405"/>
      <c r="J379" s="410"/>
      <c r="K379" s="393" t="s">
        <v>905</v>
      </c>
      <c r="L379" s="394" t="s">
        <v>905</v>
      </c>
      <c r="M379" s="426"/>
      <c r="U379" s="478"/>
      <c r="V379" s="479"/>
      <c r="W379" s="479"/>
    </row>
    <row r="380" spans="3:23">
      <c r="C380" s="708"/>
      <c r="D380" s="706"/>
      <c r="E380" s="427"/>
      <c r="F380" s="416"/>
      <c r="G380" s="417"/>
      <c r="H380" s="418"/>
      <c r="I380" s="419"/>
      <c r="J380" s="420"/>
      <c r="K380" s="429" t="s">
        <v>905</v>
      </c>
      <c r="L380" s="426" t="s">
        <v>905</v>
      </c>
      <c r="M380" s="426"/>
      <c r="U380" s="478"/>
      <c r="V380" s="479"/>
      <c r="W380" s="479"/>
    </row>
    <row r="381" spans="3:23" ht="15" customHeight="1">
      <c r="C381" s="707" t="s">
        <v>580</v>
      </c>
      <c r="D381" s="704" t="s">
        <v>581</v>
      </c>
      <c r="E381" s="421">
        <v>1</v>
      </c>
      <c r="F381" s="389" t="str">
        <f>'25-10-16'!J201</f>
        <v>Пересмотр политики  риск менеджмента</v>
      </c>
      <c r="G381" s="390" t="str">
        <f>'25-10-16'!K201</f>
        <v>ежегодно или чаще</v>
      </c>
      <c r="H381" s="390" t="str">
        <f>'25-10-16'!L201</f>
        <v>реже, чем раз в год</v>
      </c>
      <c r="I381" s="391" t="str">
        <f>IF('25-10-16'!M201=0,"",'25-10-16'!M201)</f>
        <v/>
      </c>
      <c r="J381" s="471">
        <v>1</v>
      </c>
      <c r="K381" s="393" t="s">
        <v>420</v>
      </c>
      <c r="L381" s="394" t="s">
        <v>583</v>
      </c>
      <c r="M381" s="394"/>
      <c r="N381" s="440"/>
      <c r="U381" s="476"/>
      <c r="V381" s="477"/>
      <c r="W381" s="477"/>
    </row>
    <row r="382" spans="3:23">
      <c r="C382" s="703"/>
      <c r="D382" s="705"/>
      <c r="E382" s="423">
        <v>2</v>
      </c>
      <c r="F382" s="403" t="str">
        <f>'25-10-16'!J202</f>
        <v>Наличие добровольного независимого актуарного заключения в течение последнего года</v>
      </c>
      <c r="G382" s="404" t="str">
        <f>'25-10-16'!K202</f>
        <v xml:space="preserve">да </v>
      </c>
      <c r="H382" s="404" t="str">
        <f>'25-10-16'!L202</f>
        <v>нет</v>
      </c>
      <c r="I382" s="405" t="str">
        <f>IF('25-10-16'!M202=0,"",'25-10-16'!M202)</f>
        <v/>
      </c>
      <c r="J382" s="441">
        <v>1</v>
      </c>
      <c r="K382" s="393" t="s">
        <v>584</v>
      </c>
      <c r="L382" s="394" t="s">
        <v>364</v>
      </c>
      <c r="M382" s="394"/>
      <c r="N382" s="440"/>
      <c r="U382" s="476"/>
      <c r="V382" s="477"/>
      <c r="W382" s="477"/>
    </row>
    <row r="383" spans="3:23">
      <c r="C383" s="703"/>
      <c r="D383" s="705"/>
      <c r="E383" s="423">
        <v>3</v>
      </c>
      <c r="F383" s="403" t="str">
        <f>'25-10-16'!J203</f>
        <v>Проведение ежегодной проверки функций риск менеджмента внутренним аудитом</v>
      </c>
      <c r="G383" s="404" t="str">
        <f>'25-10-16'!K203</f>
        <v xml:space="preserve">да </v>
      </c>
      <c r="H383" s="404" t="str">
        <f>'25-10-16'!L203</f>
        <v>нет</v>
      </c>
      <c r="I383" s="405" t="str">
        <f>IF('25-10-16'!M203=0,"",'25-10-16'!M203)</f>
        <v/>
      </c>
      <c r="J383" s="410">
        <v>1</v>
      </c>
      <c r="K383" s="393" t="s">
        <v>584</v>
      </c>
      <c r="L383" s="394" t="s">
        <v>364</v>
      </c>
      <c r="M383" s="394"/>
      <c r="U383" s="476"/>
      <c r="V383" s="477"/>
      <c r="W383" s="477"/>
    </row>
    <row r="384" spans="3:23">
      <c r="C384" s="703"/>
      <c r="D384" s="705"/>
      <c r="E384" s="423"/>
      <c r="F384" s="403"/>
      <c r="G384" s="404"/>
      <c r="H384" s="404"/>
      <c r="I384" s="405"/>
      <c r="J384" s="410"/>
      <c r="K384" s="393" t="s">
        <v>905</v>
      </c>
      <c r="L384" s="394" t="s">
        <v>905</v>
      </c>
      <c r="M384" s="426"/>
      <c r="U384" s="476"/>
      <c r="V384" s="477"/>
      <c r="W384" s="477"/>
    </row>
    <row r="385" spans="3:23">
      <c r="C385" s="703"/>
      <c r="D385" s="705"/>
      <c r="E385" s="423"/>
      <c r="F385" s="403"/>
      <c r="G385" s="404"/>
      <c r="H385" s="404"/>
      <c r="I385" s="405"/>
      <c r="J385" s="410"/>
      <c r="K385" s="393" t="s">
        <v>905</v>
      </c>
      <c r="L385" s="394" t="s">
        <v>905</v>
      </c>
      <c r="M385" s="426"/>
      <c r="U385" s="476"/>
      <c r="V385" s="477"/>
      <c r="W385" s="477"/>
    </row>
    <row r="386" spans="3:23">
      <c r="C386" s="703"/>
      <c r="D386" s="705"/>
      <c r="E386" s="423"/>
      <c r="F386" s="403"/>
      <c r="G386" s="404"/>
      <c r="H386" s="404"/>
      <c r="I386" s="405"/>
      <c r="J386" s="410"/>
      <c r="K386" s="393" t="s">
        <v>905</v>
      </c>
      <c r="L386" s="394" t="s">
        <v>905</v>
      </c>
      <c r="M386" s="426"/>
      <c r="U386" s="476"/>
      <c r="V386" s="477"/>
      <c r="W386" s="477"/>
    </row>
    <row r="387" spans="3:23">
      <c r="C387" s="703"/>
      <c r="D387" s="705"/>
      <c r="E387" s="423"/>
      <c r="F387" s="403"/>
      <c r="G387" s="404"/>
      <c r="H387" s="404"/>
      <c r="I387" s="405"/>
      <c r="J387" s="410"/>
      <c r="K387" s="393" t="s">
        <v>905</v>
      </c>
      <c r="L387" s="394" t="s">
        <v>905</v>
      </c>
      <c r="M387" s="426"/>
      <c r="U387" s="476"/>
      <c r="V387" s="477"/>
      <c r="W387" s="477"/>
    </row>
    <row r="388" spans="3:23">
      <c r="C388" s="703"/>
      <c r="D388" s="705"/>
      <c r="E388" s="423"/>
      <c r="F388" s="403"/>
      <c r="G388" s="404"/>
      <c r="H388" s="404"/>
      <c r="I388" s="405"/>
      <c r="J388" s="410"/>
      <c r="K388" s="393" t="s">
        <v>905</v>
      </c>
      <c r="L388" s="394" t="s">
        <v>905</v>
      </c>
      <c r="M388" s="426"/>
      <c r="U388" s="476"/>
      <c r="V388" s="477"/>
      <c r="W388" s="477"/>
    </row>
    <row r="389" spans="3:23">
      <c r="C389" s="703"/>
      <c r="D389" s="705"/>
      <c r="E389" s="423"/>
      <c r="F389" s="403"/>
      <c r="G389" s="404"/>
      <c r="H389" s="404"/>
      <c r="I389" s="405"/>
      <c r="J389" s="410"/>
      <c r="K389" s="393" t="s">
        <v>905</v>
      </c>
      <c r="L389" s="394" t="s">
        <v>905</v>
      </c>
      <c r="M389" s="426"/>
      <c r="U389" s="476"/>
      <c r="V389" s="477"/>
      <c r="W389" s="477"/>
    </row>
    <row r="390" spans="3:23">
      <c r="C390" s="703"/>
      <c r="D390" s="706"/>
      <c r="E390" s="427"/>
      <c r="F390" s="416"/>
      <c r="G390" s="417"/>
      <c r="H390" s="418"/>
      <c r="I390" s="419"/>
      <c r="J390" s="420"/>
      <c r="K390" s="429" t="s">
        <v>905</v>
      </c>
      <c r="L390" s="426" t="s">
        <v>905</v>
      </c>
      <c r="M390" s="426"/>
      <c r="U390" s="476"/>
      <c r="V390" s="477"/>
      <c r="W390" s="477"/>
    </row>
    <row r="391" spans="3:23" ht="15" customHeight="1">
      <c r="C391" s="703"/>
      <c r="D391" s="704" t="s">
        <v>838</v>
      </c>
      <c r="E391" s="421">
        <v>1</v>
      </c>
      <c r="F391" s="389" t="str">
        <f>'25-10-16'!J204</f>
        <v>Существует ли система, консолидирующая выявленные материальные риски (реестр рисков)</v>
      </c>
      <c r="G391" s="390" t="str">
        <f>'25-10-16'!K204</f>
        <v xml:space="preserve">да </v>
      </c>
      <c r="H391" s="390" t="str">
        <f>'25-10-16'!L204</f>
        <v>нет</v>
      </c>
      <c r="I391" s="391" t="str">
        <f>IF('25-10-16'!M204=0,"",'25-10-16'!M204)</f>
        <v/>
      </c>
      <c r="J391" s="468">
        <v>1</v>
      </c>
      <c r="K391" s="393" t="s">
        <v>584</v>
      </c>
      <c r="L391" s="394" t="s">
        <v>364</v>
      </c>
      <c r="M391" s="394"/>
      <c r="U391" s="476"/>
      <c r="V391" s="477"/>
      <c r="W391" s="477"/>
    </row>
    <row r="392" spans="3:23">
      <c r="C392" s="703"/>
      <c r="D392" s="705"/>
      <c r="E392" s="423">
        <v>2</v>
      </c>
      <c r="F392" s="403" t="str">
        <f>'25-10-16'!J205</f>
        <v>Уровень реализации системы управления рисками (Инструкция 4)</v>
      </c>
      <c r="G392" s="404" t="str">
        <f>'25-10-16'!K205</f>
        <v>больше 90%</v>
      </c>
      <c r="H392" s="404" t="str">
        <f>'25-10-16'!L205</f>
        <v>меньше 90%</v>
      </c>
      <c r="I392" s="405" t="str">
        <f>IF('25-10-16'!M205=0,"",'25-10-16'!M205)</f>
        <v/>
      </c>
      <c r="J392" s="410">
        <v>1</v>
      </c>
      <c r="K392" s="393" t="s">
        <v>375</v>
      </c>
      <c r="L392" s="394" t="s">
        <v>376</v>
      </c>
      <c r="M392" s="394"/>
      <c r="U392" s="476"/>
      <c r="V392" s="477"/>
      <c r="W392" s="477"/>
    </row>
    <row r="393" spans="3:23">
      <c r="C393" s="703"/>
      <c r="D393" s="705"/>
      <c r="E393" s="423"/>
      <c r="F393" s="403"/>
      <c r="G393" s="404"/>
      <c r="H393" s="404"/>
      <c r="I393" s="405"/>
      <c r="J393" s="410"/>
      <c r="K393" s="393" t="s">
        <v>905</v>
      </c>
      <c r="L393" s="394" t="s">
        <v>905</v>
      </c>
      <c r="M393" s="426"/>
      <c r="U393" s="476"/>
      <c r="V393" s="477"/>
      <c r="W393" s="477"/>
    </row>
    <row r="394" spans="3:23">
      <c r="C394" s="703"/>
      <c r="D394" s="705"/>
      <c r="E394" s="423"/>
      <c r="F394" s="403"/>
      <c r="G394" s="404"/>
      <c r="H394" s="404"/>
      <c r="I394" s="405"/>
      <c r="J394" s="410"/>
      <c r="K394" s="393" t="s">
        <v>905</v>
      </c>
      <c r="L394" s="394" t="s">
        <v>905</v>
      </c>
      <c r="M394" s="426"/>
      <c r="U394" s="476"/>
      <c r="V394" s="477"/>
      <c r="W394" s="477"/>
    </row>
    <row r="395" spans="3:23">
      <c r="C395" s="703"/>
      <c r="D395" s="705"/>
      <c r="E395" s="423"/>
      <c r="F395" s="403"/>
      <c r="G395" s="404"/>
      <c r="H395" s="404"/>
      <c r="I395" s="405"/>
      <c r="J395" s="410"/>
      <c r="K395" s="393" t="s">
        <v>905</v>
      </c>
      <c r="L395" s="394" t="s">
        <v>905</v>
      </c>
      <c r="M395" s="426"/>
      <c r="U395" s="476"/>
      <c r="V395" s="477"/>
      <c r="W395" s="477"/>
    </row>
    <row r="396" spans="3:23">
      <c r="C396" s="703"/>
      <c r="D396" s="705"/>
      <c r="E396" s="423"/>
      <c r="F396" s="403"/>
      <c r="G396" s="404"/>
      <c r="H396" s="404"/>
      <c r="I396" s="405"/>
      <c r="J396" s="410"/>
      <c r="K396" s="393" t="s">
        <v>905</v>
      </c>
      <c r="L396" s="394" t="s">
        <v>905</v>
      </c>
      <c r="M396" s="426"/>
      <c r="U396" s="476"/>
      <c r="V396" s="477"/>
      <c r="W396" s="477"/>
    </row>
    <row r="397" spans="3:23">
      <c r="C397" s="703"/>
      <c r="D397" s="705"/>
      <c r="E397" s="423"/>
      <c r="F397" s="403"/>
      <c r="G397" s="404"/>
      <c r="H397" s="404"/>
      <c r="I397" s="405"/>
      <c r="J397" s="410"/>
      <c r="K397" s="393" t="s">
        <v>905</v>
      </c>
      <c r="L397" s="394" t="s">
        <v>905</v>
      </c>
      <c r="M397" s="426"/>
      <c r="U397" s="476"/>
      <c r="V397" s="477"/>
      <c r="W397" s="477"/>
    </row>
    <row r="398" spans="3:23">
      <c r="C398" s="703"/>
      <c r="D398" s="705"/>
      <c r="E398" s="423"/>
      <c r="F398" s="403"/>
      <c r="G398" s="404"/>
      <c r="H398" s="404"/>
      <c r="I398" s="405"/>
      <c r="J398" s="410"/>
      <c r="K398" s="393" t="s">
        <v>905</v>
      </c>
      <c r="L398" s="394" t="s">
        <v>905</v>
      </c>
      <c r="M398" s="426"/>
      <c r="U398" s="476"/>
      <c r="V398" s="477"/>
      <c r="W398" s="477"/>
    </row>
    <row r="399" spans="3:23">
      <c r="C399" s="703"/>
      <c r="D399" s="705"/>
      <c r="E399" s="423"/>
      <c r="F399" s="403"/>
      <c r="G399" s="404"/>
      <c r="H399" s="404"/>
      <c r="I399" s="405"/>
      <c r="J399" s="410"/>
      <c r="K399" s="393" t="s">
        <v>905</v>
      </c>
      <c r="L399" s="394" t="s">
        <v>905</v>
      </c>
      <c r="M399" s="426"/>
      <c r="U399" s="476"/>
      <c r="V399" s="477"/>
      <c r="W399" s="477"/>
    </row>
    <row r="400" spans="3:23">
      <c r="C400" s="703"/>
      <c r="D400" s="706"/>
      <c r="E400" s="427"/>
      <c r="F400" s="416"/>
      <c r="G400" s="417"/>
      <c r="H400" s="418"/>
      <c r="I400" s="419"/>
      <c r="J400" s="420"/>
      <c r="K400" s="429" t="s">
        <v>905</v>
      </c>
      <c r="L400" s="426" t="s">
        <v>905</v>
      </c>
      <c r="M400" s="426"/>
      <c r="U400" s="476"/>
      <c r="V400" s="477"/>
      <c r="W400" s="477"/>
    </row>
    <row r="401" spans="3:23" ht="15" customHeight="1">
      <c r="C401" s="703"/>
      <c r="D401" s="704" t="s">
        <v>837</v>
      </c>
      <c r="E401" s="421">
        <v>1</v>
      </c>
      <c r="F401" s="389" t="str">
        <f>'25-10-16'!J206</f>
        <v>Стаж работы главного риск менеджера</v>
      </c>
      <c r="G401" s="390" t="str">
        <f>'25-10-16'!K206</f>
        <v>больше 10 лет</v>
      </c>
      <c r="H401" s="390" t="str">
        <f>'25-10-16'!L206</f>
        <v>меньше 10 лет</v>
      </c>
      <c r="I401" s="391" t="str">
        <f>IF('25-10-16'!M206=0,"",'25-10-16'!M206)</f>
        <v/>
      </c>
      <c r="J401" s="392">
        <v>1</v>
      </c>
      <c r="K401" s="393" t="s">
        <v>419</v>
      </c>
      <c r="L401" s="394" t="s">
        <v>421</v>
      </c>
      <c r="M401" s="394"/>
      <c r="N401" s="407"/>
      <c r="O401" s="435"/>
      <c r="U401" s="478"/>
      <c r="V401" s="479"/>
      <c r="W401" s="479"/>
    </row>
    <row r="402" spans="3:23" ht="15" customHeight="1">
      <c r="C402" s="703"/>
      <c r="D402" s="705"/>
      <c r="E402" s="423">
        <v>2</v>
      </c>
      <c r="F402" s="403" t="str">
        <f>'25-10-16'!J207</f>
        <v>Периодичность встреч по риск менеджменту с правлением</v>
      </c>
      <c r="G402" s="404" t="str">
        <f>'25-10-16'!K207</f>
        <v>ежемесячно или чаще</v>
      </c>
      <c r="H402" s="404" t="str">
        <f>'25-10-16'!L207</f>
        <v>реже, чем ежемесячно</v>
      </c>
      <c r="I402" s="405" t="str">
        <f>IF('25-10-16'!M207=0,"",'25-10-16'!M207)</f>
        <v/>
      </c>
      <c r="J402" s="406">
        <v>1</v>
      </c>
      <c r="K402" s="393" t="s">
        <v>407</v>
      </c>
      <c r="L402" s="394" t="s">
        <v>410</v>
      </c>
      <c r="M402" s="394"/>
      <c r="N402" s="407"/>
      <c r="O402" s="435"/>
      <c r="U402" s="478"/>
      <c r="V402" s="479"/>
      <c r="W402" s="479"/>
    </row>
    <row r="403" spans="3:23" ht="15" customHeight="1">
      <c r="C403" s="703"/>
      <c r="D403" s="705"/>
      <c r="E403" s="423">
        <v>3</v>
      </c>
      <c r="F403" s="403" t="str">
        <f>'25-10-16'!J208</f>
        <v>Периодичность встреч по риск менеджменту с советом директоров</v>
      </c>
      <c r="G403" s="404" t="str">
        <f>'25-10-16'!K208</f>
        <v>ежеквартально или чаще</v>
      </c>
      <c r="H403" s="404" t="str">
        <f>'25-10-16'!L208</f>
        <v>реже, чем ежеквартально</v>
      </c>
      <c r="I403" s="405" t="str">
        <f>IF('25-10-16'!M208=0,"",'25-10-16'!M208)</f>
        <v/>
      </c>
      <c r="J403" s="441">
        <v>1</v>
      </c>
      <c r="K403" s="393" t="s">
        <v>406</v>
      </c>
      <c r="L403" s="394" t="s">
        <v>409</v>
      </c>
      <c r="M403" s="394"/>
      <c r="N403" s="440"/>
      <c r="O403" s="435"/>
      <c r="U403" s="478"/>
      <c r="V403" s="479"/>
      <c r="W403" s="479"/>
    </row>
    <row r="404" spans="3:23" ht="15" customHeight="1">
      <c r="C404" s="703"/>
      <c r="D404" s="705"/>
      <c r="E404" s="423">
        <v>4</v>
      </c>
      <c r="F404" s="403" t="str">
        <f>'25-10-16'!J209</f>
        <v>Наличие ежегодных обучающих программ для сотрудников департамента риск менеджмента</v>
      </c>
      <c r="G404" s="404" t="str">
        <f>'25-10-16'!K209</f>
        <v>да</v>
      </c>
      <c r="H404" s="404" t="str">
        <f>'25-10-16'!L209</f>
        <v>нет</v>
      </c>
      <c r="I404" s="405" t="str">
        <f>IF('25-10-16'!M209=0,"",'25-10-16'!M209)</f>
        <v/>
      </c>
      <c r="J404" s="410">
        <v>1</v>
      </c>
      <c r="K404" s="393" t="s">
        <v>363</v>
      </c>
      <c r="L404" s="394" t="s">
        <v>364</v>
      </c>
      <c r="M404" s="394"/>
      <c r="U404" s="478"/>
      <c r="V404" s="479"/>
      <c r="W404" s="479"/>
    </row>
    <row r="405" spans="3:23" ht="15" customHeight="1">
      <c r="C405" s="703"/>
      <c r="D405" s="705"/>
      <c r="E405" s="423"/>
      <c r="F405" s="403"/>
      <c r="G405" s="404"/>
      <c r="H405" s="404"/>
      <c r="I405" s="405"/>
      <c r="J405" s="410"/>
      <c r="K405" s="393" t="s">
        <v>905</v>
      </c>
      <c r="L405" s="394" t="s">
        <v>905</v>
      </c>
      <c r="M405" s="426"/>
      <c r="U405" s="478"/>
      <c r="V405" s="479"/>
      <c r="W405" s="479"/>
    </row>
    <row r="406" spans="3:23" ht="15" customHeight="1">
      <c r="C406" s="703"/>
      <c r="D406" s="705"/>
      <c r="E406" s="423"/>
      <c r="F406" s="403"/>
      <c r="G406" s="404"/>
      <c r="H406" s="404"/>
      <c r="I406" s="405"/>
      <c r="J406" s="410"/>
      <c r="K406" s="393" t="s">
        <v>905</v>
      </c>
      <c r="L406" s="394" t="s">
        <v>905</v>
      </c>
      <c r="M406" s="426"/>
      <c r="U406" s="478"/>
      <c r="V406" s="479"/>
      <c r="W406" s="479"/>
    </row>
    <row r="407" spans="3:23" ht="15" customHeight="1">
      <c r="C407" s="703"/>
      <c r="D407" s="705"/>
      <c r="E407" s="423"/>
      <c r="F407" s="403"/>
      <c r="G407" s="404"/>
      <c r="H407" s="404"/>
      <c r="I407" s="405"/>
      <c r="J407" s="410"/>
      <c r="K407" s="393" t="s">
        <v>905</v>
      </c>
      <c r="L407" s="394" t="s">
        <v>905</v>
      </c>
      <c r="M407" s="426"/>
      <c r="U407" s="478"/>
      <c r="V407" s="479"/>
      <c r="W407" s="479"/>
    </row>
    <row r="408" spans="3:23" ht="15" customHeight="1">
      <c r="C408" s="703"/>
      <c r="D408" s="705"/>
      <c r="E408" s="423"/>
      <c r="F408" s="403"/>
      <c r="G408" s="404"/>
      <c r="H408" s="404"/>
      <c r="I408" s="405"/>
      <c r="J408" s="410"/>
      <c r="K408" s="393" t="s">
        <v>905</v>
      </c>
      <c r="L408" s="394" t="s">
        <v>905</v>
      </c>
      <c r="M408" s="426"/>
      <c r="U408" s="478"/>
      <c r="V408" s="479"/>
      <c r="W408" s="479"/>
    </row>
    <row r="409" spans="3:23" ht="15" customHeight="1">
      <c r="C409" s="703"/>
      <c r="D409" s="705"/>
      <c r="E409" s="423"/>
      <c r="F409" s="403"/>
      <c r="G409" s="404"/>
      <c r="H409" s="404"/>
      <c r="I409" s="405"/>
      <c r="J409" s="410"/>
      <c r="K409" s="393" t="s">
        <v>905</v>
      </c>
      <c r="L409" s="394" t="s">
        <v>905</v>
      </c>
      <c r="M409" s="426"/>
      <c r="U409" s="478"/>
      <c r="V409" s="479"/>
      <c r="W409" s="479"/>
    </row>
    <row r="410" spans="3:23" ht="15" customHeight="1">
      <c r="C410" s="708"/>
      <c r="D410" s="706"/>
      <c r="E410" s="427"/>
      <c r="F410" s="416"/>
      <c r="G410" s="417"/>
      <c r="H410" s="418"/>
      <c r="I410" s="419"/>
      <c r="J410" s="420"/>
      <c r="K410" s="429" t="s">
        <v>905</v>
      </c>
      <c r="L410" s="426" t="s">
        <v>905</v>
      </c>
      <c r="M410" s="426"/>
      <c r="U410" s="478"/>
      <c r="V410" s="479"/>
      <c r="W410" s="479"/>
    </row>
    <row r="411" spans="3:23" ht="15" customHeight="1">
      <c r="C411" s="707" t="s">
        <v>839</v>
      </c>
      <c r="D411" s="704" t="s">
        <v>404</v>
      </c>
      <c r="E411" s="421">
        <v>1</v>
      </c>
      <c r="F411" s="389" t="str">
        <f>'25-10-16'!J211</f>
        <v>Обновляемость IT-систем компании</v>
      </c>
      <c r="G411" s="390" t="str">
        <f>'25-10-16'!K211</f>
        <v>менее 3 лет</v>
      </c>
      <c r="H411" s="390" t="str">
        <f>'25-10-16'!L211</f>
        <v>более 3 лет</v>
      </c>
      <c r="I411" s="391" t="str">
        <f>IF('25-10-16'!M211=0,"",'25-10-16'!M211)</f>
        <v/>
      </c>
      <c r="J411" s="439">
        <v>2</v>
      </c>
      <c r="K411" s="393" t="s">
        <v>595</v>
      </c>
      <c r="L411" s="394" t="s">
        <v>594</v>
      </c>
      <c r="M411" s="394"/>
      <c r="N411" s="407"/>
      <c r="O411" s="481"/>
      <c r="P411" s="435"/>
      <c r="U411" s="476"/>
      <c r="V411" s="477"/>
      <c r="W411" s="433"/>
    </row>
    <row r="412" spans="3:23">
      <c r="C412" s="703"/>
      <c r="D412" s="705"/>
      <c r="E412" s="423">
        <v>2</v>
      </c>
      <c r="F412" s="403" t="str">
        <f>'25-10-16'!J212</f>
        <v>Интегрированы ли  IT-системы друг с другом</v>
      </c>
      <c r="G412" s="404" t="str">
        <f>'25-10-16'!K212</f>
        <v xml:space="preserve">да </v>
      </c>
      <c r="H412" s="404" t="str">
        <f>'25-10-16'!L212</f>
        <v>нет</v>
      </c>
      <c r="I412" s="405" t="str">
        <f>IF('25-10-16'!M212=0,"",'25-10-16'!M212)</f>
        <v/>
      </c>
      <c r="J412" s="406">
        <v>1</v>
      </c>
      <c r="K412" s="393" t="s">
        <v>584</v>
      </c>
      <c r="L412" s="394" t="s">
        <v>364</v>
      </c>
      <c r="M412" s="394"/>
      <c r="N412" s="407"/>
      <c r="O412" s="481"/>
      <c r="P412" s="435"/>
      <c r="U412" s="476"/>
      <c r="V412" s="477"/>
      <c r="W412" s="477"/>
    </row>
    <row r="413" spans="3:23">
      <c r="C413" s="703"/>
      <c r="D413" s="705"/>
      <c r="E413" s="423">
        <v>3</v>
      </c>
      <c r="F413" s="403" t="str">
        <f>'25-10-16'!J213</f>
        <v>Наличие процедур по управлению рисками IT-безопасности</v>
      </c>
      <c r="G413" s="404" t="str">
        <f>'25-10-16'!K213</f>
        <v xml:space="preserve">да </v>
      </c>
      <c r="H413" s="404" t="str">
        <f>'25-10-16'!L213</f>
        <v>нет</v>
      </c>
      <c r="I413" s="405" t="str">
        <f>IF('25-10-16'!M213=0,"",'25-10-16'!M213)</f>
        <v/>
      </c>
      <c r="J413" s="410">
        <v>1</v>
      </c>
      <c r="K413" s="393" t="s">
        <v>584</v>
      </c>
      <c r="L413" s="394" t="s">
        <v>364</v>
      </c>
      <c r="M413" s="394"/>
      <c r="U413" s="476"/>
      <c r="V413" s="477"/>
      <c r="W413" s="477"/>
    </row>
    <row r="414" spans="3:23">
      <c r="C414" s="703"/>
      <c r="D414" s="705"/>
      <c r="E414" s="423">
        <v>4</v>
      </c>
      <c r="F414" s="403" t="str">
        <f>'25-10-16'!J214</f>
        <v>Наличие формализованной структуры отчетности по IT-безопасности</v>
      </c>
      <c r="G414" s="404" t="str">
        <f>'25-10-16'!K214</f>
        <v xml:space="preserve">да </v>
      </c>
      <c r="H414" s="404" t="str">
        <f>'25-10-16'!L214</f>
        <v>нет</v>
      </c>
      <c r="I414" s="405" t="str">
        <f>IF('25-10-16'!M214=0,"",'25-10-16'!M214)</f>
        <v/>
      </c>
      <c r="J414" s="410">
        <v>1</v>
      </c>
      <c r="K414" s="393" t="s">
        <v>584</v>
      </c>
      <c r="L414" s="394" t="s">
        <v>364</v>
      </c>
      <c r="M414" s="394"/>
      <c r="U414" s="476"/>
      <c r="V414" s="477"/>
      <c r="W414" s="477"/>
    </row>
    <row r="415" spans="3:23" ht="15" customHeight="1">
      <c r="C415" s="703"/>
      <c r="D415" s="705"/>
      <c r="E415" s="423">
        <v>5</v>
      </c>
      <c r="F415" s="403" t="str">
        <f>'25-10-16'!J215</f>
        <v>Наличие ежегодных программ по повышению квалификации IT-специалистов</v>
      </c>
      <c r="G415" s="404" t="str">
        <f>'25-10-16'!K215</f>
        <v xml:space="preserve">да </v>
      </c>
      <c r="H415" s="404" t="str">
        <f>'25-10-16'!L215</f>
        <v>нет</v>
      </c>
      <c r="I415" s="405" t="str">
        <f>IF('25-10-16'!M215=0,"",'25-10-16'!M215)</f>
        <v/>
      </c>
      <c r="J415" s="410">
        <v>1</v>
      </c>
      <c r="K415" s="393" t="s">
        <v>584</v>
      </c>
      <c r="L415" s="394" t="s">
        <v>364</v>
      </c>
      <c r="M415" s="394"/>
      <c r="U415" s="476"/>
      <c r="V415" s="477"/>
      <c r="W415" s="477"/>
    </row>
    <row r="416" spans="3:23" ht="15" customHeight="1">
      <c r="C416" s="702"/>
      <c r="D416" s="705"/>
      <c r="E416" s="423"/>
      <c r="F416" s="403"/>
      <c r="G416" s="404"/>
      <c r="H416" s="404"/>
      <c r="I416" s="405"/>
      <c r="J416" s="410"/>
      <c r="K416" s="393" t="s">
        <v>905</v>
      </c>
      <c r="L416" s="394" t="s">
        <v>905</v>
      </c>
      <c r="M416" s="426"/>
      <c r="U416" s="476"/>
      <c r="V416" s="477"/>
      <c r="W416" s="477"/>
    </row>
    <row r="417" spans="3:23" ht="15" customHeight="1">
      <c r="C417" s="702"/>
      <c r="D417" s="705"/>
      <c r="E417" s="423"/>
      <c r="F417" s="403"/>
      <c r="G417" s="404"/>
      <c r="H417" s="404"/>
      <c r="I417" s="405"/>
      <c r="J417" s="410"/>
      <c r="K417" s="393" t="s">
        <v>905</v>
      </c>
      <c r="L417" s="394" t="s">
        <v>905</v>
      </c>
      <c r="M417" s="426"/>
      <c r="U417" s="476"/>
      <c r="V417" s="477"/>
      <c r="W417" s="477"/>
    </row>
    <row r="418" spans="3:23" ht="15" customHeight="1">
      <c r="C418" s="702"/>
      <c r="D418" s="705"/>
      <c r="E418" s="423"/>
      <c r="F418" s="403"/>
      <c r="G418" s="404"/>
      <c r="H418" s="404"/>
      <c r="I418" s="405"/>
      <c r="J418" s="410"/>
      <c r="K418" s="393" t="s">
        <v>905</v>
      </c>
      <c r="L418" s="394" t="s">
        <v>905</v>
      </c>
      <c r="M418" s="426"/>
      <c r="U418" s="476"/>
      <c r="V418" s="477"/>
      <c r="W418" s="477"/>
    </row>
    <row r="419" spans="3:23" ht="15" customHeight="1">
      <c r="C419" s="702"/>
      <c r="D419" s="705"/>
      <c r="E419" s="423"/>
      <c r="F419" s="403"/>
      <c r="G419" s="404"/>
      <c r="H419" s="404"/>
      <c r="I419" s="405"/>
      <c r="J419" s="410"/>
      <c r="K419" s="393" t="s">
        <v>905</v>
      </c>
      <c r="L419" s="394" t="s">
        <v>905</v>
      </c>
      <c r="M419" s="426"/>
      <c r="U419" s="476"/>
      <c r="V419" s="477"/>
      <c r="W419" s="477"/>
    </row>
    <row r="420" spans="3:23" ht="15" customHeight="1">
      <c r="C420" s="702"/>
      <c r="D420" s="706"/>
      <c r="E420" s="427"/>
      <c r="F420" s="416"/>
      <c r="G420" s="417"/>
      <c r="H420" s="418"/>
      <c r="I420" s="419"/>
      <c r="J420" s="420"/>
      <c r="K420" s="429" t="s">
        <v>905</v>
      </c>
      <c r="L420" s="426" t="s">
        <v>905</v>
      </c>
      <c r="M420" s="426"/>
      <c r="U420" s="476"/>
      <c r="V420" s="477"/>
      <c r="W420" s="477"/>
    </row>
    <row r="421" spans="3:23" ht="33.75" customHeight="1">
      <c r="C421" s="703"/>
      <c r="D421" s="704" t="s">
        <v>598</v>
      </c>
      <c r="E421" s="421">
        <v>1</v>
      </c>
      <c r="F421" s="389" t="str">
        <f>'25-10-16'!J216</f>
        <v xml:space="preserve">Тестирование адекватности записей в страховой базе данных  в течение последних 12 месяцев </v>
      </c>
      <c r="G421" s="390" t="str">
        <f>'25-10-16'!K216</f>
        <v xml:space="preserve">да </v>
      </c>
      <c r="H421" s="390" t="str">
        <f>'25-10-16'!L216</f>
        <v>нет</v>
      </c>
      <c r="I421" s="391" t="str">
        <f>IF('25-10-16'!M216=0,"",'25-10-16'!M216)</f>
        <v/>
      </c>
      <c r="J421" s="471">
        <v>1</v>
      </c>
      <c r="K421" s="393" t="s">
        <v>584</v>
      </c>
      <c r="L421" s="394" t="s">
        <v>364</v>
      </c>
      <c r="M421" s="394"/>
      <c r="N421" s="440"/>
      <c r="O421" s="435"/>
      <c r="U421" s="476"/>
      <c r="V421" s="477"/>
      <c r="W421" s="477"/>
    </row>
    <row r="422" spans="3:23">
      <c r="C422" s="703"/>
      <c r="D422" s="705"/>
      <c r="E422" s="423">
        <v>2</v>
      </c>
      <c r="F422" s="403" t="str">
        <f>'25-10-16'!J217</f>
        <v xml:space="preserve">Тестирование адекватности записей в Главной бухгалтерской книге в течение последних 12 месяцев </v>
      </c>
      <c r="G422" s="404" t="str">
        <f>'25-10-16'!K217</f>
        <v xml:space="preserve">да </v>
      </c>
      <c r="H422" s="404" t="str">
        <f>'25-10-16'!L217</f>
        <v>нет</v>
      </c>
      <c r="I422" s="405" t="str">
        <f>IF('25-10-16'!M217=0,"",'25-10-16'!M217)</f>
        <v/>
      </c>
      <c r="J422" s="441">
        <v>1</v>
      </c>
      <c r="K422" s="393" t="s">
        <v>584</v>
      </c>
      <c r="L422" s="394" t="s">
        <v>364</v>
      </c>
      <c r="M422" s="394"/>
      <c r="N422" s="440"/>
      <c r="O422" s="435"/>
      <c r="U422" s="476"/>
      <c r="V422" s="477"/>
      <c r="W422" s="477"/>
    </row>
    <row r="423" spans="3:23">
      <c r="C423" s="703"/>
      <c r="D423" s="705"/>
      <c r="E423" s="423">
        <v>3</v>
      </c>
      <c r="F423" s="403" t="str">
        <f>'25-10-16'!J218</f>
        <v xml:space="preserve">Тестирование адекватности реестра доступа и копирования конфиденциальной информации в течение последних 12 месяцев </v>
      </c>
      <c r="G423" s="404" t="str">
        <f>'25-10-16'!K218</f>
        <v xml:space="preserve">да </v>
      </c>
      <c r="H423" s="404" t="str">
        <f>'25-10-16'!L218</f>
        <v>нет</v>
      </c>
      <c r="I423" s="405" t="str">
        <f>IF('25-10-16'!M218=0,"",'25-10-16'!M218)</f>
        <v/>
      </c>
      <c r="J423" s="410">
        <v>1</v>
      </c>
      <c r="K423" s="393" t="s">
        <v>584</v>
      </c>
      <c r="L423" s="394" t="s">
        <v>364</v>
      </c>
      <c r="M423" s="394"/>
      <c r="U423" s="476"/>
      <c r="V423" s="477"/>
      <c r="W423" s="477"/>
    </row>
    <row r="424" spans="3:23">
      <c r="C424" s="703"/>
      <c r="D424" s="705"/>
      <c r="E424" s="423"/>
      <c r="F424" s="403"/>
      <c r="G424" s="404"/>
      <c r="H424" s="404"/>
      <c r="I424" s="405"/>
      <c r="J424" s="410"/>
      <c r="K424" s="393" t="s">
        <v>905</v>
      </c>
      <c r="L424" s="394" t="s">
        <v>905</v>
      </c>
      <c r="M424" s="426"/>
      <c r="U424" s="476"/>
      <c r="V424" s="477"/>
      <c r="W424" s="477"/>
    </row>
    <row r="425" spans="3:23">
      <c r="C425" s="702"/>
      <c r="D425" s="705"/>
      <c r="E425" s="423"/>
      <c r="F425" s="403"/>
      <c r="G425" s="404"/>
      <c r="H425" s="404"/>
      <c r="I425" s="405"/>
      <c r="J425" s="410"/>
      <c r="K425" s="393" t="s">
        <v>905</v>
      </c>
      <c r="L425" s="394" t="s">
        <v>905</v>
      </c>
      <c r="M425" s="426"/>
      <c r="U425" s="476"/>
      <c r="V425" s="477"/>
      <c r="W425" s="477"/>
    </row>
    <row r="426" spans="3:23">
      <c r="C426" s="702"/>
      <c r="D426" s="705"/>
      <c r="E426" s="423"/>
      <c r="F426" s="403"/>
      <c r="G426" s="404"/>
      <c r="H426" s="404"/>
      <c r="I426" s="405"/>
      <c r="J426" s="410"/>
      <c r="K426" s="393" t="s">
        <v>905</v>
      </c>
      <c r="L426" s="394" t="s">
        <v>905</v>
      </c>
      <c r="M426" s="426"/>
      <c r="U426" s="476"/>
      <c r="V426" s="477"/>
      <c r="W426" s="477"/>
    </row>
    <row r="427" spans="3:23">
      <c r="C427" s="702"/>
      <c r="D427" s="705"/>
      <c r="E427" s="423"/>
      <c r="F427" s="403"/>
      <c r="G427" s="404"/>
      <c r="H427" s="404"/>
      <c r="I427" s="405"/>
      <c r="J427" s="410"/>
      <c r="K427" s="393" t="s">
        <v>905</v>
      </c>
      <c r="L427" s="394" t="s">
        <v>905</v>
      </c>
      <c r="M427" s="426"/>
      <c r="U427" s="476"/>
      <c r="V427" s="477"/>
      <c r="W427" s="477"/>
    </row>
    <row r="428" spans="3:23">
      <c r="C428" s="702"/>
      <c r="D428" s="705"/>
      <c r="E428" s="423"/>
      <c r="F428" s="403"/>
      <c r="G428" s="404"/>
      <c r="H428" s="404"/>
      <c r="I428" s="405"/>
      <c r="J428" s="410"/>
      <c r="K428" s="393" t="s">
        <v>905</v>
      </c>
      <c r="L428" s="394" t="s">
        <v>905</v>
      </c>
      <c r="M428" s="426"/>
      <c r="U428" s="476"/>
      <c r="V428" s="477"/>
      <c r="W428" s="477"/>
    </row>
    <row r="429" spans="3:23">
      <c r="C429" s="702"/>
      <c r="D429" s="705"/>
      <c r="E429" s="423"/>
      <c r="F429" s="403"/>
      <c r="G429" s="404"/>
      <c r="H429" s="404"/>
      <c r="I429" s="405"/>
      <c r="J429" s="410"/>
      <c r="K429" s="393" t="s">
        <v>905</v>
      </c>
      <c r="L429" s="394" t="s">
        <v>905</v>
      </c>
      <c r="M429" s="426"/>
      <c r="U429" s="476"/>
      <c r="V429" s="477"/>
      <c r="W429" s="477"/>
    </row>
    <row r="430" spans="3:23">
      <c r="C430" s="702"/>
      <c r="D430" s="706"/>
      <c r="E430" s="427"/>
      <c r="F430" s="416"/>
      <c r="G430" s="417"/>
      <c r="H430" s="418"/>
      <c r="I430" s="419"/>
      <c r="J430" s="420"/>
      <c r="K430" s="429" t="s">
        <v>905</v>
      </c>
      <c r="L430" s="426" t="s">
        <v>905</v>
      </c>
      <c r="M430" s="426"/>
      <c r="U430" s="476"/>
      <c r="V430" s="477"/>
      <c r="W430" s="477"/>
    </row>
    <row r="431" spans="3:23" ht="15" customHeight="1">
      <c r="C431" s="703"/>
      <c r="D431" s="704" t="s">
        <v>599</v>
      </c>
      <c r="E431" s="421">
        <v>1</v>
      </c>
      <c r="F431" s="389" t="str">
        <f>'25-10-16'!J219</f>
        <v>Вся документация (бумажная, электронная) хранится в электронном виде</v>
      </c>
      <c r="G431" s="390" t="str">
        <f>'25-10-16'!K219</f>
        <v xml:space="preserve">да </v>
      </c>
      <c r="H431" s="390" t="str">
        <f>'25-10-16'!L219</f>
        <v>нет</v>
      </c>
      <c r="I431" s="391" t="str">
        <f>IF('25-10-16'!M219=0,"",'25-10-16'!M219)</f>
        <v/>
      </c>
      <c r="J431" s="471">
        <v>1</v>
      </c>
      <c r="K431" s="393" t="s">
        <v>584</v>
      </c>
      <c r="L431" s="394" t="s">
        <v>364</v>
      </c>
      <c r="M431" s="394"/>
      <c r="N431" s="440"/>
      <c r="O431" s="435"/>
      <c r="P431" s="435"/>
      <c r="Q431" s="435"/>
      <c r="U431" s="476"/>
      <c r="V431" s="477"/>
      <c r="W431" s="477"/>
    </row>
    <row r="432" spans="3:23">
      <c r="C432" s="703"/>
      <c r="D432" s="705"/>
      <c r="E432" s="423">
        <v>2</v>
      </c>
      <c r="F432" s="403" t="str">
        <f>'25-10-16'!J220</f>
        <v>Наличие удаленного резервного копирования бумажной и электронной документации в другом регионе/Наличие удаленного сервера</v>
      </c>
      <c r="G432" s="404" t="str">
        <f>'25-10-16'!K220</f>
        <v xml:space="preserve">да </v>
      </c>
      <c r="H432" s="404" t="str">
        <f>'25-10-16'!L220</f>
        <v>нет</v>
      </c>
      <c r="I432" s="405" t="str">
        <f>IF('25-10-16'!M220=0,"",'25-10-16'!M220)</f>
        <v/>
      </c>
      <c r="J432" s="441">
        <v>1</v>
      </c>
      <c r="K432" s="393" t="s">
        <v>584</v>
      </c>
      <c r="L432" s="394" t="s">
        <v>364</v>
      </c>
      <c r="M432" s="394"/>
      <c r="N432" s="440"/>
      <c r="O432" s="435"/>
      <c r="P432" s="435"/>
      <c r="Q432" s="435"/>
      <c r="U432" s="476"/>
      <c r="V432" s="477"/>
      <c r="W432" s="477"/>
    </row>
    <row r="433" spans="3:23">
      <c r="C433" s="703"/>
      <c r="D433" s="705"/>
      <c r="E433" s="423">
        <v>3</v>
      </c>
      <c r="F433" s="403" t="str">
        <f>'25-10-16'!J221</f>
        <v>Наличие механизмов мониторинга и оповещения о выявлении внешних рисков (повешение температуры, потоп, пожар, несанкционированный доступ)</v>
      </c>
      <c r="G433" s="404" t="str">
        <f>'25-10-16'!K221</f>
        <v xml:space="preserve">да </v>
      </c>
      <c r="H433" s="404" t="str">
        <f>'25-10-16'!L221</f>
        <v>нет</v>
      </c>
      <c r="I433" s="405" t="str">
        <f>IF('25-10-16'!M221=0,"",'25-10-16'!M221)</f>
        <v/>
      </c>
      <c r="J433" s="410">
        <v>1</v>
      </c>
      <c r="K433" s="393" t="s">
        <v>584</v>
      </c>
      <c r="L433" s="394" t="s">
        <v>364</v>
      </c>
      <c r="M433" s="394"/>
      <c r="U433" s="476"/>
      <c r="V433" s="477"/>
      <c r="W433" s="477"/>
    </row>
    <row r="434" spans="3:23">
      <c r="C434" s="703"/>
      <c r="D434" s="705"/>
      <c r="E434" s="423"/>
      <c r="F434" s="403"/>
      <c r="G434" s="404"/>
      <c r="H434" s="404"/>
      <c r="I434" s="405"/>
      <c r="J434" s="410"/>
      <c r="K434" s="393" t="s">
        <v>905</v>
      </c>
      <c r="L434" s="394" t="s">
        <v>905</v>
      </c>
      <c r="M434" s="426"/>
      <c r="U434" s="476"/>
      <c r="V434" s="477"/>
      <c r="W434" s="477"/>
    </row>
    <row r="435" spans="3:23" ht="15" customHeight="1">
      <c r="C435" s="703"/>
      <c r="D435" s="705"/>
      <c r="E435" s="423"/>
      <c r="F435" s="403"/>
      <c r="G435" s="404"/>
      <c r="H435" s="404"/>
      <c r="I435" s="405"/>
      <c r="J435" s="410"/>
      <c r="K435" s="393" t="s">
        <v>905</v>
      </c>
      <c r="L435" s="394" t="s">
        <v>905</v>
      </c>
      <c r="M435" s="426"/>
      <c r="U435" s="476"/>
      <c r="V435" s="477"/>
      <c r="W435" s="477"/>
    </row>
    <row r="436" spans="3:23">
      <c r="C436" s="703"/>
      <c r="D436" s="705"/>
      <c r="E436" s="423"/>
      <c r="F436" s="403"/>
      <c r="G436" s="404"/>
      <c r="H436" s="404"/>
      <c r="I436" s="405"/>
      <c r="J436" s="410"/>
      <c r="K436" s="393" t="s">
        <v>905</v>
      </c>
      <c r="L436" s="394" t="s">
        <v>905</v>
      </c>
      <c r="M436" s="426"/>
      <c r="U436" s="476"/>
      <c r="V436" s="477"/>
      <c r="W436" s="477"/>
    </row>
    <row r="437" spans="3:23">
      <c r="C437" s="702"/>
      <c r="D437" s="705"/>
      <c r="E437" s="423"/>
      <c r="F437" s="403"/>
      <c r="G437" s="404"/>
      <c r="H437" s="404"/>
      <c r="I437" s="405"/>
      <c r="J437" s="410"/>
      <c r="K437" s="393" t="s">
        <v>905</v>
      </c>
      <c r="L437" s="394" t="s">
        <v>905</v>
      </c>
      <c r="M437" s="426"/>
      <c r="U437" s="476"/>
      <c r="V437" s="477"/>
      <c r="W437" s="477"/>
    </row>
    <row r="438" spans="3:23">
      <c r="C438" s="702"/>
      <c r="D438" s="705"/>
      <c r="E438" s="423"/>
      <c r="F438" s="403"/>
      <c r="G438" s="404"/>
      <c r="H438" s="404"/>
      <c r="I438" s="405"/>
      <c r="J438" s="410"/>
      <c r="K438" s="393" t="s">
        <v>905</v>
      </c>
      <c r="L438" s="394" t="s">
        <v>905</v>
      </c>
      <c r="M438" s="426"/>
      <c r="U438" s="476"/>
      <c r="V438" s="477"/>
      <c r="W438" s="477"/>
    </row>
    <row r="439" spans="3:23">
      <c r="C439" s="702"/>
      <c r="D439" s="705"/>
      <c r="E439" s="423"/>
      <c r="F439" s="403"/>
      <c r="G439" s="404"/>
      <c r="H439" s="404"/>
      <c r="I439" s="405"/>
      <c r="J439" s="410"/>
      <c r="K439" s="393" t="s">
        <v>905</v>
      </c>
      <c r="L439" s="394" t="s">
        <v>905</v>
      </c>
      <c r="M439" s="426"/>
      <c r="U439" s="476"/>
      <c r="V439" s="477"/>
      <c r="W439" s="477"/>
    </row>
    <row r="440" spans="3:23">
      <c r="C440" s="709"/>
      <c r="D440" s="706"/>
      <c r="E440" s="427"/>
      <c r="F440" s="416"/>
      <c r="G440" s="417"/>
      <c r="H440" s="418"/>
      <c r="I440" s="419"/>
      <c r="J440" s="420"/>
      <c r="K440" s="429" t="s">
        <v>905</v>
      </c>
      <c r="L440" s="426" t="s">
        <v>905</v>
      </c>
      <c r="M440" s="426"/>
      <c r="U440" s="476"/>
      <c r="V440" s="477"/>
      <c r="W440" s="477"/>
    </row>
    <row r="441" spans="3:23" ht="15" customHeight="1">
      <c r="C441" s="707" t="s">
        <v>600</v>
      </c>
      <c r="D441" s="704" t="s">
        <v>601</v>
      </c>
      <c r="E441" s="421">
        <v>1</v>
      </c>
      <c r="F441" s="389" t="str">
        <f>'25-10-16'!J223</f>
        <v>Наличие четкой методологии для определения масштабов и частоты внутреннего аудита всех элементов системы управления рисками</v>
      </c>
      <c r="G441" s="390" t="str">
        <f>'25-10-16'!K223</f>
        <v>да</v>
      </c>
      <c r="H441" s="390" t="str">
        <f>'25-10-16'!L223</f>
        <v>нет</v>
      </c>
      <c r="I441" s="391" t="str">
        <f>IF('25-10-16'!M223=0,"",'25-10-16'!M223)</f>
        <v/>
      </c>
      <c r="J441" s="484">
        <v>1</v>
      </c>
      <c r="K441" s="393" t="s">
        <v>363</v>
      </c>
      <c r="L441" s="394" t="s">
        <v>364</v>
      </c>
      <c r="M441" s="394"/>
      <c r="N441" s="485"/>
      <c r="O441" s="486"/>
      <c r="P441" s="486"/>
      <c r="Q441" s="435"/>
      <c r="R441" s="435"/>
      <c r="U441" s="478"/>
      <c r="V441" s="479"/>
      <c r="W441" s="479"/>
    </row>
    <row r="442" spans="3:23" ht="15" customHeight="1">
      <c r="C442" s="703"/>
      <c r="D442" s="705"/>
      <c r="E442" s="423">
        <v>2</v>
      </c>
      <c r="F442" s="403" t="str">
        <f>'25-10-16'!J224</f>
        <v>Внутренний аудит встречается отдельно с комитетом СД по аудиту (без участия других сторон)</v>
      </c>
      <c r="G442" s="404" t="str">
        <f>'25-10-16'!K224</f>
        <v>да</v>
      </c>
      <c r="H442" s="404" t="str">
        <f>'25-10-16'!L224</f>
        <v>нет</v>
      </c>
      <c r="I442" s="405" t="str">
        <f>IF('25-10-16'!M224=0,"",'25-10-16'!M224)</f>
        <v/>
      </c>
      <c r="J442" s="406">
        <v>1</v>
      </c>
      <c r="K442" s="393" t="s">
        <v>363</v>
      </c>
      <c r="L442" s="394" t="s">
        <v>364</v>
      </c>
      <c r="M442" s="394"/>
      <c r="N442" s="407"/>
      <c r="O442" s="481"/>
      <c r="P442" s="481"/>
      <c r="Q442" s="435"/>
      <c r="R442" s="435"/>
      <c r="U442" s="478"/>
      <c r="V442" s="479"/>
      <c r="W442" s="479"/>
    </row>
    <row r="443" spans="3:23" ht="15" customHeight="1">
      <c r="C443" s="703"/>
      <c r="D443" s="705"/>
      <c r="E443" s="423">
        <v>3</v>
      </c>
      <c r="F443" s="403" t="str">
        <f>'25-10-16'!J225</f>
        <v>Внутренний аудит встречается с правлением</v>
      </c>
      <c r="G443" s="404" t="str">
        <f>'25-10-16'!K225</f>
        <v>да</v>
      </c>
      <c r="H443" s="404" t="str">
        <f>'25-10-16'!L225</f>
        <v>нет</v>
      </c>
      <c r="I443" s="405" t="str">
        <f>IF('25-10-16'!M225=0,"",'25-10-16'!M225)</f>
        <v/>
      </c>
      <c r="J443" s="410">
        <v>1</v>
      </c>
      <c r="K443" s="393" t="s">
        <v>363</v>
      </c>
      <c r="L443" s="394" t="s">
        <v>364</v>
      </c>
      <c r="M443" s="394"/>
      <c r="U443" s="478"/>
      <c r="V443" s="479"/>
      <c r="W443" s="479"/>
    </row>
    <row r="444" spans="3:23" ht="15" customHeight="1">
      <c r="C444" s="703"/>
      <c r="D444" s="705"/>
      <c r="E444" s="423">
        <v>4</v>
      </c>
      <c r="F444" s="403" t="str">
        <f>'25-10-16'!J226</f>
        <v>Наличие регулярной отчетности внутреннего аудита перед советом директоров, по крайней мере раз в квартал</v>
      </c>
      <c r="G444" s="404" t="str">
        <f>'25-10-16'!K226</f>
        <v>да</v>
      </c>
      <c r="H444" s="404" t="str">
        <f>'25-10-16'!L226</f>
        <v>нет</v>
      </c>
      <c r="I444" s="405" t="str">
        <f>IF('25-10-16'!M226=0,"",'25-10-16'!M226)</f>
        <v/>
      </c>
      <c r="J444" s="410">
        <v>1</v>
      </c>
      <c r="K444" s="393" t="s">
        <v>363</v>
      </c>
      <c r="L444" s="394" t="s">
        <v>364</v>
      </c>
      <c r="M444" s="394"/>
      <c r="U444" s="478"/>
      <c r="V444" s="479"/>
      <c r="W444" s="479"/>
    </row>
    <row r="445" spans="3:23" ht="15" customHeight="1">
      <c r="C445" s="703"/>
      <c r="D445" s="705"/>
      <c r="E445" s="423">
        <v>5</v>
      </c>
      <c r="F445" s="403" t="str">
        <f>'25-10-16'!J227</f>
        <v>Наличие последующих (дополнительных) отчетов внутреннего аудита перед СД, по крайней мере раз в квартал</v>
      </c>
      <c r="G445" s="404" t="str">
        <f>'25-10-16'!K227</f>
        <v>да</v>
      </c>
      <c r="H445" s="404" t="str">
        <f>'25-10-16'!L227</f>
        <v>нет</v>
      </c>
      <c r="I445" s="405" t="str">
        <f>IF('25-10-16'!M227=0,"",'25-10-16'!M227)</f>
        <v/>
      </c>
      <c r="J445" s="410">
        <v>1</v>
      </c>
      <c r="K445" s="393" t="s">
        <v>363</v>
      </c>
      <c r="L445" s="394" t="s">
        <v>364</v>
      </c>
      <c r="M445" s="394"/>
      <c r="U445" s="478"/>
      <c r="V445" s="479"/>
      <c r="W445" s="479"/>
    </row>
    <row r="446" spans="3:23" ht="15" customHeight="1">
      <c r="C446" s="703"/>
      <c r="D446" s="705"/>
      <c r="E446" s="423">
        <v>6</v>
      </c>
      <c r="F446" s="403" t="str">
        <f>'25-10-16'!J228</f>
        <v>Уровень исправления недостатков, выявленных в отчете внутреннего аудита</v>
      </c>
      <c r="G446" s="404" t="str">
        <f>'25-10-16'!K228</f>
        <v>больше 90%</v>
      </c>
      <c r="H446" s="404" t="str">
        <f>'25-10-16'!L228</f>
        <v>меньше 90%</v>
      </c>
      <c r="I446" s="405" t="str">
        <f>IF('25-10-16'!M228=0,"",'25-10-16'!M228)</f>
        <v/>
      </c>
      <c r="J446" s="410">
        <v>1</v>
      </c>
      <c r="K446" s="393" t="s">
        <v>375</v>
      </c>
      <c r="L446" s="394" t="s">
        <v>376</v>
      </c>
      <c r="M446" s="394"/>
      <c r="U446" s="478"/>
      <c r="V446" s="479"/>
      <c r="W446" s="479"/>
    </row>
    <row r="447" spans="3:23" ht="15" customHeight="1">
      <c r="C447" s="702"/>
      <c r="D447" s="705"/>
      <c r="E447" s="423"/>
      <c r="F447" s="403"/>
      <c r="G447" s="404"/>
      <c r="H447" s="404"/>
      <c r="I447" s="405"/>
      <c r="J447" s="410"/>
      <c r="K447" s="393" t="s">
        <v>905</v>
      </c>
      <c r="L447" s="394" t="s">
        <v>905</v>
      </c>
      <c r="M447" s="426"/>
      <c r="U447" s="478"/>
      <c r="V447" s="479"/>
      <c r="W447" s="479"/>
    </row>
    <row r="448" spans="3:23" ht="15" customHeight="1">
      <c r="C448" s="702"/>
      <c r="D448" s="705"/>
      <c r="E448" s="423"/>
      <c r="F448" s="403"/>
      <c r="G448" s="404"/>
      <c r="H448" s="404"/>
      <c r="I448" s="405"/>
      <c r="J448" s="410"/>
      <c r="K448" s="393" t="s">
        <v>905</v>
      </c>
      <c r="L448" s="394" t="s">
        <v>905</v>
      </c>
      <c r="M448" s="426"/>
      <c r="U448" s="478"/>
      <c r="V448" s="479"/>
      <c r="W448" s="479"/>
    </row>
    <row r="449" spans="3:23" ht="15" customHeight="1">
      <c r="C449" s="702"/>
      <c r="D449" s="705"/>
      <c r="E449" s="423"/>
      <c r="F449" s="403"/>
      <c r="G449" s="404"/>
      <c r="H449" s="404"/>
      <c r="I449" s="405"/>
      <c r="J449" s="410"/>
      <c r="K449" s="393" t="s">
        <v>905</v>
      </c>
      <c r="L449" s="394" t="s">
        <v>905</v>
      </c>
      <c r="M449" s="426"/>
      <c r="U449" s="478"/>
      <c r="V449" s="479"/>
      <c r="W449" s="479"/>
    </row>
    <row r="450" spans="3:23" ht="15" customHeight="1">
      <c r="C450" s="702"/>
      <c r="D450" s="706"/>
      <c r="E450" s="427"/>
      <c r="F450" s="416"/>
      <c r="G450" s="417"/>
      <c r="H450" s="418"/>
      <c r="I450" s="419"/>
      <c r="J450" s="420"/>
      <c r="K450" s="429" t="s">
        <v>905</v>
      </c>
      <c r="L450" s="426" t="s">
        <v>905</v>
      </c>
      <c r="M450" s="426"/>
      <c r="U450" s="478"/>
      <c r="V450" s="479"/>
      <c r="W450" s="479"/>
    </row>
    <row r="451" spans="3:23" ht="22.5" customHeight="1">
      <c r="C451" s="703"/>
      <c r="D451" s="704" t="s">
        <v>606</v>
      </c>
      <c r="E451" s="421">
        <v>1</v>
      </c>
      <c r="F451" s="389" t="str">
        <f>'25-10-16'!J229</f>
        <v>Внешний аудитор встречается с командой внутреннего аудита</v>
      </c>
      <c r="G451" s="390" t="str">
        <f>'25-10-16'!K229</f>
        <v>ежеквартально или чаще</v>
      </c>
      <c r="H451" s="390" t="str">
        <f>'25-10-16'!L229</f>
        <v>реже, чем ежеквартально</v>
      </c>
      <c r="I451" s="391" t="str">
        <f>IF('25-10-16'!M229=0,"",'25-10-16'!M229)</f>
        <v/>
      </c>
      <c r="J451" s="392">
        <v>1</v>
      </c>
      <c r="K451" s="393" t="s">
        <v>406</v>
      </c>
      <c r="L451" s="394" t="s">
        <v>409</v>
      </c>
      <c r="M451" s="394"/>
      <c r="N451" s="407"/>
      <c r="O451" s="396"/>
      <c r="P451" s="435"/>
      <c r="U451" s="464"/>
      <c r="V451" s="462"/>
      <c r="W451" s="462"/>
    </row>
    <row r="452" spans="3:23">
      <c r="C452" s="703"/>
      <c r="D452" s="705"/>
      <c r="E452" s="423">
        <v>2</v>
      </c>
      <c r="F452" s="403" t="str">
        <f>'25-10-16'!J230</f>
        <v>Внешний аудитор встречается отдельно с  комитетом аудита</v>
      </c>
      <c r="G452" s="404" t="str">
        <f>'25-10-16'!K230</f>
        <v>да</v>
      </c>
      <c r="H452" s="404" t="str">
        <f>'25-10-16'!L230</f>
        <v>нет</v>
      </c>
      <c r="I452" s="405" t="str">
        <f>IF('25-10-16'!M230=0,"",'25-10-16'!M230)</f>
        <v/>
      </c>
      <c r="J452" s="406">
        <v>1</v>
      </c>
      <c r="K452" s="393" t="s">
        <v>363</v>
      </c>
      <c r="L452" s="394" t="s">
        <v>364</v>
      </c>
      <c r="M452" s="394"/>
      <c r="N452" s="407"/>
      <c r="O452" s="481"/>
      <c r="P452" s="435"/>
      <c r="U452" s="478"/>
      <c r="V452" s="479"/>
      <c r="W452" s="479"/>
    </row>
    <row r="453" spans="3:23">
      <c r="C453" s="703"/>
      <c r="D453" s="705"/>
      <c r="E453" s="423">
        <v>3</v>
      </c>
      <c r="F453" s="403" t="str">
        <f>'25-10-16'!J231</f>
        <v>Проведение внешнего аудит каждые полгода</v>
      </c>
      <c r="G453" s="404" t="str">
        <f>'25-10-16'!K231</f>
        <v>да</v>
      </c>
      <c r="H453" s="404" t="str">
        <f>'25-10-16'!L231</f>
        <v>нет</v>
      </c>
      <c r="I453" s="405" t="str">
        <f>IF('25-10-16'!M231=0,"",'25-10-16'!M231)</f>
        <v/>
      </c>
      <c r="J453" s="410">
        <v>1</v>
      </c>
      <c r="K453" s="393" t="s">
        <v>363</v>
      </c>
      <c r="L453" s="394" t="s">
        <v>364</v>
      </c>
      <c r="M453" s="394"/>
      <c r="U453" s="478"/>
      <c r="V453" s="479"/>
      <c r="W453" s="479"/>
    </row>
    <row r="454" spans="3:23">
      <c r="C454" s="703"/>
      <c r="D454" s="705"/>
      <c r="E454" s="423">
        <v>4</v>
      </c>
      <c r="F454" s="403" t="str">
        <f>'25-10-16'!J232</f>
        <v xml:space="preserve">Наличие последующих (дополнительных) отчетов внешнего аудита перед СД </v>
      </c>
      <c r="G454" s="404" t="str">
        <f>'25-10-16'!K232</f>
        <v>да</v>
      </c>
      <c r="H454" s="404" t="str">
        <f>'25-10-16'!L232</f>
        <v>нет</v>
      </c>
      <c r="I454" s="405" t="str">
        <f>IF('25-10-16'!M232=0,"",'25-10-16'!M232)</f>
        <v/>
      </c>
      <c r="J454" s="410">
        <v>1</v>
      </c>
      <c r="K454" s="393" t="s">
        <v>363</v>
      </c>
      <c r="L454" s="394" t="s">
        <v>364</v>
      </c>
      <c r="M454" s="394"/>
      <c r="U454" s="478"/>
      <c r="V454" s="479"/>
      <c r="W454" s="479"/>
    </row>
    <row r="455" spans="3:23" ht="15" customHeight="1">
      <c r="C455" s="703"/>
      <c r="D455" s="705"/>
      <c r="E455" s="423">
        <v>5</v>
      </c>
      <c r="F455" s="403" t="str">
        <f>'25-10-16'!J233</f>
        <v>Уровень исправления недостатков, выявленных в отчете внешнего аудита</v>
      </c>
      <c r="G455" s="404" t="str">
        <f>'25-10-16'!K233</f>
        <v>больше 90%</v>
      </c>
      <c r="H455" s="404" t="str">
        <f>'25-10-16'!L233</f>
        <v xml:space="preserve"> меньше 90%</v>
      </c>
      <c r="I455" s="405" t="str">
        <f>IF('25-10-16'!M233=0,"",'25-10-16'!M233)</f>
        <v/>
      </c>
      <c r="J455" s="410">
        <v>1</v>
      </c>
      <c r="K455" s="393" t="s">
        <v>375</v>
      </c>
      <c r="L455" s="394" t="s">
        <v>609</v>
      </c>
      <c r="M455" s="394"/>
      <c r="U455" s="464"/>
      <c r="V455" s="462"/>
      <c r="W455" s="462"/>
    </row>
    <row r="456" spans="3:23" ht="15" customHeight="1">
      <c r="C456" s="702"/>
      <c r="D456" s="705"/>
      <c r="E456" s="423"/>
      <c r="F456" s="403"/>
      <c r="G456" s="404"/>
      <c r="H456" s="404"/>
      <c r="I456" s="405"/>
      <c r="J456" s="410"/>
      <c r="K456" s="393" t="s">
        <v>905</v>
      </c>
      <c r="L456" s="394" t="s">
        <v>905</v>
      </c>
      <c r="M456" s="426"/>
      <c r="U456" s="464"/>
      <c r="V456" s="462"/>
      <c r="W456" s="462"/>
    </row>
    <row r="457" spans="3:23" ht="15" customHeight="1">
      <c r="C457" s="702"/>
      <c r="D457" s="705"/>
      <c r="E457" s="423"/>
      <c r="F457" s="403"/>
      <c r="G457" s="404"/>
      <c r="H457" s="404"/>
      <c r="I457" s="405"/>
      <c r="J457" s="410"/>
      <c r="K457" s="393" t="s">
        <v>905</v>
      </c>
      <c r="L457" s="394" t="s">
        <v>905</v>
      </c>
      <c r="M457" s="426"/>
      <c r="U457" s="464"/>
      <c r="V457" s="462"/>
      <c r="W457" s="462"/>
    </row>
    <row r="458" spans="3:23" ht="15" customHeight="1">
      <c r="C458" s="702"/>
      <c r="D458" s="705"/>
      <c r="E458" s="423"/>
      <c r="F458" s="403"/>
      <c r="G458" s="404"/>
      <c r="H458" s="404"/>
      <c r="I458" s="405"/>
      <c r="J458" s="410"/>
      <c r="K458" s="393" t="s">
        <v>905</v>
      </c>
      <c r="L458" s="394" t="s">
        <v>905</v>
      </c>
      <c r="M458" s="426"/>
      <c r="U458" s="464"/>
      <c r="V458" s="462"/>
      <c r="W458" s="462"/>
    </row>
    <row r="459" spans="3:23" ht="15" customHeight="1">
      <c r="C459" s="702"/>
      <c r="D459" s="705"/>
      <c r="E459" s="423"/>
      <c r="F459" s="403"/>
      <c r="G459" s="404"/>
      <c r="H459" s="404"/>
      <c r="I459" s="405"/>
      <c r="J459" s="410"/>
      <c r="K459" s="393" t="s">
        <v>905</v>
      </c>
      <c r="L459" s="394" t="s">
        <v>905</v>
      </c>
      <c r="M459" s="426"/>
      <c r="U459" s="464"/>
      <c r="V459" s="462"/>
      <c r="W459" s="462"/>
    </row>
    <row r="460" spans="3:23" ht="15" customHeight="1">
      <c r="C460" s="702"/>
      <c r="D460" s="706"/>
      <c r="E460" s="427"/>
      <c r="F460" s="416"/>
      <c r="G460" s="417"/>
      <c r="H460" s="418"/>
      <c r="I460" s="419"/>
      <c r="J460" s="420"/>
      <c r="K460" s="429" t="s">
        <v>905</v>
      </c>
      <c r="L460" s="426" t="s">
        <v>905</v>
      </c>
      <c r="M460" s="426"/>
      <c r="U460" s="464"/>
      <c r="V460" s="462"/>
      <c r="W460" s="462"/>
    </row>
    <row r="461" spans="3:23" ht="15" customHeight="1">
      <c r="C461" s="703"/>
      <c r="D461" s="704" t="s">
        <v>611</v>
      </c>
      <c r="E461" s="421">
        <v>1</v>
      </c>
      <c r="F461" s="389" t="str">
        <f>'25-10-16'!J234</f>
        <v>Проведение встреч внутреннего контроля с членами правления и предоставление отчетов на ежемесячной основе</v>
      </c>
      <c r="G461" s="390" t="str">
        <f>'25-10-16'!K234</f>
        <v xml:space="preserve">да </v>
      </c>
      <c r="H461" s="390" t="str">
        <f>'25-10-16'!L234</f>
        <v>нет</v>
      </c>
      <c r="I461" s="391" t="str">
        <f>IF('25-10-16'!M234=0,"",'25-10-16'!M234)</f>
        <v/>
      </c>
      <c r="J461" s="471">
        <v>1</v>
      </c>
      <c r="K461" s="393" t="s">
        <v>584</v>
      </c>
      <c r="L461" s="394" t="s">
        <v>364</v>
      </c>
      <c r="M461" s="394"/>
      <c r="N461" s="440"/>
      <c r="U461" s="478"/>
      <c r="V461" s="479"/>
      <c r="W461" s="479"/>
    </row>
    <row r="462" spans="3:23">
      <c r="C462" s="703"/>
      <c r="D462" s="705"/>
      <c r="E462" s="423">
        <v>2</v>
      </c>
      <c r="F462" s="403" t="str">
        <f>'25-10-16'!J235</f>
        <v>Полное внедрение результатов прошлогоднего внутреннего контроля</v>
      </c>
      <c r="G462" s="404" t="str">
        <f>'25-10-16'!K235</f>
        <v xml:space="preserve">да </v>
      </c>
      <c r="H462" s="404" t="str">
        <f>'25-10-16'!L235</f>
        <v>нет</v>
      </c>
      <c r="I462" s="405" t="str">
        <f>IF('25-10-16'!M235=0,"",'25-10-16'!M235)</f>
        <v/>
      </c>
      <c r="J462" s="441">
        <v>1</v>
      </c>
      <c r="K462" s="393" t="s">
        <v>584</v>
      </c>
      <c r="L462" s="394" t="s">
        <v>364</v>
      </c>
      <c r="M462" s="394"/>
      <c r="N462" s="440"/>
      <c r="U462" s="478"/>
      <c r="V462" s="479"/>
      <c r="W462" s="479"/>
    </row>
    <row r="463" spans="3:23">
      <c r="C463" s="702"/>
      <c r="D463" s="705"/>
      <c r="E463" s="423"/>
      <c r="F463" s="403"/>
      <c r="G463" s="404"/>
      <c r="H463" s="404"/>
      <c r="I463" s="405"/>
      <c r="J463" s="410"/>
      <c r="K463" s="393" t="s">
        <v>905</v>
      </c>
      <c r="L463" s="394" t="s">
        <v>905</v>
      </c>
      <c r="M463" s="426"/>
      <c r="U463" s="478"/>
      <c r="V463" s="479"/>
      <c r="W463" s="479"/>
    </row>
    <row r="464" spans="3:23">
      <c r="C464" s="702"/>
      <c r="D464" s="705"/>
      <c r="E464" s="423"/>
      <c r="F464" s="403"/>
      <c r="G464" s="404"/>
      <c r="H464" s="404"/>
      <c r="I464" s="405"/>
      <c r="J464" s="410"/>
      <c r="K464" s="393" t="s">
        <v>905</v>
      </c>
      <c r="L464" s="394" t="s">
        <v>905</v>
      </c>
      <c r="M464" s="426"/>
      <c r="U464" s="478"/>
      <c r="V464" s="479"/>
      <c r="W464" s="479"/>
    </row>
    <row r="465" spans="3:23">
      <c r="C465" s="702"/>
      <c r="D465" s="705"/>
      <c r="E465" s="423"/>
      <c r="F465" s="403"/>
      <c r="G465" s="404"/>
      <c r="H465" s="404"/>
      <c r="I465" s="405"/>
      <c r="J465" s="410"/>
      <c r="K465" s="393" t="s">
        <v>905</v>
      </c>
      <c r="L465" s="394" t="s">
        <v>905</v>
      </c>
      <c r="M465" s="426"/>
      <c r="U465" s="478"/>
      <c r="V465" s="479"/>
      <c r="W465" s="479"/>
    </row>
    <row r="466" spans="3:23">
      <c r="C466" s="702"/>
      <c r="D466" s="705"/>
      <c r="E466" s="423"/>
      <c r="F466" s="403"/>
      <c r="G466" s="404"/>
      <c r="H466" s="404"/>
      <c r="I466" s="405"/>
      <c r="J466" s="410"/>
      <c r="K466" s="393" t="s">
        <v>905</v>
      </c>
      <c r="L466" s="394" t="s">
        <v>905</v>
      </c>
      <c r="M466" s="426"/>
      <c r="U466" s="478"/>
      <c r="V466" s="479"/>
      <c r="W466" s="479"/>
    </row>
    <row r="467" spans="3:23">
      <c r="C467" s="702"/>
      <c r="D467" s="705"/>
      <c r="E467" s="423"/>
      <c r="F467" s="403"/>
      <c r="G467" s="404"/>
      <c r="H467" s="404"/>
      <c r="I467" s="405"/>
      <c r="J467" s="410"/>
      <c r="K467" s="393" t="s">
        <v>905</v>
      </c>
      <c r="L467" s="394" t="s">
        <v>905</v>
      </c>
      <c r="M467" s="426"/>
      <c r="U467" s="478"/>
      <c r="V467" s="479"/>
      <c r="W467" s="479"/>
    </row>
    <row r="468" spans="3:23">
      <c r="C468" s="702"/>
      <c r="D468" s="705"/>
      <c r="E468" s="423"/>
      <c r="F468" s="403"/>
      <c r="G468" s="404"/>
      <c r="H468" s="404"/>
      <c r="I468" s="405"/>
      <c r="J468" s="410"/>
      <c r="K468" s="393" t="s">
        <v>905</v>
      </c>
      <c r="L468" s="394" t="s">
        <v>905</v>
      </c>
      <c r="M468" s="426"/>
      <c r="U468" s="478"/>
      <c r="V468" s="479"/>
      <c r="W468" s="479"/>
    </row>
    <row r="469" spans="3:23">
      <c r="C469" s="702"/>
      <c r="D469" s="705"/>
      <c r="E469" s="423"/>
      <c r="F469" s="403"/>
      <c r="G469" s="404"/>
      <c r="H469" s="404"/>
      <c r="I469" s="405"/>
      <c r="J469" s="410"/>
      <c r="K469" s="393" t="s">
        <v>905</v>
      </c>
      <c r="L469" s="394" t="s">
        <v>905</v>
      </c>
      <c r="M469" s="426"/>
      <c r="U469" s="478"/>
      <c r="V469" s="479"/>
      <c r="W469" s="479"/>
    </row>
    <row r="470" spans="3:23">
      <c r="C470" s="487"/>
      <c r="D470" s="706"/>
      <c r="E470" s="427"/>
      <c r="F470" s="416"/>
      <c r="G470" s="417"/>
      <c r="H470" s="418"/>
      <c r="I470" s="419"/>
      <c r="J470" s="420"/>
      <c r="K470" s="429" t="s">
        <v>905</v>
      </c>
      <c r="L470" s="426" t="s">
        <v>905</v>
      </c>
      <c r="M470" s="426"/>
      <c r="U470" s="478"/>
      <c r="V470" s="479"/>
      <c r="W470" s="479"/>
    </row>
    <row r="471" spans="3:23" ht="15" customHeight="1">
      <c r="C471" s="707" t="s">
        <v>612</v>
      </c>
      <c r="D471" s="704" t="s">
        <v>613</v>
      </c>
      <c r="E471" s="421">
        <v>1</v>
      </c>
      <c r="F471" s="389" t="str">
        <f>'25-10-16'!J237</f>
        <v>Отношение АКЧЛ (используемых при расчете НМП) к совокупным активам</v>
      </c>
      <c r="G471" s="390" t="str">
        <f>'25-10-16'!K237</f>
        <v>больше 90%</v>
      </c>
      <c r="H471" s="390" t="str">
        <f>'25-10-16'!L237</f>
        <v>меньше 90%</v>
      </c>
      <c r="I471" s="391" t="str">
        <f>IF('25-10-16'!M237=0,"",'25-10-16'!M237)</f>
        <v/>
      </c>
      <c r="J471" s="392">
        <v>1</v>
      </c>
      <c r="K471" s="393" t="s">
        <v>375</v>
      </c>
      <c r="L471" s="394" t="s">
        <v>376</v>
      </c>
      <c r="M471" s="394"/>
      <c r="N471" s="407"/>
      <c r="O471" s="481"/>
      <c r="P471" s="481"/>
      <c r="Q471" s="435"/>
      <c r="U471" s="464"/>
      <c r="V471" s="462"/>
      <c r="W471" s="462"/>
    </row>
    <row r="472" spans="3:23">
      <c r="C472" s="703"/>
      <c r="D472" s="705"/>
      <c r="E472" s="423">
        <v>2</v>
      </c>
      <c r="F472" s="403" t="str">
        <f>'25-10-16'!J238</f>
        <v>Изменение в чистых активах по сравнению с предыдущим годом</v>
      </c>
      <c r="G472" s="404" t="str">
        <f>'25-10-16'!K238</f>
        <v>меньше 10%</v>
      </c>
      <c r="H472" s="404" t="str">
        <f>'25-10-16'!L238</f>
        <v xml:space="preserve">больше 10% </v>
      </c>
      <c r="I472" s="405" t="str">
        <f>IF('25-10-16'!M238=0,"",'25-10-16'!M238)</f>
        <v/>
      </c>
      <c r="J472" s="414">
        <v>2</v>
      </c>
      <c r="K472" s="393" t="s">
        <v>495</v>
      </c>
      <c r="L472" s="394" t="s">
        <v>428</v>
      </c>
      <c r="M472" s="394"/>
      <c r="N472" s="407"/>
      <c r="O472" s="481"/>
      <c r="P472" s="481"/>
      <c r="Q472" s="435"/>
      <c r="U472" s="464"/>
      <c r="V472" s="462"/>
      <c r="W472" s="433"/>
    </row>
    <row r="473" spans="3:23" ht="15" customHeight="1">
      <c r="C473" s="703"/>
      <c r="D473" s="705"/>
      <c r="E473" s="423">
        <v>3</v>
      </c>
      <c r="F473" s="403" t="str">
        <f>'25-10-16'!J239</f>
        <v>Отношение капитала к обязательствам</v>
      </c>
      <c r="G473" s="404" t="str">
        <f>'25-10-16'!K239</f>
        <v xml:space="preserve">больше 50% </v>
      </c>
      <c r="H473" s="404" t="str">
        <f>'25-10-16'!L239</f>
        <v>меньше 50%</v>
      </c>
      <c r="I473" s="405" t="str">
        <f>IF('25-10-16'!M239=0,"",'25-10-16'!M239)</f>
        <v/>
      </c>
      <c r="J473" s="410">
        <v>1</v>
      </c>
      <c r="K473" s="393" t="s">
        <v>380</v>
      </c>
      <c r="L473" s="394" t="s">
        <v>382</v>
      </c>
      <c r="M473" s="394"/>
      <c r="U473" s="464"/>
      <c r="V473" s="462"/>
      <c r="W473" s="433"/>
    </row>
    <row r="474" spans="3:23">
      <c r="C474" s="703"/>
      <c r="D474" s="705"/>
      <c r="E474" s="423">
        <v>4</v>
      </c>
      <c r="F474" s="403" t="str">
        <f>'25-10-16'!J240</f>
        <v xml:space="preserve">Резервный капитал (отношение уставного капитала и нераспределенной прибыли к минимальной марже платежеспособности) </v>
      </c>
      <c r="G474" s="404" t="str">
        <f>'25-10-16'!K240</f>
        <v>больше 150%</v>
      </c>
      <c r="H474" s="404" t="str">
        <f>'25-10-16'!L240</f>
        <v>меньше 150%</v>
      </c>
      <c r="I474" s="405" t="str">
        <f>IF('25-10-16'!M240=0,"",'25-10-16'!M240)</f>
        <v/>
      </c>
      <c r="J474" s="410">
        <v>1</v>
      </c>
      <c r="K474" s="393" t="s">
        <v>464</v>
      </c>
      <c r="L474" s="394" t="s">
        <v>467</v>
      </c>
      <c r="M474" s="394"/>
      <c r="U474" s="464"/>
      <c r="V474" s="462"/>
      <c r="W474" s="433"/>
    </row>
    <row r="475" spans="3:23">
      <c r="C475" s="703"/>
      <c r="D475" s="705"/>
      <c r="E475" s="423">
        <v>5</v>
      </c>
      <c r="F475" s="403" t="str">
        <f>'25-10-16'!J241</f>
        <v>Наличие системы управления капиталом</v>
      </c>
      <c r="G475" s="404" t="str">
        <f>'25-10-16'!K241</f>
        <v>да</v>
      </c>
      <c r="H475" s="404" t="str">
        <f>'25-10-16'!L241</f>
        <v>нет</v>
      </c>
      <c r="I475" s="405" t="str">
        <f>IF('25-10-16'!M241=0,"",'25-10-16'!M241)</f>
        <v/>
      </c>
      <c r="J475" s="410">
        <v>1</v>
      </c>
      <c r="K475" s="393" t="s">
        <v>363</v>
      </c>
      <c r="L475" s="394" t="s">
        <v>364</v>
      </c>
      <c r="M475" s="394"/>
      <c r="U475" s="464"/>
      <c r="V475" s="462"/>
      <c r="W475" s="433"/>
    </row>
    <row r="476" spans="3:23">
      <c r="C476" s="703"/>
      <c r="D476" s="705"/>
      <c r="E476" s="423">
        <v>6</v>
      </c>
      <c r="F476" s="403" t="str">
        <f>'25-10-16'!J242</f>
        <v>Наличие стратегии по нахождению и мониторингу источников капитала в долгосрочной перспективе</v>
      </c>
      <c r="G476" s="404" t="str">
        <f>'25-10-16'!K242</f>
        <v>да</v>
      </c>
      <c r="H476" s="404" t="str">
        <f>'25-10-16'!L242</f>
        <v>нет</v>
      </c>
      <c r="I476" s="405" t="str">
        <f>IF('25-10-16'!M242=0,"",'25-10-16'!M242)</f>
        <v/>
      </c>
      <c r="J476" s="410">
        <v>1</v>
      </c>
      <c r="K476" s="393" t="s">
        <v>363</v>
      </c>
      <c r="L476" s="394" t="s">
        <v>364</v>
      </c>
      <c r="M476" s="394"/>
      <c r="U476" s="464"/>
      <c r="V476" s="462"/>
      <c r="W476" s="433"/>
    </row>
    <row r="477" spans="3:23">
      <c r="C477" s="703"/>
      <c r="D477" s="705"/>
      <c r="E477" s="423"/>
      <c r="F477" s="403"/>
      <c r="G477" s="404"/>
      <c r="H477" s="404"/>
      <c r="I477" s="405"/>
      <c r="J477" s="410"/>
      <c r="K477" s="393" t="s">
        <v>905</v>
      </c>
      <c r="L477" s="394" t="s">
        <v>905</v>
      </c>
      <c r="M477" s="426"/>
      <c r="U477" s="464"/>
      <c r="V477" s="462"/>
      <c r="W477" s="433"/>
    </row>
    <row r="478" spans="3:23">
      <c r="C478" s="703"/>
      <c r="D478" s="705"/>
      <c r="E478" s="423"/>
      <c r="F478" s="403"/>
      <c r="G478" s="404"/>
      <c r="H478" s="404"/>
      <c r="I478" s="405"/>
      <c r="J478" s="410"/>
      <c r="K478" s="393" t="s">
        <v>905</v>
      </c>
      <c r="L478" s="394" t="s">
        <v>905</v>
      </c>
      <c r="M478" s="426"/>
      <c r="U478" s="464"/>
      <c r="V478" s="462"/>
      <c r="W478" s="433"/>
    </row>
    <row r="479" spans="3:23">
      <c r="C479" s="703"/>
      <c r="D479" s="705"/>
      <c r="E479" s="423"/>
      <c r="F479" s="403"/>
      <c r="G479" s="404"/>
      <c r="H479" s="404"/>
      <c r="I479" s="405"/>
      <c r="J479" s="410"/>
      <c r="K479" s="393" t="s">
        <v>905</v>
      </c>
      <c r="L479" s="394" t="s">
        <v>905</v>
      </c>
      <c r="M479" s="426"/>
      <c r="U479" s="464"/>
      <c r="V479" s="462"/>
      <c r="W479" s="433"/>
    </row>
    <row r="480" spans="3:23">
      <c r="C480" s="703"/>
      <c r="D480" s="706"/>
      <c r="E480" s="427"/>
      <c r="F480" s="416"/>
      <c r="G480" s="417"/>
      <c r="H480" s="418"/>
      <c r="I480" s="419"/>
      <c r="J480" s="420"/>
      <c r="K480" s="429" t="s">
        <v>905</v>
      </c>
      <c r="L480" s="426" t="s">
        <v>905</v>
      </c>
      <c r="M480" s="426"/>
      <c r="U480" s="464"/>
      <c r="V480" s="462"/>
      <c r="W480" s="433"/>
    </row>
    <row r="481" spans="3:23">
      <c r="C481" s="703"/>
      <c r="D481" s="704" t="s">
        <v>619</v>
      </c>
      <c r="E481" s="421">
        <v>1</v>
      </c>
      <c r="F481" s="389" t="str">
        <f>'25-10-16'!J243</f>
        <v xml:space="preserve">Наличие нераспределенной прибыли предудущих лет  </v>
      </c>
      <c r="G481" s="390" t="str">
        <f>'25-10-16'!K243</f>
        <v>да</v>
      </c>
      <c r="H481" s="390" t="str">
        <f>'25-10-16'!L243</f>
        <v>нет</v>
      </c>
      <c r="I481" s="391" t="str">
        <f>IF('25-10-16'!M243=0,"",'25-10-16'!M243)</f>
        <v/>
      </c>
      <c r="J481" s="392">
        <v>1</v>
      </c>
      <c r="K481" s="393" t="s">
        <v>363</v>
      </c>
      <c r="L481" s="394" t="s">
        <v>364</v>
      </c>
      <c r="M481" s="394"/>
      <c r="N481" s="407"/>
      <c r="O481" s="435"/>
      <c r="P481" s="435"/>
      <c r="Q481" s="435"/>
      <c r="U481" s="464"/>
      <c r="V481" s="462"/>
      <c r="W481" s="433"/>
    </row>
    <row r="482" spans="3:23">
      <c r="C482" s="703"/>
      <c r="D482" s="705"/>
      <c r="E482" s="423">
        <v>2</v>
      </c>
      <c r="F482" s="403" t="str">
        <f>'25-10-16'!J244</f>
        <v>Наличие нераспределенной прибыли отчетного периода</v>
      </c>
      <c r="G482" s="404" t="str">
        <f>'25-10-16'!K244</f>
        <v>да</v>
      </c>
      <c r="H482" s="404" t="str">
        <f>'25-10-16'!L244</f>
        <v>нет</v>
      </c>
      <c r="I482" s="405" t="str">
        <f>IF('25-10-16'!M244=0,"",'25-10-16'!M244)</f>
        <v/>
      </c>
      <c r="J482" s="406">
        <v>1</v>
      </c>
      <c r="K482" s="393" t="s">
        <v>363</v>
      </c>
      <c r="L482" s="394" t="s">
        <v>364</v>
      </c>
      <c r="M482" s="394"/>
      <c r="N482" s="407"/>
      <c r="O482" s="435"/>
      <c r="P482" s="435"/>
      <c r="Q482" s="435"/>
      <c r="U482" s="413"/>
      <c r="V482" s="398"/>
      <c r="W482" s="433"/>
    </row>
    <row r="483" spans="3:23">
      <c r="C483" s="703"/>
      <c r="D483" s="705"/>
      <c r="E483" s="423">
        <v>3</v>
      </c>
      <c r="F483" s="403" t="str">
        <f>'25-10-16'!J245</f>
        <v>Изменение прибыли (по сравнению с прошлым годом)</v>
      </c>
      <c r="G483" s="404" t="str">
        <f>'25-10-16'!K245</f>
        <v>меньше или равно 10%</v>
      </c>
      <c r="H483" s="404" t="str">
        <f>'25-10-16'!L245</f>
        <v>больше 10%</v>
      </c>
      <c r="I483" s="405" t="str">
        <f>IF('25-10-16'!M245=0,"",'25-10-16'!M245)</f>
        <v/>
      </c>
      <c r="J483" s="414">
        <v>2</v>
      </c>
      <c r="K483" s="393" t="s">
        <v>426</v>
      </c>
      <c r="L483" s="394" t="s">
        <v>621</v>
      </c>
      <c r="M483" s="394"/>
      <c r="U483" s="464"/>
      <c r="V483" s="462"/>
      <c r="W483" s="433"/>
    </row>
    <row r="484" spans="3:23">
      <c r="C484" s="703"/>
      <c r="D484" s="705"/>
      <c r="E484" s="423">
        <v>4</v>
      </c>
      <c r="F484" s="403" t="str">
        <f>'25-10-16'!J246</f>
        <v>Доля нереализованной прибыли (прибыль по еще не закрытым позициям), распределенной в качестве дивидендоа</v>
      </c>
      <c r="G484" s="404" t="str">
        <f>'25-10-16'!K246</f>
        <v>меньше или равно 10%</v>
      </c>
      <c r="H484" s="404" t="str">
        <f>'25-10-16'!L246</f>
        <v>больше 10%</v>
      </c>
      <c r="I484" s="405" t="str">
        <f>IF('25-10-16'!M246=0,"",'25-10-16'!M246)</f>
        <v/>
      </c>
      <c r="J484" s="414">
        <v>2</v>
      </c>
      <c r="K484" s="393" t="s">
        <v>426</v>
      </c>
      <c r="L484" s="394" t="s">
        <v>621</v>
      </c>
      <c r="M484" s="394"/>
      <c r="U484" s="464"/>
      <c r="V484" s="462"/>
      <c r="W484" s="433"/>
    </row>
    <row r="485" spans="3:23">
      <c r="C485" s="703"/>
      <c r="D485" s="705"/>
      <c r="E485" s="423"/>
      <c r="F485" s="403"/>
      <c r="G485" s="404"/>
      <c r="H485" s="404"/>
      <c r="I485" s="405"/>
      <c r="J485" s="410"/>
      <c r="K485" s="393" t="s">
        <v>905</v>
      </c>
      <c r="L485" s="394" t="s">
        <v>905</v>
      </c>
      <c r="M485" s="426"/>
      <c r="U485" s="464"/>
      <c r="V485" s="462"/>
      <c r="W485" s="433"/>
    </row>
    <row r="486" spans="3:23">
      <c r="C486" s="702"/>
      <c r="D486" s="705"/>
      <c r="E486" s="423"/>
      <c r="F486" s="403"/>
      <c r="G486" s="404"/>
      <c r="H486" s="404"/>
      <c r="I486" s="405"/>
      <c r="J486" s="410"/>
      <c r="K486" s="393" t="s">
        <v>905</v>
      </c>
      <c r="L486" s="394" t="s">
        <v>905</v>
      </c>
      <c r="M486" s="426"/>
      <c r="U486" s="442"/>
      <c r="V486" s="443"/>
      <c r="W486" s="433"/>
    </row>
    <row r="487" spans="3:23">
      <c r="C487" s="702"/>
      <c r="D487" s="705"/>
      <c r="E487" s="423"/>
      <c r="F487" s="403"/>
      <c r="G487" s="404"/>
      <c r="H487" s="404"/>
      <c r="I487" s="405"/>
      <c r="J487" s="410"/>
      <c r="K487" s="393" t="s">
        <v>905</v>
      </c>
      <c r="L487" s="394" t="s">
        <v>905</v>
      </c>
      <c r="M487" s="426"/>
      <c r="U487" s="442"/>
      <c r="V487" s="443"/>
      <c r="W487" s="433"/>
    </row>
    <row r="488" spans="3:23">
      <c r="C488" s="702"/>
      <c r="D488" s="705"/>
      <c r="E488" s="423"/>
      <c r="F488" s="403"/>
      <c r="G488" s="404"/>
      <c r="H488" s="404"/>
      <c r="I488" s="405"/>
      <c r="J488" s="410"/>
      <c r="K488" s="393" t="s">
        <v>905</v>
      </c>
      <c r="L488" s="394" t="s">
        <v>905</v>
      </c>
      <c r="M488" s="426"/>
      <c r="U488" s="442"/>
      <c r="V488" s="443"/>
      <c r="W488" s="433"/>
    </row>
    <row r="489" spans="3:23">
      <c r="C489" s="702"/>
      <c r="D489" s="705"/>
      <c r="E489" s="423"/>
      <c r="F489" s="403"/>
      <c r="G489" s="404"/>
      <c r="H489" s="404"/>
      <c r="I489" s="405"/>
      <c r="J489" s="410"/>
      <c r="K489" s="393" t="s">
        <v>905</v>
      </c>
      <c r="L489" s="394" t="s">
        <v>905</v>
      </c>
      <c r="M489" s="426"/>
      <c r="U489" s="442"/>
      <c r="V489" s="443"/>
      <c r="W489" s="433"/>
    </row>
    <row r="490" spans="3:23">
      <c r="C490" s="702"/>
      <c r="D490" s="706"/>
      <c r="E490" s="427"/>
      <c r="F490" s="416"/>
      <c r="G490" s="417"/>
      <c r="H490" s="418"/>
      <c r="I490" s="419"/>
      <c r="J490" s="420"/>
      <c r="K490" s="429" t="s">
        <v>905</v>
      </c>
      <c r="L490" s="426" t="s">
        <v>905</v>
      </c>
      <c r="M490" s="426"/>
      <c r="U490" s="442"/>
      <c r="V490" s="443"/>
      <c r="W490" s="433"/>
    </row>
    <row r="491" spans="3:23" ht="15" customHeight="1">
      <c r="C491" s="703"/>
      <c r="D491" s="704" t="s">
        <v>624</v>
      </c>
      <c r="E491" s="421">
        <v>1</v>
      </c>
      <c r="F491" s="389" t="str">
        <f>'25-10-16'!J247</f>
        <v xml:space="preserve">Является ли организация (или ее родительская организация) листингуемой </v>
      </c>
      <c r="G491" s="390" t="str">
        <f>'25-10-16'!K247</f>
        <v>да</v>
      </c>
      <c r="H491" s="390" t="str">
        <f>'25-10-16'!L247</f>
        <v>нет</v>
      </c>
      <c r="I491" s="391" t="str">
        <f>IF('25-10-16'!M247=0,"",'25-10-16'!M247)</f>
        <v/>
      </c>
      <c r="J491" s="468">
        <v>1</v>
      </c>
      <c r="K491" s="393" t="s">
        <v>363</v>
      </c>
      <c r="L491" s="394" t="s">
        <v>364</v>
      </c>
      <c r="M491" s="394"/>
      <c r="U491" s="464"/>
      <c r="V491" s="462"/>
      <c r="W491" s="433"/>
    </row>
    <row r="492" spans="3:23" ht="15" customHeight="1">
      <c r="C492" s="703"/>
      <c r="D492" s="705"/>
      <c r="E492" s="423">
        <v>2</v>
      </c>
      <c r="F492" s="403" t="str">
        <f>'25-10-16'!J248</f>
        <v xml:space="preserve">Наличие плана по увеличению или получению дополнительного капитала в случае необходимости </v>
      </c>
      <c r="G492" s="404" t="str">
        <f>'25-10-16'!K248</f>
        <v>да</v>
      </c>
      <c r="H492" s="404" t="str">
        <f>'25-10-16'!L248</f>
        <v>нет</v>
      </c>
      <c r="I492" s="405" t="str">
        <f>IF('25-10-16'!M248=0,"",'25-10-16'!M248)</f>
        <v/>
      </c>
      <c r="J492" s="410">
        <v>1</v>
      </c>
      <c r="K492" s="393" t="s">
        <v>363</v>
      </c>
      <c r="L492" s="394" t="s">
        <v>364</v>
      </c>
      <c r="M492" s="394"/>
      <c r="U492" s="464"/>
      <c r="V492" s="462"/>
      <c r="W492" s="433"/>
    </row>
    <row r="493" spans="3:23" ht="15" customHeight="1">
      <c r="C493" s="703"/>
      <c r="D493" s="705"/>
      <c r="E493" s="423"/>
      <c r="F493" s="403"/>
      <c r="G493" s="404"/>
      <c r="H493" s="404"/>
      <c r="I493" s="405"/>
      <c r="J493" s="410"/>
      <c r="K493" s="393" t="s">
        <v>905</v>
      </c>
      <c r="L493" s="394" t="s">
        <v>905</v>
      </c>
      <c r="M493" s="426"/>
    </row>
    <row r="494" spans="3:23" ht="15" customHeight="1">
      <c r="C494" s="703"/>
      <c r="D494" s="705"/>
      <c r="E494" s="423"/>
      <c r="F494" s="403"/>
      <c r="G494" s="404"/>
      <c r="H494" s="404"/>
      <c r="I494" s="405"/>
      <c r="J494" s="410"/>
      <c r="K494" s="393" t="s">
        <v>905</v>
      </c>
      <c r="L494" s="394" t="s">
        <v>905</v>
      </c>
      <c r="M494" s="426"/>
    </row>
    <row r="495" spans="3:23" ht="15" customHeight="1">
      <c r="C495" s="703"/>
      <c r="D495" s="705"/>
      <c r="E495" s="423"/>
      <c r="F495" s="403"/>
      <c r="G495" s="404"/>
      <c r="H495" s="404"/>
      <c r="I495" s="405"/>
      <c r="J495" s="410"/>
      <c r="K495" s="393" t="s">
        <v>905</v>
      </c>
      <c r="L495" s="394" t="s">
        <v>905</v>
      </c>
      <c r="M495" s="426"/>
    </row>
    <row r="496" spans="3:23" ht="15" customHeight="1">
      <c r="C496" s="703"/>
      <c r="D496" s="705"/>
      <c r="E496" s="423"/>
      <c r="F496" s="403"/>
      <c r="G496" s="404"/>
      <c r="H496" s="404"/>
      <c r="I496" s="405"/>
      <c r="J496" s="410"/>
      <c r="K496" s="393" t="s">
        <v>905</v>
      </c>
      <c r="L496" s="394" t="s">
        <v>905</v>
      </c>
      <c r="M496" s="426"/>
    </row>
    <row r="497" spans="3:14" ht="15" customHeight="1">
      <c r="C497" s="703"/>
      <c r="D497" s="705"/>
      <c r="E497" s="423"/>
      <c r="F497" s="403"/>
      <c r="G497" s="404"/>
      <c r="H497" s="404"/>
      <c r="I497" s="405"/>
      <c r="J497" s="410"/>
      <c r="K497" s="393" t="s">
        <v>905</v>
      </c>
      <c r="L497" s="394" t="s">
        <v>905</v>
      </c>
      <c r="M497" s="426"/>
    </row>
    <row r="498" spans="3:14" ht="15" customHeight="1">
      <c r="C498" s="703"/>
      <c r="D498" s="705"/>
      <c r="E498" s="423"/>
      <c r="F498" s="403"/>
      <c r="G498" s="404"/>
      <c r="H498" s="404"/>
      <c r="I498" s="405"/>
      <c r="J498" s="410"/>
      <c r="K498" s="393" t="s">
        <v>905</v>
      </c>
      <c r="L498" s="394" t="s">
        <v>905</v>
      </c>
      <c r="M498" s="426"/>
    </row>
    <row r="499" spans="3:14" ht="15" customHeight="1">
      <c r="C499" s="703"/>
      <c r="D499" s="705"/>
      <c r="E499" s="423"/>
      <c r="F499" s="403"/>
      <c r="G499" s="404"/>
      <c r="H499" s="404"/>
      <c r="I499" s="405"/>
      <c r="J499" s="410"/>
      <c r="K499" s="393" t="s">
        <v>905</v>
      </c>
      <c r="L499" s="394" t="s">
        <v>905</v>
      </c>
      <c r="M499" s="426"/>
    </row>
    <row r="500" spans="3:14" ht="15" customHeight="1">
      <c r="C500" s="708"/>
      <c r="D500" s="706"/>
      <c r="E500" s="427"/>
      <c r="F500" s="416"/>
      <c r="G500" s="417"/>
      <c r="H500" s="418"/>
      <c r="I500" s="419"/>
      <c r="J500" s="420"/>
      <c r="K500" s="429" t="s">
        <v>905</v>
      </c>
      <c r="L500" s="426" t="s">
        <v>905</v>
      </c>
      <c r="M500" s="426"/>
    </row>
    <row r="501" spans="3:14" ht="15" customHeight="1">
      <c r="C501" s="710" t="s">
        <v>891</v>
      </c>
      <c r="D501" s="704" t="s">
        <v>892</v>
      </c>
      <c r="E501" s="488">
        <v>1</v>
      </c>
      <c r="F501" s="389" t="s">
        <v>781</v>
      </c>
      <c r="G501" s="390" t="s">
        <v>782</v>
      </c>
      <c r="H501" s="390" t="s">
        <v>842</v>
      </c>
      <c r="I501" s="391"/>
      <c r="J501" s="439">
        <v>2</v>
      </c>
      <c r="K501" s="393" t="s">
        <v>842</v>
      </c>
      <c r="L501" s="394" t="s">
        <v>782</v>
      </c>
      <c r="M501" s="394"/>
    </row>
    <row r="502" spans="3:14">
      <c r="C502" s="710"/>
      <c r="D502" s="705"/>
      <c r="E502" s="489">
        <v>2</v>
      </c>
      <c r="F502" s="403" t="s">
        <v>840</v>
      </c>
      <c r="G502" s="404" t="s">
        <v>622</v>
      </c>
      <c r="H502" s="404" t="s">
        <v>620</v>
      </c>
      <c r="I502" s="405"/>
      <c r="J502" s="414">
        <v>2</v>
      </c>
      <c r="K502" s="393" t="s">
        <v>620</v>
      </c>
      <c r="L502" s="394" t="s">
        <v>622</v>
      </c>
      <c r="M502" s="394"/>
    </row>
    <row r="503" spans="3:14">
      <c r="C503" s="710"/>
      <c r="D503" s="705"/>
      <c r="E503" s="489">
        <v>3</v>
      </c>
      <c r="F503" s="403" t="s">
        <v>841</v>
      </c>
      <c r="G503" s="404" t="s">
        <v>785</v>
      </c>
      <c r="H503" s="404" t="s">
        <v>843</v>
      </c>
      <c r="I503" s="405"/>
      <c r="J503" s="414">
        <v>2</v>
      </c>
      <c r="K503" s="393" t="s">
        <v>843</v>
      </c>
      <c r="L503" s="394" t="s">
        <v>785</v>
      </c>
      <c r="M503" s="394"/>
    </row>
    <row r="504" spans="3:14">
      <c r="C504" s="710"/>
      <c r="D504" s="705"/>
      <c r="E504" s="489"/>
      <c r="F504" s="403"/>
      <c r="G504" s="404"/>
      <c r="H504" s="404"/>
      <c r="I504" s="405"/>
      <c r="J504" s="410"/>
      <c r="K504" s="393" t="s">
        <v>905</v>
      </c>
      <c r="L504" s="394" t="s">
        <v>905</v>
      </c>
      <c r="M504" s="426"/>
    </row>
    <row r="505" spans="3:14">
      <c r="C505" s="710"/>
      <c r="D505" s="705"/>
      <c r="E505" s="489"/>
      <c r="F505" s="403"/>
      <c r="G505" s="404"/>
      <c r="H505" s="404"/>
      <c r="I505" s="405"/>
      <c r="J505" s="410"/>
      <c r="K505" s="393" t="s">
        <v>905</v>
      </c>
      <c r="L505" s="394" t="s">
        <v>905</v>
      </c>
      <c r="M505" s="426"/>
    </row>
    <row r="506" spans="3:14">
      <c r="C506" s="710"/>
      <c r="D506" s="705"/>
      <c r="E506" s="489"/>
      <c r="F506" s="403"/>
      <c r="G506" s="404"/>
      <c r="H506" s="404"/>
      <c r="I506" s="405"/>
      <c r="J506" s="410"/>
      <c r="K506" s="393" t="s">
        <v>905</v>
      </c>
      <c r="L506" s="394" t="s">
        <v>905</v>
      </c>
      <c r="M506" s="426"/>
    </row>
    <row r="507" spans="3:14">
      <c r="C507" s="710"/>
      <c r="D507" s="705"/>
      <c r="E507" s="489"/>
      <c r="F507" s="403"/>
      <c r="G507" s="404"/>
      <c r="H507" s="404"/>
      <c r="I507" s="405"/>
      <c r="J507" s="410"/>
      <c r="K507" s="393" t="s">
        <v>905</v>
      </c>
      <c r="L507" s="394" t="s">
        <v>905</v>
      </c>
      <c r="M507" s="426"/>
    </row>
    <row r="508" spans="3:14">
      <c r="C508" s="710"/>
      <c r="D508" s="705"/>
      <c r="E508" s="489"/>
      <c r="F508" s="403"/>
      <c r="G508" s="404"/>
      <c r="H508" s="404"/>
      <c r="I508" s="405"/>
      <c r="J508" s="410"/>
      <c r="K508" s="393" t="s">
        <v>905</v>
      </c>
      <c r="L508" s="394" t="s">
        <v>905</v>
      </c>
      <c r="M508" s="426"/>
    </row>
    <row r="509" spans="3:14">
      <c r="C509" s="710"/>
      <c r="D509" s="705"/>
      <c r="E509" s="489"/>
      <c r="F509" s="403"/>
      <c r="G509" s="404"/>
      <c r="H509" s="404"/>
      <c r="I509" s="405"/>
      <c r="J509" s="410"/>
      <c r="K509" s="393" t="s">
        <v>905</v>
      </c>
      <c r="L509" s="394" t="s">
        <v>905</v>
      </c>
      <c r="M509" s="426"/>
    </row>
    <row r="510" spans="3:14">
      <c r="C510" s="710"/>
      <c r="D510" s="706"/>
      <c r="E510" s="490"/>
      <c r="F510" s="491"/>
      <c r="G510" s="417"/>
      <c r="H510" s="417"/>
      <c r="I510" s="428"/>
      <c r="J510" s="420"/>
      <c r="K510" s="393" t="s">
        <v>905</v>
      </c>
      <c r="L510" s="394" t="s">
        <v>905</v>
      </c>
      <c r="M510" s="426"/>
    </row>
    <row r="511" spans="3:14" ht="15" customHeight="1">
      <c r="C511" s="710"/>
      <c r="D511" s="704" t="s">
        <v>893</v>
      </c>
      <c r="E511" s="488">
        <v>1</v>
      </c>
      <c r="F511" s="389" t="s">
        <v>781</v>
      </c>
      <c r="G511" s="390" t="s">
        <v>793</v>
      </c>
      <c r="H511" s="390" t="s">
        <v>844</v>
      </c>
      <c r="I511" s="391"/>
      <c r="J511" s="439">
        <v>2</v>
      </c>
      <c r="K511" s="393" t="s">
        <v>844</v>
      </c>
      <c r="L511" s="394" t="s">
        <v>793</v>
      </c>
      <c r="M511" s="394"/>
      <c r="N511" s="485"/>
    </row>
    <row r="512" spans="3:14">
      <c r="C512" s="710"/>
      <c r="D512" s="705"/>
      <c r="E512" s="489">
        <v>2</v>
      </c>
      <c r="F512" s="403" t="s">
        <v>840</v>
      </c>
      <c r="G512" s="404" t="s">
        <v>793</v>
      </c>
      <c r="H512" s="404" t="s">
        <v>844</v>
      </c>
      <c r="I512" s="405"/>
      <c r="J512" s="414">
        <v>2</v>
      </c>
      <c r="K512" s="393" t="s">
        <v>844</v>
      </c>
      <c r="L512" s="394" t="s">
        <v>793</v>
      </c>
      <c r="M512" s="492"/>
      <c r="N512" s="485"/>
    </row>
    <row r="513" spans="3:14">
      <c r="C513" s="710"/>
      <c r="D513" s="706"/>
      <c r="E513" s="490">
        <v>3</v>
      </c>
      <c r="F513" s="491" t="s">
        <v>906</v>
      </c>
      <c r="G513" s="417" t="s">
        <v>466</v>
      </c>
      <c r="H513" s="417" t="s">
        <v>845</v>
      </c>
      <c r="I513" s="428"/>
      <c r="J513" s="493">
        <v>2</v>
      </c>
      <c r="K513" s="393" t="s">
        <v>845</v>
      </c>
      <c r="L513" s="394" t="s">
        <v>466</v>
      </c>
      <c r="M513" s="426"/>
      <c r="N513" s="485"/>
    </row>
  </sheetData>
  <mergeCells count="68">
    <mergeCell ref="C501:C513"/>
    <mergeCell ref="C441:C469"/>
    <mergeCell ref="D441:D450"/>
    <mergeCell ref="D451:D460"/>
    <mergeCell ref="D461:D470"/>
    <mergeCell ref="C471:C500"/>
    <mergeCell ref="D471:D480"/>
    <mergeCell ref="D481:D490"/>
    <mergeCell ref="D491:D500"/>
    <mergeCell ref="D511:D513"/>
    <mergeCell ref="D501:D510"/>
    <mergeCell ref="C381:C410"/>
    <mergeCell ref="D381:D390"/>
    <mergeCell ref="D391:D400"/>
    <mergeCell ref="D401:D410"/>
    <mergeCell ref="C411:C440"/>
    <mergeCell ref="D411:D420"/>
    <mergeCell ref="D421:D430"/>
    <mergeCell ref="D431:D440"/>
    <mergeCell ref="D321:D330"/>
    <mergeCell ref="C351:C380"/>
    <mergeCell ref="D351:D360"/>
    <mergeCell ref="D361:D370"/>
    <mergeCell ref="D371:D380"/>
    <mergeCell ref="C331:C350"/>
    <mergeCell ref="D331:D340"/>
    <mergeCell ref="D341:D350"/>
    <mergeCell ref="C291:C330"/>
    <mergeCell ref="D291:D300"/>
    <mergeCell ref="D301:D310"/>
    <mergeCell ref="D311:D320"/>
    <mergeCell ref="D221:D230"/>
    <mergeCell ref="D231:D240"/>
    <mergeCell ref="D241:D250"/>
    <mergeCell ref="D251:D260"/>
    <mergeCell ref="C261:C290"/>
    <mergeCell ref="D261:D270"/>
    <mergeCell ref="D271:D280"/>
    <mergeCell ref="D281:D290"/>
    <mergeCell ref="C221:C260"/>
    <mergeCell ref="C171:C200"/>
    <mergeCell ref="D171:D180"/>
    <mergeCell ref="D181:D190"/>
    <mergeCell ref="D191:D200"/>
    <mergeCell ref="C201:C220"/>
    <mergeCell ref="D201:D210"/>
    <mergeCell ref="D211:D220"/>
    <mergeCell ref="C121:C150"/>
    <mergeCell ref="D121:D130"/>
    <mergeCell ref="D131:D140"/>
    <mergeCell ref="D141:D150"/>
    <mergeCell ref="C151:C170"/>
    <mergeCell ref="D151:D160"/>
    <mergeCell ref="D161:D170"/>
    <mergeCell ref="C61:C120"/>
    <mergeCell ref="D61:D70"/>
    <mergeCell ref="D71:D80"/>
    <mergeCell ref="D81:D90"/>
    <mergeCell ref="D91:D100"/>
    <mergeCell ref="D101:D110"/>
    <mergeCell ref="D111:D120"/>
    <mergeCell ref="C1:C60"/>
    <mergeCell ref="D1:D10"/>
    <mergeCell ref="D11:D20"/>
    <mergeCell ref="D21:D30"/>
    <mergeCell ref="D31:D40"/>
    <mergeCell ref="D41:D50"/>
    <mergeCell ref="D51:D60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78"/>
  <dimension ref="A1:DB67"/>
  <sheetViews>
    <sheetView showGridLines="0" zoomScale="70" zoomScaleNormal="70" workbookViewId="0">
      <selection activeCell="D51" sqref="D51:D54"/>
    </sheetView>
  </sheetViews>
  <sheetFormatPr defaultColWidth="8.875" defaultRowHeight="15"/>
  <cols>
    <col min="1" max="1" width="8.875" style="71"/>
    <col min="2" max="2" width="8.25" style="71" customWidth="1"/>
    <col min="3" max="3" width="5.625" style="44" customWidth="1"/>
    <col min="4" max="4" width="50.625" style="73" customWidth="1"/>
    <col min="5" max="6" width="16.375" style="71" customWidth="1"/>
    <col min="7" max="7" width="16.75" style="71" customWidth="1"/>
    <col min="8" max="10" width="16.375" style="71" customWidth="1"/>
    <col min="11" max="11" width="27.125" style="48" customWidth="1"/>
    <col min="12" max="16" width="29.625" style="71" customWidth="1"/>
    <col min="17" max="16384" width="8.875" style="71"/>
  </cols>
  <sheetData>
    <row r="1" spans="1:106" ht="23.25" customHeight="1" thickBot="1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1"/>
      <c r="R1" s="41"/>
      <c r="S1" s="41"/>
      <c r="T1" s="41"/>
      <c r="U1" s="41"/>
      <c r="V1" s="41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</row>
    <row r="2" spans="1:106" ht="24.6" customHeight="1">
      <c r="A2" s="41"/>
      <c r="B2" s="35"/>
      <c r="C2" s="23"/>
      <c r="D2" s="36"/>
      <c r="E2" s="151"/>
      <c r="F2" s="22"/>
      <c r="G2" s="714"/>
      <c r="H2" s="714"/>
      <c r="I2" s="714"/>
      <c r="J2" s="22"/>
      <c r="K2" s="38"/>
      <c r="L2" s="22"/>
      <c r="M2" s="22"/>
      <c r="N2" s="22"/>
      <c r="O2" s="22"/>
      <c r="P2" s="22"/>
      <c r="Q2" s="40"/>
      <c r="R2" s="41"/>
      <c r="S2" s="41"/>
      <c r="T2" s="41"/>
      <c r="U2" s="41"/>
      <c r="V2" s="41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</row>
    <row r="3" spans="1:106" ht="38.25" customHeight="1">
      <c r="A3" s="41"/>
      <c r="B3" s="27"/>
      <c r="C3" s="684" t="s">
        <v>1129</v>
      </c>
      <c r="D3" s="684"/>
      <c r="E3" s="684"/>
      <c r="F3" s="684"/>
      <c r="G3" s="684"/>
      <c r="H3" s="684"/>
      <c r="I3" s="684"/>
      <c r="J3" s="684"/>
      <c r="K3" s="684"/>
      <c r="L3" s="684"/>
      <c r="M3" s="684"/>
      <c r="N3" s="684"/>
      <c r="O3" s="684"/>
      <c r="P3" s="684"/>
      <c r="Q3" s="29"/>
      <c r="R3" s="41"/>
      <c r="S3" s="41"/>
      <c r="T3" s="41"/>
      <c r="U3" s="41"/>
      <c r="V3" s="41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</row>
    <row r="4" spans="1:106" ht="40.15" customHeight="1">
      <c r="A4" s="41"/>
      <c r="B4" s="27"/>
      <c r="C4" s="25"/>
      <c r="D4" s="37"/>
      <c r="E4" s="28"/>
      <c r="F4" s="28"/>
      <c r="G4" s="28"/>
      <c r="H4" s="28"/>
      <c r="I4" s="28"/>
      <c r="J4" s="28"/>
      <c r="K4" s="98"/>
      <c r="L4" s="28"/>
      <c r="M4" s="28"/>
      <c r="N4" s="28"/>
      <c r="O4" s="28"/>
      <c r="P4" s="28"/>
      <c r="Q4" s="29"/>
      <c r="R4" s="41"/>
      <c r="S4" s="41"/>
      <c r="T4" s="41"/>
      <c r="U4" s="41"/>
      <c r="V4" s="41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</row>
    <row r="5" spans="1:106" s="515" customFormat="1" ht="17.25" customHeight="1">
      <c r="A5" s="511"/>
      <c r="B5" s="512"/>
      <c r="C5" s="711" t="s">
        <v>7</v>
      </c>
      <c r="D5" s="631" t="s">
        <v>1128</v>
      </c>
      <c r="E5" s="685" t="s">
        <v>1021</v>
      </c>
      <c r="F5" s="715"/>
      <c r="G5" s="715"/>
      <c r="H5" s="715"/>
      <c r="I5" s="715"/>
      <c r="J5" s="716"/>
      <c r="K5" s="713" t="s">
        <v>1127</v>
      </c>
      <c r="L5" s="631" t="s">
        <v>1121</v>
      </c>
      <c r="M5" s="632"/>
      <c r="N5" s="632"/>
      <c r="O5" s="632"/>
      <c r="P5" s="632"/>
      <c r="Q5" s="513"/>
      <c r="R5" s="511"/>
      <c r="S5" s="511"/>
      <c r="T5" s="511"/>
      <c r="U5" s="511"/>
      <c r="V5" s="511"/>
      <c r="W5" s="514"/>
      <c r="X5" s="514"/>
      <c r="Y5" s="514"/>
      <c r="Z5" s="514"/>
      <c r="AA5" s="514"/>
      <c r="AB5" s="514"/>
      <c r="AC5" s="514"/>
      <c r="AD5" s="514"/>
      <c r="AE5" s="514"/>
      <c r="AF5" s="514"/>
      <c r="AG5" s="514"/>
      <c r="AH5" s="514"/>
      <c r="AI5" s="514"/>
      <c r="AJ5" s="514"/>
      <c r="AK5" s="514"/>
      <c r="AL5" s="514"/>
      <c r="AM5" s="514"/>
      <c r="AN5" s="514"/>
      <c r="AO5" s="514"/>
      <c r="AP5" s="514"/>
      <c r="AQ5" s="514"/>
      <c r="AR5" s="514"/>
      <c r="AS5" s="514"/>
      <c r="AT5" s="514"/>
      <c r="AU5" s="514"/>
      <c r="AV5" s="514"/>
      <c r="AW5" s="514"/>
      <c r="AX5" s="514"/>
      <c r="AY5" s="514"/>
      <c r="AZ5" s="514"/>
      <c r="BA5" s="514"/>
      <c r="BB5" s="514"/>
      <c r="BC5" s="514"/>
      <c r="BD5" s="514"/>
      <c r="BE5" s="514"/>
      <c r="BF5" s="514"/>
      <c r="BG5" s="514"/>
      <c r="BH5" s="514"/>
      <c r="BI5" s="514"/>
      <c r="BJ5" s="514"/>
      <c r="BK5" s="514"/>
      <c r="BL5" s="514"/>
      <c r="BM5" s="514"/>
      <c r="BN5" s="514"/>
      <c r="BO5" s="514"/>
      <c r="BP5" s="514"/>
      <c r="BQ5" s="514"/>
      <c r="BR5" s="514"/>
      <c r="BS5" s="514"/>
      <c r="BT5" s="514"/>
      <c r="BU5" s="514"/>
      <c r="BV5" s="514"/>
      <c r="BW5" s="514"/>
      <c r="BX5" s="514"/>
      <c r="BY5" s="514"/>
      <c r="BZ5" s="514"/>
      <c r="CA5" s="514"/>
      <c r="CB5" s="514"/>
      <c r="CC5" s="514"/>
      <c r="CD5" s="514"/>
      <c r="CE5" s="514"/>
      <c r="CF5" s="514"/>
      <c r="CG5" s="514"/>
      <c r="CH5" s="514"/>
      <c r="CI5" s="514"/>
      <c r="CJ5" s="514"/>
      <c r="CK5" s="514"/>
      <c r="CL5" s="514"/>
      <c r="CM5" s="514"/>
      <c r="CN5" s="514"/>
      <c r="CO5" s="514"/>
      <c r="CP5" s="514"/>
      <c r="CQ5" s="514"/>
      <c r="CR5" s="514"/>
      <c r="CS5" s="514"/>
      <c r="CT5" s="514"/>
      <c r="CU5" s="514"/>
      <c r="CV5" s="514"/>
      <c r="CW5" s="514"/>
      <c r="CX5" s="514"/>
      <c r="CY5" s="514"/>
      <c r="CZ5" s="514"/>
      <c r="DA5" s="514"/>
      <c r="DB5" s="514"/>
    </row>
    <row r="6" spans="1:106" s="515" customFormat="1" ht="38.25" customHeight="1">
      <c r="A6" s="511"/>
      <c r="B6" s="512"/>
      <c r="C6" s="712"/>
      <c r="D6" s="632"/>
      <c r="E6" s="552" t="s">
        <v>1028</v>
      </c>
      <c r="F6" s="552" t="s">
        <v>1031</v>
      </c>
      <c r="G6" s="552" t="s">
        <v>1035</v>
      </c>
      <c r="H6" s="552" t="s">
        <v>1030</v>
      </c>
      <c r="I6" s="552" t="s">
        <v>1036</v>
      </c>
      <c r="J6" s="552" t="s">
        <v>1037</v>
      </c>
      <c r="K6" s="713"/>
      <c r="L6" s="553" t="s">
        <v>42</v>
      </c>
      <c r="M6" s="553" t="s">
        <v>1122</v>
      </c>
      <c r="N6" s="553" t="s">
        <v>1123</v>
      </c>
      <c r="O6" s="553" t="s">
        <v>1124</v>
      </c>
      <c r="P6" s="553" t="s">
        <v>1125</v>
      </c>
      <c r="Q6" s="513"/>
      <c r="R6" s="511"/>
      <c r="S6" s="511"/>
      <c r="T6" s="511"/>
      <c r="U6" s="511"/>
      <c r="V6" s="511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514"/>
      <c r="AH6" s="514"/>
      <c r="AI6" s="514"/>
      <c r="AJ6" s="514"/>
      <c r="AK6" s="514"/>
      <c r="AL6" s="514"/>
      <c r="AM6" s="514"/>
      <c r="AN6" s="514"/>
      <c r="AO6" s="514"/>
      <c r="AP6" s="514"/>
      <c r="AQ6" s="514"/>
      <c r="AR6" s="514"/>
      <c r="AS6" s="514"/>
      <c r="AT6" s="514"/>
      <c r="AU6" s="514"/>
      <c r="AV6" s="514"/>
      <c r="AW6" s="514"/>
      <c r="AX6" s="514"/>
      <c r="AY6" s="514"/>
      <c r="AZ6" s="514"/>
      <c r="BA6" s="514"/>
      <c r="BB6" s="514"/>
      <c r="BC6" s="514"/>
      <c r="BD6" s="514"/>
      <c r="BE6" s="514"/>
      <c r="BF6" s="514"/>
      <c r="BG6" s="514"/>
      <c r="BH6" s="514"/>
      <c r="BI6" s="514"/>
      <c r="BJ6" s="514"/>
      <c r="BK6" s="514"/>
      <c r="BL6" s="514"/>
      <c r="BM6" s="514"/>
      <c r="BN6" s="514"/>
      <c r="BO6" s="514"/>
      <c r="BP6" s="514"/>
      <c r="BQ6" s="514"/>
      <c r="BR6" s="514"/>
      <c r="BS6" s="514"/>
      <c r="BT6" s="514"/>
      <c r="BU6" s="514"/>
      <c r="BV6" s="514"/>
      <c r="BW6" s="514"/>
      <c r="BX6" s="514"/>
      <c r="BY6" s="514"/>
      <c r="BZ6" s="514"/>
      <c r="CA6" s="514"/>
      <c r="CB6" s="514"/>
      <c r="CC6" s="514"/>
      <c r="CD6" s="514"/>
      <c r="CE6" s="514"/>
      <c r="CF6" s="514"/>
      <c r="CG6" s="514"/>
      <c r="CH6" s="514"/>
      <c r="CI6" s="514"/>
      <c r="CJ6" s="514"/>
      <c r="CK6" s="514"/>
      <c r="CL6" s="514"/>
      <c r="CM6" s="514"/>
      <c r="CN6" s="514"/>
      <c r="CO6" s="514"/>
      <c r="CP6" s="514"/>
      <c r="CQ6" s="514"/>
      <c r="CR6" s="514"/>
      <c r="CS6" s="514"/>
      <c r="CT6" s="514"/>
      <c r="CU6" s="514"/>
      <c r="CV6" s="514"/>
      <c r="CW6" s="514"/>
      <c r="CX6" s="514"/>
      <c r="CY6" s="514"/>
      <c r="CZ6" s="514"/>
      <c r="DA6" s="514"/>
      <c r="DB6" s="514"/>
    </row>
    <row r="7" spans="1:106" s="48" customFormat="1" ht="36" customHeight="1">
      <c r="A7" s="43"/>
      <c r="B7" s="88"/>
      <c r="C7" s="138">
        <v>1</v>
      </c>
      <c r="D7" s="507" t="s">
        <v>10</v>
      </c>
      <c r="E7" s="152"/>
      <c r="F7" s="152"/>
      <c r="G7" s="152"/>
      <c r="H7" s="152"/>
      <c r="I7" s="152"/>
      <c r="J7" s="152"/>
      <c r="K7" s="516"/>
      <c r="L7" s="153"/>
      <c r="M7" s="153"/>
      <c r="N7" s="153"/>
      <c r="O7" s="153"/>
      <c r="P7" s="154"/>
      <c r="Q7" s="90"/>
      <c r="R7" s="86"/>
      <c r="S7" s="41"/>
      <c r="T7" s="86"/>
      <c r="U7" s="41"/>
      <c r="V7" s="41"/>
      <c r="W7" s="85"/>
      <c r="X7" s="39"/>
      <c r="Y7" s="39"/>
      <c r="Z7" s="85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</row>
    <row r="8" spans="1:106" s="87" customFormat="1" ht="36" customHeight="1">
      <c r="A8" s="86"/>
      <c r="B8" s="89"/>
      <c r="C8" s="138">
        <v>2</v>
      </c>
      <c r="D8" s="157" t="s">
        <v>14</v>
      </c>
      <c r="E8" s="152"/>
      <c r="F8" s="152"/>
      <c r="G8" s="152"/>
      <c r="H8" s="152"/>
      <c r="I8" s="152"/>
      <c r="J8" s="152"/>
      <c r="K8" s="516"/>
      <c r="L8" s="153"/>
      <c r="M8" s="153"/>
      <c r="N8" s="153"/>
      <c r="O8" s="153"/>
      <c r="P8" s="154"/>
      <c r="Q8" s="29"/>
      <c r="R8" s="41"/>
      <c r="S8" s="41"/>
      <c r="T8" s="41"/>
      <c r="U8" s="41"/>
      <c r="V8" s="41"/>
      <c r="W8" s="39"/>
      <c r="X8" s="39"/>
      <c r="Y8" s="46"/>
      <c r="Z8" s="39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</row>
    <row r="9" spans="1:106" ht="36" customHeight="1">
      <c r="A9" s="41"/>
      <c r="B9" s="27"/>
      <c r="C9" s="138">
        <v>3</v>
      </c>
      <c r="D9" s="157" t="s">
        <v>30</v>
      </c>
      <c r="E9" s="152"/>
      <c r="F9" s="152"/>
      <c r="G9" s="152"/>
      <c r="H9" s="152"/>
      <c r="I9" s="152"/>
      <c r="J9" s="152"/>
      <c r="K9" s="516"/>
      <c r="L9" s="153"/>
      <c r="M9" s="153"/>
      <c r="N9" s="153"/>
      <c r="O9" s="153"/>
      <c r="P9" s="154"/>
      <c r="Q9" s="26"/>
      <c r="R9" s="41"/>
      <c r="S9" s="41"/>
      <c r="T9" s="41"/>
      <c r="U9" s="41"/>
      <c r="V9" s="86"/>
      <c r="W9" s="39"/>
      <c r="X9" s="46"/>
      <c r="Y9" s="85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</row>
    <row r="10" spans="1:106" ht="36" customHeight="1">
      <c r="A10" s="41"/>
      <c r="B10" s="27"/>
      <c r="C10" s="138">
        <v>4</v>
      </c>
      <c r="D10" s="157" t="s">
        <v>21</v>
      </c>
      <c r="E10" s="152"/>
      <c r="F10" s="152"/>
      <c r="G10" s="152"/>
      <c r="H10" s="152"/>
      <c r="I10" s="152"/>
      <c r="J10" s="152"/>
      <c r="K10" s="516"/>
      <c r="L10" s="153"/>
      <c r="M10" s="153"/>
      <c r="N10" s="153"/>
      <c r="O10" s="153"/>
      <c r="P10" s="154"/>
      <c r="Q10" s="29"/>
      <c r="R10" s="41"/>
      <c r="S10" s="41"/>
      <c r="T10" s="41"/>
      <c r="U10" s="41"/>
      <c r="V10" s="41"/>
      <c r="W10" s="39"/>
      <c r="X10" s="85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</row>
    <row r="11" spans="1:106" ht="36" customHeight="1">
      <c r="A11" s="41"/>
      <c r="B11" s="27"/>
      <c r="C11" s="138">
        <v>5</v>
      </c>
      <c r="D11" s="157" t="s">
        <v>15</v>
      </c>
      <c r="E11" s="152"/>
      <c r="F11" s="152"/>
      <c r="G11" s="152"/>
      <c r="H11" s="152"/>
      <c r="I11" s="152"/>
      <c r="J11" s="152"/>
      <c r="K11" s="516"/>
      <c r="L11" s="153"/>
      <c r="M11" s="153"/>
      <c r="N11" s="153"/>
      <c r="O11" s="153"/>
      <c r="P11" s="154"/>
      <c r="Q11" s="26"/>
      <c r="R11" s="41"/>
      <c r="S11" s="41"/>
      <c r="T11" s="41"/>
      <c r="U11" s="41"/>
      <c r="V11" s="41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</row>
    <row r="12" spans="1:106" ht="36" customHeight="1">
      <c r="A12" s="41"/>
      <c r="B12" s="27"/>
      <c r="C12" s="138">
        <v>6</v>
      </c>
      <c r="D12" s="507" t="s">
        <v>33</v>
      </c>
      <c r="E12" s="152"/>
      <c r="F12" s="152"/>
      <c r="G12" s="152"/>
      <c r="H12" s="152"/>
      <c r="I12" s="152"/>
      <c r="J12" s="152"/>
      <c r="K12" s="516"/>
      <c r="L12" s="153"/>
      <c r="M12" s="153"/>
      <c r="N12" s="153"/>
      <c r="O12" s="153"/>
      <c r="P12" s="154"/>
      <c r="Q12" s="29"/>
      <c r="R12" s="41"/>
      <c r="S12" s="41"/>
      <c r="T12" s="41"/>
      <c r="U12" s="41"/>
      <c r="V12" s="41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</row>
    <row r="13" spans="1:106" ht="36" customHeight="1">
      <c r="A13" s="41"/>
      <c r="B13" s="27"/>
      <c r="C13" s="138">
        <v>7</v>
      </c>
      <c r="D13" s="507" t="s">
        <v>11</v>
      </c>
      <c r="E13" s="152"/>
      <c r="F13" s="152"/>
      <c r="G13" s="152"/>
      <c r="H13" s="152"/>
      <c r="I13" s="152"/>
      <c r="J13" s="152"/>
      <c r="K13" s="516"/>
      <c r="L13" s="153"/>
      <c r="M13" s="153"/>
      <c r="N13" s="153"/>
      <c r="O13" s="153"/>
      <c r="P13" s="154"/>
      <c r="Q13" s="29"/>
      <c r="R13" s="41"/>
      <c r="S13" s="41"/>
      <c r="T13" s="41"/>
      <c r="U13" s="86"/>
      <c r="V13" s="41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</row>
    <row r="14" spans="1:106" ht="36" customHeight="1">
      <c r="A14" s="41"/>
      <c r="B14" s="27"/>
      <c r="C14" s="138">
        <v>8</v>
      </c>
      <c r="D14" s="507" t="s">
        <v>38</v>
      </c>
      <c r="E14" s="152"/>
      <c r="F14" s="152"/>
      <c r="G14" s="152"/>
      <c r="H14" s="152"/>
      <c r="I14" s="152"/>
      <c r="J14" s="152"/>
      <c r="K14" s="516"/>
      <c r="L14" s="153"/>
      <c r="M14" s="153"/>
      <c r="N14" s="153"/>
      <c r="O14" s="153"/>
      <c r="P14" s="154"/>
      <c r="Q14" s="29"/>
      <c r="R14" s="41"/>
      <c r="S14" s="41"/>
      <c r="T14" s="41"/>
      <c r="U14" s="41"/>
      <c r="V14" s="41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</row>
    <row r="15" spans="1:106" ht="36" customHeight="1">
      <c r="A15" s="41"/>
      <c r="B15" s="27"/>
      <c r="C15" s="138">
        <v>9</v>
      </c>
      <c r="D15" s="157" t="s">
        <v>37</v>
      </c>
      <c r="E15" s="152"/>
      <c r="F15" s="152"/>
      <c r="G15" s="152"/>
      <c r="H15" s="152"/>
      <c r="I15" s="152"/>
      <c r="J15" s="152"/>
      <c r="K15" s="516"/>
      <c r="L15" s="153"/>
      <c r="M15" s="153"/>
      <c r="N15" s="153"/>
      <c r="O15" s="153"/>
      <c r="P15" s="154"/>
      <c r="Q15" s="29"/>
      <c r="R15" s="41"/>
      <c r="S15" s="41"/>
      <c r="T15" s="41"/>
      <c r="U15" s="41"/>
      <c r="V15" s="41"/>
      <c r="W15" s="39"/>
      <c r="X15" s="39"/>
      <c r="Y15" s="39"/>
      <c r="Z15" s="45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</row>
    <row r="16" spans="1:106" s="44" customFormat="1" ht="36" customHeight="1">
      <c r="A16" s="41"/>
      <c r="B16" s="24"/>
      <c r="C16" s="138">
        <v>10</v>
      </c>
      <c r="D16" s="507" t="s">
        <v>19</v>
      </c>
      <c r="E16" s="152"/>
      <c r="F16" s="152"/>
      <c r="G16" s="152"/>
      <c r="H16" s="152"/>
      <c r="I16" s="152"/>
      <c r="J16" s="152"/>
      <c r="K16" s="516"/>
      <c r="L16" s="153"/>
      <c r="M16" s="153"/>
      <c r="N16" s="153"/>
      <c r="O16" s="153"/>
      <c r="P16" s="154"/>
      <c r="Q16" s="29"/>
      <c r="R16" s="41"/>
      <c r="S16" s="41"/>
      <c r="T16" s="41"/>
      <c r="U16" s="41"/>
      <c r="V16" s="41"/>
      <c r="W16" s="45"/>
      <c r="X16" s="39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</row>
    <row r="17" spans="1:106" s="44" customFormat="1" ht="36" customHeight="1">
      <c r="A17" s="41"/>
      <c r="B17" s="24"/>
      <c r="C17" s="138">
        <v>11</v>
      </c>
      <c r="D17" s="507" t="s">
        <v>39</v>
      </c>
      <c r="E17" s="152"/>
      <c r="F17" s="152"/>
      <c r="G17" s="152"/>
      <c r="H17" s="152"/>
      <c r="I17" s="152"/>
      <c r="J17" s="152"/>
      <c r="K17" s="516"/>
      <c r="L17" s="153"/>
      <c r="M17" s="153"/>
      <c r="N17" s="153"/>
      <c r="O17" s="153"/>
      <c r="P17" s="154"/>
      <c r="Q17" s="29"/>
      <c r="R17" s="41"/>
      <c r="S17" s="86"/>
      <c r="T17" s="41"/>
      <c r="U17" s="41"/>
      <c r="V17" s="41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</row>
    <row r="18" spans="1:106" s="44" customFormat="1" ht="36" customHeight="1">
      <c r="A18" s="41"/>
      <c r="B18" s="24"/>
      <c r="C18" s="138">
        <v>12</v>
      </c>
      <c r="D18" s="157" t="s">
        <v>20</v>
      </c>
      <c r="E18" s="152"/>
      <c r="F18" s="152"/>
      <c r="G18" s="152"/>
      <c r="H18" s="152"/>
      <c r="I18" s="152"/>
      <c r="J18" s="152"/>
      <c r="K18" s="516"/>
      <c r="L18" s="153"/>
      <c r="M18" s="153"/>
      <c r="N18" s="153"/>
      <c r="O18" s="153"/>
      <c r="P18" s="154"/>
      <c r="Q18" s="26"/>
      <c r="R18" s="41"/>
      <c r="S18" s="41"/>
      <c r="T18" s="41"/>
      <c r="U18" s="41"/>
      <c r="V18" s="41"/>
      <c r="W18" s="39"/>
      <c r="X18" s="45"/>
      <c r="Y18" s="45"/>
      <c r="Z18" s="39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</row>
    <row r="19" spans="1:106" ht="36" customHeight="1">
      <c r="A19" s="41"/>
      <c r="B19" s="27"/>
      <c r="C19" s="138">
        <v>13</v>
      </c>
      <c r="D19" s="157" t="s">
        <v>17</v>
      </c>
      <c r="E19" s="152"/>
      <c r="F19" s="152"/>
      <c r="G19" s="152"/>
      <c r="H19" s="152"/>
      <c r="I19" s="152"/>
      <c r="J19" s="152"/>
      <c r="K19" s="516"/>
      <c r="L19" s="153"/>
      <c r="M19" s="153"/>
      <c r="N19" s="153"/>
      <c r="O19" s="153"/>
      <c r="P19" s="154"/>
      <c r="Q19" s="29"/>
      <c r="R19" s="41"/>
      <c r="S19" s="41"/>
      <c r="T19" s="41"/>
      <c r="U19" s="41"/>
      <c r="V19" s="41"/>
      <c r="W19" s="39"/>
      <c r="X19" s="45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</row>
    <row r="20" spans="1:106" ht="36" customHeight="1">
      <c r="A20" s="41"/>
      <c r="B20" s="27"/>
      <c r="C20" s="138">
        <v>14</v>
      </c>
      <c r="D20" s="157" t="s">
        <v>12</v>
      </c>
      <c r="E20" s="152"/>
      <c r="F20" s="152"/>
      <c r="G20" s="152"/>
      <c r="H20" s="152"/>
      <c r="I20" s="152"/>
      <c r="J20" s="152"/>
      <c r="K20" s="516"/>
      <c r="L20" s="153"/>
      <c r="M20" s="153"/>
      <c r="N20" s="153"/>
      <c r="O20" s="153"/>
      <c r="P20" s="154"/>
      <c r="Q20" s="29"/>
      <c r="R20" s="41"/>
      <c r="S20" s="41"/>
      <c r="T20" s="41"/>
      <c r="U20" s="41"/>
      <c r="V20" s="41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</row>
    <row r="21" spans="1:106" ht="36" customHeight="1">
      <c r="A21" s="41"/>
      <c r="B21" s="27"/>
      <c r="C21" s="138">
        <v>15</v>
      </c>
      <c r="D21" s="157" t="s">
        <v>29</v>
      </c>
      <c r="E21" s="152"/>
      <c r="F21" s="152"/>
      <c r="G21" s="152"/>
      <c r="H21" s="152"/>
      <c r="I21" s="152"/>
      <c r="J21" s="152"/>
      <c r="K21" s="516"/>
      <c r="L21" s="153"/>
      <c r="M21" s="153"/>
      <c r="N21" s="153"/>
      <c r="O21" s="153"/>
      <c r="P21" s="154"/>
      <c r="Q21" s="29"/>
      <c r="R21" s="41"/>
      <c r="S21" s="41"/>
      <c r="T21" s="41"/>
      <c r="U21" s="41"/>
      <c r="V21" s="41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</row>
    <row r="22" spans="1:106" ht="36" customHeight="1">
      <c r="A22" s="41"/>
      <c r="B22" s="27"/>
      <c r="C22" s="138">
        <v>16</v>
      </c>
      <c r="D22" s="507" t="s">
        <v>9</v>
      </c>
      <c r="E22" s="152"/>
      <c r="F22" s="152"/>
      <c r="G22" s="152"/>
      <c r="H22" s="152"/>
      <c r="I22" s="152"/>
      <c r="J22" s="152"/>
      <c r="K22" s="516"/>
      <c r="L22" s="153"/>
      <c r="M22" s="153"/>
      <c r="N22" s="153"/>
      <c r="O22" s="153"/>
      <c r="P22" s="154"/>
      <c r="Q22" s="29"/>
      <c r="R22" s="41"/>
      <c r="S22" s="41"/>
      <c r="T22" s="41"/>
      <c r="U22" s="41"/>
      <c r="V22" s="41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</row>
    <row r="23" spans="1:106" ht="36" customHeight="1">
      <c r="A23" s="41"/>
      <c r="B23" s="27"/>
      <c r="C23" s="138">
        <v>17</v>
      </c>
      <c r="D23" s="157" t="s">
        <v>35</v>
      </c>
      <c r="E23" s="152"/>
      <c r="F23" s="152"/>
      <c r="G23" s="152"/>
      <c r="H23" s="152"/>
      <c r="I23" s="505"/>
      <c r="J23" s="152"/>
      <c r="K23" s="516"/>
      <c r="L23" s="153"/>
      <c r="M23" s="153"/>
      <c r="N23" s="153"/>
      <c r="O23" s="153"/>
      <c r="P23" s="154"/>
      <c r="Q23" s="29"/>
      <c r="R23" s="41"/>
      <c r="S23" s="41"/>
      <c r="T23" s="41"/>
      <c r="U23" s="41"/>
      <c r="V23" s="41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</row>
    <row r="24" spans="1:106" ht="36" customHeight="1">
      <c r="A24" s="41"/>
      <c r="B24" s="27"/>
      <c r="C24" s="138">
        <v>18</v>
      </c>
      <c r="D24" s="157" t="s">
        <v>8</v>
      </c>
      <c r="E24" s="152"/>
      <c r="F24" s="152"/>
      <c r="G24" s="152"/>
      <c r="H24" s="152"/>
      <c r="I24" s="152"/>
      <c r="J24" s="152"/>
      <c r="K24" s="516"/>
      <c r="L24" s="153"/>
      <c r="M24" s="153"/>
      <c r="N24" s="153"/>
      <c r="O24" s="153"/>
      <c r="P24" s="154"/>
      <c r="Q24" s="29"/>
      <c r="R24" s="41"/>
      <c r="S24" s="41"/>
      <c r="T24" s="41"/>
      <c r="U24" s="41"/>
      <c r="V24" s="41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</row>
    <row r="25" spans="1:106" ht="36" customHeight="1">
      <c r="A25" s="41"/>
      <c r="B25" s="27"/>
      <c r="C25" s="138">
        <v>19</v>
      </c>
      <c r="D25" s="507" t="s">
        <v>31</v>
      </c>
      <c r="E25" s="152"/>
      <c r="F25" s="152"/>
      <c r="G25" s="152"/>
      <c r="H25" s="152"/>
      <c r="I25" s="152"/>
      <c r="J25" s="152"/>
      <c r="K25" s="516"/>
      <c r="L25" s="153"/>
      <c r="M25" s="153"/>
      <c r="N25" s="153"/>
      <c r="O25" s="153"/>
      <c r="P25" s="154"/>
      <c r="Q25" s="29"/>
      <c r="R25" s="41"/>
      <c r="S25" s="41"/>
      <c r="T25" s="41"/>
      <c r="U25" s="41"/>
      <c r="V25" s="41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</row>
    <row r="26" spans="1:106" ht="36" customHeight="1">
      <c r="A26" s="41"/>
      <c r="B26" s="27"/>
      <c r="C26" s="138">
        <v>20</v>
      </c>
      <c r="D26" s="507" t="s">
        <v>24</v>
      </c>
      <c r="E26" s="152"/>
      <c r="F26" s="152"/>
      <c r="G26" s="152"/>
      <c r="H26" s="152"/>
      <c r="I26" s="152"/>
      <c r="J26" s="152"/>
      <c r="K26" s="516"/>
      <c r="L26" s="153"/>
      <c r="M26" s="153"/>
      <c r="N26" s="153"/>
      <c r="O26" s="153"/>
      <c r="P26" s="154"/>
      <c r="Q26" s="29"/>
      <c r="R26" s="41"/>
      <c r="S26" s="41"/>
      <c r="T26" s="41"/>
      <c r="U26" s="86"/>
      <c r="V26" s="41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</row>
    <row r="27" spans="1:106" ht="36" customHeight="1">
      <c r="A27" s="41"/>
      <c r="B27" s="27"/>
      <c r="C27" s="138">
        <v>21</v>
      </c>
      <c r="D27" s="507" t="s">
        <v>36</v>
      </c>
      <c r="E27" s="152"/>
      <c r="F27" s="152"/>
      <c r="G27" s="152"/>
      <c r="H27" s="152"/>
      <c r="I27" s="152"/>
      <c r="J27" s="152"/>
      <c r="K27" s="516"/>
      <c r="L27" s="153"/>
      <c r="M27" s="153"/>
      <c r="N27" s="153"/>
      <c r="O27" s="153"/>
      <c r="P27" s="154"/>
      <c r="Q27" s="29"/>
      <c r="R27" s="41"/>
      <c r="S27" s="41"/>
      <c r="T27" s="41"/>
      <c r="U27" s="41"/>
      <c r="V27" s="41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</row>
    <row r="28" spans="1:106" ht="36" customHeight="1">
      <c r="A28" s="41"/>
      <c r="B28" s="27"/>
      <c r="C28" s="138">
        <v>22</v>
      </c>
      <c r="D28" s="157" t="s">
        <v>28</v>
      </c>
      <c r="E28" s="152"/>
      <c r="F28" s="152"/>
      <c r="G28" s="152"/>
      <c r="H28" s="152"/>
      <c r="I28" s="152"/>
      <c r="J28" s="152"/>
      <c r="K28" s="516"/>
      <c r="L28" s="153"/>
      <c r="M28" s="153"/>
      <c r="N28" s="153"/>
      <c r="O28" s="153"/>
      <c r="P28" s="154"/>
      <c r="Q28" s="29"/>
      <c r="R28" s="41"/>
      <c r="S28" s="41"/>
      <c r="T28" s="41"/>
      <c r="U28" s="41"/>
      <c r="V28" s="41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</row>
    <row r="29" spans="1:106" ht="36" customHeight="1">
      <c r="A29" s="41"/>
      <c r="B29" s="27"/>
      <c r="C29" s="138">
        <v>23</v>
      </c>
      <c r="D29" s="157" t="s">
        <v>34</v>
      </c>
      <c r="E29" s="152"/>
      <c r="F29" s="152"/>
      <c r="G29" s="152"/>
      <c r="H29" s="152"/>
      <c r="I29" s="152"/>
      <c r="J29" s="152"/>
      <c r="K29" s="516"/>
      <c r="L29" s="153"/>
      <c r="M29" s="153"/>
      <c r="N29" s="153"/>
      <c r="O29" s="153"/>
      <c r="P29" s="154"/>
      <c r="Q29" s="29"/>
      <c r="R29" s="41"/>
      <c r="S29" s="41"/>
      <c r="T29" s="41"/>
      <c r="U29" s="41"/>
      <c r="V29" s="41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</row>
    <row r="30" spans="1:106" ht="36" customHeight="1">
      <c r="A30" s="41"/>
      <c r="B30" s="27"/>
      <c r="C30" s="138">
        <v>24</v>
      </c>
      <c r="D30" s="157" t="s">
        <v>13</v>
      </c>
      <c r="E30" s="152"/>
      <c r="F30" s="152"/>
      <c r="G30" s="152"/>
      <c r="H30" s="152"/>
      <c r="I30" s="152"/>
      <c r="J30" s="152"/>
      <c r="K30" s="516"/>
      <c r="L30" s="153"/>
      <c r="M30" s="153"/>
      <c r="N30" s="153"/>
      <c r="O30" s="153"/>
      <c r="P30" s="154"/>
      <c r="Q30" s="29"/>
      <c r="R30" s="41"/>
      <c r="S30" s="41"/>
      <c r="T30" s="41"/>
      <c r="U30" s="41"/>
      <c r="V30" s="41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</row>
    <row r="31" spans="1:106" ht="36" customHeight="1">
      <c r="A31" s="41"/>
      <c r="B31" s="27"/>
      <c r="C31" s="138">
        <v>25</v>
      </c>
      <c r="D31" s="157" t="s">
        <v>26</v>
      </c>
      <c r="E31" s="152"/>
      <c r="F31" s="152"/>
      <c r="G31" s="152"/>
      <c r="H31" s="152"/>
      <c r="I31" s="152"/>
      <c r="J31" s="152"/>
      <c r="K31" s="516"/>
      <c r="L31" s="153"/>
      <c r="M31" s="153"/>
      <c r="N31" s="153"/>
      <c r="O31" s="153"/>
      <c r="P31" s="154"/>
      <c r="Q31" s="29"/>
      <c r="R31" s="41"/>
      <c r="S31" s="41"/>
      <c r="T31" s="41"/>
      <c r="U31" s="41"/>
      <c r="V31" s="41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</row>
    <row r="32" spans="1:106" ht="36" customHeight="1">
      <c r="A32" s="41"/>
      <c r="B32" s="27"/>
      <c r="C32" s="138">
        <v>26</v>
      </c>
      <c r="D32" s="507" t="s">
        <v>32</v>
      </c>
      <c r="E32" s="152"/>
      <c r="F32" s="152"/>
      <c r="G32" s="152"/>
      <c r="H32" s="152"/>
      <c r="I32" s="152"/>
      <c r="J32" s="152"/>
      <c r="K32" s="516"/>
      <c r="L32" s="153"/>
      <c r="M32" s="153"/>
      <c r="N32" s="153"/>
      <c r="O32" s="153"/>
      <c r="P32" s="154"/>
      <c r="Q32" s="29"/>
      <c r="R32" s="41"/>
      <c r="S32" s="41"/>
      <c r="T32" s="41"/>
      <c r="U32" s="41"/>
      <c r="V32" s="41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</row>
    <row r="33" spans="1:106" ht="36" customHeight="1">
      <c r="A33" s="41"/>
      <c r="B33" s="27"/>
      <c r="C33" s="138">
        <v>27</v>
      </c>
      <c r="D33" s="507" t="s">
        <v>27</v>
      </c>
      <c r="E33" s="152"/>
      <c r="F33" s="152"/>
      <c r="G33" s="152"/>
      <c r="H33" s="152"/>
      <c r="I33" s="152"/>
      <c r="J33" s="152"/>
      <c r="K33" s="516"/>
      <c r="L33" s="153"/>
      <c r="M33" s="153"/>
      <c r="N33" s="153"/>
      <c r="O33" s="153"/>
      <c r="P33" s="154"/>
      <c r="Q33" s="29"/>
      <c r="R33" s="41"/>
      <c r="S33" s="41"/>
      <c r="T33" s="41"/>
      <c r="U33" s="41"/>
      <c r="V33" s="41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</row>
    <row r="34" spans="1:106" ht="36" customHeight="1">
      <c r="A34" s="41"/>
      <c r="B34" s="27"/>
      <c r="C34" s="138">
        <v>28</v>
      </c>
      <c r="D34" s="507" t="s">
        <v>25</v>
      </c>
      <c r="E34" s="505"/>
      <c r="F34" s="152"/>
      <c r="G34" s="152"/>
      <c r="H34" s="152"/>
      <c r="I34" s="152"/>
      <c r="J34" s="152"/>
      <c r="K34" s="516"/>
      <c r="L34" s="153"/>
      <c r="M34" s="153"/>
      <c r="N34" s="153"/>
      <c r="O34" s="153"/>
      <c r="P34" s="154"/>
      <c r="Q34" s="29"/>
      <c r="R34" s="41"/>
      <c r="S34" s="41"/>
      <c r="T34" s="41"/>
      <c r="U34" s="41"/>
      <c r="V34" s="41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</row>
    <row r="35" spans="1:106" ht="36" customHeight="1">
      <c r="A35" s="41"/>
      <c r="B35" s="27"/>
      <c r="C35" s="138">
        <v>29</v>
      </c>
      <c r="D35" s="157" t="s">
        <v>18</v>
      </c>
      <c r="E35" s="152"/>
      <c r="F35" s="152"/>
      <c r="G35" s="152"/>
      <c r="H35" s="152"/>
      <c r="I35" s="152"/>
      <c r="J35" s="152"/>
      <c r="K35" s="516"/>
      <c r="L35" s="153"/>
      <c r="M35" s="153"/>
      <c r="N35" s="153"/>
      <c r="O35" s="153"/>
      <c r="P35" s="154"/>
      <c r="Q35" s="29"/>
      <c r="R35" s="41"/>
      <c r="S35" s="41"/>
      <c r="T35" s="41"/>
      <c r="U35" s="41"/>
      <c r="V35" s="41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</row>
    <row r="36" spans="1:106" ht="36" customHeight="1">
      <c r="A36" s="41"/>
      <c r="B36" s="27"/>
      <c r="C36" s="138">
        <v>30</v>
      </c>
      <c r="D36" s="507" t="s">
        <v>23</v>
      </c>
      <c r="E36" s="152"/>
      <c r="F36" s="152"/>
      <c r="G36" s="152"/>
      <c r="H36" s="152"/>
      <c r="I36" s="152"/>
      <c r="J36" s="152"/>
      <c r="K36" s="516"/>
      <c r="L36" s="153"/>
      <c r="M36" s="153"/>
      <c r="N36" s="153"/>
      <c r="O36" s="153"/>
      <c r="P36" s="154"/>
      <c r="Q36" s="29"/>
      <c r="R36" s="41"/>
      <c r="S36" s="41"/>
      <c r="T36" s="41"/>
      <c r="U36" s="41"/>
      <c r="V36" s="41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</row>
    <row r="37" spans="1:106" ht="36" customHeight="1">
      <c r="A37" s="41"/>
      <c r="B37" s="27"/>
      <c r="C37" s="138">
        <v>31</v>
      </c>
      <c r="D37" s="507" t="s">
        <v>22</v>
      </c>
      <c r="E37" s="152"/>
      <c r="F37" s="152"/>
      <c r="G37" s="152"/>
      <c r="H37" s="152"/>
      <c r="I37" s="152"/>
      <c r="J37" s="152"/>
      <c r="K37" s="516"/>
      <c r="L37" s="153"/>
      <c r="M37" s="153"/>
      <c r="N37" s="153"/>
      <c r="O37" s="153"/>
      <c r="P37" s="154"/>
      <c r="Q37" s="29"/>
      <c r="R37" s="41"/>
      <c r="S37" s="86"/>
      <c r="T37" s="41"/>
      <c r="U37" s="41"/>
      <c r="V37" s="86"/>
      <c r="W37" s="46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</row>
    <row r="38" spans="1:106" ht="36" customHeight="1">
      <c r="A38" s="41"/>
      <c r="B38" s="27"/>
      <c r="C38" s="138">
        <v>32</v>
      </c>
      <c r="D38" s="507" t="s">
        <v>16</v>
      </c>
      <c r="E38" s="152"/>
      <c r="F38" s="152"/>
      <c r="G38" s="152"/>
      <c r="H38" s="152"/>
      <c r="I38" s="152"/>
      <c r="J38" s="152"/>
      <c r="K38" s="516"/>
      <c r="L38" s="153"/>
      <c r="M38" s="153"/>
      <c r="N38" s="153"/>
      <c r="O38" s="153"/>
      <c r="P38" s="154"/>
      <c r="Q38" s="51"/>
      <c r="R38" s="86"/>
      <c r="S38" s="41"/>
      <c r="T38" s="41"/>
      <c r="U38" s="41"/>
      <c r="V38" s="41"/>
      <c r="W38" s="45"/>
      <c r="X38" s="39"/>
      <c r="Y38" s="39"/>
      <c r="Z38" s="46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</row>
    <row r="39" spans="1:106" ht="43.5" customHeight="1" thickBot="1">
      <c r="A39" s="41"/>
      <c r="B39" s="30"/>
      <c r="C39" s="156"/>
      <c r="D39" s="93"/>
      <c r="E39" s="94"/>
      <c r="F39" s="94"/>
      <c r="G39" s="94"/>
      <c r="H39" s="94"/>
      <c r="I39" s="94"/>
      <c r="J39" s="94"/>
      <c r="K39" s="93"/>
      <c r="L39" s="506"/>
      <c r="M39" s="506"/>
      <c r="N39" s="506"/>
      <c r="O39" s="506"/>
      <c r="P39" s="506"/>
      <c r="Q39" s="32"/>
      <c r="R39" s="41"/>
      <c r="S39" s="41"/>
      <c r="T39" s="41"/>
      <c r="U39" s="41"/>
      <c r="V39" s="41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</row>
    <row r="40" spans="1:106">
      <c r="A40" s="41"/>
      <c r="B40" s="41"/>
      <c r="C40" s="155"/>
      <c r="D40" s="72"/>
      <c r="E40" s="41"/>
      <c r="F40" s="41"/>
      <c r="G40" s="41"/>
      <c r="H40" s="41"/>
      <c r="I40" s="41"/>
      <c r="J40" s="41"/>
      <c r="K40" s="43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</row>
    <row r="41" spans="1:106">
      <c r="A41" s="41"/>
      <c r="B41" s="41"/>
      <c r="C41" s="155"/>
      <c r="D41" s="72"/>
      <c r="E41" s="41"/>
      <c r="F41" s="41"/>
      <c r="G41" s="41"/>
      <c r="H41" s="41"/>
      <c r="I41" s="41"/>
      <c r="J41" s="41"/>
      <c r="K41" s="43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</row>
    <row r="42" spans="1:106">
      <c r="A42" s="41"/>
      <c r="B42" s="41"/>
      <c r="C42" s="155"/>
      <c r="D42" s="72"/>
      <c r="E42" s="41"/>
      <c r="F42" s="41"/>
      <c r="G42" s="41"/>
      <c r="H42" s="41"/>
      <c r="I42" s="41"/>
      <c r="J42" s="41"/>
      <c r="K42" s="43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</row>
    <row r="43" spans="1:106">
      <c r="A43" s="41"/>
      <c r="B43" s="41"/>
      <c r="C43" s="155"/>
      <c r="D43" s="43"/>
      <c r="E43" s="41"/>
      <c r="F43" s="41"/>
      <c r="G43" s="41"/>
      <c r="H43" s="41"/>
      <c r="I43" s="41"/>
      <c r="J43" s="41"/>
      <c r="K43" s="43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</row>
    <row r="44" spans="1:106">
      <c r="A44" s="41"/>
      <c r="B44" s="41"/>
      <c r="C44" s="155"/>
      <c r="D44" s="43"/>
      <c r="E44" s="41"/>
      <c r="F44" s="41"/>
      <c r="G44" s="41"/>
      <c r="H44" s="41"/>
      <c r="I44" s="41"/>
      <c r="J44" s="41"/>
      <c r="K44" s="43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</row>
    <row r="45" spans="1:106">
      <c r="A45" s="41"/>
      <c r="B45" s="41"/>
      <c r="C45" s="155"/>
      <c r="D45" s="43"/>
      <c r="E45" s="41"/>
      <c r="F45" s="41"/>
      <c r="G45" s="41"/>
      <c r="H45" s="41"/>
      <c r="I45" s="41"/>
      <c r="J45" s="41"/>
      <c r="K45" s="43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</row>
    <row r="46" spans="1:106">
      <c r="A46" s="41"/>
      <c r="B46" s="41"/>
      <c r="C46" s="155"/>
      <c r="D46" s="43"/>
      <c r="E46" s="41"/>
      <c r="F46" s="41"/>
      <c r="G46" s="41"/>
      <c r="H46" s="41"/>
      <c r="I46" s="41"/>
      <c r="J46" s="41"/>
      <c r="K46" s="43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</row>
    <row r="47" spans="1:106">
      <c r="A47" s="41"/>
      <c r="B47" s="41"/>
      <c r="C47" s="155"/>
      <c r="D47" s="43"/>
      <c r="E47" s="41"/>
      <c r="F47" s="41"/>
      <c r="G47" s="41"/>
      <c r="H47" s="41"/>
      <c r="I47" s="41"/>
      <c r="J47" s="41"/>
      <c r="K47" s="43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</row>
    <row r="48" spans="1:106">
      <c r="A48" s="41"/>
      <c r="B48" s="41"/>
      <c r="C48" s="155"/>
      <c r="D48" s="43"/>
      <c r="E48" s="41"/>
      <c r="F48" s="41"/>
      <c r="G48" s="41"/>
      <c r="H48" s="41"/>
      <c r="I48" s="41"/>
      <c r="J48" s="41"/>
      <c r="K48" s="43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</row>
    <row r="49" spans="1:97">
      <c r="A49" s="41"/>
      <c r="B49" s="41"/>
      <c r="C49" s="155"/>
      <c r="D49" s="72"/>
      <c r="E49" s="41"/>
      <c r="F49" s="41"/>
      <c r="G49" s="41"/>
      <c r="H49" s="41"/>
      <c r="I49" s="41"/>
      <c r="J49" s="41"/>
      <c r="K49" s="43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</row>
    <row r="50" spans="1:97">
      <c r="A50" s="41"/>
      <c r="B50" s="41"/>
      <c r="C50" s="155"/>
      <c r="D50" s="72"/>
      <c r="E50" s="41"/>
      <c r="F50" s="41"/>
      <c r="G50" s="41"/>
      <c r="H50" s="41"/>
      <c r="I50" s="41"/>
      <c r="J50" s="41"/>
      <c r="K50" s="43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</row>
    <row r="51" spans="1:97">
      <c r="A51" s="41"/>
      <c r="B51" s="41"/>
      <c r="C51" s="155"/>
      <c r="D51" s="72"/>
      <c r="E51" s="41"/>
      <c r="F51" s="41"/>
      <c r="G51" s="41"/>
      <c r="H51" s="41"/>
      <c r="I51" s="41"/>
      <c r="J51" s="41"/>
      <c r="K51" s="43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</row>
    <row r="52" spans="1:97">
      <c r="A52" s="41"/>
      <c r="B52" s="41"/>
      <c r="C52" s="155"/>
      <c r="D52" s="72"/>
      <c r="E52" s="41"/>
      <c r="F52" s="41"/>
      <c r="G52" s="41"/>
      <c r="H52" s="41"/>
      <c r="I52" s="41"/>
      <c r="J52" s="41"/>
      <c r="K52" s="43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</row>
    <row r="53" spans="1:97">
      <c r="A53" s="41"/>
      <c r="B53" s="41"/>
      <c r="C53" s="155"/>
      <c r="D53" s="72"/>
      <c r="E53" s="41"/>
      <c r="F53" s="41"/>
      <c r="G53" s="41"/>
      <c r="H53" s="41"/>
      <c r="I53" s="41"/>
      <c r="J53" s="41"/>
      <c r="K53" s="43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</row>
    <row r="54" spans="1:97">
      <c r="A54" s="41"/>
      <c r="B54" s="41"/>
      <c r="C54" s="155"/>
      <c r="D54" s="72"/>
      <c r="E54" s="41"/>
      <c r="F54" s="41"/>
      <c r="G54" s="41"/>
      <c r="H54" s="41"/>
      <c r="I54" s="41"/>
      <c r="J54" s="41"/>
      <c r="K54" s="43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</row>
    <row r="55" spans="1:97">
      <c r="A55" s="41"/>
      <c r="B55" s="41"/>
      <c r="C55" s="155"/>
      <c r="D55" s="72"/>
      <c r="E55" s="41"/>
      <c r="F55" s="41"/>
      <c r="G55" s="41"/>
      <c r="H55" s="41"/>
      <c r="I55" s="41"/>
      <c r="J55" s="41"/>
      <c r="K55" s="43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</row>
    <row r="56" spans="1:97">
      <c r="A56" s="41"/>
      <c r="B56" s="41"/>
      <c r="C56" s="155"/>
      <c r="D56" s="72"/>
      <c r="E56" s="41"/>
      <c r="F56" s="41"/>
      <c r="G56" s="41"/>
      <c r="H56" s="41"/>
      <c r="I56" s="41"/>
      <c r="J56" s="41"/>
      <c r="K56" s="43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</row>
    <row r="57" spans="1:97">
      <c r="A57" s="41"/>
      <c r="B57" s="41"/>
      <c r="C57" s="155"/>
      <c r="D57" s="72"/>
      <c r="E57" s="41"/>
      <c r="F57" s="41"/>
      <c r="G57" s="41"/>
      <c r="H57" s="41"/>
      <c r="I57" s="41"/>
      <c r="J57" s="41"/>
      <c r="K57" s="43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</row>
    <row r="58" spans="1:97">
      <c r="A58" s="41"/>
      <c r="B58" s="41"/>
      <c r="C58" s="155"/>
      <c r="D58" s="72"/>
      <c r="E58" s="41"/>
      <c r="F58" s="41"/>
      <c r="G58" s="41"/>
      <c r="H58" s="41"/>
      <c r="I58" s="41"/>
      <c r="J58" s="41"/>
      <c r="K58" s="43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</row>
    <row r="59" spans="1:97">
      <c r="A59" s="41"/>
      <c r="B59" s="41"/>
      <c r="C59" s="155"/>
      <c r="D59" s="72"/>
      <c r="E59" s="41"/>
      <c r="F59" s="41"/>
      <c r="G59" s="41"/>
      <c r="H59" s="41"/>
      <c r="I59" s="41"/>
      <c r="J59" s="41"/>
      <c r="K59" s="43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</row>
    <row r="60" spans="1:97">
      <c r="A60" s="41"/>
      <c r="B60" s="41"/>
      <c r="C60" s="155"/>
      <c r="D60" s="72"/>
      <c r="E60" s="41"/>
      <c r="F60" s="41"/>
      <c r="G60" s="41"/>
      <c r="H60" s="41"/>
      <c r="I60" s="41"/>
      <c r="J60" s="41"/>
      <c r="K60" s="43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</row>
    <row r="61" spans="1:97">
      <c r="A61" s="41"/>
      <c r="B61" s="41"/>
      <c r="C61" s="155"/>
      <c r="D61" s="72"/>
      <c r="E61" s="41"/>
      <c r="F61" s="41"/>
      <c r="G61" s="41"/>
      <c r="H61" s="41"/>
      <c r="I61" s="41"/>
      <c r="J61" s="41"/>
      <c r="K61" s="43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</row>
    <row r="62" spans="1:97">
      <c r="A62" s="41"/>
      <c r="B62" s="41"/>
      <c r="C62" s="155"/>
      <c r="D62" s="72"/>
      <c r="E62" s="41"/>
      <c r="F62" s="41"/>
      <c r="G62" s="41"/>
      <c r="H62" s="41"/>
      <c r="I62" s="41"/>
      <c r="J62" s="41"/>
      <c r="K62" s="43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</row>
    <row r="63" spans="1:97">
      <c r="A63" s="41"/>
      <c r="B63" s="41"/>
      <c r="C63" s="155"/>
      <c r="D63" s="72"/>
      <c r="E63" s="41"/>
      <c r="F63" s="41"/>
      <c r="G63" s="41"/>
      <c r="H63" s="41"/>
      <c r="I63" s="41"/>
      <c r="J63" s="41"/>
      <c r="K63" s="43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</row>
    <row r="64" spans="1:97">
      <c r="A64" s="41"/>
      <c r="B64" s="41"/>
      <c r="C64" s="155"/>
      <c r="D64" s="72"/>
      <c r="E64" s="41"/>
      <c r="F64" s="41"/>
      <c r="G64" s="41"/>
      <c r="H64" s="41"/>
      <c r="I64" s="41"/>
      <c r="J64" s="41"/>
      <c r="K64" s="43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</row>
    <row r="65" spans="1:97">
      <c r="A65" s="41"/>
      <c r="B65" s="41"/>
      <c r="C65" s="155"/>
      <c r="D65" s="72"/>
      <c r="E65" s="41"/>
      <c r="F65" s="41"/>
      <c r="G65" s="41"/>
      <c r="H65" s="41"/>
      <c r="I65" s="41"/>
      <c r="J65" s="41"/>
      <c r="K65" s="43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</row>
    <row r="66" spans="1:97">
      <c r="A66" s="41"/>
      <c r="B66" s="41"/>
      <c r="C66" s="155"/>
      <c r="D66" s="72"/>
      <c r="E66" s="41"/>
      <c r="F66" s="41"/>
      <c r="G66" s="41"/>
      <c r="H66" s="41"/>
      <c r="I66" s="41"/>
      <c r="J66" s="41"/>
      <c r="K66" s="43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</row>
    <row r="67" spans="1:97">
      <c r="A67" s="41"/>
      <c r="B67" s="41"/>
      <c r="C67" s="155"/>
      <c r="D67" s="72"/>
      <c r="E67" s="41"/>
      <c r="F67" s="41"/>
      <c r="G67" s="41"/>
      <c r="H67" s="41"/>
      <c r="I67" s="41"/>
      <c r="J67" s="41"/>
      <c r="K67" s="43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</row>
  </sheetData>
  <sortState ref="D7:P38">
    <sortCondition sortBy="cellColor" ref="K7" dxfId="25"/>
    <sortCondition sortBy="cellColor" ref="K7" dxfId="24"/>
    <sortCondition sortBy="cellColor" ref="K7" dxfId="23"/>
    <sortCondition sortBy="cellColor" ref="K7" dxfId="22"/>
    <sortCondition sortBy="cellColor" ref="K7" dxfId="21"/>
  </sortState>
  <mergeCells count="7">
    <mergeCell ref="C5:C6"/>
    <mergeCell ref="D5:D6"/>
    <mergeCell ref="L5:P5"/>
    <mergeCell ref="K5:K6"/>
    <mergeCell ref="G2:I2"/>
    <mergeCell ref="E5:J5"/>
    <mergeCell ref="C3:P3"/>
  </mergeCells>
  <conditionalFormatting sqref="E7:E38 G7:G38 I7:J38">
    <cfRule type="cellIs" dxfId="20" priority="2" operator="equal">
      <formula>"Низкий"</formula>
    </cfRule>
    <cfRule type="containsText" dxfId="19" priority="39" operator="containsText" text="Ниже среднего">
      <formula>NOT(ISERROR(SEARCH("Ниже среднего",E7)))</formula>
    </cfRule>
    <cfRule type="containsText" dxfId="18" priority="40" operator="containsText" text="Выше среднего">
      <formula>NOT(ISERROR(SEARCH("Выше среднего",E7)))</formula>
    </cfRule>
    <cfRule type="containsText" dxfId="17" priority="41" operator="containsText" text="Высокий">
      <formula>NOT(ISERROR(SEARCH("Высокий",E7)))</formula>
    </cfRule>
    <cfRule type="containsText" dxfId="16" priority="42" operator="containsText" text="Экстремальный">
      <formula>NOT(ISERROR(SEARCH("Экстремальный",E7)))</formula>
    </cfRule>
  </conditionalFormatting>
  <conditionalFormatting sqref="F7:F38 H7:H38">
    <cfRule type="cellIs" dxfId="15" priority="1" operator="equal">
      <formula>"Устойчивый"</formula>
    </cfRule>
    <cfRule type="containsText" dxfId="14" priority="18" operator="containsText" text="Очень слабый">
      <formula>NOT(ISERROR(SEARCH("Очень слабый",F7)))</formula>
    </cfRule>
    <cfRule type="containsText" dxfId="13" priority="19" operator="containsText" text="Слабый">
      <formula>NOT(ISERROR(SEARCH("Слабый",F7)))</formula>
    </cfRule>
    <cfRule type="containsText" dxfId="12" priority="20" operator="containsText" text="Уязвимый">
      <formula>NOT(ISERROR(SEARCH("Уязвимый",F7)))</formula>
    </cfRule>
    <cfRule type="containsText" dxfId="11" priority="21" operator="containsText" text="Адекватный">
      <formula>NOT(ISERROR(SEARCH("Адекватный",F7)))</formula>
    </cfRule>
  </conditionalFormatting>
  <conditionalFormatting sqref="K7:K38">
    <cfRule type="cellIs" dxfId="10" priority="3" operator="equal">
      <formula>"Стандартный надзор"</formula>
    </cfRule>
    <cfRule type="containsText" dxfId="9" priority="8" operator="containsText" text="Детальный надзор">
      <formula>NOT(ISERROR(SEARCH("Детальный надзор",K7)))</formula>
    </cfRule>
    <cfRule type="containsText" dxfId="8" priority="9" operator="containsText" text="Наблюдение">
      <formula>NOT(ISERROR(SEARCH("Наблюдение",K7)))</formula>
    </cfRule>
    <cfRule type="containsText" dxfId="7" priority="11" operator="containsText" text="Интенсивный надзор">
      <formula>NOT(ISERROR(SEARCH("Интенсивный надзор",K7)))</formula>
    </cfRule>
    <cfRule type="containsText" dxfId="6" priority="12" operator="containsText" text="Временное руководство">
      <formula>NOT(ISERROR(SEARCH("Временное руководство",K7)))</formula>
    </cfRule>
  </conditionalFormatting>
  <pageMargins left="0.63" right="1.59" top="0.65" bottom="0.82" header="0.21" footer="0.22"/>
  <pageSetup paperSize="9" orientation="landscape" r:id="rId1"/>
  <legacyDrawing r:id="rId2"/>
  <controls>
    <control shapeId="45058" r:id="rId3" name="CommandButton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3"/>
  <dimension ref="A1:CR291"/>
  <sheetViews>
    <sheetView zoomScale="55" zoomScaleNormal="55" workbookViewId="0">
      <selection activeCell="D51" sqref="D51:D54"/>
    </sheetView>
  </sheetViews>
  <sheetFormatPr defaultColWidth="8.875" defaultRowHeight="15"/>
  <cols>
    <col min="1" max="1" width="8.75" style="184" customWidth="1"/>
    <col min="2" max="2" width="6.75" style="206" customWidth="1"/>
    <col min="3" max="3" width="21" style="207" customWidth="1"/>
    <col min="4" max="4" width="3.875" style="208" customWidth="1"/>
    <col min="5" max="5" width="105" style="209" customWidth="1"/>
    <col min="6" max="6" width="24" style="198" customWidth="1"/>
    <col min="7" max="7" width="15.75" style="368" customWidth="1"/>
    <col min="8" max="8" width="26.625" style="184" customWidth="1"/>
    <col min="9" max="9" width="11.125" style="184" customWidth="1"/>
    <col min="10" max="10" width="19.375" style="184" customWidth="1"/>
    <col min="11" max="256" width="8.875" style="184"/>
    <col min="257" max="258" width="8.75" style="184" customWidth="1"/>
    <col min="259" max="259" width="18.375" style="184" customWidth="1"/>
    <col min="260" max="260" width="3.875" style="184" customWidth="1"/>
    <col min="261" max="261" width="64" style="184" customWidth="1"/>
    <col min="262" max="262" width="21.125" style="184" customWidth="1"/>
    <col min="263" max="263" width="10.875" style="184" customWidth="1"/>
    <col min="264" max="512" width="8.875" style="184"/>
    <col min="513" max="514" width="8.75" style="184" customWidth="1"/>
    <col min="515" max="515" width="18.375" style="184" customWidth="1"/>
    <col min="516" max="516" width="3.875" style="184" customWidth="1"/>
    <col min="517" max="517" width="64" style="184" customWidth="1"/>
    <col min="518" max="518" width="21.125" style="184" customWidth="1"/>
    <col min="519" max="519" width="10.875" style="184" customWidth="1"/>
    <col min="520" max="768" width="8.875" style="184"/>
    <col min="769" max="770" width="8.75" style="184" customWidth="1"/>
    <col min="771" max="771" width="18.375" style="184" customWidth="1"/>
    <col min="772" max="772" width="3.875" style="184" customWidth="1"/>
    <col min="773" max="773" width="64" style="184" customWidth="1"/>
    <col min="774" max="774" width="21.125" style="184" customWidth="1"/>
    <col min="775" max="775" width="10.875" style="184" customWidth="1"/>
    <col min="776" max="1024" width="8.875" style="184"/>
    <col min="1025" max="1026" width="8.75" style="184" customWidth="1"/>
    <col min="1027" max="1027" width="18.375" style="184" customWidth="1"/>
    <col min="1028" max="1028" width="3.875" style="184" customWidth="1"/>
    <col min="1029" max="1029" width="64" style="184" customWidth="1"/>
    <col min="1030" max="1030" width="21.125" style="184" customWidth="1"/>
    <col min="1031" max="1031" width="10.875" style="184" customWidth="1"/>
    <col min="1032" max="1280" width="8.875" style="184"/>
    <col min="1281" max="1282" width="8.75" style="184" customWidth="1"/>
    <col min="1283" max="1283" width="18.375" style="184" customWidth="1"/>
    <col min="1284" max="1284" width="3.875" style="184" customWidth="1"/>
    <col min="1285" max="1285" width="64" style="184" customWidth="1"/>
    <col min="1286" max="1286" width="21.125" style="184" customWidth="1"/>
    <col min="1287" max="1287" width="10.875" style="184" customWidth="1"/>
    <col min="1288" max="1536" width="8.875" style="184"/>
    <col min="1537" max="1538" width="8.75" style="184" customWidth="1"/>
    <col min="1539" max="1539" width="18.375" style="184" customWidth="1"/>
    <col min="1540" max="1540" width="3.875" style="184" customWidth="1"/>
    <col min="1541" max="1541" width="64" style="184" customWidth="1"/>
    <col min="1542" max="1542" width="21.125" style="184" customWidth="1"/>
    <col min="1543" max="1543" width="10.875" style="184" customWidth="1"/>
    <col min="1544" max="1792" width="8.875" style="184"/>
    <col min="1793" max="1794" width="8.75" style="184" customWidth="1"/>
    <col min="1795" max="1795" width="18.375" style="184" customWidth="1"/>
    <col min="1796" max="1796" width="3.875" style="184" customWidth="1"/>
    <col min="1797" max="1797" width="64" style="184" customWidth="1"/>
    <col min="1798" max="1798" width="21.125" style="184" customWidth="1"/>
    <col min="1799" max="1799" width="10.875" style="184" customWidth="1"/>
    <col min="1800" max="2048" width="8.875" style="184"/>
    <col min="2049" max="2050" width="8.75" style="184" customWidth="1"/>
    <col min="2051" max="2051" width="18.375" style="184" customWidth="1"/>
    <col min="2052" max="2052" width="3.875" style="184" customWidth="1"/>
    <col min="2053" max="2053" width="64" style="184" customWidth="1"/>
    <col min="2054" max="2054" width="21.125" style="184" customWidth="1"/>
    <col min="2055" max="2055" width="10.875" style="184" customWidth="1"/>
    <col min="2056" max="2304" width="8.875" style="184"/>
    <col min="2305" max="2306" width="8.75" style="184" customWidth="1"/>
    <col min="2307" max="2307" width="18.375" style="184" customWidth="1"/>
    <col min="2308" max="2308" width="3.875" style="184" customWidth="1"/>
    <col min="2309" max="2309" width="64" style="184" customWidth="1"/>
    <col min="2310" max="2310" width="21.125" style="184" customWidth="1"/>
    <col min="2311" max="2311" width="10.875" style="184" customWidth="1"/>
    <col min="2312" max="2560" width="8.875" style="184"/>
    <col min="2561" max="2562" width="8.75" style="184" customWidth="1"/>
    <col min="2563" max="2563" width="18.375" style="184" customWidth="1"/>
    <col min="2564" max="2564" width="3.875" style="184" customWidth="1"/>
    <col min="2565" max="2565" width="64" style="184" customWidth="1"/>
    <col min="2566" max="2566" width="21.125" style="184" customWidth="1"/>
    <col min="2567" max="2567" width="10.875" style="184" customWidth="1"/>
    <col min="2568" max="2816" width="8.875" style="184"/>
    <col min="2817" max="2818" width="8.75" style="184" customWidth="1"/>
    <col min="2819" max="2819" width="18.375" style="184" customWidth="1"/>
    <col min="2820" max="2820" width="3.875" style="184" customWidth="1"/>
    <col min="2821" max="2821" width="64" style="184" customWidth="1"/>
    <col min="2822" max="2822" width="21.125" style="184" customWidth="1"/>
    <col min="2823" max="2823" width="10.875" style="184" customWidth="1"/>
    <col min="2824" max="3072" width="8.875" style="184"/>
    <col min="3073" max="3074" width="8.75" style="184" customWidth="1"/>
    <col min="3075" max="3075" width="18.375" style="184" customWidth="1"/>
    <col min="3076" max="3076" width="3.875" style="184" customWidth="1"/>
    <col min="3077" max="3077" width="64" style="184" customWidth="1"/>
    <col min="3078" max="3078" width="21.125" style="184" customWidth="1"/>
    <col min="3079" max="3079" width="10.875" style="184" customWidth="1"/>
    <col min="3080" max="3328" width="8.875" style="184"/>
    <col min="3329" max="3330" width="8.75" style="184" customWidth="1"/>
    <col min="3331" max="3331" width="18.375" style="184" customWidth="1"/>
    <col min="3332" max="3332" width="3.875" style="184" customWidth="1"/>
    <col min="3333" max="3333" width="64" style="184" customWidth="1"/>
    <col min="3334" max="3334" width="21.125" style="184" customWidth="1"/>
    <col min="3335" max="3335" width="10.875" style="184" customWidth="1"/>
    <col min="3336" max="3584" width="8.875" style="184"/>
    <col min="3585" max="3586" width="8.75" style="184" customWidth="1"/>
    <col min="3587" max="3587" width="18.375" style="184" customWidth="1"/>
    <col min="3588" max="3588" width="3.875" style="184" customWidth="1"/>
    <col min="3589" max="3589" width="64" style="184" customWidth="1"/>
    <col min="3590" max="3590" width="21.125" style="184" customWidth="1"/>
    <col min="3591" max="3591" width="10.875" style="184" customWidth="1"/>
    <col min="3592" max="3840" width="8.875" style="184"/>
    <col min="3841" max="3842" width="8.75" style="184" customWidth="1"/>
    <col min="3843" max="3843" width="18.375" style="184" customWidth="1"/>
    <col min="3844" max="3844" width="3.875" style="184" customWidth="1"/>
    <col min="3845" max="3845" width="64" style="184" customWidth="1"/>
    <col min="3846" max="3846" width="21.125" style="184" customWidth="1"/>
    <col min="3847" max="3847" width="10.875" style="184" customWidth="1"/>
    <col min="3848" max="4096" width="8.875" style="184"/>
    <col min="4097" max="4098" width="8.75" style="184" customWidth="1"/>
    <col min="4099" max="4099" width="18.375" style="184" customWidth="1"/>
    <col min="4100" max="4100" width="3.875" style="184" customWidth="1"/>
    <col min="4101" max="4101" width="64" style="184" customWidth="1"/>
    <col min="4102" max="4102" width="21.125" style="184" customWidth="1"/>
    <col min="4103" max="4103" width="10.875" style="184" customWidth="1"/>
    <col min="4104" max="4352" width="8.875" style="184"/>
    <col min="4353" max="4354" width="8.75" style="184" customWidth="1"/>
    <col min="4355" max="4355" width="18.375" style="184" customWidth="1"/>
    <col min="4356" max="4356" width="3.875" style="184" customWidth="1"/>
    <col min="4357" max="4357" width="64" style="184" customWidth="1"/>
    <col min="4358" max="4358" width="21.125" style="184" customWidth="1"/>
    <col min="4359" max="4359" width="10.875" style="184" customWidth="1"/>
    <col min="4360" max="4608" width="8.875" style="184"/>
    <col min="4609" max="4610" width="8.75" style="184" customWidth="1"/>
    <col min="4611" max="4611" width="18.375" style="184" customWidth="1"/>
    <col min="4612" max="4612" width="3.875" style="184" customWidth="1"/>
    <col min="4613" max="4613" width="64" style="184" customWidth="1"/>
    <col min="4614" max="4614" width="21.125" style="184" customWidth="1"/>
    <col min="4615" max="4615" width="10.875" style="184" customWidth="1"/>
    <col min="4616" max="4864" width="8.875" style="184"/>
    <col min="4865" max="4866" width="8.75" style="184" customWidth="1"/>
    <col min="4867" max="4867" width="18.375" style="184" customWidth="1"/>
    <col min="4868" max="4868" width="3.875" style="184" customWidth="1"/>
    <col min="4869" max="4869" width="64" style="184" customWidth="1"/>
    <col min="4870" max="4870" width="21.125" style="184" customWidth="1"/>
    <col min="4871" max="4871" width="10.875" style="184" customWidth="1"/>
    <col min="4872" max="5120" width="8.875" style="184"/>
    <col min="5121" max="5122" width="8.75" style="184" customWidth="1"/>
    <col min="5123" max="5123" width="18.375" style="184" customWidth="1"/>
    <col min="5124" max="5124" width="3.875" style="184" customWidth="1"/>
    <col min="5125" max="5125" width="64" style="184" customWidth="1"/>
    <col min="5126" max="5126" width="21.125" style="184" customWidth="1"/>
    <col min="5127" max="5127" width="10.875" style="184" customWidth="1"/>
    <col min="5128" max="5376" width="8.875" style="184"/>
    <col min="5377" max="5378" width="8.75" style="184" customWidth="1"/>
    <col min="5379" max="5379" width="18.375" style="184" customWidth="1"/>
    <col min="5380" max="5380" width="3.875" style="184" customWidth="1"/>
    <col min="5381" max="5381" width="64" style="184" customWidth="1"/>
    <col min="5382" max="5382" width="21.125" style="184" customWidth="1"/>
    <col min="5383" max="5383" width="10.875" style="184" customWidth="1"/>
    <col min="5384" max="5632" width="8.875" style="184"/>
    <col min="5633" max="5634" width="8.75" style="184" customWidth="1"/>
    <col min="5635" max="5635" width="18.375" style="184" customWidth="1"/>
    <col min="5636" max="5636" width="3.875" style="184" customWidth="1"/>
    <col min="5637" max="5637" width="64" style="184" customWidth="1"/>
    <col min="5638" max="5638" width="21.125" style="184" customWidth="1"/>
    <col min="5639" max="5639" width="10.875" style="184" customWidth="1"/>
    <col min="5640" max="5888" width="8.875" style="184"/>
    <col min="5889" max="5890" width="8.75" style="184" customWidth="1"/>
    <col min="5891" max="5891" width="18.375" style="184" customWidth="1"/>
    <col min="5892" max="5892" width="3.875" style="184" customWidth="1"/>
    <col min="5893" max="5893" width="64" style="184" customWidth="1"/>
    <col min="5894" max="5894" width="21.125" style="184" customWidth="1"/>
    <col min="5895" max="5895" width="10.875" style="184" customWidth="1"/>
    <col min="5896" max="6144" width="8.875" style="184"/>
    <col min="6145" max="6146" width="8.75" style="184" customWidth="1"/>
    <col min="6147" max="6147" width="18.375" style="184" customWidth="1"/>
    <col min="6148" max="6148" width="3.875" style="184" customWidth="1"/>
    <col min="6149" max="6149" width="64" style="184" customWidth="1"/>
    <col min="6150" max="6150" width="21.125" style="184" customWidth="1"/>
    <col min="6151" max="6151" width="10.875" style="184" customWidth="1"/>
    <col min="6152" max="6400" width="8.875" style="184"/>
    <col min="6401" max="6402" width="8.75" style="184" customWidth="1"/>
    <col min="6403" max="6403" width="18.375" style="184" customWidth="1"/>
    <col min="6404" max="6404" width="3.875" style="184" customWidth="1"/>
    <col min="6405" max="6405" width="64" style="184" customWidth="1"/>
    <col min="6406" max="6406" width="21.125" style="184" customWidth="1"/>
    <col min="6407" max="6407" width="10.875" style="184" customWidth="1"/>
    <col min="6408" max="6656" width="8.875" style="184"/>
    <col min="6657" max="6658" width="8.75" style="184" customWidth="1"/>
    <col min="6659" max="6659" width="18.375" style="184" customWidth="1"/>
    <col min="6660" max="6660" width="3.875" style="184" customWidth="1"/>
    <col min="6661" max="6661" width="64" style="184" customWidth="1"/>
    <col min="6662" max="6662" width="21.125" style="184" customWidth="1"/>
    <col min="6663" max="6663" width="10.875" style="184" customWidth="1"/>
    <col min="6664" max="6912" width="8.875" style="184"/>
    <col min="6913" max="6914" width="8.75" style="184" customWidth="1"/>
    <col min="6915" max="6915" width="18.375" style="184" customWidth="1"/>
    <col min="6916" max="6916" width="3.875" style="184" customWidth="1"/>
    <col min="6917" max="6917" width="64" style="184" customWidth="1"/>
    <col min="6918" max="6918" width="21.125" style="184" customWidth="1"/>
    <col min="6919" max="6919" width="10.875" style="184" customWidth="1"/>
    <col min="6920" max="7168" width="8.875" style="184"/>
    <col min="7169" max="7170" width="8.75" style="184" customWidth="1"/>
    <col min="7171" max="7171" width="18.375" style="184" customWidth="1"/>
    <col min="7172" max="7172" width="3.875" style="184" customWidth="1"/>
    <col min="7173" max="7173" width="64" style="184" customWidth="1"/>
    <col min="7174" max="7174" width="21.125" style="184" customWidth="1"/>
    <col min="7175" max="7175" width="10.875" style="184" customWidth="1"/>
    <col min="7176" max="7424" width="8.875" style="184"/>
    <col min="7425" max="7426" width="8.75" style="184" customWidth="1"/>
    <col min="7427" max="7427" width="18.375" style="184" customWidth="1"/>
    <col min="7428" max="7428" width="3.875" style="184" customWidth="1"/>
    <col min="7429" max="7429" width="64" style="184" customWidth="1"/>
    <col min="7430" max="7430" width="21.125" style="184" customWidth="1"/>
    <col min="7431" max="7431" width="10.875" style="184" customWidth="1"/>
    <col min="7432" max="7680" width="8.875" style="184"/>
    <col min="7681" max="7682" width="8.75" style="184" customWidth="1"/>
    <col min="7683" max="7683" width="18.375" style="184" customWidth="1"/>
    <col min="7684" max="7684" width="3.875" style="184" customWidth="1"/>
    <col min="7685" max="7685" width="64" style="184" customWidth="1"/>
    <col min="7686" max="7686" width="21.125" style="184" customWidth="1"/>
    <col min="7687" max="7687" width="10.875" style="184" customWidth="1"/>
    <col min="7688" max="7936" width="8.875" style="184"/>
    <col min="7937" max="7938" width="8.75" style="184" customWidth="1"/>
    <col min="7939" max="7939" width="18.375" style="184" customWidth="1"/>
    <col min="7940" max="7940" width="3.875" style="184" customWidth="1"/>
    <col min="7941" max="7941" width="64" style="184" customWidth="1"/>
    <col min="7942" max="7942" width="21.125" style="184" customWidth="1"/>
    <col min="7943" max="7943" width="10.875" style="184" customWidth="1"/>
    <col min="7944" max="8192" width="8.875" style="184"/>
    <col min="8193" max="8194" width="8.75" style="184" customWidth="1"/>
    <col min="8195" max="8195" width="18.375" style="184" customWidth="1"/>
    <col min="8196" max="8196" width="3.875" style="184" customWidth="1"/>
    <col min="8197" max="8197" width="64" style="184" customWidth="1"/>
    <col min="8198" max="8198" width="21.125" style="184" customWidth="1"/>
    <col min="8199" max="8199" width="10.875" style="184" customWidth="1"/>
    <col min="8200" max="8448" width="8.875" style="184"/>
    <col min="8449" max="8450" width="8.75" style="184" customWidth="1"/>
    <col min="8451" max="8451" width="18.375" style="184" customWidth="1"/>
    <col min="8452" max="8452" width="3.875" style="184" customWidth="1"/>
    <col min="8453" max="8453" width="64" style="184" customWidth="1"/>
    <col min="8454" max="8454" width="21.125" style="184" customWidth="1"/>
    <col min="8455" max="8455" width="10.875" style="184" customWidth="1"/>
    <col min="8456" max="8704" width="8.875" style="184"/>
    <col min="8705" max="8706" width="8.75" style="184" customWidth="1"/>
    <col min="8707" max="8707" width="18.375" style="184" customWidth="1"/>
    <col min="8708" max="8708" width="3.875" style="184" customWidth="1"/>
    <col min="8709" max="8709" width="64" style="184" customWidth="1"/>
    <col min="8710" max="8710" width="21.125" style="184" customWidth="1"/>
    <col min="8711" max="8711" width="10.875" style="184" customWidth="1"/>
    <col min="8712" max="8960" width="8.875" style="184"/>
    <col min="8961" max="8962" width="8.75" style="184" customWidth="1"/>
    <col min="8963" max="8963" width="18.375" style="184" customWidth="1"/>
    <col min="8964" max="8964" width="3.875" style="184" customWidth="1"/>
    <col min="8965" max="8965" width="64" style="184" customWidth="1"/>
    <col min="8966" max="8966" width="21.125" style="184" customWidth="1"/>
    <col min="8967" max="8967" width="10.875" style="184" customWidth="1"/>
    <col min="8968" max="9216" width="8.875" style="184"/>
    <col min="9217" max="9218" width="8.75" style="184" customWidth="1"/>
    <col min="9219" max="9219" width="18.375" style="184" customWidth="1"/>
    <col min="9220" max="9220" width="3.875" style="184" customWidth="1"/>
    <col min="9221" max="9221" width="64" style="184" customWidth="1"/>
    <col min="9222" max="9222" width="21.125" style="184" customWidth="1"/>
    <col min="9223" max="9223" width="10.875" style="184" customWidth="1"/>
    <col min="9224" max="9472" width="8.875" style="184"/>
    <col min="9473" max="9474" width="8.75" style="184" customWidth="1"/>
    <col min="9475" max="9475" width="18.375" style="184" customWidth="1"/>
    <col min="9476" max="9476" width="3.875" style="184" customWidth="1"/>
    <col min="9477" max="9477" width="64" style="184" customWidth="1"/>
    <col min="9478" max="9478" width="21.125" style="184" customWidth="1"/>
    <col min="9479" max="9479" width="10.875" style="184" customWidth="1"/>
    <col min="9480" max="9728" width="8.875" style="184"/>
    <col min="9729" max="9730" width="8.75" style="184" customWidth="1"/>
    <col min="9731" max="9731" width="18.375" style="184" customWidth="1"/>
    <col min="9732" max="9732" width="3.875" style="184" customWidth="1"/>
    <col min="9733" max="9733" width="64" style="184" customWidth="1"/>
    <col min="9734" max="9734" width="21.125" style="184" customWidth="1"/>
    <col min="9735" max="9735" width="10.875" style="184" customWidth="1"/>
    <col min="9736" max="9984" width="8.875" style="184"/>
    <col min="9985" max="9986" width="8.75" style="184" customWidth="1"/>
    <col min="9987" max="9987" width="18.375" style="184" customWidth="1"/>
    <col min="9988" max="9988" width="3.875" style="184" customWidth="1"/>
    <col min="9989" max="9989" width="64" style="184" customWidth="1"/>
    <col min="9990" max="9990" width="21.125" style="184" customWidth="1"/>
    <col min="9991" max="9991" width="10.875" style="184" customWidth="1"/>
    <col min="9992" max="10240" width="8.875" style="184"/>
    <col min="10241" max="10242" width="8.75" style="184" customWidth="1"/>
    <col min="10243" max="10243" width="18.375" style="184" customWidth="1"/>
    <col min="10244" max="10244" width="3.875" style="184" customWidth="1"/>
    <col min="10245" max="10245" width="64" style="184" customWidth="1"/>
    <col min="10246" max="10246" width="21.125" style="184" customWidth="1"/>
    <col min="10247" max="10247" width="10.875" style="184" customWidth="1"/>
    <col min="10248" max="10496" width="8.875" style="184"/>
    <col min="10497" max="10498" width="8.75" style="184" customWidth="1"/>
    <col min="10499" max="10499" width="18.375" style="184" customWidth="1"/>
    <col min="10500" max="10500" width="3.875" style="184" customWidth="1"/>
    <col min="10501" max="10501" width="64" style="184" customWidth="1"/>
    <col min="10502" max="10502" width="21.125" style="184" customWidth="1"/>
    <col min="10503" max="10503" width="10.875" style="184" customWidth="1"/>
    <col min="10504" max="10752" width="8.875" style="184"/>
    <col min="10753" max="10754" width="8.75" style="184" customWidth="1"/>
    <col min="10755" max="10755" width="18.375" style="184" customWidth="1"/>
    <col min="10756" max="10756" width="3.875" style="184" customWidth="1"/>
    <col min="10757" max="10757" width="64" style="184" customWidth="1"/>
    <col min="10758" max="10758" width="21.125" style="184" customWidth="1"/>
    <col min="10759" max="10759" width="10.875" style="184" customWidth="1"/>
    <col min="10760" max="11008" width="8.875" style="184"/>
    <col min="11009" max="11010" width="8.75" style="184" customWidth="1"/>
    <col min="11011" max="11011" width="18.375" style="184" customWidth="1"/>
    <col min="11012" max="11012" width="3.875" style="184" customWidth="1"/>
    <col min="11013" max="11013" width="64" style="184" customWidth="1"/>
    <col min="11014" max="11014" width="21.125" style="184" customWidth="1"/>
    <col min="11015" max="11015" width="10.875" style="184" customWidth="1"/>
    <col min="11016" max="11264" width="8.875" style="184"/>
    <col min="11265" max="11266" width="8.75" style="184" customWidth="1"/>
    <col min="11267" max="11267" width="18.375" style="184" customWidth="1"/>
    <col min="11268" max="11268" width="3.875" style="184" customWidth="1"/>
    <col min="11269" max="11269" width="64" style="184" customWidth="1"/>
    <col min="11270" max="11270" width="21.125" style="184" customWidth="1"/>
    <col min="11271" max="11271" width="10.875" style="184" customWidth="1"/>
    <col min="11272" max="11520" width="8.875" style="184"/>
    <col min="11521" max="11522" width="8.75" style="184" customWidth="1"/>
    <col min="11523" max="11523" width="18.375" style="184" customWidth="1"/>
    <col min="11524" max="11524" width="3.875" style="184" customWidth="1"/>
    <col min="11525" max="11525" width="64" style="184" customWidth="1"/>
    <col min="11526" max="11526" width="21.125" style="184" customWidth="1"/>
    <col min="11527" max="11527" width="10.875" style="184" customWidth="1"/>
    <col min="11528" max="11776" width="8.875" style="184"/>
    <col min="11777" max="11778" width="8.75" style="184" customWidth="1"/>
    <col min="11779" max="11779" width="18.375" style="184" customWidth="1"/>
    <col min="11780" max="11780" width="3.875" style="184" customWidth="1"/>
    <col min="11781" max="11781" width="64" style="184" customWidth="1"/>
    <col min="11782" max="11782" width="21.125" style="184" customWidth="1"/>
    <col min="11783" max="11783" width="10.875" style="184" customWidth="1"/>
    <col min="11784" max="12032" width="8.875" style="184"/>
    <col min="12033" max="12034" width="8.75" style="184" customWidth="1"/>
    <col min="12035" max="12035" width="18.375" style="184" customWidth="1"/>
    <col min="12036" max="12036" width="3.875" style="184" customWidth="1"/>
    <col min="12037" max="12037" width="64" style="184" customWidth="1"/>
    <col min="12038" max="12038" width="21.125" style="184" customWidth="1"/>
    <col min="12039" max="12039" width="10.875" style="184" customWidth="1"/>
    <col min="12040" max="12288" width="8.875" style="184"/>
    <col min="12289" max="12290" width="8.75" style="184" customWidth="1"/>
    <col min="12291" max="12291" width="18.375" style="184" customWidth="1"/>
    <col min="12292" max="12292" width="3.875" style="184" customWidth="1"/>
    <col min="12293" max="12293" width="64" style="184" customWidth="1"/>
    <col min="12294" max="12294" width="21.125" style="184" customWidth="1"/>
    <col min="12295" max="12295" width="10.875" style="184" customWidth="1"/>
    <col min="12296" max="12544" width="8.875" style="184"/>
    <col min="12545" max="12546" width="8.75" style="184" customWidth="1"/>
    <col min="12547" max="12547" width="18.375" style="184" customWidth="1"/>
    <col min="12548" max="12548" width="3.875" style="184" customWidth="1"/>
    <col min="12549" max="12549" width="64" style="184" customWidth="1"/>
    <col min="12550" max="12550" width="21.125" style="184" customWidth="1"/>
    <col min="12551" max="12551" width="10.875" style="184" customWidth="1"/>
    <col min="12552" max="12800" width="8.875" style="184"/>
    <col min="12801" max="12802" width="8.75" style="184" customWidth="1"/>
    <col min="12803" max="12803" width="18.375" style="184" customWidth="1"/>
    <col min="12804" max="12804" width="3.875" style="184" customWidth="1"/>
    <col min="12805" max="12805" width="64" style="184" customWidth="1"/>
    <col min="12806" max="12806" width="21.125" style="184" customWidth="1"/>
    <col min="12807" max="12807" width="10.875" style="184" customWidth="1"/>
    <col min="12808" max="13056" width="8.875" style="184"/>
    <col min="13057" max="13058" width="8.75" style="184" customWidth="1"/>
    <col min="13059" max="13059" width="18.375" style="184" customWidth="1"/>
    <col min="13060" max="13060" width="3.875" style="184" customWidth="1"/>
    <col min="13061" max="13061" width="64" style="184" customWidth="1"/>
    <col min="13062" max="13062" width="21.125" style="184" customWidth="1"/>
    <col min="13063" max="13063" width="10.875" style="184" customWidth="1"/>
    <col min="13064" max="13312" width="8.875" style="184"/>
    <col min="13313" max="13314" width="8.75" style="184" customWidth="1"/>
    <col min="13315" max="13315" width="18.375" style="184" customWidth="1"/>
    <col min="13316" max="13316" width="3.875" style="184" customWidth="1"/>
    <col min="13317" max="13317" width="64" style="184" customWidth="1"/>
    <col min="13318" max="13318" width="21.125" style="184" customWidth="1"/>
    <col min="13319" max="13319" width="10.875" style="184" customWidth="1"/>
    <col min="13320" max="13568" width="8.875" style="184"/>
    <col min="13569" max="13570" width="8.75" style="184" customWidth="1"/>
    <col min="13571" max="13571" width="18.375" style="184" customWidth="1"/>
    <col min="13572" max="13572" width="3.875" style="184" customWidth="1"/>
    <col min="13573" max="13573" width="64" style="184" customWidth="1"/>
    <col min="13574" max="13574" width="21.125" style="184" customWidth="1"/>
    <col min="13575" max="13575" width="10.875" style="184" customWidth="1"/>
    <col min="13576" max="13824" width="8.875" style="184"/>
    <col min="13825" max="13826" width="8.75" style="184" customWidth="1"/>
    <col min="13827" max="13827" width="18.375" style="184" customWidth="1"/>
    <col min="13828" max="13828" width="3.875" style="184" customWidth="1"/>
    <col min="13829" max="13829" width="64" style="184" customWidth="1"/>
    <col min="13830" max="13830" width="21.125" style="184" customWidth="1"/>
    <col min="13831" max="13831" width="10.875" style="184" customWidth="1"/>
    <col min="13832" max="14080" width="8.875" style="184"/>
    <col min="14081" max="14082" width="8.75" style="184" customWidth="1"/>
    <col min="14083" max="14083" width="18.375" style="184" customWidth="1"/>
    <col min="14084" max="14084" width="3.875" style="184" customWidth="1"/>
    <col min="14085" max="14085" width="64" style="184" customWidth="1"/>
    <col min="14086" max="14086" width="21.125" style="184" customWidth="1"/>
    <col min="14087" max="14087" width="10.875" style="184" customWidth="1"/>
    <col min="14088" max="14336" width="8.875" style="184"/>
    <col min="14337" max="14338" width="8.75" style="184" customWidth="1"/>
    <col min="14339" max="14339" width="18.375" style="184" customWidth="1"/>
    <col min="14340" max="14340" width="3.875" style="184" customWidth="1"/>
    <col min="14341" max="14341" width="64" style="184" customWidth="1"/>
    <col min="14342" max="14342" width="21.125" style="184" customWidth="1"/>
    <col min="14343" max="14343" width="10.875" style="184" customWidth="1"/>
    <col min="14344" max="14592" width="8.875" style="184"/>
    <col min="14593" max="14594" width="8.75" style="184" customWidth="1"/>
    <col min="14595" max="14595" width="18.375" style="184" customWidth="1"/>
    <col min="14596" max="14596" width="3.875" style="184" customWidth="1"/>
    <col min="14597" max="14597" width="64" style="184" customWidth="1"/>
    <col min="14598" max="14598" width="21.125" style="184" customWidth="1"/>
    <col min="14599" max="14599" width="10.875" style="184" customWidth="1"/>
    <col min="14600" max="14848" width="8.875" style="184"/>
    <col min="14849" max="14850" width="8.75" style="184" customWidth="1"/>
    <col min="14851" max="14851" width="18.375" style="184" customWidth="1"/>
    <col min="14852" max="14852" width="3.875" style="184" customWidth="1"/>
    <col min="14853" max="14853" width="64" style="184" customWidth="1"/>
    <col min="14854" max="14854" width="21.125" style="184" customWidth="1"/>
    <col min="14855" max="14855" width="10.875" style="184" customWidth="1"/>
    <col min="14856" max="15104" width="8.875" style="184"/>
    <col min="15105" max="15106" width="8.75" style="184" customWidth="1"/>
    <col min="15107" max="15107" width="18.375" style="184" customWidth="1"/>
    <col min="15108" max="15108" width="3.875" style="184" customWidth="1"/>
    <col min="15109" max="15109" width="64" style="184" customWidth="1"/>
    <col min="15110" max="15110" width="21.125" style="184" customWidth="1"/>
    <col min="15111" max="15111" width="10.875" style="184" customWidth="1"/>
    <col min="15112" max="15360" width="8.875" style="184"/>
    <col min="15361" max="15362" width="8.75" style="184" customWidth="1"/>
    <col min="15363" max="15363" width="18.375" style="184" customWidth="1"/>
    <col min="15364" max="15364" width="3.875" style="184" customWidth="1"/>
    <col min="15365" max="15365" width="64" style="184" customWidth="1"/>
    <col min="15366" max="15366" width="21.125" style="184" customWidth="1"/>
    <col min="15367" max="15367" width="10.875" style="184" customWidth="1"/>
    <col min="15368" max="15616" width="8.875" style="184"/>
    <col min="15617" max="15618" width="8.75" style="184" customWidth="1"/>
    <col min="15619" max="15619" width="18.375" style="184" customWidth="1"/>
    <col min="15620" max="15620" width="3.875" style="184" customWidth="1"/>
    <col min="15621" max="15621" width="64" style="184" customWidth="1"/>
    <col min="15622" max="15622" width="21.125" style="184" customWidth="1"/>
    <col min="15623" max="15623" width="10.875" style="184" customWidth="1"/>
    <col min="15624" max="15872" width="8.875" style="184"/>
    <col min="15873" max="15874" width="8.75" style="184" customWidth="1"/>
    <col min="15875" max="15875" width="18.375" style="184" customWidth="1"/>
    <col min="15876" max="15876" width="3.875" style="184" customWidth="1"/>
    <col min="15877" max="15877" width="64" style="184" customWidth="1"/>
    <col min="15878" max="15878" width="21.125" style="184" customWidth="1"/>
    <col min="15879" max="15879" width="10.875" style="184" customWidth="1"/>
    <col min="15880" max="16128" width="8.875" style="184"/>
    <col min="16129" max="16130" width="8.75" style="184" customWidth="1"/>
    <col min="16131" max="16131" width="18.375" style="184" customWidth="1"/>
    <col min="16132" max="16132" width="3.875" style="184" customWidth="1"/>
    <col min="16133" max="16133" width="64" style="184" customWidth="1"/>
    <col min="16134" max="16134" width="21.125" style="184" customWidth="1"/>
    <col min="16135" max="16135" width="10.875" style="184" customWidth="1"/>
    <col min="16136" max="16384" width="8.875" style="184"/>
  </cols>
  <sheetData>
    <row r="1" spans="1:96">
      <c r="A1" s="180"/>
      <c r="B1" s="181"/>
      <c r="C1" s="181"/>
      <c r="D1" s="180"/>
      <c r="E1" s="182"/>
      <c r="F1" s="197"/>
      <c r="G1" s="365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83"/>
      <c r="BA1" s="183"/>
      <c r="BB1" s="183"/>
      <c r="BC1" s="183"/>
      <c r="BD1" s="183"/>
      <c r="BE1" s="183"/>
      <c r="BF1" s="183"/>
      <c r="BG1" s="183"/>
      <c r="BH1" s="183"/>
      <c r="BI1" s="183"/>
      <c r="BJ1" s="183"/>
      <c r="BK1" s="183"/>
      <c r="BL1" s="183"/>
      <c r="BM1" s="183"/>
      <c r="BN1" s="183"/>
      <c r="BO1" s="183"/>
      <c r="BP1" s="183"/>
      <c r="BQ1" s="183"/>
      <c r="BR1" s="183"/>
      <c r="BS1" s="183"/>
      <c r="BT1" s="183"/>
      <c r="BU1" s="183"/>
      <c r="BV1" s="183"/>
      <c r="BW1" s="183"/>
      <c r="BX1" s="183"/>
      <c r="BY1" s="183"/>
      <c r="BZ1" s="183"/>
      <c r="CA1" s="183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</row>
    <row r="2" spans="1:96">
      <c r="A2" s="180"/>
      <c r="B2" s="718" t="s">
        <v>913</v>
      </c>
      <c r="C2" s="719"/>
      <c r="D2" s="719"/>
      <c r="E2" s="719"/>
      <c r="F2" s="720"/>
      <c r="G2" s="365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</row>
    <row r="3" spans="1:96" ht="30.75" customHeight="1">
      <c r="A3" s="180"/>
      <c r="B3" s="721"/>
      <c r="C3" s="722"/>
      <c r="D3" s="722"/>
      <c r="E3" s="722"/>
      <c r="F3" s="723"/>
      <c r="G3" s="365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83"/>
      <c r="AJ3" s="183"/>
      <c r="AK3" s="183"/>
      <c r="AL3" s="183"/>
      <c r="AM3" s="183"/>
      <c r="AN3" s="183"/>
      <c r="AO3" s="183"/>
      <c r="AP3" s="183"/>
      <c r="AQ3" s="183"/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BL3" s="183"/>
      <c r="BM3" s="183"/>
      <c r="BN3" s="183"/>
      <c r="BO3" s="183"/>
      <c r="BP3" s="183"/>
      <c r="BQ3" s="183"/>
      <c r="BR3" s="183"/>
      <c r="BS3" s="183"/>
      <c r="BT3" s="183"/>
      <c r="BU3" s="183"/>
      <c r="BV3" s="183"/>
      <c r="BW3" s="183"/>
      <c r="BX3" s="183"/>
      <c r="BY3" s="183"/>
      <c r="BZ3" s="183"/>
      <c r="CA3" s="183"/>
      <c r="CB3" s="183"/>
      <c r="CC3" s="183"/>
      <c r="CD3" s="183"/>
      <c r="CE3" s="183"/>
      <c r="CF3" s="183"/>
      <c r="CG3" s="183"/>
      <c r="CH3" s="183"/>
      <c r="CI3" s="183"/>
      <c r="CJ3" s="183"/>
      <c r="CK3" s="183"/>
      <c r="CL3" s="183"/>
      <c r="CM3" s="183"/>
      <c r="CN3" s="183"/>
      <c r="CO3" s="183"/>
      <c r="CP3" s="183"/>
      <c r="CQ3" s="183"/>
      <c r="CR3" s="183"/>
    </row>
    <row r="4" spans="1:96" ht="15.75" thickBot="1">
      <c r="A4" s="180"/>
      <c r="B4" s="342"/>
      <c r="C4" s="185"/>
      <c r="D4" s="186"/>
      <c r="E4" s="187"/>
      <c r="F4" s="343"/>
      <c r="G4" s="365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  <c r="BM4" s="183"/>
      <c r="BN4" s="183"/>
      <c r="BO4" s="183"/>
      <c r="BP4" s="183"/>
      <c r="BQ4" s="183"/>
      <c r="BR4" s="183"/>
      <c r="BS4" s="183"/>
      <c r="BT4" s="183"/>
      <c r="BU4" s="183"/>
      <c r="BV4" s="183"/>
      <c r="BW4" s="183"/>
      <c r="BX4" s="183"/>
      <c r="BY4" s="183"/>
      <c r="BZ4" s="183"/>
      <c r="CA4" s="183"/>
      <c r="CB4" s="183"/>
      <c r="CC4" s="183"/>
      <c r="CD4" s="183"/>
      <c r="CE4" s="183"/>
      <c r="CF4" s="183"/>
      <c r="CG4" s="183"/>
      <c r="CH4" s="183"/>
      <c r="CI4" s="183"/>
      <c r="CJ4" s="183"/>
      <c r="CK4" s="183"/>
      <c r="CL4" s="183"/>
      <c r="CM4" s="183"/>
      <c r="CN4" s="183"/>
      <c r="CO4" s="183"/>
      <c r="CP4" s="183"/>
      <c r="CQ4" s="183"/>
      <c r="CR4" s="183"/>
    </row>
    <row r="5" spans="1:96" ht="35.25" customHeight="1" thickBot="1">
      <c r="A5" s="188"/>
      <c r="B5" s="344"/>
      <c r="C5" s="724" t="s">
        <v>888</v>
      </c>
      <c r="D5" s="724"/>
      <c r="E5" s="189">
        <v>42370</v>
      </c>
      <c r="F5" s="345"/>
      <c r="G5" s="365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  <c r="AD5" s="183"/>
      <c r="AE5" s="183"/>
      <c r="AF5" s="183"/>
      <c r="AG5" s="183"/>
      <c r="AH5" s="183"/>
      <c r="AI5" s="183"/>
      <c r="AJ5" s="183"/>
      <c r="AK5" s="183"/>
      <c r="AL5" s="183"/>
      <c r="AM5" s="183"/>
      <c r="AN5" s="183"/>
      <c r="AO5" s="183"/>
      <c r="AP5" s="183"/>
      <c r="AQ5" s="183"/>
      <c r="AR5" s="183"/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  <c r="BH5" s="183"/>
      <c r="BI5" s="183"/>
      <c r="BJ5" s="183"/>
      <c r="BK5" s="183"/>
      <c r="BL5" s="183"/>
      <c r="BM5" s="183"/>
      <c r="BN5" s="183"/>
      <c r="BO5" s="183"/>
      <c r="BP5" s="183"/>
      <c r="BQ5" s="183"/>
      <c r="BR5" s="183"/>
      <c r="BS5" s="183"/>
      <c r="BT5" s="183"/>
      <c r="BU5" s="183"/>
      <c r="BV5" s="183"/>
      <c r="BW5" s="183"/>
      <c r="BX5" s="183"/>
      <c r="BY5" s="183"/>
      <c r="BZ5" s="183"/>
      <c r="CA5" s="183"/>
      <c r="CB5" s="183"/>
      <c r="CC5" s="183"/>
      <c r="CD5" s="183"/>
      <c r="CE5" s="183"/>
      <c r="CF5" s="183"/>
      <c r="CG5" s="183"/>
      <c r="CH5" s="183"/>
      <c r="CI5" s="183"/>
      <c r="CJ5" s="183"/>
      <c r="CK5" s="183"/>
      <c r="CL5" s="183"/>
      <c r="CM5" s="183"/>
      <c r="CN5" s="183"/>
      <c r="CO5" s="183"/>
      <c r="CP5" s="183"/>
      <c r="CQ5" s="183"/>
      <c r="CR5" s="183"/>
    </row>
    <row r="6" spans="1:96" ht="16.5" customHeight="1">
      <c r="A6" s="190"/>
      <c r="B6" s="346"/>
      <c r="C6" s="338"/>
      <c r="D6" s="338"/>
      <c r="E6" s="191"/>
      <c r="F6" s="347"/>
      <c r="G6" s="365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  <c r="BH6" s="183"/>
      <c r="BI6" s="183"/>
      <c r="BJ6" s="183"/>
      <c r="BK6" s="183"/>
      <c r="BL6" s="183"/>
      <c r="BM6" s="183"/>
      <c r="BN6" s="183"/>
      <c r="BO6" s="183"/>
      <c r="BP6" s="183"/>
      <c r="BQ6" s="183"/>
      <c r="BR6" s="183"/>
      <c r="BS6" s="183"/>
      <c r="BT6" s="183"/>
      <c r="BU6" s="183"/>
      <c r="BV6" s="183"/>
      <c r="BW6" s="183"/>
      <c r="BX6" s="183"/>
      <c r="BY6" s="183"/>
      <c r="BZ6" s="183"/>
      <c r="CA6" s="183"/>
      <c r="CB6" s="183"/>
      <c r="CC6" s="183"/>
      <c r="CD6" s="183"/>
      <c r="CE6" s="183"/>
      <c r="CF6" s="183"/>
      <c r="CG6" s="183"/>
      <c r="CH6" s="183"/>
      <c r="CI6" s="183"/>
      <c r="CJ6" s="183"/>
      <c r="CK6" s="183"/>
      <c r="CL6" s="183"/>
      <c r="CM6" s="183"/>
      <c r="CN6" s="183"/>
      <c r="CO6" s="183"/>
      <c r="CP6" s="183"/>
      <c r="CQ6" s="183"/>
      <c r="CR6" s="183"/>
    </row>
    <row r="7" spans="1:96" ht="35.25" customHeight="1">
      <c r="A7" s="188"/>
      <c r="B7" s="344"/>
      <c r="C7" s="724" t="s">
        <v>889</v>
      </c>
      <c r="D7" s="724"/>
      <c r="E7" s="339">
        <v>1</v>
      </c>
      <c r="F7" s="348"/>
      <c r="G7" s="365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BL7" s="183"/>
      <c r="BM7" s="183"/>
      <c r="BN7" s="183"/>
      <c r="BO7" s="183"/>
      <c r="BP7" s="183"/>
      <c r="BQ7" s="183"/>
      <c r="BR7" s="183"/>
      <c r="BS7" s="183"/>
      <c r="BT7" s="183"/>
      <c r="BU7" s="183"/>
      <c r="BV7" s="183"/>
      <c r="BW7" s="183"/>
      <c r="BX7" s="183"/>
      <c r="BY7" s="183"/>
      <c r="BZ7" s="183"/>
      <c r="CA7" s="183"/>
      <c r="CB7" s="183"/>
      <c r="CC7" s="183"/>
      <c r="CD7" s="183"/>
      <c r="CE7" s="183"/>
      <c r="CF7" s="183"/>
      <c r="CG7" s="183"/>
      <c r="CH7" s="183"/>
      <c r="CI7" s="183"/>
      <c r="CJ7" s="183"/>
      <c r="CK7" s="183"/>
      <c r="CL7" s="183"/>
      <c r="CM7" s="183"/>
      <c r="CN7" s="183"/>
      <c r="CO7" s="183"/>
      <c r="CP7" s="183"/>
      <c r="CQ7" s="183"/>
      <c r="CR7" s="183"/>
    </row>
    <row r="8" spans="1:96" ht="15.75" customHeight="1">
      <c r="A8" s="190"/>
      <c r="B8" s="346"/>
      <c r="C8" s="338"/>
      <c r="D8" s="338"/>
      <c r="E8" s="191"/>
      <c r="F8" s="347"/>
      <c r="G8" s="365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  <c r="BH8" s="183"/>
      <c r="BI8" s="183"/>
      <c r="BJ8" s="183"/>
      <c r="BK8" s="183"/>
      <c r="BL8" s="183"/>
      <c r="BM8" s="183"/>
      <c r="BN8" s="183"/>
      <c r="BO8" s="183"/>
      <c r="BP8" s="183"/>
      <c r="BQ8" s="183"/>
      <c r="BR8" s="183"/>
      <c r="BS8" s="183"/>
      <c r="BT8" s="183"/>
      <c r="BU8" s="183"/>
      <c r="BV8" s="183"/>
      <c r="BW8" s="183"/>
      <c r="BX8" s="183"/>
      <c r="BY8" s="183"/>
      <c r="BZ8" s="183"/>
      <c r="CA8" s="183"/>
      <c r="CB8" s="183"/>
      <c r="CC8" s="183"/>
      <c r="CD8" s="183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3"/>
      <c r="CR8" s="183"/>
    </row>
    <row r="9" spans="1:96" ht="35.25" customHeight="1">
      <c r="A9" s="188"/>
      <c r="B9" s="344"/>
      <c r="C9" s="724" t="s">
        <v>890</v>
      </c>
      <c r="D9" s="724"/>
      <c r="E9" s="339">
        <v>1</v>
      </c>
      <c r="F9" s="348"/>
      <c r="G9" s="365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3"/>
      <c r="AZ9" s="183"/>
      <c r="BA9" s="183"/>
      <c r="BB9" s="183"/>
      <c r="BC9" s="183"/>
      <c r="BD9" s="183"/>
      <c r="BE9" s="183"/>
      <c r="BF9" s="183"/>
      <c r="BG9" s="183"/>
      <c r="BH9" s="183"/>
      <c r="BI9" s="183"/>
      <c r="BJ9" s="183"/>
      <c r="BK9" s="183"/>
      <c r="BL9" s="183"/>
      <c r="BM9" s="183"/>
      <c r="BN9" s="183"/>
      <c r="BO9" s="183"/>
      <c r="BP9" s="183"/>
      <c r="BQ9" s="183"/>
      <c r="BR9" s="183"/>
      <c r="BS9" s="183"/>
      <c r="BT9" s="183"/>
      <c r="BU9" s="183"/>
      <c r="BV9" s="183"/>
      <c r="BW9" s="183"/>
      <c r="BX9" s="183"/>
      <c r="BY9" s="183"/>
      <c r="BZ9" s="183"/>
      <c r="CA9" s="183"/>
      <c r="CB9" s="183"/>
      <c r="CC9" s="183"/>
      <c r="CD9" s="183"/>
      <c r="CE9" s="183"/>
      <c r="CF9" s="183"/>
      <c r="CG9" s="183"/>
      <c r="CH9" s="183"/>
      <c r="CI9" s="183"/>
      <c r="CJ9" s="183"/>
      <c r="CK9" s="183"/>
      <c r="CL9" s="183"/>
      <c r="CM9" s="183"/>
      <c r="CN9" s="183"/>
      <c r="CO9" s="183"/>
      <c r="CP9" s="183"/>
      <c r="CQ9" s="183"/>
      <c r="CR9" s="183"/>
    </row>
    <row r="10" spans="1:96" ht="15" customHeight="1">
      <c r="A10" s="192"/>
      <c r="B10" s="342"/>
      <c r="C10" s="193"/>
      <c r="D10" s="194"/>
      <c r="E10" s="195"/>
      <c r="F10" s="349"/>
      <c r="G10" s="365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183"/>
      <c r="BJ10" s="183"/>
      <c r="BK10" s="183"/>
      <c r="BL10" s="183"/>
      <c r="BM10" s="183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3"/>
      <c r="BZ10" s="183"/>
      <c r="CA10" s="183"/>
      <c r="CB10" s="183"/>
      <c r="CC10" s="183"/>
      <c r="CD10" s="183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183"/>
      <c r="CR10" s="183"/>
    </row>
    <row r="11" spans="1:96" ht="45" customHeight="1">
      <c r="A11" s="192"/>
      <c r="B11" s="725" t="str">
        <f>Вопросы!C1</f>
        <v>Страховой риск</v>
      </c>
      <c r="C11" s="726"/>
      <c r="D11" s="726"/>
      <c r="E11" s="726"/>
      <c r="F11" s="727"/>
      <c r="G11" s="365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/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3"/>
      <c r="BZ11" s="183"/>
      <c r="CA11" s="183"/>
      <c r="CB11" s="183"/>
      <c r="CC11" s="183"/>
      <c r="CD11" s="183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</row>
    <row r="12" spans="1:96" s="198" customFormat="1" ht="45" customHeight="1">
      <c r="A12" s="196"/>
      <c r="B12" s="728" t="str">
        <f>Вопросы!D1</f>
        <v>1. Дизайн продукта</v>
      </c>
      <c r="C12" s="728"/>
      <c r="D12" s="362">
        <v>1</v>
      </c>
      <c r="E12" s="363" t="str">
        <f>Вопросы!F1</f>
        <v>Наличие политик и процедур по дизайну страховых продуктов</v>
      </c>
      <c r="F12" s="363">
        <v>1</v>
      </c>
      <c r="G12" s="366"/>
      <c r="H12" s="371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</row>
    <row r="13" spans="1:96" s="198" customFormat="1" ht="45" customHeight="1">
      <c r="A13" s="196"/>
      <c r="B13" s="728"/>
      <c r="C13" s="728"/>
      <c r="D13" s="362">
        <v>2</v>
      </c>
      <c r="E13" s="363" t="str">
        <f>Вопросы!F2</f>
        <v>Частота проведения анализа рынка для поиска новых и улучшенных продуктов</v>
      </c>
      <c r="F13" s="361">
        <v>1</v>
      </c>
      <c r="G13" s="366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97"/>
      <c r="CE13" s="197"/>
      <c r="CF13" s="197"/>
      <c r="CG13" s="197"/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</row>
    <row r="14" spans="1:96" s="198" customFormat="1" ht="45" customHeight="1">
      <c r="A14" s="196"/>
      <c r="B14" s="728"/>
      <c r="C14" s="728"/>
      <c r="D14" s="362">
        <v>3</v>
      </c>
      <c r="E14" s="363" t="str">
        <f>Вопросы!F3</f>
        <v xml:space="preserve">Наличие стратегии финансирования новых и обновленных продуктов </v>
      </c>
      <c r="F14" s="361">
        <v>1</v>
      </c>
      <c r="G14" s="366"/>
      <c r="H14" s="197"/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97"/>
      <c r="AU14" s="197"/>
      <c r="AV14" s="197"/>
      <c r="AW14" s="197"/>
      <c r="AX14" s="197"/>
      <c r="AY14" s="197"/>
      <c r="AZ14" s="197"/>
      <c r="BA14" s="197"/>
      <c r="BB14" s="197"/>
      <c r="BC14" s="197"/>
      <c r="BD14" s="197"/>
      <c r="BE14" s="197"/>
      <c r="BF14" s="197"/>
      <c r="BG14" s="197"/>
      <c r="BH14" s="197"/>
      <c r="BI14" s="197"/>
      <c r="BJ14" s="197"/>
      <c r="BK14" s="197"/>
      <c r="BL14" s="197"/>
      <c r="BM14" s="197"/>
      <c r="BN14" s="197"/>
      <c r="BO14" s="197"/>
      <c r="BP14" s="197"/>
      <c r="BQ14" s="197"/>
      <c r="BR14" s="197"/>
      <c r="BS14" s="197"/>
      <c r="BT14" s="197"/>
      <c r="BU14" s="197"/>
      <c r="BV14" s="197"/>
      <c r="BW14" s="197"/>
      <c r="BX14" s="197"/>
      <c r="BY14" s="197"/>
      <c r="BZ14" s="197"/>
      <c r="CA14" s="197"/>
      <c r="CB14" s="197"/>
      <c r="CC14" s="197"/>
      <c r="CD14" s="197"/>
      <c r="CE14" s="197"/>
      <c r="CF14" s="197"/>
      <c r="CG14" s="197"/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</row>
    <row r="15" spans="1:96" s="198" customFormat="1" ht="45" customHeight="1">
      <c r="A15" s="196"/>
      <c r="B15" s="728"/>
      <c r="C15" s="728"/>
      <c r="D15" s="362">
        <v>4</v>
      </c>
      <c r="E15" s="363" t="str">
        <f>Вопросы!F4</f>
        <v xml:space="preserve">Проведение тестирования при запуске новых продуктов </v>
      </c>
      <c r="F15" s="361">
        <v>1</v>
      </c>
      <c r="G15" s="366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  <c r="CF15" s="197"/>
      <c r="CG15" s="197"/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</row>
    <row r="16" spans="1:96" s="198" customFormat="1" ht="45" customHeight="1">
      <c r="A16" s="196"/>
      <c r="B16" s="728"/>
      <c r="C16" s="728"/>
      <c r="D16" s="362">
        <v>5</v>
      </c>
      <c r="E16" s="363" t="str">
        <f>Вопросы!F5</f>
        <v>Наличие плана реализации новых продуктов</v>
      </c>
      <c r="F16" s="361">
        <v>1</v>
      </c>
      <c r="G16" s="366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  <c r="CF16" s="197"/>
      <c r="CG16" s="197"/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</row>
    <row r="17" spans="1:96" s="198" customFormat="1" ht="45" customHeight="1">
      <c r="A17" s="196"/>
      <c r="B17" s="728"/>
      <c r="C17" s="728"/>
      <c r="D17" s="362">
        <v>6</v>
      </c>
      <c r="E17" s="363" t="str">
        <f>Вопросы!F6</f>
        <v xml:space="preserve">Наличие методов контроля за соблюдением политик и процедур по дизайну продукта </v>
      </c>
      <c r="F17" s="361">
        <v>1</v>
      </c>
      <c r="G17" s="366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</row>
    <row r="18" spans="1:96" s="198" customFormat="1" ht="45" customHeight="1">
      <c r="A18" s="196"/>
      <c r="B18" s="728"/>
      <c r="C18" s="728"/>
      <c r="D18" s="362">
        <v>7</v>
      </c>
      <c r="E18" s="363" t="str">
        <f>Вопросы!F7</f>
        <v>Частота оценки и выявления рисков для новых продуктов</v>
      </c>
      <c r="F18" s="361">
        <v>1</v>
      </c>
      <c r="G18" s="366"/>
      <c r="H18" s="197"/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</row>
    <row r="19" spans="1:96" s="198" customFormat="1" ht="45" customHeight="1">
      <c r="A19" s="196"/>
      <c r="B19" s="728"/>
      <c r="C19" s="728"/>
      <c r="D19" s="362">
        <v>8</v>
      </c>
      <c r="E19" s="363" t="str">
        <f>Вопросы!F8</f>
        <v>Наличие уникальных, новых продуктов</v>
      </c>
      <c r="F19" s="361">
        <v>1</v>
      </c>
      <c r="G19" s="366"/>
      <c r="H19" s="197"/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</row>
    <row r="20" spans="1:96" s="198" customFormat="1" ht="45" customHeight="1">
      <c r="A20" s="196"/>
      <c r="B20" s="728"/>
      <c r="C20" s="728"/>
      <c r="D20" s="362">
        <v>9</v>
      </c>
      <c r="E20" s="363" t="str">
        <f>Вопросы!F9</f>
        <v>Наличие детального описания каждого продукта</v>
      </c>
      <c r="F20" s="361">
        <v>1</v>
      </c>
      <c r="G20" s="366"/>
      <c r="H20" s="197"/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  <c r="AL20" s="197"/>
      <c r="AM20" s="197"/>
      <c r="AN20" s="197"/>
      <c r="AO20" s="197"/>
      <c r="AP20" s="197"/>
      <c r="AQ20" s="197"/>
      <c r="AR20" s="197"/>
      <c r="AS20" s="197"/>
      <c r="AT20" s="197"/>
      <c r="AU20" s="197"/>
      <c r="AV20" s="197"/>
      <c r="AW20" s="197"/>
      <c r="AX20" s="197"/>
      <c r="AY20" s="197"/>
      <c r="AZ20" s="197"/>
      <c r="BA20" s="197"/>
      <c r="BB20" s="197"/>
      <c r="BC20" s="197"/>
      <c r="BD20" s="197"/>
      <c r="BE20" s="197"/>
      <c r="BF20" s="197"/>
      <c r="BG20" s="197"/>
      <c r="BH20" s="197"/>
      <c r="BI20" s="197"/>
      <c r="BJ20" s="197"/>
      <c r="BK20" s="197"/>
      <c r="BL20" s="197"/>
      <c r="BM20" s="197"/>
      <c r="BN20" s="197"/>
      <c r="BO20" s="197"/>
      <c r="BP20" s="197"/>
      <c r="BQ20" s="197"/>
      <c r="BR20" s="197"/>
      <c r="BS20" s="197"/>
      <c r="BT20" s="197"/>
      <c r="BU20" s="197"/>
      <c r="BV20" s="197"/>
      <c r="BW20" s="197"/>
      <c r="BX20" s="197"/>
      <c r="BY20" s="197"/>
      <c r="BZ20" s="197"/>
      <c r="CA20" s="197"/>
      <c r="CB20" s="197"/>
      <c r="CC20" s="197"/>
      <c r="CD20" s="197"/>
      <c r="CE20" s="197"/>
      <c r="CF20" s="197"/>
      <c r="CG20" s="197"/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</row>
    <row r="21" spans="1:96" ht="45" customHeight="1">
      <c r="A21" s="192"/>
      <c r="B21" s="729" t="str">
        <f>Вопросы!D11</f>
        <v>2. Ценообразование</v>
      </c>
      <c r="C21" s="729"/>
      <c r="D21" s="199">
        <v>1</v>
      </c>
      <c r="E21" s="360" t="str">
        <f>Вопросы!F11</f>
        <v>Наличие методов контроля за адекватностью цен на продукты</v>
      </c>
      <c r="F21" s="341"/>
      <c r="G21" s="365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3"/>
      <c r="AZ21" s="183"/>
      <c r="BA21" s="183"/>
      <c r="BB21" s="183"/>
      <c r="BC21" s="183"/>
      <c r="BD21" s="183"/>
      <c r="BE21" s="183"/>
      <c r="BF21" s="183"/>
      <c r="BG21" s="183"/>
      <c r="BH21" s="183"/>
      <c r="BI21" s="183"/>
      <c r="BJ21" s="183"/>
      <c r="BK21" s="183"/>
      <c r="BL21" s="183"/>
      <c r="BM21" s="183"/>
      <c r="BN21" s="183"/>
      <c r="BO21" s="183"/>
      <c r="BP21" s="183"/>
      <c r="BQ21" s="183"/>
      <c r="BR21" s="183"/>
      <c r="BS21" s="183"/>
      <c r="BT21" s="183"/>
      <c r="BU21" s="183"/>
      <c r="BV21" s="183"/>
      <c r="BW21" s="183"/>
      <c r="BX21" s="183"/>
      <c r="BY21" s="183"/>
      <c r="BZ21" s="183"/>
      <c r="CA21" s="183"/>
      <c r="CB21" s="183"/>
      <c r="CC21" s="183"/>
      <c r="CD21" s="183"/>
      <c r="CE21" s="183"/>
      <c r="CF21" s="183"/>
      <c r="CG21" s="183"/>
      <c r="CH21" s="183"/>
      <c r="CI21" s="183"/>
      <c r="CJ21" s="183"/>
      <c r="CK21" s="183"/>
      <c r="CL21" s="183"/>
      <c r="CM21" s="183"/>
      <c r="CN21" s="183"/>
      <c r="CO21" s="183"/>
      <c r="CP21" s="183"/>
      <c r="CQ21" s="183"/>
      <c r="CR21" s="183"/>
    </row>
    <row r="22" spans="1:96" ht="45" customHeight="1">
      <c r="A22" s="192"/>
      <c r="B22" s="729"/>
      <c r="C22" s="729"/>
      <c r="D22" s="199">
        <v>2</v>
      </c>
      <c r="E22" s="360" t="str">
        <f>Вопросы!F12</f>
        <v>Наличие методов контроля за соблюдением политики ценообразования</v>
      </c>
      <c r="F22" s="341"/>
      <c r="G22" s="365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  <c r="BX22" s="183"/>
      <c r="BY22" s="183"/>
      <c r="BZ22" s="183"/>
      <c r="CA22" s="183"/>
      <c r="CB22" s="183"/>
      <c r="CC22" s="183"/>
      <c r="CD22" s="183"/>
      <c r="CE22" s="183"/>
      <c r="CF22" s="183"/>
      <c r="CG22" s="183"/>
      <c r="CH22" s="183"/>
      <c r="CI22" s="183"/>
      <c r="CJ22" s="183"/>
      <c r="CK22" s="183"/>
      <c r="CL22" s="183"/>
      <c r="CM22" s="183"/>
      <c r="CN22" s="183"/>
      <c r="CO22" s="183"/>
      <c r="CP22" s="183"/>
      <c r="CQ22" s="183"/>
      <c r="CR22" s="183"/>
    </row>
    <row r="23" spans="1:96" ht="45" customHeight="1">
      <c r="A23" s="192"/>
      <c r="B23" s="729"/>
      <c r="C23" s="729"/>
      <c r="D23" s="199">
        <v>3</v>
      </c>
      <c r="E23" s="360" t="str">
        <f>Вопросы!F13</f>
        <v>Существуют ли критерии для определения необходимости пересмотра тарифов</v>
      </c>
      <c r="F23" s="341"/>
      <c r="G23" s="365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  <c r="AT23" s="183"/>
      <c r="AU23" s="183"/>
      <c r="AV23" s="183"/>
      <c r="AW23" s="183"/>
      <c r="AX23" s="183"/>
      <c r="AY23" s="183"/>
      <c r="AZ23" s="183"/>
      <c r="BA23" s="183"/>
      <c r="BB23" s="183"/>
      <c r="BC23" s="183"/>
      <c r="BD23" s="183"/>
      <c r="BE23" s="183"/>
      <c r="BF23" s="183"/>
      <c r="BG23" s="183"/>
      <c r="BH23" s="183"/>
      <c r="BI23" s="183"/>
      <c r="BJ23" s="183"/>
      <c r="BK23" s="183"/>
      <c r="BL23" s="183"/>
      <c r="BM23" s="183"/>
      <c r="BN23" s="183"/>
      <c r="BO23" s="183"/>
      <c r="BP23" s="183"/>
      <c r="BQ23" s="183"/>
      <c r="BR23" s="183"/>
      <c r="BS23" s="183"/>
      <c r="BT23" s="183"/>
      <c r="BU23" s="183"/>
      <c r="BV23" s="183"/>
      <c r="BW23" s="183"/>
      <c r="BX23" s="183"/>
      <c r="BY23" s="183"/>
      <c r="BZ23" s="183"/>
      <c r="CA23" s="183"/>
      <c r="CB23" s="183"/>
      <c r="CC23" s="183"/>
      <c r="CD23" s="183"/>
      <c r="CE23" s="183"/>
      <c r="CF23" s="183"/>
      <c r="CG23" s="183"/>
      <c r="CH23" s="183"/>
      <c r="CI23" s="183"/>
      <c r="CJ23" s="183"/>
      <c r="CK23" s="183"/>
      <c r="CL23" s="183"/>
      <c r="CM23" s="183"/>
      <c r="CN23" s="183"/>
      <c r="CO23" s="183"/>
      <c r="CP23" s="183"/>
      <c r="CQ23" s="183"/>
      <c r="CR23" s="183"/>
    </row>
    <row r="24" spans="1:96" ht="45" customHeight="1">
      <c r="A24" s="192"/>
      <c r="B24" s="729"/>
      <c r="C24" s="729"/>
      <c r="D24" s="199">
        <v>4</v>
      </c>
      <c r="E24" s="360" t="str">
        <f>Вопросы!F14</f>
        <v>Все предлагаемые классы страхования являются прибыльными с учетом доли перестраховщика</v>
      </c>
      <c r="F24" s="341"/>
      <c r="G24" s="365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  <c r="BK24" s="183"/>
      <c r="BL24" s="183"/>
      <c r="BM24" s="183"/>
      <c r="BN24" s="183"/>
      <c r="BO24" s="183"/>
      <c r="BP24" s="183"/>
      <c r="BQ24" s="183"/>
      <c r="BR24" s="183"/>
      <c r="BS24" s="183"/>
      <c r="BT24" s="183"/>
      <c r="BU24" s="183"/>
      <c r="BV24" s="183"/>
      <c r="BW24" s="183"/>
      <c r="BX24" s="183"/>
      <c r="BY24" s="183"/>
      <c r="BZ24" s="183"/>
      <c r="CA24" s="183"/>
      <c r="CB24" s="183"/>
      <c r="CC24" s="183"/>
      <c r="CD24" s="183"/>
      <c r="CE24" s="183"/>
      <c r="CF24" s="183"/>
      <c r="CG24" s="183"/>
      <c r="CH24" s="183"/>
      <c r="CI24" s="183"/>
      <c r="CJ24" s="183"/>
      <c r="CK24" s="183"/>
      <c r="CL24" s="183"/>
      <c r="CM24" s="183"/>
      <c r="CN24" s="183"/>
      <c r="CO24" s="183"/>
      <c r="CP24" s="183"/>
      <c r="CQ24" s="183"/>
      <c r="CR24" s="183"/>
    </row>
    <row r="25" spans="1:96" ht="45" customHeight="1">
      <c r="A25" s="192"/>
      <c r="B25" s="729"/>
      <c r="C25" s="729"/>
      <c r="D25" s="199">
        <v>5</v>
      </c>
      <c r="E25" s="360" t="str">
        <f>Вопросы!F15</f>
        <v>Наличие и соблюдение процедур по отклонению от рассчитанного тарифа</v>
      </c>
      <c r="F25" s="341"/>
      <c r="G25" s="365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3"/>
      <c r="AZ25" s="183"/>
      <c r="BA25" s="183"/>
      <c r="BB25" s="183"/>
      <c r="BC25" s="183"/>
      <c r="BD25" s="183"/>
      <c r="BE25" s="183"/>
      <c r="BF25" s="183"/>
      <c r="BG25" s="183"/>
      <c r="BH25" s="183"/>
      <c r="BI25" s="183"/>
      <c r="BJ25" s="183"/>
      <c r="BK25" s="183"/>
      <c r="BL25" s="183"/>
      <c r="BM25" s="183"/>
      <c r="BN25" s="183"/>
      <c r="BO25" s="183"/>
      <c r="BP25" s="183"/>
      <c r="BQ25" s="183"/>
      <c r="BR25" s="183"/>
      <c r="BS25" s="183"/>
      <c r="BT25" s="183"/>
      <c r="BU25" s="183"/>
      <c r="BV25" s="183"/>
      <c r="BW25" s="183"/>
      <c r="BX25" s="183"/>
      <c r="BY25" s="183"/>
      <c r="BZ25" s="183"/>
      <c r="CA25" s="183"/>
      <c r="CB25" s="183"/>
      <c r="CC25" s="183"/>
      <c r="CD25" s="183"/>
      <c r="CE25" s="183"/>
      <c r="CF25" s="183"/>
      <c r="CG25" s="183"/>
      <c r="CH25" s="183"/>
      <c r="CI25" s="183"/>
      <c r="CJ25" s="183"/>
      <c r="CK25" s="183"/>
      <c r="CL25" s="183"/>
      <c r="CM25" s="183"/>
      <c r="CN25" s="183"/>
      <c r="CO25" s="183"/>
      <c r="CP25" s="183"/>
      <c r="CQ25" s="183"/>
      <c r="CR25" s="183"/>
    </row>
    <row r="26" spans="1:96" ht="45" customHeight="1">
      <c r="A26" s="192"/>
      <c r="B26" s="729" t="str">
        <f>Вопросы!D21</f>
        <v>3. Андеррайтинг</v>
      </c>
      <c r="C26" s="729"/>
      <c r="D26" s="199">
        <v>1</v>
      </c>
      <c r="E26" s="360" t="str">
        <f>Вопросы!F21</f>
        <v xml:space="preserve">Наличие утвержденных критериев отбора рисков (риски, которые могут быть подписаны, и те, которые должны быть исключены) </v>
      </c>
      <c r="F26" s="341"/>
      <c r="G26" s="365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3"/>
      <c r="AS26" s="183"/>
      <c r="AT26" s="183"/>
      <c r="AU26" s="183"/>
      <c r="AV26" s="183"/>
      <c r="AW26" s="183"/>
      <c r="AX26" s="183"/>
      <c r="AY26" s="183"/>
      <c r="AZ26" s="183"/>
      <c r="BA26" s="183"/>
      <c r="BB26" s="183"/>
      <c r="BC26" s="183"/>
      <c r="BD26" s="183"/>
      <c r="BE26" s="183"/>
      <c r="BF26" s="183"/>
      <c r="BG26" s="183"/>
      <c r="BH26" s="183"/>
      <c r="BI26" s="183"/>
      <c r="BJ26" s="183"/>
      <c r="BK26" s="183"/>
      <c r="BL26" s="183"/>
      <c r="BM26" s="183"/>
      <c r="BN26" s="183"/>
      <c r="BO26" s="183"/>
      <c r="BP26" s="183"/>
      <c r="BQ26" s="183"/>
      <c r="BR26" s="183"/>
      <c r="BS26" s="183"/>
      <c r="BT26" s="183"/>
      <c r="BU26" s="183"/>
      <c r="BV26" s="183"/>
      <c r="BW26" s="183"/>
      <c r="BX26" s="183"/>
      <c r="BY26" s="183"/>
      <c r="BZ26" s="183"/>
      <c r="CA26" s="183"/>
      <c r="CB26" s="183"/>
      <c r="CC26" s="183"/>
      <c r="CD26" s="183"/>
      <c r="CE26" s="183"/>
      <c r="CF26" s="183"/>
      <c r="CG26" s="183"/>
      <c r="CH26" s="183"/>
      <c r="CI26" s="183"/>
      <c r="CJ26" s="183"/>
      <c r="CK26" s="183"/>
      <c r="CL26" s="183"/>
      <c r="CM26" s="183"/>
      <c r="CN26" s="183"/>
      <c r="CO26" s="183"/>
      <c r="CP26" s="183"/>
      <c r="CQ26" s="183"/>
      <c r="CR26" s="183"/>
    </row>
    <row r="27" spans="1:96" ht="45" customHeight="1">
      <c r="A27" s="192"/>
      <c r="B27" s="729"/>
      <c r="C27" s="729"/>
      <c r="D27" s="199">
        <v>2</v>
      </c>
      <c r="E27" s="360" t="str">
        <f>Вопросы!F22</f>
        <v>Наличие критериев для использования перестрахования</v>
      </c>
      <c r="F27" s="341"/>
      <c r="G27" s="365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3"/>
      <c r="AZ27" s="183"/>
      <c r="BA27" s="183"/>
      <c r="BB27" s="183"/>
      <c r="BC27" s="183"/>
      <c r="BD27" s="183"/>
      <c r="BE27" s="183"/>
      <c r="BF27" s="183"/>
      <c r="BG27" s="183"/>
      <c r="BH27" s="183"/>
      <c r="BI27" s="183"/>
      <c r="BJ27" s="183"/>
      <c r="BK27" s="183"/>
      <c r="BL27" s="183"/>
      <c r="BM27" s="183"/>
      <c r="BN27" s="183"/>
      <c r="BO27" s="183"/>
      <c r="BP27" s="183"/>
      <c r="BQ27" s="183"/>
      <c r="BR27" s="183"/>
      <c r="BS27" s="183"/>
      <c r="BT27" s="183"/>
      <c r="BU27" s="183"/>
      <c r="BV27" s="183"/>
      <c r="BW27" s="183"/>
      <c r="BX27" s="183"/>
      <c r="BY27" s="183"/>
      <c r="BZ27" s="183"/>
      <c r="CA27" s="183"/>
      <c r="CB27" s="183"/>
      <c r="CC27" s="183"/>
      <c r="CD27" s="183"/>
      <c r="CE27" s="183"/>
      <c r="CF27" s="183"/>
      <c r="CG27" s="183"/>
      <c r="CH27" s="183"/>
      <c r="CI27" s="183"/>
      <c r="CJ27" s="183"/>
      <c r="CK27" s="183"/>
      <c r="CL27" s="183"/>
      <c r="CM27" s="183"/>
      <c r="CN27" s="183"/>
      <c r="CO27" s="183"/>
      <c r="CP27" s="183"/>
      <c r="CQ27" s="183"/>
      <c r="CR27" s="183"/>
    </row>
    <row r="28" spans="1:96" ht="45" customHeight="1">
      <c r="A28" s="192"/>
      <c r="B28" s="729"/>
      <c r="C28" s="729"/>
      <c r="D28" s="199">
        <v>3</v>
      </c>
      <c r="E28" s="360" t="str">
        <f>Вопросы!F23</f>
        <v>Принимается ли во внимание фактический опыт компании в процессе андеррайтинга (КУ по продуктам, крупные убытки)</v>
      </c>
      <c r="F28" s="341"/>
      <c r="G28" s="365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  <c r="AT28" s="183"/>
      <c r="AU28" s="183"/>
      <c r="AV28" s="183"/>
      <c r="AW28" s="183"/>
      <c r="AX28" s="183"/>
      <c r="AY28" s="183"/>
      <c r="AZ28" s="183"/>
      <c r="BA28" s="183"/>
      <c r="BB28" s="183"/>
      <c r="BC28" s="183"/>
      <c r="BD28" s="183"/>
      <c r="BE28" s="183"/>
      <c r="BF28" s="183"/>
      <c r="BG28" s="183"/>
      <c r="BH28" s="183"/>
      <c r="BI28" s="183"/>
      <c r="BJ28" s="183"/>
      <c r="BK28" s="183"/>
      <c r="BL28" s="183"/>
      <c r="BM28" s="183"/>
      <c r="BN28" s="183"/>
      <c r="BO28" s="183"/>
      <c r="BP28" s="183"/>
      <c r="BQ28" s="183"/>
      <c r="BR28" s="183"/>
      <c r="BS28" s="183"/>
      <c r="BT28" s="183"/>
      <c r="BU28" s="183"/>
      <c r="BV28" s="183"/>
      <c r="BW28" s="183"/>
      <c r="BX28" s="183"/>
      <c r="BY28" s="183"/>
      <c r="BZ28" s="183"/>
      <c r="CA28" s="183"/>
      <c r="CB28" s="183"/>
      <c r="CC28" s="183"/>
      <c r="CD28" s="183"/>
      <c r="CE28" s="183"/>
      <c r="CF28" s="183"/>
      <c r="CG28" s="183"/>
      <c r="CH28" s="183"/>
      <c r="CI28" s="183"/>
      <c r="CJ28" s="183"/>
      <c r="CK28" s="183"/>
      <c r="CL28" s="183"/>
      <c r="CM28" s="183"/>
      <c r="CN28" s="183"/>
      <c r="CO28" s="183"/>
      <c r="CP28" s="183"/>
      <c r="CQ28" s="183"/>
      <c r="CR28" s="183"/>
    </row>
    <row r="29" spans="1:96" ht="45" customHeight="1">
      <c r="A29" s="192"/>
      <c r="B29" s="729"/>
      <c r="C29" s="729"/>
      <c r="D29" s="199">
        <v>4</v>
      </c>
      <c r="E29" s="360" t="str">
        <f>Вопросы!F24</f>
        <v>Коэффициент убыточности портфеля страховщика без учета доли перестраховщика</v>
      </c>
      <c r="F29" s="341"/>
      <c r="G29" s="365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183"/>
      <c r="AU29" s="183"/>
      <c r="AV29" s="183"/>
      <c r="AW29" s="183"/>
      <c r="AX29" s="183"/>
      <c r="AY29" s="183"/>
      <c r="AZ29" s="183"/>
      <c r="BA29" s="183"/>
      <c r="BB29" s="183"/>
      <c r="BC29" s="183"/>
      <c r="BD29" s="183"/>
      <c r="BE29" s="183"/>
      <c r="BF29" s="183"/>
      <c r="BG29" s="183"/>
      <c r="BH29" s="183"/>
      <c r="BI29" s="183"/>
      <c r="BJ29" s="183"/>
      <c r="BK29" s="183"/>
      <c r="BL29" s="183"/>
      <c r="BM29" s="183"/>
      <c r="BN29" s="183"/>
      <c r="BO29" s="183"/>
      <c r="BP29" s="183"/>
      <c r="BQ29" s="183"/>
      <c r="BR29" s="183"/>
      <c r="BS29" s="183"/>
      <c r="BT29" s="183"/>
      <c r="BU29" s="183"/>
      <c r="BV29" s="183"/>
      <c r="BW29" s="183"/>
      <c r="BX29" s="183"/>
      <c r="BY29" s="183"/>
      <c r="BZ29" s="183"/>
      <c r="CA29" s="183"/>
      <c r="CB29" s="183"/>
      <c r="CC29" s="183"/>
      <c r="CD29" s="183"/>
      <c r="CE29" s="183"/>
      <c r="CF29" s="183"/>
      <c r="CG29" s="183"/>
      <c r="CH29" s="183"/>
      <c r="CI29" s="183"/>
      <c r="CJ29" s="183"/>
      <c r="CK29" s="183"/>
      <c r="CL29" s="183"/>
      <c r="CM29" s="183"/>
      <c r="CN29" s="183"/>
      <c r="CO29" s="183"/>
      <c r="CP29" s="183"/>
      <c r="CQ29" s="183"/>
      <c r="CR29" s="183"/>
    </row>
    <row r="30" spans="1:96" ht="45" customHeight="1">
      <c r="A30" s="192"/>
      <c r="B30" s="729"/>
      <c r="C30" s="729"/>
      <c r="D30" s="199">
        <v>5</v>
      </c>
      <c r="E30" s="360" t="str">
        <f>Вопросы!F25</f>
        <v>Коэффициент убыточности по основному классу страхования (класс страхования, имеющий наибольшую долю премий в портфеле страховщика) без учета доли перестраховщика</v>
      </c>
      <c r="F30" s="341"/>
      <c r="G30" s="365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3"/>
      <c r="BV30" s="183"/>
      <c r="BW30" s="183"/>
      <c r="BX30" s="183"/>
      <c r="BY30" s="183"/>
      <c r="BZ30" s="183"/>
      <c r="CA30" s="183"/>
      <c r="CB30" s="183"/>
      <c r="CC30" s="183"/>
      <c r="CD30" s="183"/>
      <c r="CE30" s="183"/>
      <c r="CF30" s="183"/>
      <c r="CG30" s="183"/>
      <c r="CH30" s="183"/>
      <c r="CI30" s="183"/>
      <c r="CJ30" s="183"/>
      <c r="CK30" s="183"/>
      <c r="CL30" s="183"/>
      <c r="CM30" s="183"/>
      <c r="CN30" s="183"/>
      <c r="CO30" s="183"/>
      <c r="CP30" s="183"/>
      <c r="CQ30" s="183"/>
      <c r="CR30" s="183"/>
    </row>
    <row r="31" spans="1:96" ht="45" customHeight="1">
      <c r="A31" s="192"/>
      <c r="B31" s="729"/>
      <c r="C31" s="729"/>
      <c r="D31" s="199">
        <v>6</v>
      </c>
      <c r="E31" s="360" t="str">
        <f>Вопросы!F26</f>
        <v>Применение согласованных принципов андеррайтинга в филиалах</v>
      </c>
      <c r="F31" s="341"/>
      <c r="G31" s="365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83"/>
      <c r="AF31" s="183"/>
      <c r="AG31" s="183"/>
      <c r="AH31" s="183"/>
      <c r="AI31" s="183"/>
      <c r="AJ31" s="183"/>
      <c r="AK31" s="183"/>
      <c r="AL31" s="183"/>
      <c r="AM31" s="183"/>
      <c r="AN31" s="183"/>
      <c r="AO31" s="183"/>
      <c r="AP31" s="183"/>
      <c r="AQ31" s="183"/>
      <c r="AR31" s="183"/>
      <c r="AS31" s="183"/>
      <c r="AT31" s="183"/>
      <c r="AU31" s="183"/>
      <c r="AV31" s="183"/>
      <c r="AW31" s="183"/>
      <c r="AX31" s="183"/>
      <c r="AY31" s="183"/>
      <c r="AZ31" s="183"/>
      <c r="BA31" s="183"/>
      <c r="BB31" s="183"/>
      <c r="BC31" s="183"/>
      <c r="BD31" s="183"/>
      <c r="BE31" s="183"/>
      <c r="BF31" s="183"/>
      <c r="BG31" s="183"/>
      <c r="BH31" s="183"/>
      <c r="BI31" s="183"/>
      <c r="BJ31" s="183"/>
      <c r="BK31" s="183"/>
      <c r="BL31" s="183"/>
      <c r="BM31" s="183"/>
      <c r="BN31" s="183"/>
      <c r="BO31" s="183"/>
      <c r="BP31" s="183"/>
      <c r="BQ31" s="183"/>
      <c r="BR31" s="183"/>
      <c r="BS31" s="183"/>
      <c r="BT31" s="183"/>
      <c r="BU31" s="183"/>
      <c r="BV31" s="183"/>
      <c r="BW31" s="183"/>
      <c r="BX31" s="183"/>
      <c r="BY31" s="183"/>
      <c r="BZ31" s="183"/>
      <c r="CA31" s="183"/>
      <c r="CB31" s="183"/>
      <c r="CC31" s="183"/>
      <c r="CD31" s="183"/>
      <c r="CE31" s="183"/>
      <c r="CF31" s="183"/>
      <c r="CG31" s="183"/>
      <c r="CH31" s="183"/>
      <c r="CI31" s="183"/>
      <c r="CJ31" s="183"/>
      <c r="CK31" s="183"/>
      <c r="CL31" s="183"/>
      <c r="CM31" s="183"/>
      <c r="CN31" s="183"/>
      <c r="CO31" s="183"/>
      <c r="CP31" s="183"/>
      <c r="CQ31" s="183"/>
      <c r="CR31" s="183"/>
    </row>
    <row r="32" spans="1:96" ht="45" customHeight="1">
      <c r="A32" s="192"/>
      <c r="B32" s="729"/>
      <c r="C32" s="729"/>
      <c r="D32" s="199">
        <v>7</v>
      </c>
      <c r="E32" s="360" t="str">
        <f>Вопросы!F27</f>
        <v>Количество выплат в размере больше 5% собственного капитала компании за последние 2 года</v>
      </c>
      <c r="F32" s="341"/>
      <c r="G32" s="365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83"/>
      <c r="AF32" s="183"/>
      <c r="AG32" s="183"/>
      <c r="AH32" s="183"/>
      <c r="AI32" s="183"/>
      <c r="AJ32" s="183"/>
      <c r="AK32" s="183"/>
      <c r="AL32" s="183"/>
      <c r="AM32" s="183"/>
      <c r="AN32" s="183"/>
      <c r="AO32" s="183"/>
      <c r="AP32" s="183"/>
      <c r="AQ32" s="183"/>
      <c r="AR32" s="183"/>
      <c r="AS32" s="183"/>
      <c r="AT32" s="183"/>
      <c r="AU32" s="183"/>
      <c r="AV32" s="183"/>
      <c r="AW32" s="183"/>
      <c r="AX32" s="183"/>
      <c r="AY32" s="183"/>
      <c r="AZ32" s="183"/>
      <c r="BA32" s="183"/>
      <c r="BB32" s="183"/>
      <c r="BC32" s="183"/>
      <c r="BD32" s="183"/>
      <c r="BE32" s="183"/>
      <c r="BF32" s="183"/>
      <c r="BG32" s="183"/>
      <c r="BH32" s="183"/>
      <c r="BI32" s="183"/>
      <c r="BJ32" s="183"/>
      <c r="BK32" s="183"/>
      <c r="BL32" s="183"/>
      <c r="BM32" s="183"/>
      <c r="BN32" s="183"/>
      <c r="BO32" s="183"/>
      <c r="BP32" s="183"/>
      <c r="BQ32" s="183"/>
      <c r="BR32" s="183"/>
      <c r="BS32" s="183"/>
      <c r="BT32" s="183"/>
      <c r="BU32" s="183"/>
      <c r="BV32" s="183"/>
      <c r="BW32" s="183"/>
      <c r="BX32" s="183"/>
      <c r="BY32" s="183"/>
      <c r="BZ32" s="183"/>
      <c r="CA32" s="183"/>
      <c r="CB32" s="183"/>
      <c r="CC32" s="183"/>
      <c r="CD32" s="183"/>
      <c r="CE32" s="183"/>
      <c r="CF32" s="183"/>
      <c r="CG32" s="183"/>
      <c r="CH32" s="183"/>
      <c r="CI32" s="183"/>
      <c r="CJ32" s="183"/>
      <c r="CK32" s="183"/>
      <c r="CL32" s="183"/>
      <c r="CM32" s="183"/>
      <c r="CN32" s="183"/>
      <c r="CO32" s="183"/>
      <c r="CP32" s="183"/>
      <c r="CQ32" s="183"/>
      <c r="CR32" s="183"/>
    </row>
    <row r="33" spans="1:96" ht="45" customHeight="1">
      <c r="A33" s="192"/>
      <c r="B33" s="729"/>
      <c r="C33" s="729"/>
      <c r="D33" s="199">
        <v>8</v>
      </c>
      <c r="E33" s="360" t="str">
        <f>Вопросы!F28</f>
        <v>Привлечение внешних экспертов в процесс андеррайтинга (кроме перестраховщиков)</v>
      </c>
      <c r="F33" s="341"/>
      <c r="G33" s="365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  <c r="AT33" s="183"/>
      <c r="AU33" s="183"/>
      <c r="AV33" s="183"/>
      <c r="AW33" s="183"/>
      <c r="AX33" s="183"/>
      <c r="AY33" s="183"/>
      <c r="AZ33" s="183"/>
      <c r="BA33" s="183"/>
      <c r="BB33" s="183"/>
      <c r="BC33" s="183"/>
      <c r="BD33" s="183"/>
      <c r="BE33" s="183"/>
      <c r="BF33" s="183"/>
      <c r="BG33" s="183"/>
      <c r="BH33" s="183"/>
      <c r="BI33" s="183"/>
      <c r="BJ33" s="183"/>
      <c r="BK33" s="183"/>
      <c r="BL33" s="183"/>
      <c r="BM33" s="183"/>
      <c r="BN33" s="183"/>
      <c r="BO33" s="183"/>
      <c r="BP33" s="183"/>
      <c r="BQ33" s="183"/>
      <c r="BR33" s="183"/>
      <c r="BS33" s="183"/>
      <c r="BT33" s="183"/>
      <c r="BU33" s="183"/>
      <c r="BV33" s="183"/>
      <c r="BW33" s="183"/>
      <c r="BX33" s="183"/>
      <c r="BY33" s="183"/>
      <c r="BZ33" s="183"/>
      <c r="CA33" s="183"/>
      <c r="CB33" s="183"/>
      <c r="CC33" s="183"/>
      <c r="CD33" s="183"/>
      <c r="CE33" s="183"/>
      <c r="CF33" s="183"/>
      <c r="CG33" s="183"/>
      <c r="CH33" s="183"/>
      <c r="CI33" s="183"/>
      <c r="CJ33" s="183"/>
      <c r="CK33" s="183"/>
      <c r="CL33" s="183"/>
      <c r="CM33" s="183"/>
      <c r="CN33" s="183"/>
      <c r="CO33" s="183"/>
      <c r="CP33" s="183"/>
      <c r="CQ33" s="183"/>
      <c r="CR33" s="183"/>
    </row>
    <row r="34" spans="1:96" ht="45" customHeight="1">
      <c r="A34" s="192"/>
      <c r="B34" s="730" t="str">
        <f>Вопросы!D31</f>
        <v>4. Урегулирование выплат</v>
      </c>
      <c r="C34" s="730"/>
      <c r="D34" s="215">
        <v>1</v>
      </c>
      <c r="E34" s="360" t="str">
        <f>Вопросы!F31</f>
        <v>Наличие руководства по урегулированию претензий</v>
      </c>
      <c r="F34" s="341"/>
      <c r="G34" s="365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3"/>
      <c r="BV34" s="183"/>
      <c r="BW34" s="183"/>
      <c r="BX34" s="183"/>
      <c r="BY34" s="183"/>
      <c r="BZ34" s="183"/>
      <c r="CA34" s="183"/>
      <c r="CB34" s="183"/>
      <c r="CC34" s="183"/>
      <c r="CD34" s="183"/>
      <c r="CE34" s="183"/>
      <c r="CF34" s="183"/>
      <c r="CG34" s="183"/>
      <c r="CH34" s="183"/>
      <c r="CI34" s="183"/>
      <c r="CJ34" s="183"/>
      <c r="CK34" s="183"/>
      <c r="CL34" s="183"/>
      <c r="CM34" s="183"/>
      <c r="CN34" s="183"/>
      <c r="CO34" s="183"/>
      <c r="CP34" s="183"/>
      <c r="CQ34" s="183"/>
      <c r="CR34" s="183"/>
    </row>
    <row r="35" spans="1:96" ht="45" customHeight="1">
      <c r="A35" s="192"/>
      <c r="B35" s="730"/>
      <c r="C35" s="730"/>
      <c r="D35" s="215">
        <v>2</v>
      </c>
      <c r="E35" s="360" t="str">
        <f>Вопросы!F32</f>
        <v>Привлечение отделов андеррайтинга и ценообразования в процесс выплаты требований</v>
      </c>
      <c r="F35" s="341"/>
      <c r="G35" s="365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83"/>
      <c r="AD35" s="183"/>
      <c r="AE35" s="183"/>
      <c r="AF35" s="183"/>
      <c r="AG35" s="183"/>
      <c r="AH35" s="183"/>
      <c r="AI35" s="183"/>
      <c r="AJ35" s="183"/>
      <c r="AK35" s="183"/>
      <c r="AL35" s="183"/>
      <c r="AM35" s="183"/>
      <c r="AN35" s="183"/>
      <c r="AO35" s="183"/>
      <c r="AP35" s="183"/>
      <c r="AQ35" s="183"/>
      <c r="AR35" s="183"/>
      <c r="AS35" s="183"/>
      <c r="AT35" s="183"/>
      <c r="AU35" s="183"/>
      <c r="AV35" s="183"/>
      <c r="AW35" s="183"/>
      <c r="AX35" s="183"/>
      <c r="AY35" s="183"/>
      <c r="AZ35" s="183"/>
      <c r="BA35" s="183"/>
      <c r="BB35" s="183"/>
      <c r="BC35" s="183"/>
      <c r="BD35" s="183"/>
      <c r="BE35" s="183"/>
      <c r="BF35" s="183"/>
      <c r="BG35" s="183"/>
      <c r="BH35" s="183"/>
      <c r="BI35" s="183"/>
      <c r="BJ35" s="183"/>
      <c r="BK35" s="183"/>
      <c r="BL35" s="183"/>
      <c r="BM35" s="183"/>
      <c r="BN35" s="183"/>
      <c r="BO35" s="183"/>
      <c r="BP35" s="183"/>
      <c r="BQ35" s="183"/>
      <c r="BR35" s="183"/>
      <c r="BS35" s="183"/>
      <c r="BT35" s="183"/>
      <c r="BU35" s="183"/>
      <c r="BV35" s="183"/>
      <c r="BW35" s="183"/>
      <c r="BX35" s="183"/>
      <c r="BY35" s="183"/>
      <c r="BZ35" s="183"/>
      <c r="CA35" s="183"/>
      <c r="CB35" s="183"/>
      <c r="CC35" s="183"/>
      <c r="CD35" s="183"/>
      <c r="CE35" s="183"/>
      <c r="CF35" s="183"/>
      <c r="CG35" s="183"/>
      <c r="CH35" s="183"/>
      <c r="CI35" s="183"/>
      <c r="CJ35" s="183"/>
      <c r="CK35" s="183"/>
      <c r="CL35" s="183"/>
      <c r="CM35" s="183"/>
      <c r="CN35" s="183"/>
      <c r="CO35" s="183"/>
      <c r="CP35" s="183"/>
      <c r="CQ35" s="183"/>
      <c r="CR35" s="183"/>
    </row>
    <row r="36" spans="1:96" ht="45" customHeight="1">
      <c r="A36" s="192"/>
      <c r="B36" s="730"/>
      <c r="C36" s="730"/>
      <c r="D36" s="215">
        <v>3</v>
      </c>
      <c r="E36" s="360" t="str">
        <f>Вопросы!F33</f>
        <v>Соблюдение установленных сроков урегулирования претензий</v>
      </c>
      <c r="F36" s="341"/>
      <c r="G36" s="365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  <c r="AE36" s="183"/>
      <c r="AF36" s="183"/>
      <c r="AG36" s="183"/>
      <c r="AH36" s="183"/>
      <c r="AI36" s="183"/>
      <c r="AJ36" s="183"/>
      <c r="AK36" s="183"/>
      <c r="AL36" s="183"/>
      <c r="AM36" s="183"/>
      <c r="AN36" s="183"/>
      <c r="AO36" s="183"/>
      <c r="AP36" s="183"/>
      <c r="AQ36" s="183"/>
      <c r="AR36" s="183"/>
      <c r="AS36" s="183"/>
      <c r="AT36" s="183"/>
      <c r="AU36" s="183"/>
      <c r="AV36" s="183"/>
      <c r="AW36" s="183"/>
      <c r="AX36" s="183"/>
      <c r="AY36" s="183"/>
      <c r="AZ36" s="183"/>
      <c r="BA36" s="183"/>
      <c r="BB36" s="183"/>
      <c r="BC36" s="183"/>
      <c r="BD36" s="183"/>
      <c r="BE36" s="183"/>
      <c r="BF36" s="183"/>
      <c r="BG36" s="183"/>
      <c r="BH36" s="183"/>
      <c r="BI36" s="183"/>
      <c r="BJ36" s="183"/>
      <c r="BK36" s="183"/>
      <c r="BL36" s="183"/>
      <c r="BM36" s="183"/>
      <c r="BN36" s="183"/>
      <c r="BO36" s="183"/>
      <c r="BP36" s="183"/>
      <c r="BQ36" s="183"/>
      <c r="BR36" s="183"/>
      <c r="BS36" s="183"/>
      <c r="BT36" s="183"/>
      <c r="BU36" s="183"/>
      <c r="BV36" s="183"/>
      <c r="BW36" s="183"/>
      <c r="BX36" s="183"/>
      <c r="BY36" s="183"/>
      <c r="BZ36" s="183"/>
      <c r="CA36" s="183"/>
      <c r="CB36" s="183"/>
      <c r="CC36" s="183"/>
      <c r="CD36" s="183"/>
      <c r="CE36" s="183"/>
      <c r="CF36" s="183"/>
      <c r="CG36" s="183"/>
      <c r="CH36" s="183"/>
      <c r="CI36" s="183"/>
      <c r="CJ36" s="183"/>
      <c r="CK36" s="183"/>
      <c r="CL36" s="183"/>
      <c r="CM36" s="183"/>
      <c r="CN36" s="183"/>
      <c r="CO36" s="183"/>
      <c r="CP36" s="183"/>
      <c r="CQ36" s="183"/>
      <c r="CR36" s="183"/>
    </row>
    <row r="37" spans="1:96" ht="45" customHeight="1">
      <c r="A37" s="192"/>
      <c r="B37" s="730"/>
      <c r="C37" s="730"/>
      <c r="D37" s="215">
        <v>4</v>
      </c>
      <c r="E37" s="360" t="str">
        <f>Вопросы!F34</f>
        <v xml:space="preserve">Период регистрации  заявленного убытка по страховому случаю по добровольным классам страхования в системе (класс страхования, резервирование, бухгалтерия) </v>
      </c>
      <c r="F37" s="341"/>
      <c r="G37" s="365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  <c r="BK37" s="183"/>
      <c r="BL37" s="183"/>
      <c r="BM37" s="183"/>
      <c r="BN37" s="183"/>
      <c r="BO37" s="183"/>
      <c r="BP37" s="183"/>
      <c r="BQ37" s="183"/>
      <c r="BR37" s="183"/>
      <c r="BS37" s="183"/>
      <c r="BT37" s="183"/>
      <c r="BU37" s="183"/>
      <c r="BV37" s="183"/>
      <c r="BW37" s="183"/>
      <c r="BX37" s="183"/>
      <c r="BY37" s="183"/>
      <c r="BZ37" s="183"/>
      <c r="CA37" s="183"/>
      <c r="CB37" s="183"/>
      <c r="CC37" s="183"/>
      <c r="CD37" s="183"/>
      <c r="CE37" s="183"/>
      <c r="CF37" s="183"/>
      <c r="CG37" s="183"/>
      <c r="CH37" s="183"/>
      <c r="CI37" s="183"/>
      <c r="CJ37" s="183"/>
      <c r="CK37" s="183"/>
      <c r="CL37" s="183"/>
      <c r="CM37" s="183"/>
      <c r="CN37" s="183"/>
      <c r="CO37" s="183"/>
      <c r="CP37" s="183"/>
      <c r="CQ37" s="183"/>
      <c r="CR37" s="183"/>
    </row>
    <row r="38" spans="1:96" ht="45" customHeight="1">
      <c r="A38" s="192"/>
      <c r="B38" s="730"/>
      <c r="C38" s="730"/>
      <c r="D38" s="215">
        <v>5</v>
      </c>
      <c r="E38" s="360" t="str">
        <f>Вопросы!F35</f>
        <v>Способность СО отвечать по требованиям (коэффициент резерва убытков = резерв убытков/расходы по осуществлению страховых выплат  за последние  2 года)</v>
      </c>
      <c r="F38" s="341"/>
      <c r="G38" s="365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183"/>
      <c r="BQ38" s="183"/>
      <c r="BR38" s="183"/>
      <c r="BS38" s="183"/>
      <c r="BT38" s="183"/>
      <c r="BU38" s="183"/>
      <c r="BV38" s="183"/>
      <c r="BW38" s="183"/>
      <c r="BX38" s="183"/>
      <c r="BY38" s="183"/>
      <c r="BZ38" s="183"/>
      <c r="CA38" s="183"/>
      <c r="CB38" s="183"/>
      <c r="CC38" s="183"/>
      <c r="CD38" s="183"/>
      <c r="CE38" s="183"/>
      <c r="CF38" s="183"/>
      <c r="CG38" s="183"/>
      <c r="CH38" s="183"/>
      <c r="CI38" s="183"/>
      <c r="CJ38" s="183"/>
      <c r="CK38" s="183"/>
      <c r="CL38" s="183"/>
      <c r="CM38" s="183"/>
      <c r="CN38" s="183"/>
      <c r="CO38" s="183"/>
      <c r="CP38" s="183"/>
      <c r="CQ38" s="183"/>
      <c r="CR38" s="183"/>
    </row>
    <row r="39" spans="1:96" ht="45" customHeight="1">
      <c r="A39" s="192"/>
      <c r="B39" s="730" t="str">
        <f>Вопросы!D41</f>
        <v>5. Резервирование</v>
      </c>
      <c r="C39" s="730"/>
      <c r="D39" s="199">
        <v>1</v>
      </c>
      <c r="E39" s="360" t="str">
        <f>Вопросы!F41</f>
        <v>Частота изменения методов резервирования в течении года</v>
      </c>
      <c r="F39" s="341"/>
      <c r="G39" s="365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183"/>
      <c r="BQ39" s="183"/>
      <c r="BR39" s="183"/>
      <c r="BS39" s="183"/>
      <c r="BT39" s="183"/>
      <c r="BU39" s="183"/>
      <c r="BV39" s="183"/>
      <c r="BW39" s="183"/>
      <c r="BX39" s="183"/>
      <c r="BY39" s="183"/>
      <c r="BZ39" s="183"/>
      <c r="CA39" s="183"/>
      <c r="CB39" s="183"/>
      <c r="CC39" s="183"/>
      <c r="CD39" s="183"/>
      <c r="CE39" s="183"/>
      <c r="CF39" s="183"/>
      <c r="CG39" s="183"/>
      <c r="CH39" s="183"/>
      <c r="CI39" s="183"/>
      <c r="CJ39" s="183"/>
      <c r="CK39" s="183"/>
      <c r="CL39" s="183"/>
      <c r="CM39" s="183"/>
      <c r="CN39" s="183"/>
      <c r="CO39" s="183"/>
      <c r="CP39" s="183"/>
      <c r="CQ39" s="183"/>
      <c r="CR39" s="183"/>
    </row>
    <row r="40" spans="1:96" ht="45" customHeight="1">
      <c r="A40" s="192"/>
      <c r="B40" s="730"/>
      <c r="C40" s="730"/>
      <c r="D40" s="199">
        <v>2</v>
      </c>
      <c r="E40" s="360" t="str">
        <f>Вопросы!F42</f>
        <v>Достаточность резерва незаработанных премий (РНП) по тесту на адекватность страховых резервов на последнюю отчетную дату</v>
      </c>
      <c r="F40" s="341"/>
      <c r="G40" s="365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83"/>
      <c r="AF40" s="183"/>
      <c r="AG40" s="183"/>
      <c r="AH40" s="183"/>
      <c r="AI40" s="183"/>
      <c r="AJ40" s="183"/>
      <c r="AK40" s="183"/>
      <c r="AL40" s="183"/>
      <c r="AM40" s="183"/>
      <c r="AN40" s="183"/>
      <c r="AO40" s="183"/>
      <c r="AP40" s="183"/>
      <c r="AQ40" s="183"/>
      <c r="AR40" s="183"/>
      <c r="AS40" s="183"/>
      <c r="AT40" s="183"/>
      <c r="AU40" s="183"/>
      <c r="AV40" s="183"/>
      <c r="AW40" s="183"/>
      <c r="AX40" s="183"/>
      <c r="AY40" s="183"/>
      <c r="AZ40" s="183"/>
      <c r="BA40" s="183"/>
      <c r="BB40" s="183"/>
      <c r="BC40" s="183"/>
      <c r="BD40" s="183"/>
      <c r="BE40" s="183"/>
      <c r="BF40" s="183"/>
      <c r="BG40" s="183"/>
      <c r="BH40" s="183"/>
      <c r="BI40" s="183"/>
      <c r="BJ40" s="183"/>
      <c r="BK40" s="183"/>
      <c r="BL40" s="183"/>
      <c r="BM40" s="183"/>
      <c r="BN40" s="183"/>
      <c r="BO40" s="183"/>
      <c r="BP40" s="183"/>
      <c r="BQ40" s="183"/>
      <c r="BR40" s="183"/>
      <c r="BS40" s="183"/>
      <c r="BT40" s="183"/>
      <c r="BU40" s="183"/>
      <c r="BV40" s="183"/>
      <c r="BW40" s="183"/>
      <c r="BX40" s="183"/>
      <c r="BY40" s="183"/>
      <c r="BZ40" s="183"/>
      <c r="CA40" s="183"/>
      <c r="CB40" s="183"/>
      <c r="CC40" s="183"/>
      <c r="CD40" s="183"/>
      <c r="CE40" s="183"/>
      <c r="CF40" s="183"/>
      <c r="CG40" s="183"/>
      <c r="CH40" s="183"/>
      <c r="CI40" s="183"/>
      <c r="CJ40" s="183"/>
      <c r="CK40" s="183"/>
      <c r="CL40" s="183"/>
      <c r="CM40" s="183"/>
      <c r="CN40" s="183"/>
      <c r="CO40" s="183"/>
      <c r="CP40" s="183"/>
      <c r="CQ40" s="183"/>
      <c r="CR40" s="183"/>
    </row>
    <row r="41" spans="1:96" ht="45" customHeight="1">
      <c r="A41" s="192"/>
      <c r="B41" s="730"/>
      <c r="C41" s="730"/>
      <c r="D41" s="199">
        <v>3</v>
      </c>
      <c r="E41" s="360" t="str">
        <f>Вопросы!F43</f>
        <v>Достаточность резерва убытков по тесту на адекватность страховых резервов на последнюю отчетную дату</v>
      </c>
      <c r="F41" s="341"/>
      <c r="G41" s="365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3"/>
      <c r="CH41" s="183"/>
      <c r="CI41" s="183"/>
      <c r="CJ41" s="183"/>
      <c r="CK41" s="183"/>
      <c r="CL41" s="183"/>
      <c r="CM41" s="183"/>
      <c r="CN41" s="183"/>
      <c r="CO41" s="183"/>
      <c r="CP41" s="183"/>
      <c r="CQ41" s="183"/>
      <c r="CR41" s="183"/>
    </row>
    <row r="42" spans="1:96" ht="45" customHeight="1">
      <c r="A42" s="192"/>
      <c r="B42" s="730" t="str">
        <f>Вопросы!D51</f>
        <v>6. Перестрахование</v>
      </c>
      <c r="C42" s="730"/>
      <c r="D42" s="199">
        <v>1</v>
      </c>
      <c r="E42" s="360" t="str">
        <f>Вопросы!F51</f>
        <v>Ежегодный пересмотр стратегии перестрахования</v>
      </c>
      <c r="F42" s="341"/>
      <c r="G42" s="365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83"/>
      <c r="AF42" s="183"/>
      <c r="AG42" s="183"/>
      <c r="AH42" s="183"/>
      <c r="AI42" s="183"/>
      <c r="AJ42" s="183"/>
      <c r="AK42" s="183"/>
      <c r="AL42" s="183"/>
      <c r="AM42" s="183"/>
      <c r="AN42" s="183"/>
      <c r="AO42" s="183"/>
      <c r="AP42" s="183"/>
      <c r="AQ42" s="183"/>
      <c r="AR42" s="183"/>
      <c r="AS42" s="183"/>
      <c r="AT42" s="183"/>
      <c r="AU42" s="183"/>
      <c r="AV42" s="183"/>
      <c r="AW42" s="183"/>
      <c r="AX42" s="183"/>
      <c r="AY42" s="183"/>
      <c r="AZ42" s="183"/>
      <c r="BA42" s="183"/>
      <c r="BB42" s="183"/>
      <c r="BC42" s="183"/>
      <c r="BD42" s="183"/>
      <c r="BE42" s="183"/>
      <c r="BF42" s="183"/>
      <c r="BG42" s="183"/>
      <c r="BH42" s="183"/>
      <c r="BI42" s="183"/>
      <c r="BJ42" s="183"/>
      <c r="BK42" s="183"/>
      <c r="BL42" s="183"/>
      <c r="BM42" s="183"/>
      <c r="BN42" s="183"/>
      <c r="BO42" s="183"/>
      <c r="BP42" s="183"/>
      <c r="BQ42" s="183"/>
      <c r="BR42" s="183"/>
      <c r="BS42" s="183"/>
      <c r="BT42" s="183"/>
      <c r="BU42" s="183"/>
      <c r="BV42" s="183"/>
      <c r="BW42" s="183"/>
      <c r="BX42" s="183"/>
      <c r="BY42" s="183"/>
      <c r="BZ42" s="183"/>
      <c r="CA42" s="183"/>
      <c r="CB42" s="183"/>
      <c r="CC42" s="183"/>
      <c r="CD42" s="183"/>
      <c r="CE42" s="183"/>
      <c r="CF42" s="183"/>
      <c r="CG42" s="183"/>
      <c r="CH42" s="183"/>
      <c r="CI42" s="183"/>
      <c r="CJ42" s="183"/>
      <c r="CK42" s="183"/>
      <c r="CL42" s="183"/>
      <c r="CM42" s="183"/>
      <c r="CN42" s="183"/>
      <c r="CO42" s="183"/>
      <c r="CP42" s="183"/>
      <c r="CQ42" s="183"/>
      <c r="CR42" s="183"/>
    </row>
    <row r="43" spans="1:96" ht="45" customHeight="1">
      <c r="A43" s="192"/>
      <c r="B43" s="730"/>
      <c r="C43" s="730"/>
      <c r="D43" s="199">
        <v>2</v>
      </c>
      <c r="E43" s="360" t="str">
        <f>Вопросы!F52</f>
        <v>Доля премий, переданных перестраховщикам без рейтинга за год</v>
      </c>
      <c r="F43" s="341"/>
      <c r="G43" s="365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83"/>
      <c r="AF43" s="183"/>
      <c r="AG43" s="183"/>
      <c r="AH43" s="183"/>
      <c r="AI43" s="183"/>
      <c r="AJ43" s="183"/>
      <c r="AK43" s="183"/>
      <c r="AL43" s="183"/>
      <c r="AM43" s="183"/>
      <c r="AN43" s="183"/>
      <c r="AO43" s="183"/>
      <c r="AP43" s="183"/>
      <c r="AQ43" s="183"/>
      <c r="AR43" s="183"/>
      <c r="AS43" s="183"/>
      <c r="AT43" s="183"/>
      <c r="AU43" s="183"/>
      <c r="AV43" s="183"/>
      <c r="AW43" s="183"/>
      <c r="AX43" s="183"/>
      <c r="AY43" s="183"/>
      <c r="AZ43" s="183"/>
      <c r="BA43" s="183"/>
      <c r="BB43" s="183"/>
      <c r="BC43" s="183"/>
      <c r="BD43" s="183"/>
      <c r="BE43" s="183"/>
      <c r="BF43" s="183"/>
      <c r="BG43" s="183"/>
      <c r="BH43" s="183"/>
      <c r="BI43" s="183"/>
      <c r="BJ43" s="183"/>
      <c r="BK43" s="183"/>
      <c r="BL43" s="183"/>
      <c r="BM43" s="183"/>
      <c r="BN43" s="183"/>
      <c r="BO43" s="183"/>
      <c r="BP43" s="183"/>
      <c r="BQ43" s="183"/>
      <c r="BR43" s="183"/>
      <c r="BS43" s="183"/>
      <c r="BT43" s="183"/>
      <c r="BU43" s="183"/>
      <c r="BV43" s="183"/>
      <c r="BW43" s="183"/>
      <c r="BX43" s="183"/>
      <c r="BY43" s="183"/>
      <c r="BZ43" s="183"/>
      <c r="CA43" s="183"/>
      <c r="CB43" s="183"/>
      <c r="CC43" s="183"/>
      <c r="CD43" s="183"/>
      <c r="CE43" s="183"/>
      <c r="CF43" s="183"/>
      <c r="CG43" s="183"/>
      <c r="CH43" s="183"/>
      <c r="CI43" s="183"/>
      <c r="CJ43" s="183"/>
      <c r="CK43" s="183"/>
      <c r="CL43" s="183"/>
      <c r="CM43" s="183"/>
      <c r="CN43" s="183"/>
      <c r="CO43" s="183"/>
      <c r="CP43" s="183"/>
      <c r="CQ43" s="183"/>
      <c r="CR43" s="183"/>
    </row>
    <row r="44" spans="1:96" ht="45" customHeight="1">
      <c r="A44" s="192"/>
      <c r="B44" s="730"/>
      <c r="C44" s="730"/>
      <c r="D44" s="199">
        <v>3</v>
      </c>
      <c r="E44" s="360" t="str">
        <f>Вопросы!F53</f>
        <v>Доля премий, переданных на перестрахование, по договорам, заключенным через "небольшие" брокерские компании (доход от страховой деятельности менее 90 млн. тенге за последний год)</v>
      </c>
      <c r="F44" s="341"/>
      <c r="G44" s="365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83"/>
      <c r="AF44" s="183"/>
      <c r="AG44" s="183"/>
      <c r="AH44" s="183"/>
      <c r="AI44" s="183"/>
      <c r="AJ44" s="183"/>
      <c r="AK44" s="183"/>
      <c r="AL44" s="183"/>
      <c r="AM44" s="183"/>
      <c r="AN44" s="183"/>
      <c r="AO44" s="183"/>
      <c r="AP44" s="183"/>
      <c r="AQ44" s="183"/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183"/>
      <c r="BF44" s="183"/>
      <c r="BG44" s="183"/>
      <c r="BH44" s="183"/>
      <c r="BI44" s="183"/>
      <c r="BJ44" s="183"/>
      <c r="BK44" s="183"/>
      <c r="BL44" s="183"/>
      <c r="BM44" s="183"/>
      <c r="BN44" s="183"/>
      <c r="BO44" s="183"/>
      <c r="BP44" s="183"/>
      <c r="BQ44" s="183"/>
      <c r="BR44" s="183"/>
      <c r="BS44" s="183"/>
      <c r="BT44" s="183"/>
      <c r="BU44" s="183"/>
      <c r="BV44" s="183"/>
      <c r="BW44" s="183"/>
      <c r="BX44" s="183"/>
      <c r="BY44" s="183"/>
      <c r="BZ44" s="183"/>
      <c r="CA44" s="183"/>
      <c r="CB44" s="183"/>
      <c r="CC44" s="183"/>
      <c r="CD44" s="183"/>
      <c r="CE44" s="183"/>
      <c r="CF44" s="183"/>
      <c r="CG44" s="183"/>
      <c r="CH44" s="183"/>
      <c r="CI44" s="183"/>
      <c r="CJ44" s="183"/>
      <c r="CK44" s="183"/>
      <c r="CL44" s="183"/>
      <c r="CM44" s="183"/>
      <c r="CN44" s="183"/>
      <c r="CO44" s="183"/>
      <c r="CP44" s="183"/>
      <c r="CQ44" s="183"/>
      <c r="CR44" s="183"/>
    </row>
    <row r="45" spans="1:96" ht="45" customHeight="1">
      <c r="A45" s="192"/>
      <c r="B45" s="730"/>
      <c r="C45" s="730"/>
      <c r="D45" s="199">
        <v>4</v>
      </c>
      <c r="E45" s="360" t="str">
        <f>Вопросы!F54</f>
        <v>Доля перестраховщика в резерве убытков</v>
      </c>
      <c r="F45" s="341"/>
      <c r="G45" s="365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83"/>
      <c r="AF45" s="183"/>
      <c r="AG45" s="183"/>
      <c r="AH45" s="183"/>
      <c r="AI45" s="183"/>
      <c r="AJ45" s="183"/>
      <c r="AK45" s="183"/>
      <c r="AL45" s="183"/>
      <c r="AM45" s="183"/>
      <c r="AN45" s="183"/>
      <c r="AO45" s="183"/>
      <c r="AP45" s="183"/>
      <c r="AQ45" s="183"/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183"/>
      <c r="BF45" s="183"/>
      <c r="BG45" s="183"/>
      <c r="BH45" s="183"/>
      <c r="BI45" s="183"/>
      <c r="BJ45" s="183"/>
      <c r="BK45" s="183"/>
      <c r="BL45" s="183"/>
      <c r="BM45" s="183"/>
      <c r="BN45" s="183"/>
      <c r="BO45" s="183"/>
      <c r="BP45" s="183"/>
      <c r="BQ45" s="183"/>
      <c r="BR45" s="183"/>
      <c r="BS45" s="183"/>
      <c r="BT45" s="183"/>
      <c r="BU45" s="183"/>
      <c r="BV45" s="183"/>
      <c r="BW45" s="183"/>
      <c r="BX45" s="183"/>
      <c r="BY45" s="183"/>
      <c r="BZ45" s="183"/>
      <c r="CA45" s="183"/>
      <c r="CB45" s="183"/>
      <c r="CC45" s="183"/>
      <c r="CD45" s="183"/>
      <c r="CE45" s="183"/>
      <c r="CF45" s="183"/>
      <c r="CG45" s="183"/>
      <c r="CH45" s="183"/>
      <c r="CI45" s="183"/>
      <c r="CJ45" s="183"/>
      <c r="CK45" s="183"/>
      <c r="CL45" s="183"/>
      <c r="CM45" s="183"/>
      <c r="CN45" s="183"/>
      <c r="CO45" s="183"/>
      <c r="CP45" s="183"/>
      <c r="CQ45" s="183"/>
      <c r="CR45" s="183"/>
    </row>
    <row r="46" spans="1:96" ht="45" customHeight="1">
      <c r="A46" s="192"/>
      <c r="B46" s="730"/>
      <c r="C46" s="730"/>
      <c r="D46" s="199">
        <v>5</v>
      </c>
      <c r="E46" s="360" t="str">
        <f>Вопросы!F55</f>
        <v>Наличие договоров перестрахования по катастрофическим рискам</v>
      </c>
      <c r="F46" s="341"/>
      <c r="G46" s="365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83"/>
      <c r="AF46" s="183"/>
      <c r="AG46" s="183"/>
      <c r="AH46" s="183"/>
      <c r="AI46" s="183"/>
      <c r="AJ46" s="183"/>
      <c r="AK46" s="183"/>
      <c r="AL46" s="183"/>
      <c r="AM46" s="183"/>
      <c r="AN46" s="183"/>
      <c r="AO46" s="183"/>
      <c r="AP46" s="183"/>
      <c r="AQ46" s="183"/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183"/>
      <c r="BF46" s="183"/>
      <c r="BG46" s="183"/>
      <c r="BH46" s="183"/>
      <c r="BI46" s="183"/>
      <c r="BJ46" s="183"/>
      <c r="BK46" s="183"/>
      <c r="BL46" s="183"/>
      <c r="BM46" s="183"/>
      <c r="BN46" s="183"/>
      <c r="BO46" s="183"/>
      <c r="BP46" s="183"/>
      <c r="BQ46" s="183"/>
      <c r="BR46" s="183"/>
      <c r="BS46" s="183"/>
      <c r="BT46" s="183"/>
      <c r="BU46" s="183"/>
      <c r="BV46" s="183"/>
      <c r="BW46" s="183"/>
      <c r="BX46" s="183"/>
      <c r="BY46" s="183"/>
      <c r="BZ46" s="183"/>
      <c r="CA46" s="183"/>
      <c r="CB46" s="183"/>
      <c r="CC46" s="183"/>
      <c r="CD46" s="183"/>
      <c r="CE46" s="183"/>
      <c r="CF46" s="183"/>
      <c r="CG46" s="183"/>
      <c r="CH46" s="183"/>
      <c r="CI46" s="183"/>
      <c r="CJ46" s="183"/>
      <c r="CK46" s="183"/>
      <c r="CL46" s="183"/>
      <c r="CM46" s="183"/>
      <c r="CN46" s="183"/>
      <c r="CO46" s="183"/>
      <c r="CP46" s="183"/>
      <c r="CQ46" s="183"/>
      <c r="CR46" s="183"/>
    </row>
    <row r="47" spans="1:96" ht="45" customHeight="1">
      <c r="A47" s="192"/>
      <c r="B47" s="730"/>
      <c r="C47" s="730"/>
      <c r="D47" s="199">
        <v>6</v>
      </c>
      <c r="E47" s="360" t="str">
        <f>Вопросы!F56</f>
        <v>Наличие договоров финансового перестрахования</v>
      </c>
      <c r="F47" s="341"/>
      <c r="G47" s="365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  <c r="AE47" s="183"/>
      <c r="AF47" s="183"/>
      <c r="AG47" s="183"/>
      <c r="AH47" s="183"/>
      <c r="AI47" s="183"/>
      <c r="AJ47" s="183"/>
      <c r="AK47" s="183"/>
      <c r="AL47" s="183"/>
      <c r="AM47" s="183"/>
      <c r="AN47" s="183"/>
      <c r="AO47" s="183"/>
      <c r="AP47" s="183"/>
      <c r="AQ47" s="183"/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183"/>
      <c r="BF47" s="183"/>
      <c r="BG47" s="183"/>
      <c r="BH47" s="183"/>
      <c r="BI47" s="183"/>
      <c r="BJ47" s="183"/>
      <c r="BK47" s="183"/>
      <c r="BL47" s="183"/>
      <c r="BM47" s="183"/>
      <c r="BN47" s="183"/>
      <c r="BO47" s="183"/>
      <c r="BP47" s="183"/>
      <c r="BQ47" s="183"/>
      <c r="BR47" s="183"/>
      <c r="BS47" s="183"/>
      <c r="BT47" s="183"/>
      <c r="BU47" s="183"/>
      <c r="BV47" s="183"/>
      <c r="BW47" s="183"/>
      <c r="BX47" s="183"/>
      <c r="BY47" s="183"/>
      <c r="BZ47" s="183"/>
      <c r="CA47" s="183"/>
      <c r="CB47" s="183"/>
      <c r="CC47" s="183"/>
      <c r="CD47" s="183"/>
      <c r="CE47" s="183"/>
      <c r="CF47" s="183"/>
      <c r="CG47" s="183"/>
      <c r="CH47" s="183"/>
      <c r="CI47" s="183"/>
      <c r="CJ47" s="183"/>
      <c r="CK47" s="183"/>
      <c r="CL47" s="183"/>
      <c r="CM47" s="183"/>
      <c r="CN47" s="183"/>
      <c r="CO47" s="183"/>
      <c r="CP47" s="183"/>
      <c r="CQ47" s="183"/>
      <c r="CR47" s="183"/>
    </row>
    <row r="48" spans="1:96" ht="45" customHeight="1">
      <c r="A48" s="192"/>
      <c r="B48" s="730"/>
      <c r="C48" s="730"/>
      <c r="D48" s="199">
        <v>7</v>
      </c>
      <c r="E48" s="360" t="str">
        <f>Вопросы!F57</f>
        <v>Наличие многолетних договоров перестрахования</v>
      </c>
      <c r="F48" s="341"/>
      <c r="G48" s="365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  <c r="AE48" s="183"/>
      <c r="AF48" s="183"/>
      <c r="AG48" s="183"/>
      <c r="AH48" s="183"/>
      <c r="AI48" s="183"/>
      <c r="AJ48" s="183"/>
      <c r="AK48" s="183"/>
      <c r="AL48" s="183"/>
      <c r="AM48" s="183"/>
      <c r="AN48" s="183"/>
      <c r="AO48" s="183"/>
      <c r="AP48" s="183"/>
      <c r="AQ48" s="183"/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183"/>
      <c r="BF48" s="183"/>
      <c r="BG48" s="183"/>
      <c r="BH48" s="183"/>
      <c r="BI48" s="183"/>
      <c r="BJ48" s="183"/>
      <c r="BK48" s="183"/>
      <c r="BL48" s="183"/>
      <c r="BM48" s="183"/>
      <c r="BN48" s="183"/>
      <c r="BO48" s="183"/>
      <c r="BP48" s="183"/>
      <c r="BQ48" s="183"/>
      <c r="BR48" s="183"/>
      <c r="BS48" s="183"/>
      <c r="BT48" s="183"/>
      <c r="BU48" s="183"/>
      <c r="BV48" s="183"/>
      <c r="BW48" s="183"/>
      <c r="BX48" s="183"/>
      <c r="BY48" s="183"/>
      <c r="BZ48" s="183"/>
      <c r="CA48" s="183"/>
      <c r="CB48" s="183"/>
      <c r="CC48" s="183"/>
      <c r="CD48" s="183"/>
      <c r="CE48" s="183"/>
      <c r="CF48" s="183"/>
      <c r="CG48" s="183"/>
      <c r="CH48" s="183"/>
      <c r="CI48" s="183"/>
      <c r="CJ48" s="183"/>
      <c r="CK48" s="183"/>
      <c r="CL48" s="183"/>
      <c r="CM48" s="183"/>
      <c r="CN48" s="183"/>
      <c r="CO48" s="183"/>
      <c r="CP48" s="183"/>
      <c r="CQ48" s="183"/>
      <c r="CR48" s="183"/>
    </row>
    <row r="49" spans="1:96" ht="45" customHeight="1">
      <c r="A49" s="192"/>
      <c r="B49" s="717" t="str">
        <f>Вопросы!C61</f>
        <v>Операционный риск</v>
      </c>
      <c r="C49" s="717"/>
      <c r="D49" s="717"/>
      <c r="E49" s="717"/>
      <c r="F49" s="717"/>
      <c r="G49" s="365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3"/>
      <c r="AJ49" s="183"/>
      <c r="AK49" s="183"/>
      <c r="AL49" s="183"/>
      <c r="AM49" s="183"/>
      <c r="AN49" s="183"/>
      <c r="AO49" s="183"/>
      <c r="AP49" s="183"/>
      <c r="AQ49" s="183"/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183"/>
      <c r="BF49" s="183"/>
      <c r="BG49" s="183"/>
      <c r="BH49" s="183"/>
      <c r="BI49" s="183"/>
      <c r="BJ49" s="183"/>
      <c r="BK49" s="183"/>
      <c r="BL49" s="183"/>
      <c r="BM49" s="183"/>
      <c r="BN49" s="183"/>
      <c r="BO49" s="183"/>
      <c r="BP49" s="183"/>
      <c r="BQ49" s="183"/>
      <c r="BR49" s="183"/>
      <c r="BS49" s="183"/>
      <c r="BT49" s="183"/>
      <c r="BU49" s="183"/>
      <c r="BV49" s="183"/>
      <c r="BW49" s="183"/>
      <c r="BX49" s="183"/>
      <c r="BY49" s="183"/>
      <c r="BZ49" s="183"/>
      <c r="CA49" s="183"/>
      <c r="CB49" s="183"/>
      <c r="CC49" s="183"/>
      <c r="CD49" s="183"/>
      <c r="CE49" s="183"/>
      <c r="CF49" s="183"/>
      <c r="CG49" s="183"/>
      <c r="CH49" s="183"/>
      <c r="CI49" s="183"/>
      <c r="CJ49" s="183"/>
      <c r="CK49" s="183"/>
      <c r="CL49" s="183"/>
      <c r="CM49" s="183"/>
      <c r="CN49" s="183"/>
      <c r="CO49" s="183"/>
      <c r="CP49" s="183"/>
      <c r="CQ49" s="183"/>
      <c r="CR49" s="183"/>
    </row>
    <row r="50" spans="1:96" ht="45" customHeight="1">
      <c r="A50" s="192"/>
      <c r="B50" s="729" t="str">
        <f>Вопросы!D61</f>
        <v>1. IT системы</v>
      </c>
      <c r="C50" s="729"/>
      <c r="D50" s="199">
        <v>1</v>
      </c>
      <c r="E50" s="200" t="str">
        <f>Вопросы!F61</f>
        <v>Наличие IT-программ для процесса андеррайтинга и урегулирования убытков</v>
      </c>
      <c r="F50" s="341"/>
      <c r="G50" s="365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83"/>
      <c r="AD50" s="183"/>
      <c r="AE50" s="183"/>
      <c r="AF50" s="183"/>
      <c r="AG50" s="183"/>
      <c r="AH50" s="183"/>
      <c r="AI50" s="183"/>
      <c r="AJ50" s="183"/>
      <c r="AK50" s="183"/>
      <c r="AL50" s="183"/>
      <c r="AM50" s="183"/>
      <c r="AN50" s="183"/>
      <c r="AO50" s="183"/>
      <c r="AP50" s="183"/>
      <c r="AQ50" s="183"/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183"/>
      <c r="BF50" s="183"/>
      <c r="BG50" s="183"/>
      <c r="BH50" s="183"/>
      <c r="BI50" s="183"/>
      <c r="BJ50" s="183"/>
      <c r="BK50" s="183"/>
      <c r="BL50" s="183"/>
      <c r="BM50" s="183"/>
      <c r="BN50" s="183"/>
      <c r="BO50" s="183"/>
      <c r="BP50" s="183"/>
      <c r="BQ50" s="183"/>
      <c r="BR50" s="183"/>
      <c r="BS50" s="183"/>
      <c r="BT50" s="183"/>
      <c r="BU50" s="183"/>
      <c r="BV50" s="183"/>
      <c r="BW50" s="183"/>
      <c r="BX50" s="183"/>
      <c r="BY50" s="183"/>
      <c r="BZ50" s="183"/>
      <c r="CA50" s="183"/>
      <c r="CB50" s="183"/>
      <c r="CC50" s="183"/>
      <c r="CD50" s="183"/>
      <c r="CE50" s="183"/>
      <c r="CF50" s="183"/>
      <c r="CG50" s="183"/>
      <c r="CH50" s="183"/>
      <c r="CI50" s="183"/>
      <c r="CJ50" s="183"/>
      <c r="CK50" s="183"/>
      <c r="CL50" s="183"/>
      <c r="CM50" s="183"/>
      <c r="CN50" s="183"/>
      <c r="CO50" s="183"/>
      <c r="CP50" s="183"/>
      <c r="CQ50" s="183"/>
      <c r="CR50" s="183"/>
    </row>
    <row r="51" spans="1:96" ht="45" customHeight="1">
      <c r="A51" s="192"/>
      <c r="B51" s="729"/>
      <c r="C51" s="729"/>
      <c r="D51" s="199">
        <v>2</v>
      </c>
      <c r="E51" s="200" t="str">
        <f>Вопросы!F62</f>
        <v>Отображение данных филиалов в основной серверной системе</v>
      </c>
      <c r="F51" s="341"/>
      <c r="G51" s="365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3"/>
      <c r="AJ51" s="183"/>
      <c r="AK51" s="183"/>
      <c r="AL51" s="183"/>
      <c r="AM51" s="183"/>
      <c r="AN51" s="183"/>
      <c r="AO51" s="183"/>
      <c r="AP51" s="183"/>
      <c r="AQ51" s="183"/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3"/>
      <c r="BV51" s="183"/>
      <c r="BW51" s="183"/>
      <c r="BX51" s="183"/>
      <c r="BY51" s="183"/>
      <c r="BZ51" s="183"/>
      <c r="CA51" s="183"/>
      <c r="CB51" s="183"/>
      <c r="CC51" s="183"/>
      <c r="CD51" s="183"/>
      <c r="CE51" s="183"/>
      <c r="CF51" s="183"/>
      <c r="CG51" s="183"/>
      <c r="CH51" s="183"/>
      <c r="CI51" s="183"/>
      <c r="CJ51" s="183"/>
      <c r="CK51" s="183"/>
      <c r="CL51" s="183"/>
      <c r="CM51" s="183"/>
      <c r="CN51" s="183"/>
      <c r="CO51" s="183"/>
      <c r="CP51" s="183"/>
      <c r="CQ51" s="183"/>
      <c r="CR51" s="183"/>
    </row>
    <row r="52" spans="1:96" ht="45" customHeight="1">
      <c r="A52" s="192"/>
      <c r="B52" s="729"/>
      <c r="C52" s="729"/>
      <c r="D52" s="199">
        <v>3</v>
      </c>
      <c r="E52" s="200" t="str">
        <f>Вопросы!F63</f>
        <v>Наличие IT - политики</v>
      </c>
      <c r="F52" s="341"/>
      <c r="G52" s="365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83"/>
      <c r="AF52" s="183"/>
      <c r="AG52" s="183"/>
      <c r="AH52" s="183"/>
      <c r="AI52" s="183"/>
      <c r="AJ52" s="183"/>
      <c r="AK52" s="183"/>
      <c r="AL52" s="183"/>
      <c r="AM52" s="183"/>
      <c r="AN52" s="183"/>
      <c r="AO52" s="183"/>
      <c r="AP52" s="183"/>
      <c r="AQ52" s="183"/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183"/>
      <c r="BF52" s="183"/>
      <c r="BG52" s="183"/>
      <c r="BH52" s="183"/>
      <c r="BI52" s="183"/>
      <c r="BJ52" s="183"/>
      <c r="BK52" s="183"/>
      <c r="BL52" s="183"/>
      <c r="BM52" s="183"/>
      <c r="BN52" s="183"/>
      <c r="BO52" s="183"/>
      <c r="BP52" s="183"/>
      <c r="BQ52" s="183"/>
      <c r="BR52" s="183"/>
      <c r="BS52" s="183"/>
      <c r="BT52" s="183"/>
      <c r="BU52" s="183"/>
      <c r="BV52" s="183"/>
      <c r="BW52" s="183"/>
      <c r="BX52" s="183"/>
      <c r="BY52" s="183"/>
      <c r="BZ52" s="183"/>
      <c r="CA52" s="183"/>
      <c r="CB52" s="183"/>
      <c r="CC52" s="183"/>
      <c r="CD52" s="183"/>
      <c r="CE52" s="183"/>
      <c r="CF52" s="183"/>
      <c r="CG52" s="183"/>
      <c r="CH52" s="183"/>
      <c r="CI52" s="183"/>
      <c r="CJ52" s="183"/>
      <c r="CK52" s="183"/>
      <c r="CL52" s="183"/>
      <c r="CM52" s="183"/>
      <c r="CN52" s="183"/>
      <c r="CO52" s="183"/>
      <c r="CP52" s="183"/>
      <c r="CQ52" s="183"/>
      <c r="CR52" s="183"/>
    </row>
    <row r="53" spans="1:96" ht="45" customHeight="1">
      <c r="A53" s="192"/>
      <c r="B53" s="729"/>
      <c r="C53" s="729"/>
      <c r="D53" s="199">
        <v>4</v>
      </c>
      <c r="E53" s="200" t="str">
        <f>Вопросы!F64</f>
        <v>Частота проведения аудита IT-систем</v>
      </c>
      <c r="F53" s="341"/>
      <c r="G53" s="365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83"/>
      <c r="AF53" s="183"/>
      <c r="AG53" s="183"/>
      <c r="AH53" s="183"/>
      <c r="AI53" s="183"/>
      <c r="AJ53" s="183"/>
      <c r="AK53" s="183"/>
      <c r="AL53" s="183"/>
      <c r="AM53" s="183"/>
      <c r="AN53" s="183"/>
      <c r="AO53" s="183"/>
      <c r="AP53" s="183"/>
      <c r="AQ53" s="183"/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3"/>
      <c r="BV53" s="183"/>
      <c r="BW53" s="183"/>
      <c r="BX53" s="183"/>
      <c r="BY53" s="183"/>
      <c r="BZ53" s="183"/>
      <c r="CA53" s="183"/>
      <c r="CB53" s="183"/>
      <c r="CC53" s="183"/>
      <c r="CD53" s="183"/>
      <c r="CE53" s="183"/>
      <c r="CF53" s="183"/>
      <c r="CG53" s="183"/>
      <c r="CH53" s="183"/>
      <c r="CI53" s="183"/>
      <c r="CJ53" s="183"/>
      <c r="CK53" s="183"/>
      <c r="CL53" s="183"/>
      <c r="CM53" s="183"/>
      <c r="CN53" s="183"/>
      <c r="CO53" s="183"/>
      <c r="CP53" s="183"/>
      <c r="CQ53" s="183"/>
      <c r="CR53" s="183"/>
    </row>
    <row r="54" spans="1:96" ht="45" customHeight="1">
      <c r="A54" s="192"/>
      <c r="B54" s="729"/>
      <c r="C54" s="729"/>
      <c r="D54" s="199">
        <v>5</v>
      </c>
      <c r="E54" s="200" t="str">
        <f>Вопросы!F65</f>
        <v>Периодичность сохранения резервной копии базы данных и системного журнала транзакций на дополнительном сервере, а также создание их архивов на магнитной ленте, компакт-диске или другом носителе информации</v>
      </c>
      <c r="F54" s="341"/>
      <c r="G54" s="365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  <c r="AE54" s="183"/>
      <c r="AF54" s="183"/>
      <c r="AG54" s="183"/>
      <c r="AH54" s="183"/>
      <c r="AI54" s="183"/>
      <c r="AJ54" s="183"/>
      <c r="AK54" s="183"/>
      <c r="AL54" s="183"/>
      <c r="AM54" s="183"/>
      <c r="AN54" s="183"/>
      <c r="AO54" s="183"/>
      <c r="AP54" s="183"/>
      <c r="AQ54" s="183"/>
      <c r="AR54" s="183"/>
      <c r="AS54" s="183"/>
      <c r="AT54" s="183"/>
      <c r="AU54" s="183"/>
      <c r="AV54" s="183"/>
      <c r="AW54" s="183"/>
      <c r="AX54" s="183"/>
      <c r="AY54" s="183"/>
      <c r="AZ54" s="183"/>
      <c r="BA54" s="183"/>
      <c r="BB54" s="183"/>
      <c r="BC54" s="183"/>
      <c r="BD54" s="183"/>
      <c r="BE54" s="183"/>
      <c r="BF54" s="183"/>
      <c r="BG54" s="183"/>
      <c r="BH54" s="183"/>
      <c r="BI54" s="183"/>
      <c r="BJ54" s="183"/>
      <c r="BK54" s="183"/>
      <c r="BL54" s="183"/>
      <c r="BM54" s="183"/>
      <c r="BN54" s="183"/>
      <c r="BO54" s="183"/>
      <c r="BP54" s="183"/>
      <c r="BQ54" s="183"/>
      <c r="BR54" s="183"/>
      <c r="BS54" s="183"/>
      <c r="BT54" s="183"/>
      <c r="BU54" s="183"/>
      <c r="BV54" s="183"/>
      <c r="BW54" s="183"/>
      <c r="BX54" s="183"/>
      <c r="BY54" s="183"/>
      <c r="BZ54" s="183"/>
      <c r="CA54" s="183"/>
      <c r="CB54" s="183"/>
      <c r="CC54" s="183"/>
      <c r="CD54" s="183"/>
      <c r="CE54" s="183"/>
      <c r="CF54" s="183"/>
      <c r="CG54" s="183"/>
      <c r="CH54" s="183"/>
      <c r="CI54" s="183"/>
      <c r="CJ54" s="183"/>
      <c r="CK54" s="183"/>
      <c r="CL54" s="183"/>
      <c r="CM54" s="183"/>
      <c r="CN54" s="183"/>
      <c r="CO54" s="183"/>
      <c r="CP54" s="183"/>
      <c r="CQ54" s="183"/>
      <c r="CR54" s="183"/>
    </row>
    <row r="55" spans="1:96" ht="45" customHeight="1">
      <c r="A55" s="192"/>
      <c r="B55" s="729"/>
      <c r="C55" s="729"/>
      <c r="D55" s="199">
        <v>6</v>
      </c>
      <c r="E55" s="200" t="str">
        <f>Вопросы!F66</f>
        <v>Наличие сертифицированной системы менеджмента качества</v>
      </c>
      <c r="F55" s="341"/>
      <c r="G55" s="365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83"/>
      <c r="AF55" s="183"/>
      <c r="AG55" s="183"/>
      <c r="AH55" s="183"/>
      <c r="AI55" s="183"/>
      <c r="AJ55" s="183"/>
      <c r="AK55" s="183"/>
      <c r="AL55" s="183"/>
      <c r="AM55" s="183"/>
      <c r="AN55" s="183"/>
      <c r="AO55" s="183"/>
      <c r="AP55" s="183"/>
      <c r="AQ55" s="183"/>
      <c r="AR55" s="183"/>
      <c r="AS55" s="183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3"/>
      <c r="BV55" s="183"/>
      <c r="BW55" s="183"/>
      <c r="BX55" s="183"/>
      <c r="BY55" s="183"/>
      <c r="BZ55" s="183"/>
      <c r="CA55" s="183"/>
      <c r="CB55" s="183"/>
      <c r="CC55" s="183"/>
      <c r="CD55" s="183"/>
      <c r="CE55" s="183"/>
      <c r="CF55" s="183"/>
      <c r="CG55" s="183"/>
      <c r="CH55" s="183"/>
      <c r="CI55" s="183"/>
      <c r="CJ55" s="183"/>
      <c r="CK55" s="183"/>
      <c r="CL55" s="183"/>
      <c r="CM55" s="183"/>
      <c r="CN55" s="183"/>
      <c r="CO55" s="183"/>
      <c r="CP55" s="183"/>
      <c r="CQ55" s="183"/>
      <c r="CR55" s="183"/>
    </row>
    <row r="56" spans="1:96" ht="45" customHeight="1">
      <c r="A56" s="192"/>
      <c r="B56" s="729"/>
      <c r="C56" s="729"/>
      <c r="D56" s="199">
        <v>7</v>
      </c>
      <c r="E56" s="200" t="str">
        <f>Вопросы!F67</f>
        <v>Организация, осуществившая IT аудит на последнюю отчетную дату</v>
      </c>
      <c r="F56" s="341"/>
      <c r="G56" s="365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83"/>
      <c r="AF56" s="183"/>
      <c r="AG56" s="183"/>
      <c r="AH56" s="183"/>
      <c r="AI56" s="183"/>
      <c r="AJ56" s="183"/>
      <c r="AK56" s="183"/>
      <c r="AL56" s="183"/>
      <c r="AM56" s="183"/>
      <c r="AN56" s="183"/>
      <c r="AO56" s="183"/>
      <c r="AP56" s="183"/>
      <c r="AQ56" s="183"/>
      <c r="AR56" s="183"/>
      <c r="AS56" s="183"/>
      <c r="AT56" s="183"/>
      <c r="AU56" s="183"/>
      <c r="AV56" s="183"/>
      <c r="AW56" s="183"/>
      <c r="AX56" s="183"/>
      <c r="AY56" s="183"/>
      <c r="AZ56" s="183"/>
      <c r="BA56" s="183"/>
      <c r="BB56" s="183"/>
      <c r="BC56" s="183"/>
      <c r="BD56" s="183"/>
      <c r="BE56" s="183"/>
      <c r="BF56" s="183"/>
      <c r="BG56" s="183"/>
      <c r="BH56" s="183"/>
      <c r="BI56" s="183"/>
      <c r="BJ56" s="183"/>
      <c r="BK56" s="183"/>
      <c r="BL56" s="183"/>
      <c r="BM56" s="183"/>
      <c r="BN56" s="183"/>
      <c r="BO56" s="183"/>
      <c r="BP56" s="183"/>
      <c r="BQ56" s="183"/>
      <c r="BR56" s="183"/>
      <c r="BS56" s="183"/>
      <c r="BT56" s="183"/>
      <c r="BU56" s="183"/>
      <c r="BV56" s="183"/>
      <c r="BW56" s="183"/>
      <c r="BX56" s="183"/>
      <c r="BY56" s="183"/>
      <c r="BZ56" s="183"/>
      <c r="CA56" s="183"/>
      <c r="CB56" s="183"/>
      <c r="CC56" s="183"/>
      <c r="CD56" s="183"/>
      <c r="CE56" s="183"/>
      <c r="CF56" s="183"/>
      <c r="CG56" s="183"/>
      <c r="CH56" s="183"/>
      <c r="CI56" s="183"/>
      <c r="CJ56" s="183"/>
      <c r="CK56" s="183"/>
      <c r="CL56" s="183"/>
      <c r="CM56" s="183"/>
      <c r="CN56" s="183"/>
      <c r="CO56" s="183"/>
      <c r="CP56" s="183"/>
      <c r="CQ56" s="183"/>
      <c r="CR56" s="183"/>
    </row>
    <row r="57" spans="1:96" ht="45" customHeight="1">
      <c r="A57" s="192"/>
      <c r="B57" s="729"/>
      <c r="C57" s="729"/>
      <c r="D57" s="199">
        <v>8</v>
      </c>
      <c r="E57" s="200" t="str">
        <f>Вопросы!F68</f>
        <v>Выполнение рекомендаций предыдущей аудиторской проверки</v>
      </c>
      <c r="F57" s="341"/>
      <c r="G57" s="365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83"/>
      <c r="AF57" s="183"/>
      <c r="AG57" s="183"/>
      <c r="AH57" s="183"/>
      <c r="AI57" s="183"/>
      <c r="AJ57" s="183"/>
      <c r="AK57" s="183"/>
      <c r="AL57" s="183"/>
      <c r="AM57" s="183"/>
      <c r="AN57" s="183"/>
      <c r="AO57" s="183"/>
      <c r="AP57" s="183"/>
      <c r="AQ57" s="183"/>
      <c r="AR57" s="183"/>
      <c r="AS57" s="183"/>
      <c r="AT57" s="183"/>
      <c r="AU57" s="183"/>
      <c r="AV57" s="183"/>
      <c r="AW57" s="183"/>
      <c r="AX57" s="183"/>
      <c r="AY57" s="183"/>
      <c r="AZ57" s="183"/>
      <c r="BA57" s="183"/>
      <c r="BB57" s="183"/>
      <c r="BC57" s="183"/>
      <c r="BD57" s="183"/>
      <c r="BE57" s="183"/>
      <c r="BF57" s="183"/>
      <c r="BG57" s="183"/>
      <c r="BH57" s="183"/>
      <c r="BI57" s="183"/>
      <c r="BJ57" s="183"/>
      <c r="BK57" s="183"/>
      <c r="BL57" s="183"/>
      <c r="BM57" s="183"/>
      <c r="BN57" s="183"/>
      <c r="BO57" s="183"/>
      <c r="BP57" s="183"/>
      <c r="BQ57" s="183"/>
      <c r="BR57" s="183"/>
      <c r="BS57" s="183"/>
      <c r="BT57" s="183"/>
      <c r="BU57" s="183"/>
      <c r="BV57" s="183"/>
      <c r="BW57" s="183"/>
      <c r="BX57" s="183"/>
      <c r="BY57" s="183"/>
      <c r="BZ57" s="183"/>
      <c r="CA57" s="183"/>
      <c r="CB57" s="183"/>
      <c r="CC57" s="183"/>
      <c r="CD57" s="183"/>
      <c r="CE57" s="183"/>
      <c r="CF57" s="183"/>
      <c r="CG57" s="183"/>
      <c r="CH57" s="183"/>
      <c r="CI57" s="183"/>
      <c r="CJ57" s="183"/>
      <c r="CK57" s="183"/>
      <c r="CL57" s="183"/>
      <c r="CM57" s="183"/>
      <c r="CN57" s="183"/>
      <c r="CO57" s="183"/>
      <c r="CP57" s="183"/>
      <c r="CQ57" s="183"/>
      <c r="CR57" s="183"/>
    </row>
    <row r="58" spans="1:96" ht="45" customHeight="1">
      <c r="A58" s="192"/>
      <c r="B58" s="729" t="str">
        <f>Вопросы!D71</f>
        <v>2. Люди</v>
      </c>
      <c r="C58" s="729"/>
      <c r="D58" s="199">
        <v>1</v>
      </c>
      <c r="E58" s="200" t="str">
        <f>Вопросы!F71</f>
        <v>Доля членов правления, имеющих послевузовское образование</v>
      </c>
      <c r="F58" s="341"/>
      <c r="G58" s="365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83"/>
      <c r="AD58" s="183"/>
      <c r="AE58" s="183"/>
      <c r="AF58" s="183"/>
      <c r="AG58" s="183"/>
      <c r="AH58" s="183"/>
      <c r="AI58" s="183"/>
      <c r="AJ58" s="183"/>
      <c r="AK58" s="183"/>
      <c r="AL58" s="183"/>
      <c r="AM58" s="183"/>
      <c r="AN58" s="183"/>
      <c r="AO58" s="183"/>
      <c r="AP58" s="183"/>
      <c r="AQ58" s="183"/>
      <c r="AR58" s="183"/>
      <c r="AS58" s="183"/>
      <c r="AT58" s="183"/>
      <c r="AU58" s="183"/>
      <c r="AV58" s="183"/>
      <c r="AW58" s="183"/>
      <c r="AX58" s="183"/>
      <c r="AY58" s="183"/>
      <c r="AZ58" s="183"/>
      <c r="BA58" s="183"/>
      <c r="BB58" s="183"/>
      <c r="BC58" s="183"/>
      <c r="BD58" s="183"/>
      <c r="BE58" s="183"/>
      <c r="BF58" s="183"/>
      <c r="BG58" s="183"/>
      <c r="BH58" s="183"/>
      <c r="BI58" s="183"/>
      <c r="BJ58" s="183"/>
      <c r="BK58" s="183"/>
      <c r="BL58" s="183"/>
      <c r="BM58" s="183"/>
      <c r="BN58" s="183"/>
      <c r="BO58" s="183"/>
      <c r="BP58" s="183"/>
      <c r="BQ58" s="183"/>
      <c r="BR58" s="183"/>
      <c r="BS58" s="183"/>
      <c r="BT58" s="183"/>
      <c r="BU58" s="183"/>
      <c r="BV58" s="183"/>
      <c r="BW58" s="183"/>
      <c r="BX58" s="183"/>
      <c r="BY58" s="183"/>
      <c r="BZ58" s="183"/>
      <c r="CA58" s="183"/>
      <c r="CB58" s="183"/>
      <c r="CC58" s="183"/>
      <c r="CD58" s="183"/>
      <c r="CE58" s="183"/>
      <c r="CF58" s="183"/>
      <c r="CG58" s="183"/>
      <c r="CH58" s="183"/>
      <c r="CI58" s="183"/>
      <c r="CJ58" s="183"/>
      <c r="CK58" s="183"/>
      <c r="CL58" s="183"/>
      <c r="CM58" s="183"/>
      <c r="CN58" s="183"/>
      <c r="CO58" s="183"/>
      <c r="CP58" s="183"/>
      <c r="CQ58" s="183"/>
      <c r="CR58" s="183"/>
    </row>
    <row r="59" spans="1:96" ht="45" customHeight="1">
      <c r="A59" s="192"/>
      <c r="B59" s="729"/>
      <c r="C59" s="729"/>
      <c r="D59" s="199">
        <v>2</v>
      </c>
      <c r="E59" s="200" t="str">
        <f>Вопросы!F72</f>
        <v>Средний опыт членов правления в финансовом секторе в составе правления</v>
      </c>
      <c r="F59" s="341"/>
      <c r="G59" s="365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83"/>
      <c r="AD59" s="183"/>
      <c r="AE59" s="183"/>
      <c r="AF59" s="183"/>
      <c r="AG59" s="183"/>
      <c r="AH59" s="183"/>
      <c r="AI59" s="183"/>
      <c r="AJ59" s="183"/>
      <c r="AK59" s="183"/>
      <c r="AL59" s="183"/>
      <c r="AM59" s="183"/>
      <c r="AN59" s="183"/>
      <c r="AO59" s="183"/>
      <c r="AP59" s="183"/>
      <c r="AQ59" s="183"/>
      <c r="AR59" s="183"/>
      <c r="AS59" s="183"/>
      <c r="AT59" s="183"/>
      <c r="AU59" s="183"/>
      <c r="AV59" s="183"/>
      <c r="AW59" s="183"/>
      <c r="AX59" s="183"/>
      <c r="AY59" s="183"/>
      <c r="AZ59" s="183"/>
      <c r="BA59" s="183"/>
      <c r="BB59" s="183"/>
      <c r="BC59" s="183"/>
      <c r="BD59" s="183"/>
      <c r="BE59" s="183"/>
      <c r="BF59" s="183"/>
      <c r="BG59" s="183"/>
      <c r="BH59" s="183"/>
      <c r="BI59" s="183"/>
      <c r="BJ59" s="183"/>
      <c r="BK59" s="183"/>
      <c r="BL59" s="183"/>
      <c r="BM59" s="183"/>
      <c r="BN59" s="183"/>
      <c r="BO59" s="183"/>
      <c r="BP59" s="183"/>
      <c r="BQ59" s="183"/>
      <c r="BR59" s="183"/>
      <c r="BS59" s="183"/>
      <c r="BT59" s="183"/>
      <c r="BU59" s="183"/>
      <c r="BV59" s="183"/>
      <c r="BW59" s="183"/>
      <c r="BX59" s="183"/>
      <c r="BY59" s="183"/>
      <c r="BZ59" s="183"/>
      <c r="CA59" s="183"/>
      <c r="CB59" s="183"/>
      <c r="CC59" s="183"/>
      <c r="CD59" s="183"/>
      <c r="CE59" s="183"/>
      <c r="CF59" s="183"/>
      <c r="CG59" s="183"/>
      <c r="CH59" s="183"/>
      <c r="CI59" s="183"/>
      <c r="CJ59" s="183"/>
      <c r="CK59" s="183"/>
      <c r="CL59" s="183"/>
      <c r="CM59" s="183"/>
      <c r="CN59" s="183"/>
      <c r="CO59" s="183"/>
      <c r="CP59" s="183"/>
      <c r="CQ59" s="183"/>
      <c r="CR59" s="183"/>
    </row>
    <row r="60" spans="1:96" ht="45" customHeight="1">
      <c r="A60" s="192"/>
      <c r="B60" s="729"/>
      <c r="C60" s="729"/>
      <c r="D60" s="199">
        <v>3</v>
      </c>
      <c r="E60" s="200" t="str">
        <f>Вопросы!F73</f>
        <v>Доля членов совета директоров, имеющих послевузовское образование</v>
      </c>
      <c r="F60" s="341"/>
      <c r="G60" s="365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83"/>
      <c r="AD60" s="183"/>
      <c r="AE60" s="183"/>
      <c r="AF60" s="183"/>
      <c r="AG60" s="183"/>
      <c r="AH60" s="183"/>
      <c r="AI60" s="183"/>
      <c r="AJ60" s="183"/>
      <c r="AK60" s="183"/>
      <c r="AL60" s="183"/>
      <c r="AM60" s="183"/>
      <c r="AN60" s="183"/>
      <c r="AO60" s="183"/>
      <c r="AP60" s="183"/>
      <c r="AQ60" s="183"/>
      <c r="AR60" s="183"/>
      <c r="AS60" s="183"/>
      <c r="AT60" s="183"/>
      <c r="AU60" s="183"/>
      <c r="AV60" s="183"/>
      <c r="AW60" s="183"/>
      <c r="AX60" s="183"/>
      <c r="AY60" s="183"/>
      <c r="AZ60" s="183"/>
      <c r="BA60" s="183"/>
      <c r="BB60" s="183"/>
      <c r="BC60" s="183"/>
      <c r="BD60" s="183"/>
      <c r="BE60" s="183"/>
      <c r="BF60" s="183"/>
      <c r="BG60" s="183"/>
      <c r="BH60" s="183"/>
      <c r="BI60" s="183"/>
      <c r="BJ60" s="183"/>
      <c r="BK60" s="183"/>
      <c r="BL60" s="183"/>
      <c r="BM60" s="183"/>
      <c r="BN60" s="183"/>
      <c r="BO60" s="183"/>
      <c r="BP60" s="183"/>
      <c r="BQ60" s="183"/>
      <c r="BR60" s="183"/>
      <c r="BS60" s="183"/>
      <c r="BT60" s="183"/>
      <c r="BU60" s="183"/>
      <c r="BV60" s="183"/>
      <c r="BW60" s="183"/>
      <c r="BX60" s="183"/>
      <c r="BY60" s="183"/>
      <c r="BZ60" s="183"/>
      <c r="CA60" s="183"/>
      <c r="CB60" s="183"/>
      <c r="CC60" s="183"/>
      <c r="CD60" s="183"/>
      <c r="CE60" s="183"/>
      <c r="CF60" s="183"/>
      <c r="CG60" s="183"/>
      <c r="CH60" s="183"/>
      <c r="CI60" s="183"/>
      <c r="CJ60" s="183"/>
      <c r="CK60" s="183"/>
      <c r="CL60" s="183"/>
      <c r="CM60" s="183"/>
      <c r="CN60" s="183"/>
      <c r="CO60" s="183"/>
      <c r="CP60" s="183"/>
      <c r="CQ60" s="183"/>
      <c r="CR60" s="183"/>
    </row>
    <row r="61" spans="1:96" ht="45" customHeight="1">
      <c r="A61" s="192"/>
      <c r="B61" s="729"/>
      <c r="C61" s="729"/>
      <c r="D61" s="199">
        <v>4</v>
      </c>
      <c r="E61" s="200" t="str">
        <f>Вопросы!F74</f>
        <v>Средний опыт членов СД в финансовом секторе в составе СД</v>
      </c>
      <c r="F61" s="341"/>
      <c r="G61" s="365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83"/>
      <c r="AD61" s="183"/>
      <c r="AE61" s="183"/>
      <c r="AF61" s="183"/>
      <c r="AG61" s="183"/>
      <c r="AH61" s="183"/>
      <c r="AI61" s="183"/>
      <c r="AJ61" s="183"/>
      <c r="AK61" s="183"/>
      <c r="AL61" s="183"/>
      <c r="AM61" s="183"/>
      <c r="AN61" s="183"/>
      <c r="AO61" s="183"/>
      <c r="AP61" s="183"/>
      <c r="AQ61" s="183"/>
      <c r="AR61" s="183"/>
      <c r="AS61" s="183"/>
      <c r="AT61" s="183"/>
      <c r="AU61" s="183"/>
      <c r="AV61" s="183"/>
      <c r="AW61" s="183"/>
      <c r="AX61" s="183"/>
      <c r="AY61" s="183"/>
      <c r="AZ61" s="183"/>
      <c r="BA61" s="183"/>
      <c r="BB61" s="183"/>
      <c r="BC61" s="183"/>
      <c r="BD61" s="183"/>
      <c r="BE61" s="183"/>
      <c r="BF61" s="183"/>
      <c r="BG61" s="183"/>
      <c r="BH61" s="183"/>
      <c r="BI61" s="183"/>
      <c r="BJ61" s="183"/>
      <c r="BK61" s="183"/>
      <c r="BL61" s="183"/>
      <c r="BM61" s="183"/>
      <c r="BN61" s="183"/>
      <c r="BO61" s="183"/>
      <c r="BP61" s="183"/>
      <c r="BQ61" s="183"/>
      <c r="BR61" s="183"/>
      <c r="BS61" s="183"/>
      <c r="BT61" s="183"/>
      <c r="BU61" s="183"/>
      <c r="BV61" s="183"/>
      <c r="BW61" s="183"/>
      <c r="BX61" s="183"/>
      <c r="BY61" s="183"/>
      <c r="BZ61" s="183"/>
      <c r="CA61" s="183"/>
      <c r="CB61" s="183"/>
      <c r="CC61" s="183"/>
      <c r="CD61" s="183"/>
      <c r="CE61" s="183"/>
      <c r="CF61" s="183"/>
      <c r="CG61" s="183"/>
      <c r="CH61" s="183"/>
      <c r="CI61" s="183"/>
      <c r="CJ61" s="183"/>
      <c r="CK61" s="183"/>
      <c r="CL61" s="183"/>
      <c r="CM61" s="183"/>
      <c r="CN61" s="183"/>
      <c r="CO61" s="183"/>
      <c r="CP61" s="183"/>
      <c r="CQ61" s="183"/>
      <c r="CR61" s="183"/>
    </row>
    <row r="62" spans="1:96" ht="45" customHeight="1">
      <c r="A62" s="192"/>
      <c r="B62" s="729"/>
      <c r="C62" s="729"/>
      <c r="D62" s="199">
        <v>5</v>
      </c>
      <c r="E62" s="200" t="str">
        <f>Вопросы!F75</f>
        <v>Обучение персонала технике безопасности</v>
      </c>
      <c r="F62" s="341"/>
      <c r="G62" s="365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  <c r="AE62" s="183"/>
      <c r="AF62" s="183"/>
      <c r="AG62" s="183"/>
      <c r="AH62" s="183"/>
      <c r="AI62" s="183"/>
      <c r="AJ62" s="183"/>
      <c r="AK62" s="183"/>
      <c r="AL62" s="183"/>
      <c r="AM62" s="183"/>
      <c r="AN62" s="183"/>
      <c r="AO62" s="183"/>
      <c r="AP62" s="183"/>
      <c r="AQ62" s="183"/>
      <c r="AR62" s="183"/>
      <c r="AS62" s="183"/>
      <c r="AT62" s="183"/>
      <c r="AU62" s="183"/>
      <c r="AV62" s="183"/>
      <c r="AW62" s="183"/>
      <c r="AX62" s="183"/>
      <c r="AY62" s="183"/>
      <c r="AZ62" s="183"/>
      <c r="BA62" s="183"/>
      <c r="BB62" s="183"/>
      <c r="BC62" s="183"/>
      <c r="BD62" s="183"/>
      <c r="BE62" s="183"/>
      <c r="BF62" s="183"/>
      <c r="BG62" s="183"/>
      <c r="BH62" s="183"/>
      <c r="BI62" s="183"/>
      <c r="BJ62" s="183"/>
      <c r="BK62" s="183"/>
      <c r="BL62" s="183"/>
      <c r="BM62" s="183"/>
      <c r="BN62" s="183"/>
      <c r="BO62" s="183"/>
      <c r="BP62" s="183"/>
      <c r="BQ62" s="183"/>
      <c r="BR62" s="183"/>
      <c r="BS62" s="183"/>
      <c r="BT62" s="183"/>
      <c r="BU62" s="183"/>
      <c r="BV62" s="183"/>
      <c r="BW62" s="183"/>
      <c r="BX62" s="183"/>
      <c r="BY62" s="183"/>
      <c r="BZ62" s="183"/>
      <c r="CA62" s="183"/>
      <c r="CB62" s="183"/>
      <c r="CC62" s="183"/>
      <c r="CD62" s="183"/>
      <c r="CE62" s="183"/>
      <c r="CF62" s="183"/>
      <c r="CG62" s="183"/>
      <c r="CH62" s="183"/>
      <c r="CI62" s="183"/>
      <c r="CJ62" s="183"/>
      <c r="CK62" s="183"/>
      <c r="CL62" s="183"/>
      <c r="CM62" s="183"/>
      <c r="CN62" s="183"/>
      <c r="CO62" s="183"/>
      <c r="CP62" s="183"/>
      <c r="CQ62" s="183"/>
      <c r="CR62" s="183"/>
    </row>
    <row r="63" spans="1:96" ht="45" customHeight="1">
      <c r="A63" s="192"/>
      <c r="B63" s="729" t="str">
        <f>Вопросы!D81</f>
        <v>3. Кадровая политика</v>
      </c>
      <c r="C63" s="729"/>
      <c r="D63" s="199">
        <v>1</v>
      </c>
      <c r="E63" s="200" t="str">
        <f>Вопросы!F81</f>
        <v>Наличие учебных программ для персонала</v>
      </c>
      <c r="F63" s="341"/>
      <c r="G63" s="365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L63" s="183"/>
      <c r="BM63" s="183"/>
      <c r="BN63" s="183"/>
      <c r="BO63" s="183"/>
      <c r="BP63" s="183"/>
      <c r="BQ63" s="183"/>
      <c r="BR63" s="183"/>
      <c r="BS63" s="183"/>
      <c r="BT63" s="183"/>
      <c r="BU63" s="183"/>
      <c r="BV63" s="183"/>
      <c r="BW63" s="183"/>
      <c r="BX63" s="183"/>
      <c r="BY63" s="183"/>
      <c r="BZ63" s="183"/>
      <c r="CA63" s="183"/>
      <c r="CB63" s="183"/>
      <c r="CC63" s="183"/>
      <c r="CD63" s="183"/>
      <c r="CE63" s="183"/>
      <c r="CF63" s="183"/>
      <c r="CG63" s="183"/>
      <c r="CH63" s="183"/>
      <c r="CI63" s="183"/>
      <c r="CJ63" s="183"/>
      <c r="CK63" s="183"/>
      <c r="CL63" s="183"/>
      <c r="CM63" s="183"/>
      <c r="CN63" s="183"/>
      <c r="CO63" s="183"/>
      <c r="CP63" s="183"/>
      <c r="CQ63" s="183"/>
      <c r="CR63" s="183"/>
    </row>
    <row r="64" spans="1:96" ht="45" customHeight="1">
      <c r="A64" s="192"/>
      <c r="B64" s="729"/>
      <c r="C64" s="729"/>
      <c r="D64" s="199">
        <v>2</v>
      </c>
      <c r="E64" s="200" t="str">
        <f>Вопросы!F82</f>
        <v>Выполнение утвержденного учебного плана</v>
      </c>
      <c r="F64" s="341"/>
      <c r="G64" s="365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L64" s="183"/>
      <c r="BM64" s="183"/>
      <c r="BN64" s="183"/>
      <c r="BO64" s="183"/>
      <c r="BP64" s="183"/>
      <c r="BQ64" s="183"/>
      <c r="BR64" s="183"/>
      <c r="BS64" s="183"/>
      <c r="BT64" s="183"/>
      <c r="BU64" s="183"/>
      <c r="BV64" s="183"/>
      <c r="BW64" s="183"/>
      <c r="BX64" s="183"/>
      <c r="BY64" s="183"/>
      <c r="BZ64" s="183"/>
      <c r="CA64" s="183"/>
      <c r="CB64" s="183"/>
      <c r="CC64" s="183"/>
      <c r="CD64" s="183"/>
      <c r="CE64" s="183"/>
      <c r="CF64" s="183"/>
      <c r="CG64" s="183"/>
      <c r="CH64" s="183"/>
      <c r="CI64" s="183"/>
      <c r="CJ64" s="183"/>
      <c r="CK64" s="183"/>
      <c r="CL64" s="183"/>
      <c r="CM64" s="183"/>
      <c r="CN64" s="183"/>
      <c r="CO64" s="183"/>
      <c r="CP64" s="183"/>
      <c r="CQ64" s="183"/>
      <c r="CR64" s="183"/>
    </row>
    <row r="65" spans="1:96" ht="45" customHeight="1">
      <c r="A65" s="192"/>
      <c r="B65" s="729"/>
      <c r="C65" s="729"/>
      <c r="D65" s="199">
        <v>3</v>
      </c>
      <c r="E65" s="200" t="str">
        <f>Вопросы!F83</f>
        <v>Наличие непрерывных программ обучения для агентов</v>
      </c>
      <c r="F65" s="341"/>
      <c r="G65" s="365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L65" s="183"/>
      <c r="BM65" s="183"/>
      <c r="BN65" s="183"/>
      <c r="BO65" s="183"/>
      <c r="BP65" s="183"/>
      <c r="BQ65" s="183"/>
      <c r="BR65" s="183"/>
      <c r="BS65" s="183"/>
      <c r="BT65" s="183"/>
      <c r="BU65" s="183"/>
      <c r="BV65" s="183"/>
      <c r="BW65" s="183"/>
      <c r="BX65" s="183"/>
      <c r="BY65" s="183"/>
      <c r="BZ65" s="183"/>
      <c r="CA65" s="183"/>
      <c r="CB65" s="183"/>
      <c r="CC65" s="183"/>
      <c r="CD65" s="183"/>
      <c r="CE65" s="183"/>
      <c r="CF65" s="183"/>
      <c r="CG65" s="183"/>
      <c r="CH65" s="183"/>
      <c r="CI65" s="183"/>
      <c r="CJ65" s="183"/>
      <c r="CK65" s="183"/>
      <c r="CL65" s="183"/>
      <c r="CM65" s="183"/>
      <c r="CN65" s="183"/>
      <c r="CO65" s="183"/>
      <c r="CP65" s="183"/>
      <c r="CQ65" s="183"/>
      <c r="CR65" s="183"/>
    </row>
    <row r="66" spans="1:96" ht="45" customHeight="1">
      <c r="A66" s="192"/>
      <c r="B66" s="729"/>
      <c r="C66" s="729"/>
      <c r="D66" s="199">
        <v>4</v>
      </c>
      <c r="E66" s="200" t="str">
        <f>Вопросы!F84</f>
        <v>Наличие кадровой политики</v>
      </c>
      <c r="F66" s="341"/>
      <c r="G66" s="365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83"/>
      <c r="AF66" s="183"/>
      <c r="AG66" s="183"/>
      <c r="AH66" s="183"/>
      <c r="AI66" s="183"/>
      <c r="AJ66" s="183"/>
      <c r="AK66" s="183"/>
      <c r="AL66" s="183"/>
      <c r="AM66" s="183"/>
      <c r="AN66" s="183"/>
      <c r="AO66" s="183"/>
      <c r="AP66" s="183"/>
      <c r="AQ66" s="183"/>
      <c r="AR66" s="183"/>
      <c r="AS66" s="183"/>
      <c r="AT66" s="183"/>
      <c r="AU66" s="183"/>
      <c r="AV66" s="183"/>
      <c r="AW66" s="183"/>
      <c r="AX66" s="183"/>
      <c r="AY66" s="183"/>
      <c r="AZ66" s="183"/>
      <c r="BA66" s="183"/>
      <c r="BB66" s="183"/>
      <c r="BC66" s="183"/>
      <c r="BD66" s="183"/>
      <c r="BE66" s="183"/>
      <c r="BF66" s="183"/>
      <c r="BG66" s="183"/>
      <c r="BH66" s="183"/>
      <c r="BI66" s="183"/>
      <c r="BJ66" s="183"/>
      <c r="BK66" s="183"/>
      <c r="BL66" s="183"/>
      <c r="BM66" s="183"/>
      <c r="BN66" s="183"/>
      <c r="BO66" s="183"/>
      <c r="BP66" s="183"/>
      <c r="BQ66" s="183"/>
      <c r="BR66" s="183"/>
      <c r="BS66" s="183"/>
      <c r="BT66" s="183"/>
      <c r="BU66" s="183"/>
      <c r="BV66" s="183"/>
      <c r="BW66" s="183"/>
      <c r="BX66" s="183"/>
      <c r="BY66" s="183"/>
      <c r="BZ66" s="183"/>
      <c r="CA66" s="183"/>
      <c r="CB66" s="183"/>
      <c r="CC66" s="183"/>
      <c r="CD66" s="183"/>
      <c r="CE66" s="183"/>
      <c r="CF66" s="183"/>
      <c r="CG66" s="183"/>
      <c r="CH66" s="183"/>
      <c r="CI66" s="183"/>
      <c r="CJ66" s="183"/>
      <c r="CK66" s="183"/>
      <c r="CL66" s="183"/>
      <c r="CM66" s="183"/>
      <c r="CN66" s="183"/>
      <c r="CO66" s="183"/>
      <c r="CP66" s="183"/>
      <c r="CQ66" s="183"/>
      <c r="CR66" s="183"/>
    </row>
    <row r="67" spans="1:96" ht="45" customHeight="1">
      <c r="A67" s="192"/>
      <c r="B67" s="729"/>
      <c r="C67" s="729"/>
      <c r="D67" s="199">
        <v>5</v>
      </c>
      <c r="E67" s="200" t="str">
        <f>Вопросы!F85</f>
        <v>Частота пересмотра кадровой политики</v>
      </c>
      <c r="F67" s="341"/>
      <c r="G67" s="365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83"/>
      <c r="BG67" s="183"/>
      <c r="BH67" s="183"/>
      <c r="BI67" s="183"/>
      <c r="BJ67" s="183"/>
      <c r="BK67" s="183"/>
      <c r="BL67" s="183"/>
      <c r="BM67" s="183"/>
      <c r="BN67" s="183"/>
      <c r="BO67" s="183"/>
      <c r="BP67" s="183"/>
      <c r="BQ67" s="183"/>
      <c r="BR67" s="183"/>
      <c r="BS67" s="183"/>
      <c r="BT67" s="183"/>
      <c r="BU67" s="183"/>
      <c r="BV67" s="183"/>
      <c r="BW67" s="183"/>
      <c r="BX67" s="183"/>
      <c r="BY67" s="183"/>
      <c r="BZ67" s="183"/>
      <c r="CA67" s="183"/>
      <c r="CB67" s="183"/>
      <c r="CC67" s="183"/>
      <c r="CD67" s="183"/>
      <c r="CE67" s="183"/>
      <c r="CF67" s="183"/>
      <c r="CG67" s="183"/>
      <c r="CH67" s="183"/>
      <c r="CI67" s="183"/>
      <c r="CJ67" s="183"/>
      <c r="CK67" s="183"/>
      <c r="CL67" s="183"/>
      <c r="CM67" s="183"/>
      <c r="CN67" s="183"/>
      <c r="CO67" s="183"/>
      <c r="CP67" s="183"/>
      <c r="CQ67" s="183"/>
      <c r="CR67" s="183"/>
    </row>
    <row r="68" spans="1:96" ht="45" customHeight="1">
      <c r="A68" s="192"/>
      <c r="B68" s="729"/>
      <c r="C68" s="729"/>
      <c r="D68" s="199">
        <v>6</v>
      </c>
      <c r="E68" s="200" t="str">
        <f>Вопросы!F86</f>
        <v>Наличие утвержденных минимальных квалификационных требований к работникам организации</v>
      </c>
      <c r="F68" s="341"/>
      <c r="G68" s="365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L68" s="183"/>
      <c r="BM68" s="183"/>
      <c r="BN68" s="183"/>
      <c r="BO68" s="183"/>
      <c r="BP68" s="183"/>
      <c r="BQ68" s="183"/>
      <c r="BR68" s="183"/>
      <c r="BS68" s="183"/>
      <c r="BT68" s="183"/>
      <c r="BU68" s="183"/>
      <c r="BV68" s="183"/>
      <c r="BW68" s="183"/>
      <c r="BX68" s="183"/>
      <c r="BY68" s="183"/>
      <c r="BZ68" s="183"/>
      <c r="CA68" s="183"/>
      <c r="CB68" s="183"/>
      <c r="CC68" s="183"/>
      <c r="CD68" s="183"/>
      <c r="CE68" s="183"/>
      <c r="CF68" s="183"/>
      <c r="CG68" s="183"/>
      <c r="CH68" s="183"/>
      <c r="CI68" s="183"/>
      <c r="CJ68" s="183"/>
      <c r="CK68" s="183"/>
      <c r="CL68" s="183"/>
      <c r="CM68" s="183"/>
      <c r="CN68" s="183"/>
      <c r="CO68" s="183"/>
      <c r="CP68" s="183"/>
      <c r="CQ68" s="183"/>
      <c r="CR68" s="183"/>
    </row>
    <row r="69" spans="1:96" ht="45" customHeight="1">
      <c r="A69" s="192"/>
      <c r="B69" s="729"/>
      <c r="C69" s="729"/>
      <c r="D69" s="199">
        <v>7</v>
      </c>
      <c r="E69" s="200" t="str">
        <f>Вопросы!F87</f>
        <v xml:space="preserve">Годовая текучесть персонала </v>
      </c>
      <c r="F69" s="341"/>
      <c r="G69" s="365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83"/>
      <c r="AF69" s="183"/>
      <c r="AG69" s="183"/>
      <c r="AH69" s="183"/>
      <c r="AI69" s="183"/>
      <c r="AJ69" s="183"/>
      <c r="AK69" s="183"/>
      <c r="AL69" s="183"/>
      <c r="AM69" s="183"/>
      <c r="AN69" s="183"/>
      <c r="AO69" s="183"/>
      <c r="AP69" s="183"/>
      <c r="AQ69" s="183"/>
      <c r="AR69" s="183"/>
      <c r="AS69" s="183"/>
      <c r="AT69" s="183"/>
      <c r="AU69" s="183"/>
      <c r="AV69" s="183"/>
      <c r="AW69" s="183"/>
      <c r="AX69" s="183"/>
      <c r="AY69" s="183"/>
      <c r="AZ69" s="183"/>
      <c r="BA69" s="183"/>
      <c r="BB69" s="183"/>
      <c r="BC69" s="183"/>
      <c r="BD69" s="183"/>
      <c r="BE69" s="183"/>
      <c r="BF69" s="183"/>
      <c r="BG69" s="183"/>
      <c r="BH69" s="183"/>
      <c r="BI69" s="183"/>
      <c r="BJ69" s="183"/>
      <c r="BK69" s="183"/>
      <c r="BL69" s="183"/>
      <c r="BM69" s="183"/>
      <c r="BN69" s="183"/>
      <c r="BO69" s="183"/>
      <c r="BP69" s="183"/>
      <c r="BQ69" s="183"/>
      <c r="BR69" s="183"/>
      <c r="BS69" s="183"/>
      <c r="BT69" s="183"/>
      <c r="BU69" s="183"/>
      <c r="BV69" s="183"/>
      <c r="BW69" s="183"/>
      <c r="BX69" s="183"/>
      <c r="BY69" s="183"/>
      <c r="BZ69" s="183"/>
      <c r="CA69" s="183"/>
      <c r="CB69" s="183"/>
      <c r="CC69" s="183"/>
      <c r="CD69" s="183"/>
      <c r="CE69" s="183"/>
      <c r="CF69" s="183"/>
      <c r="CG69" s="183"/>
      <c r="CH69" s="183"/>
      <c r="CI69" s="183"/>
      <c r="CJ69" s="183"/>
      <c r="CK69" s="183"/>
      <c r="CL69" s="183"/>
      <c r="CM69" s="183"/>
      <c r="CN69" s="183"/>
      <c r="CO69" s="183"/>
      <c r="CP69" s="183"/>
      <c r="CQ69" s="183"/>
      <c r="CR69" s="183"/>
    </row>
    <row r="70" spans="1:96" ht="45" customHeight="1">
      <c r="A70" s="192"/>
      <c r="B70" s="729"/>
      <c r="C70" s="729"/>
      <c r="D70" s="199">
        <v>8</v>
      </c>
      <c r="E70" s="200" t="str">
        <f>Вопросы!F88</f>
        <v>Наличие бонусной системы поощрения сотрудников</v>
      </c>
      <c r="F70" s="341"/>
      <c r="G70" s="365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83"/>
      <c r="AF70" s="183"/>
      <c r="AG70" s="183"/>
      <c r="AH70" s="183"/>
      <c r="AI70" s="183"/>
      <c r="AJ70" s="183"/>
      <c r="AK70" s="183"/>
      <c r="AL70" s="183"/>
      <c r="AM70" s="183"/>
      <c r="AN70" s="183"/>
      <c r="AO70" s="183"/>
      <c r="AP70" s="183"/>
      <c r="AQ70" s="183"/>
      <c r="AR70" s="183"/>
      <c r="AS70" s="183"/>
      <c r="AT70" s="183"/>
      <c r="AU70" s="183"/>
      <c r="AV70" s="183"/>
      <c r="AW70" s="183"/>
      <c r="AX70" s="183"/>
      <c r="AY70" s="183"/>
      <c r="AZ70" s="183"/>
      <c r="BA70" s="183"/>
      <c r="BB70" s="183"/>
      <c r="BC70" s="183"/>
      <c r="BD70" s="183"/>
      <c r="BE70" s="183"/>
      <c r="BF70" s="183"/>
      <c r="BG70" s="183"/>
      <c r="BH70" s="183"/>
      <c r="BI70" s="183"/>
      <c r="BJ70" s="183"/>
      <c r="BK70" s="183"/>
      <c r="BL70" s="183"/>
      <c r="BM70" s="183"/>
      <c r="BN70" s="183"/>
      <c r="BO70" s="183"/>
      <c r="BP70" s="183"/>
      <c r="BQ70" s="183"/>
      <c r="BR70" s="183"/>
      <c r="BS70" s="183"/>
      <c r="BT70" s="183"/>
      <c r="BU70" s="183"/>
      <c r="BV70" s="183"/>
      <c r="BW70" s="183"/>
      <c r="BX70" s="183"/>
      <c r="BY70" s="183"/>
      <c r="BZ70" s="183"/>
      <c r="CA70" s="183"/>
      <c r="CB70" s="183"/>
      <c r="CC70" s="183"/>
      <c r="CD70" s="183"/>
      <c r="CE70" s="183"/>
      <c r="CF70" s="183"/>
      <c r="CG70" s="183"/>
      <c r="CH70" s="183"/>
      <c r="CI70" s="183"/>
      <c r="CJ70" s="183"/>
      <c r="CK70" s="183"/>
      <c r="CL70" s="183"/>
      <c r="CM70" s="183"/>
      <c r="CN70" s="183"/>
      <c r="CO70" s="183"/>
      <c r="CP70" s="183"/>
      <c r="CQ70" s="183"/>
      <c r="CR70" s="183"/>
    </row>
    <row r="71" spans="1:96" ht="45" customHeight="1">
      <c r="A71" s="192"/>
      <c r="B71" s="745" t="str">
        <f>Вопросы!D91</f>
        <v>4. Мошенничество</v>
      </c>
      <c r="C71" s="733"/>
      <c r="D71" s="199">
        <v>1</v>
      </c>
      <c r="E71" s="200" t="str">
        <f>Вопросы!F91</f>
        <v>Пересмотр  политики по противодействию мошенничеству</v>
      </c>
      <c r="F71" s="341"/>
      <c r="G71" s="365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  <c r="AH71" s="183"/>
      <c r="AI71" s="183"/>
      <c r="AJ71" s="183"/>
      <c r="AK71" s="183"/>
      <c r="AL71" s="183"/>
      <c r="AM71" s="183"/>
      <c r="AN71" s="183"/>
      <c r="AO71" s="183"/>
      <c r="AP71" s="183"/>
      <c r="AQ71" s="183"/>
      <c r="AR71" s="183"/>
      <c r="AS71" s="183"/>
      <c r="AT71" s="183"/>
      <c r="AU71" s="183"/>
      <c r="AV71" s="183"/>
      <c r="AW71" s="183"/>
      <c r="AX71" s="183"/>
      <c r="AY71" s="183"/>
      <c r="AZ71" s="183"/>
      <c r="BA71" s="183"/>
      <c r="BB71" s="183"/>
      <c r="BC71" s="183"/>
      <c r="BD71" s="183"/>
      <c r="BE71" s="183"/>
      <c r="BF71" s="183"/>
      <c r="BG71" s="183"/>
      <c r="BH71" s="183"/>
      <c r="BI71" s="183"/>
      <c r="BJ71" s="183"/>
      <c r="BK71" s="183"/>
      <c r="BL71" s="183"/>
      <c r="BM71" s="183"/>
      <c r="BN71" s="183"/>
      <c r="BO71" s="183"/>
      <c r="BP71" s="183"/>
      <c r="BQ71" s="183"/>
      <c r="BR71" s="183"/>
      <c r="BS71" s="183"/>
      <c r="BT71" s="183"/>
      <c r="BU71" s="183"/>
      <c r="BV71" s="183"/>
      <c r="BW71" s="183"/>
      <c r="BX71" s="183"/>
      <c r="BY71" s="183"/>
      <c r="BZ71" s="183"/>
      <c r="CA71" s="183"/>
      <c r="CB71" s="183"/>
      <c r="CC71" s="183"/>
      <c r="CD71" s="183"/>
      <c r="CE71" s="183"/>
      <c r="CF71" s="183"/>
      <c r="CG71" s="183"/>
      <c r="CH71" s="183"/>
      <c r="CI71" s="183"/>
      <c r="CJ71" s="183"/>
      <c r="CK71" s="183"/>
      <c r="CL71" s="183"/>
      <c r="CM71" s="183"/>
      <c r="CN71" s="183"/>
      <c r="CO71" s="183"/>
      <c r="CP71" s="183"/>
      <c r="CQ71" s="183"/>
      <c r="CR71" s="183"/>
    </row>
    <row r="72" spans="1:96" ht="45" customHeight="1">
      <c r="A72" s="192"/>
      <c r="B72" s="746"/>
      <c r="C72" s="747"/>
      <c r="D72" s="199">
        <v>2</v>
      </c>
      <c r="E72" s="200" t="str">
        <f>Вопросы!F92</f>
        <v>Наличие учебных и просветительских программ по мошенничеству</v>
      </c>
      <c r="F72" s="341"/>
      <c r="G72" s="365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83"/>
      <c r="AF72" s="183"/>
      <c r="AG72" s="183"/>
      <c r="AH72" s="183"/>
      <c r="AI72" s="183"/>
      <c r="AJ72" s="183"/>
      <c r="AK72" s="183"/>
      <c r="AL72" s="183"/>
      <c r="AM72" s="183"/>
      <c r="AN72" s="183"/>
      <c r="AO72" s="183"/>
      <c r="AP72" s="183"/>
      <c r="AQ72" s="183"/>
      <c r="AR72" s="183"/>
      <c r="AS72" s="183"/>
      <c r="AT72" s="183"/>
      <c r="AU72" s="183"/>
      <c r="AV72" s="183"/>
      <c r="AW72" s="183"/>
      <c r="AX72" s="183"/>
      <c r="AY72" s="183"/>
      <c r="AZ72" s="183"/>
      <c r="BA72" s="183"/>
      <c r="BB72" s="183"/>
      <c r="BC72" s="183"/>
      <c r="BD72" s="183"/>
      <c r="BE72" s="183"/>
      <c r="BF72" s="183"/>
      <c r="BG72" s="183"/>
      <c r="BH72" s="183"/>
      <c r="BI72" s="183"/>
      <c r="BJ72" s="183"/>
      <c r="BK72" s="183"/>
      <c r="BL72" s="183"/>
      <c r="BM72" s="183"/>
      <c r="BN72" s="183"/>
      <c r="BO72" s="183"/>
      <c r="BP72" s="183"/>
      <c r="BQ72" s="183"/>
      <c r="BR72" s="183"/>
      <c r="BS72" s="183"/>
      <c r="BT72" s="183"/>
      <c r="BU72" s="183"/>
      <c r="BV72" s="183"/>
      <c r="BW72" s="183"/>
      <c r="BX72" s="183"/>
      <c r="BY72" s="183"/>
      <c r="BZ72" s="183"/>
      <c r="CA72" s="183"/>
      <c r="CB72" s="183"/>
      <c r="CC72" s="183"/>
      <c r="CD72" s="183"/>
      <c r="CE72" s="183"/>
      <c r="CF72" s="183"/>
      <c r="CG72" s="183"/>
      <c r="CH72" s="183"/>
      <c r="CI72" s="183"/>
      <c r="CJ72" s="183"/>
      <c r="CK72" s="183"/>
      <c r="CL72" s="183"/>
      <c r="CM72" s="183"/>
      <c r="CN72" s="183"/>
      <c r="CO72" s="183"/>
      <c r="CP72" s="183"/>
      <c r="CQ72" s="183"/>
      <c r="CR72" s="183"/>
    </row>
    <row r="73" spans="1:96" ht="45" customHeight="1">
      <c r="A73" s="192"/>
      <c r="B73" s="746"/>
      <c r="C73" s="747"/>
      <c r="D73" s="199">
        <v>3</v>
      </c>
      <c r="E73" s="200" t="str">
        <f>Вопросы!F93</f>
        <v>Наличие процедур по защите базы данных</v>
      </c>
      <c r="F73" s="341"/>
      <c r="G73" s="365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83"/>
      <c r="AF73" s="183"/>
      <c r="AG73" s="183"/>
      <c r="AH73" s="183"/>
      <c r="AI73" s="183"/>
      <c r="AJ73" s="183"/>
      <c r="AK73" s="183"/>
      <c r="AL73" s="183"/>
      <c r="AM73" s="183"/>
      <c r="AN73" s="183"/>
      <c r="AO73" s="183"/>
      <c r="AP73" s="183"/>
      <c r="AQ73" s="183"/>
      <c r="AR73" s="183"/>
      <c r="AS73" s="183"/>
      <c r="AT73" s="183"/>
      <c r="AU73" s="183"/>
      <c r="AV73" s="183"/>
      <c r="AW73" s="183"/>
      <c r="AX73" s="183"/>
      <c r="AY73" s="183"/>
      <c r="AZ73" s="183"/>
      <c r="BA73" s="183"/>
      <c r="BB73" s="183"/>
      <c r="BC73" s="183"/>
      <c r="BD73" s="183"/>
      <c r="BE73" s="183"/>
      <c r="BF73" s="183"/>
      <c r="BG73" s="183"/>
      <c r="BH73" s="183"/>
      <c r="BI73" s="183"/>
      <c r="BJ73" s="183"/>
      <c r="BK73" s="183"/>
      <c r="BL73" s="183"/>
      <c r="BM73" s="183"/>
      <c r="BN73" s="183"/>
      <c r="BO73" s="183"/>
      <c r="BP73" s="183"/>
      <c r="BQ73" s="183"/>
      <c r="BR73" s="183"/>
      <c r="BS73" s="183"/>
      <c r="BT73" s="183"/>
      <c r="BU73" s="183"/>
      <c r="BV73" s="183"/>
      <c r="BW73" s="183"/>
      <c r="BX73" s="183"/>
      <c r="BY73" s="183"/>
      <c r="BZ73" s="183"/>
      <c r="CA73" s="183"/>
      <c r="CB73" s="183"/>
      <c r="CC73" s="183"/>
      <c r="CD73" s="183"/>
      <c r="CE73" s="183"/>
      <c r="CF73" s="183"/>
      <c r="CG73" s="183"/>
      <c r="CH73" s="183"/>
      <c r="CI73" s="183"/>
      <c r="CJ73" s="183"/>
      <c r="CK73" s="183"/>
      <c r="CL73" s="183"/>
      <c r="CM73" s="183"/>
      <c r="CN73" s="183"/>
      <c r="CO73" s="183"/>
      <c r="CP73" s="183"/>
      <c r="CQ73" s="183"/>
      <c r="CR73" s="183"/>
    </row>
    <row r="74" spans="1:96" ht="45" customHeight="1">
      <c r="A74" s="192"/>
      <c r="B74" s="746"/>
      <c r="C74" s="747"/>
      <c r="D74" s="199">
        <v>4</v>
      </c>
      <c r="E74" s="200" t="str">
        <f>Вопросы!F94</f>
        <v>Обнаружение случаев мошенничества в страховой деятельности и принятие мер</v>
      </c>
      <c r="F74" s="341"/>
      <c r="G74" s="365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83"/>
      <c r="AF74" s="183"/>
      <c r="AG74" s="183"/>
      <c r="AH74" s="183"/>
      <c r="AI74" s="183"/>
      <c r="AJ74" s="183"/>
      <c r="AK74" s="183"/>
      <c r="AL74" s="183"/>
      <c r="AM74" s="183"/>
      <c r="AN74" s="183"/>
      <c r="AO74" s="183"/>
      <c r="AP74" s="183"/>
      <c r="AQ74" s="183"/>
      <c r="AR74" s="183"/>
      <c r="AS74" s="183"/>
      <c r="AT74" s="183"/>
      <c r="AU74" s="183"/>
      <c r="AV74" s="183"/>
      <c r="AW74" s="183"/>
      <c r="AX74" s="183"/>
      <c r="AY74" s="183"/>
      <c r="AZ74" s="183"/>
      <c r="BA74" s="183"/>
      <c r="BB74" s="183"/>
      <c r="BC74" s="183"/>
      <c r="BD74" s="183"/>
      <c r="BE74" s="183"/>
      <c r="BF74" s="183"/>
      <c r="BG74" s="183"/>
      <c r="BH74" s="183"/>
      <c r="BI74" s="183"/>
      <c r="BJ74" s="183"/>
      <c r="BK74" s="183"/>
      <c r="BL74" s="183"/>
      <c r="BM74" s="183"/>
      <c r="BN74" s="183"/>
      <c r="BO74" s="183"/>
      <c r="BP74" s="183"/>
      <c r="BQ74" s="183"/>
      <c r="BR74" s="183"/>
      <c r="BS74" s="183"/>
      <c r="BT74" s="183"/>
      <c r="BU74" s="183"/>
      <c r="BV74" s="183"/>
      <c r="BW74" s="183"/>
      <c r="BX74" s="183"/>
      <c r="BY74" s="183"/>
      <c r="BZ74" s="183"/>
      <c r="CA74" s="183"/>
      <c r="CB74" s="183"/>
      <c r="CC74" s="183"/>
      <c r="CD74" s="183"/>
      <c r="CE74" s="183"/>
      <c r="CF74" s="183"/>
      <c r="CG74" s="183"/>
      <c r="CH74" s="183"/>
      <c r="CI74" s="183"/>
      <c r="CJ74" s="183"/>
      <c r="CK74" s="183"/>
      <c r="CL74" s="183"/>
      <c r="CM74" s="183"/>
      <c r="CN74" s="183"/>
      <c r="CO74" s="183"/>
      <c r="CP74" s="183"/>
      <c r="CQ74" s="183"/>
      <c r="CR74" s="183"/>
    </row>
    <row r="75" spans="1:96" ht="45" customHeight="1">
      <c r="A75" s="192"/>
      <c r="B75" s="746"/>
      <c r="C75" s="747"/>
      <c r="D75" s="199">
        <v>5</v>
      </c>
      <c r="E75" s="200" t="str">
        <f>Вопросы!F95</f>
        <v>Оценка доли выплат, которые считаются мошенническими, в совокупных страховых выплатах (максимальное значение по одному классу страхования)</v>
      </c>
      <c r="F75" s="341"/>
      <c r="G75" s="365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83"/>
      <c r="AF75" s="183"/>
      <c r="AG75" s="183"/>
      <c r="AH75" s="183"/>
      <c r="AI75" s="183"/>
      <c r="AJ75" s="183"/>
      <c r="AK75" s="183"/>
      <c r="AL75" s="183"/>
      <c r="AM75" s="183"/>
      <c r="AN75" s="183"/>
      <c r="AO75" s="183"/>
      <c r="AP75" s="183"/>
      <c r="AQ75" s="183"/>
      <c r="AR75" s="183"/>
      <c r="AS75" s="183"/>
      <c r="AT75" s="183"/>
      <c r="AU75" s="183"/>
      <c r="AV75" s="183"/>
      <c r="AW75" s="183"/>
      <c r="AX75" s="183"/>
      <c r="AY75" s="183"/>
      <c r="AZ75" s="183"/>
      <c r="BA75" s="183"/>
      <c r="BB75" s="183"/>
      <c r="BC75" s="183"/>
      <c r="BD75" s="183"/>
      <c r="BE75" s="183"/>
      <c r="BF75" s="183"/>
      <c r="BG75" s="183"/>
      <c r="BH75" s="183"/>
      <c r="BI75" s="183"/>
      <c r="BJ75" s="183"/>
      <c r="BK75" s="183"/>
      <c r="BL75" s="183"/>
      <c r="BM75" s="183"/>
      <c r="BN75" s="183"/>
      <c r="BO75" s="183"/>
      <c r="BP75" s="183"/>
      <c r="BQ75" s="183"/>
      <c r="BR75" s="183"/>
      <c r="BS75" s="183"/>
      <c r="BT75" s="183"/>
      <c r="BU75" s="183"/>
      <c r="BV75" s="183"/>
      <c r="BW75" s="183"/>
      <c r="BX75" s="183"/>
      <c r="BY75" s="183"/>
      <c r="BZ75" s="183"/>
      <c r="CA75" s="183"/>
      <c r="CB75" s="183"/>
      <c r="CC75" s="183"/>
      <c r="CD75" s="183"/>
      <c r="CE75" s="183"/>
      <c r="CF75" s="183"/>
      <c r="CG75" s="183"/>
      <c r="CH75" s="183"/>
      <c r="CI75" s="183"/>
      <c r="CJ75" s="183"/>
      <c r="CK75" s="183"/>
      <c r="CL75" s="183"/>
      <c r="CM75" s="183"/>
      <c r="CN75" s="183"/>
      <c r="CO75" s="183"/>
      <c r="CP75" s="183"/>
      <c r="CQ75" s="183"/>
      <c r="CR75" s="183"/>
    </row>
    <row r="76" spans="1:96" ht="45" customHeight="1">
      <c r="A76" s="192"/>
      <c r="B76" s="734"/>
      <c r="C76" s="735"/>
      <c r="D76" s="199">
        <v>6</v>
      </c>
      <c r="E76" s="200" t="str">
        <f>Вопросы!F96</f>
        <v>Наличие мошеннических действий работников в течениe года</v>
      </c>
      <c r="F76" s="341"/>
      <c r="G76" s="365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83"/>
      <c r="AF76" s="183"/>
      <c r="AG76" s="183"/>
      <c r="AH76" s="183"/>
      <c r="AI76" s="183"/>
      <c r="AJ76" s="183"/>
      <c r="AK76" s="183"/>
      <c r="AL76" s="183"/>
      <c r="AM76" s="183"/>
      <c r="AN76" s="183"/>
      <c r="AO76" s="183"/>
      <c r="AP76" s="183"/>
      <c r="AQ76" s="183"/>
      <c r="AR76" s="183"/>
      <c r="AS76" s="183"/>
      <c r="AT76" s="183"/>
      <c r="AU76" s="183"/>
      <c r="AV76" s="183"/>
      <c r="AW76" s="183"/>
      <c r="AX76" s="183"/>
      <c r="AY76" s="183"/>
      <c r="AZ76" s="183"/>
      <c r="BA76" s="183"/>
      <c r="BB76" s="183"/>
      <c r="BC76" s="183"/>
      <c r="BD76" s="183"/>
      <c r="BE76" s="183"/>
      <c r="BF76" s="183"/>
      <c r="BG76" s="183"/>
      <c r="BH76" s="183"/>
      <c r="BI76" s="183"/>
      <c r="BJ76" s="183"/>
      <c r="BK76" s="183"/>
      <c r="BL76" s="183"/>
      <c r="BM76" s="183"/>
      <c r="BN76" s="183"/>
      <c r="BO76" s="183"/>
      <c r="BP76" s="183"/>
      <c r="BQ76" s="183"/>
      <c r="BR76" s="183"/>
      <c r="BS76" s="183"/>
      <c r="BT76" s="183"/>
      <c r="BU76" s="183"/>
      <c r="BV76" s="183"/>
      <c r="BW76" s="183"/>
      <c r="BX76" s="183"/>
      <c r="BY76" s="183"/>
      <c r="BZ76" s="183"/>
      <c r="CA76" s="183"/>
      <c r="CB76" s="183"/>
      <c r="CC76" s="183"/>
      <c r="CD76" s="183"/>
      <c r="CE76" s="183"/>
      <c r="CF76" s="183"/>
      <c r="CG76" s="183"/>
      <c r="CH76" s="183"/>
      <c r="CI76" s="183"/>
      <c r="CJ76" s="183"/>
      <c r="CK76" s="183"/>
      <c r="CL76" s="183"/>
      <c r="CM76" s="183"/>
      <c r="CN76" s="183"/>
      <c r="CO76" s="183"/>
      <c r="CP76" s="183"/>
      <c r="CQ76" s="183"/>
      <c r="CR76" s="183"/>
    </row>
    <row r="77" spans="1:96" ht="45" customHeight="1">
      <c r="A77" s="192"/>
      <c r="B77" s="731" t="str">
        <f>Вопросы!D101</f>
        <v>5. План аварийного восстановления</v>
      </c>
      <c r="C77" s="729"/>
      <c r="D77" s="199">
        <v>1</v>
      </c>
      <c r="E77" s="200" t="str">
        <f>Вопросы!F101</f>
        <v>Наличие в компании группы лиц, ответственных при возникновении чрезвычайных обстоятельств</v>
      </c>
      <c r="F77" s="341"/>
      <c r="G77" s="365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83"/>
      <c r="AI77" s="183"/>
      <c r="AJ77" s="183"/>
      <c r="AK77" s="183"/>
      <c r="AL77" s="183"/>
      <c r="AM77" s="183"/>
      <c r="AN77" s="183"/>
      <c r="AO77" s="183"/>
      <c r="AP77" s="183"/>
      <c r="AQ77" s="183"/>
      <c r="AR77" s="183"/>
      <c r="AS77" s="183"/>
      <c r="AT77" s="183"/>
      <c r="AU77" s="183"/>
      <c r="AV77" s="183"/>
      <c r="AW77" s="183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83"/>
      <c r="BV77" s="183"/>
      <c r="BW77" s="183"/>
      <c r="BX77" s="183"/>
      <c r="BY77" s="183"/>
      <c r="BZ77" s="183"/>
      <c r="CA77" s="183"/>
      <c r="CB77" s="183"/>
      <c r="CC77" s="183"/>
      <c r="CD77" s="183"/>
      <c r="CE77" s="183"/>
      <c r="CF77" s="183"/>
      <c r="CG77" s="183"/>
      <c r="CH77" s="183"/>
      <c r="CI77" s="183"/>
      <c r="CJ77" s="183"/>
      <c r="CK77" s="183"/>
      <c r="CL77" s="183"/>
      <c r="CM77" s="183"/>
      <c r="CN77" s="183"/>
      <c r="CO77" s="183"/>
      <c r="CP77" s="183"/>
      <c r="CQ77" s="183"/>
      <c r="CR77" s="183"/>
    </row>
    <row r="78" spans="1:96" ht="45" customHeight="1">
      <c r="A78" s="192"/>
      <c r="B78" s="729"/>
      <c r="C78" s="729"/>
      <c r="D78" s="199">
        <v>2</v>
      </c>
      <c r="E78" s="200" t="str">
        <f>Вопросы!F102</f>
        <v>Ежегодные учебные программы по управлению чрезвычайными обстоятельствами</v>
      </c>
      <c r="F78" s="341"/>
      <c r="G78" s="365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83"/>
      <c r="AF78" s="183"/>
      <c r="AG78" s="183"/>
      <c r="AH78" s="183"/>
      <c r="AI78" s="183"/>
      <c r="AJ78" s="183"/>
      <c r="AK78" s="183"/>
      <c r="AL78" s="183"/>
      <c r="AM78" s="183"/>
      <c r="AN78" s="183"/>
      <c r="AO78" s="183"/>
      <c r="AP78" s="183"/>
      <c r="AQ78" s="183"/>
      <c r="AR78" s="183"/>
      <c r="AS78" s="183"/>
      <c r="AT78" s="183"/>
      <c r="AU78" s="183"/>
      <c r="AV78" s="183"/>
      <c r="AW78" s="183"/>
      <c r="AX78" s="183"/>
      <c r="AY78" s="183"/>
      <c r="AZ78" s="183"/>
      <c r="BA78" s="183"/>
      <c r="BB78" s="183"/>
      <c r="BC78" s="183"/>
      <c r="BD78" s="183"/>
      <c r="BE78" s="183"/>
      <c r="BF78" s="183"/>
      <c r="BG78" s="183"/>
      <c r="BH78" s="183"/>
      <c r="BI78" s="183"/>
      <c r="BJ78" s="183"/>
      <c r="BK78" s="183"/>
      <c r="BL78" s="183"/>
      <c r="BM78" s="183"/>
      <c r="BN78" s="183"/>
      <c r="BO78" s="183"/>
      <c r="BP78" s="183"/>
      <c r="BQ78" s="183"/>
      <c r="BR78" s="183"/>
      <c r="BS78" s="183"/>
      <c r="BT78" s="183"/>
      <c r="BU78" s="183"/>
      <c r="BV78" s="183"/>
      <c r="BW78" s="183"/>
      <c r="BX78" s="183"/>
      <c r="BY78" s="183"/>
      <c r="BZ78" s="183"/>
      <c r="CA78" s="183"/>
      <c r="CB78" s="183"/>
      <c r="CC78" s="183"/>
      <c r="CD78" s="183"/>
      <c r="CE78" s="183"/>
      <c r="CF78" s="183"/>
      <c r="CG78" s="183"/>
      <c r="CH78" s="183"/>
      <c r="CI78" s="183"/>
      <c r="CJ78" s="183"/>
      <c r="CK78" s="183"/>
      <c r="CL78" s="183"/>
      <c r="CM78" s="183"/>
      <c r="CN78" s="183"/>
      <c r="CO78" s="183"/>
      <c r="CP78" s="183"/>
      <c r="CQ78" s="183"/>
      <c r="CR78" s="183"/>
    </row>
    <row r="79" spans="1:96" ht="45" customHeight="1">
      <c r="A79" s="192"/>
      <c r="B79" s="729"/>
      <c r="C79" s="729"/>
      <c r="D79" s="199">
        <v>3</v>
      </c>
      <c r="E79" s="200" t="str">
        <f>Вопросы!F103</f>
        <v>Ежегодное тестирование восстановления (возобновления) страховой деятельности, включая наличие резервных копий бумажной и электронной документации</v>
      </c>
      <c r="F79" s="341"/>
      <c r="G79" s="365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83"/>
      <c r="AI79" s="183"/>
      <c r="AJ79" s="183"/>
      <c r="AK79" s="183"/>
      <c r="AL79" s="183"/>
      <c r="AM79" s="183"/>
      <c r="AN79" s="183"/>
      <c r="AO79" s="183"/>
      <c r="AP79" s="183"/>
      <c r="AQ79" s="183"/>
      <c r="AR79" s="183"/>
      <c r="AS79" s="183"/>
      <c r="AT79" s="183"/>
      <c r="AU79" s="183"/>
      <c r="AV79" s="183"/>
      <c r="AW79" s="183"/>
      <c r="AX79" s="183"/>
      <c r="AY79" s="183"/>
      <c r="AZ79" s="183"/>
      <c r="BA79" s="183"/>
      <c r="BB79" s="183"/>
      <c r="BC79" s="183"/>
      <c r="BD79" s="183"/>
      <c r="BE79" s="183"/>
      <c r="BF79" s="183"/>
      <c r="BG79" s="183"/>
      <c r="BH79" s="183"/>
      <c r="BI79" s="183"/>
      <c r="BJ79" s="183"/>
      <c r="BK79" s="183"/>
      <c r="BL79" s="183"/>
      <c r="BM79" s="183"/>
      <c r="BN79" s="183"/>
      <c r="BO79" s="183"/>
      <c r="BP79" s="183"/>
      <c r="BQ79" s="183"/>
      <c r="BR79" s="183"/>
      <c r="BS79" s="183"/>
      <c r="BT79" s="183"/>
      <c r="BU79" s="183"/>
      <c r="BV79" s="183"/>
      <c r="BW79" s="183"/>
      <c r="BX79" s="183"/>
      <c r="BY79" s="183"/>
      <c r="BZ79" s="183"/>
      <c r="CA79" s="183"/>
      <c r="CB79" s="183"/>
      <c r="CC79" s="183"/>
      <c r="CD79" s="183"/>
      <c r="CE79" s="183"/>
      <c r="CF79" s="183"/>
      <c r="CG79" s="183"/>
      <c r="CH79" s="183"/>
      <c r="CI79" s="183"/>
      <c r="CJ79" s="183"/>
      <c r="CK79" s="183"/>
      <c r="CL79" s="183"/>
      <c r="CM79" s="183"/>
      <c r="CN79" s="183"/>
      <c r="CO79" s="183"/>
      <c r="CP79" s="183"/>
      <c r="CQ79" s="183"/>
      <c r="CR79" s="183"/>
    </row>
    <row r="80" spans="1:96" ht="45" customHeight="1">
      <c r="A80" s="192"/>
      <c r="B80" s="729"/>
      <c r="C80" s="729"/>
      <c r="D80" s="199">
        <v>4</v>
      </c>
      <c r="E80" s="200" t="str">
        <f>Вопросы!F104</f>
        <v xml:space="preserve">Наличие места аварийного восстановления </v>
      </c>
      <c r="F80" s="341"/>
      <c r="G80" s="365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  <c r="AE80" s="183"/>
      <c r="AF80" s="183"/>
      <c r="AG80" s="183"/>
      <c r="AH80" s="183"/>
      <c r="AI80" s="183"/>
      <c r="AJ80" s="183"/>
      <c r="AK80" s="183"/>
      <c r="AL80" s="183"/>
      <c r="AM80" s="183"/>
      <c r="AN80" s="183"/>
      <c r="AO80" s="183"/>
      <c r="AP80" s="183"/>
      <c r="AQ80" s="183"/>
      <c r="AR80" s="183"/>
      <c r="AS80" s="183"/>
      <c r="AT80" s="183"/>
      <c r="AU80" s="183"/>
      <c r="AV80" s="183"/>
      <c r="AW80" s="183"/>
      <c r="AX80" s="183"/>
      <c r="AY80" s="183"/>
      <c r="AZ80" s="183"/>
      <c r="BA80" s="183"/>
      <c r="BB80" s="183"/>
      <c r="BC80" s="183"/>
      <c r="BD80" s="183"/>
      <c r="BE80" s="183"/>
      <c r="BF80" s="183"/>
      <c r="BG80" s="183"/>
      <c r="BH80" s="183"/>
      <c r="BI80" s="183"/>
      <c r="BJ80" s="183"/>
      <c r="BK80" s="183"/>
      <c r="BL80" s="183"/>
      <c r="BM80" s="183"/>
      <c r="BN80" s="183"/>
      <c r="BO80" s="183"/>
      <c r="BP80" s="183"/>
      <c r="BQ80" s="183"/>
      <c r="BR80" s="183"/>
      <c r="BS80" s="183"/>
      <c r="BT80" s="183"/>
      <c r="BU80" s="183"/>
      <c r="BV80" s="183"/>
      <c r="BW80" s="183"/>
      <c r="BX80" s="183"/>
      <c r="BY80" s="183"/>
      <c r="BZ80" s="183"/>
      <c r="CA80" s="183"/>
      <c r="CB80" s="183"/>
      <c r="CC80" s="183"/>
      <c r="CD80" s="183"/>
      <c r="CE80" s="183"/>
      <c r="CF80" s="183"/>
      <c r="CG80" s="183"/>
      <c r="CH80" s="183"/>
      <c r="CI80" s="183"/>
      <c r="CJ80" s="183"/>
      <c r="CK80" s="183"/>
      <c r="CL80" s="183"/>
      <c r="CM80" s="183"/>
      <c r="CN80" s="183"/>
      <c r="CO80" s="183"/>
      <c r="CP80" s="183"/>
      <c r="CQ80" s="183"/>
      <c r="CR80" s="183"/>
    </row>
    <row r="81" spans="1:96" ht="45" customHeight="1">
      <c r="A81" s="192"/>
      <c r="B81" s="732" t="str">
        <f>Вопросы!D111</f>
        <v>6. Аутсорсинг</v>
      </c>
      <c r="C81" s="733"/>
      <c r="D81" s="199">
        <v>1</v>
      </c>
      <c r="E81" s="200" t="str">
        <f>Вопросы!F111</f>
        <v>Наличие аутсорсинговой политики</v>
      </c>
      <c r="F81" s="341"/>
      <c r="G81" s="365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83"/>
      <c r="AD81" s="183"/>
      <c r="AE81" s="183"/>
      <c r="AF81" s="183"/>
      <c r="AG81" s="183"/>
      <c r="AH81" s="183"/>
      <c r="AI81" s="183"/>
      <c r="AJ81" s="183"/>
      <c r="AK81" s="183"/>
      <c r="AL81" s="183"/>
      <c r="AM81" s="183"/>
      <c r="AN81" s="183"/>
      <c r="AO81" s="183"/>
      <c r="AP81" s="183"/>
      <c r="AQ81" s="183"/>
      <c r="AR81" s="183"/>
      <c r="AS81" s="183"/>
      <c r="AT81" s="183"/>
      <c r="AU81" s="183"/>
      <c r="AV81" s="183"/>
      <c r="AW81" s="183"/>
      <c r="AX81" s="183"/>
      <c r="AY81" s="183"/>
      <c r="AZ81" s="183"/>
      <c r="BA81" s="183"/>
      <c r="BB81" s="183"/>
      <c r="BC81" s="183"/>
      <c r="BD81" s="183"/>
      <c r="BE81" s="183"/>
      <c r="BF81" s="183"/>
      <c r="BG81" s="183"/>
      <c r="BH81" s="183"/>
      <c r="BI81" s="183"/>
      <c r="BJ81" s="183"/>
      <c r="BK81" s="183"/>
      <c r="BL81" s="183"/>
      <c r="BM81" s="183"/>
      <c r="BN81" s="183"/>
      <c r="BO81" s="183"/>
      <c r="BP81" s="183"/>
      <c r="BQ81" s="183"/>
      <c r="BR81" s="183"/>
      <c r="BS81" s="183"/>
      <c r="BT81" s="183"/>
      <c r="BU81" s="183"/>
      <c r="BV81" s="183"/>
      <c r="BW81" s="183"/>
      <c r="BX81" s="183"/>
      <c r="BY81" s="183"/>
      <c r="BZ81" s="183"/>
      <c r="CA81" s="183"/>
      <c r="CB81" s="183"/>
      <c r="CC81" s="183"/>
      <c r="CD81" s="183"/>
      <c r="CE81" s="183"/>
      <c r="CF81" s="183"/>
      <c r="CG81" s="183"/>
      <c r="CH81" s="183"/>
      <c r="CI81" s="183"/>
      <c r="CJ81" s="183"/>
      <c r="CK81" s="183"/>
      <c r="CL81" s="183"/>
      <c r="CM81" s="183"/>
      <c r="CN81" s="183"/>
      <c r="CO81" s="183"/>
      <c r="CP81" s="183"/>
      <c r="CQ81" s="183"/>
      <c r="CR81" s="183"/>
    </row>
    <row r="82" spans="1:96" ht="45" customHeight="1">
      <c r="A82" s="192"/>
      <c r="B82" s="734"/>
      <c r="C82" s="735"/>
      <c r="D82" s="199">
        <v>2</v>
      </c>
      <c r="E82" s="200" t="str">
        <f>Вопросы!F112</f>
        <v xml:space="preserve">Начилие письменных соглашений между СО и поставщиком услуг </v>
      </c>
      <c r="F82" s="341"/>
      <c r="G82" s="365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83"/>
      <c r="AD82" s="183"/>
      <c r="AE82" s="183"/>
      <c r="AF82" s="183"/>
      <c r="AG82" s="183"/>
      <c r="AH82" s="183"/>
      <c r="AI82" s="183"/>
      <c r="AJ82" s="183"/>
      <c r="AK82" s="183"/>
      <c r="AL82" s="183"/>
      <c r="AM82" s="183"/>
      <c r="AN82" s="183"/>
      <c r="AO82" s="183"/>
      <c r="AP82" s="183"/>
      <c r="AQ82" s="183"/>
      <c r="AR82" s="183"/>
      <c r="AS82" s="183"/>
      <c r="AT82" s="183"/>
      <c r="AU82" s="183"/>
      <c r="AV82" s="183"/>
      <c r="AW82" s="183"/>
      <c r="AX82" s="183"/>
      <c r="AY82" s="183"/>
      <c r="AZ82" s="183"/>
      <c r="BA82" s="183"/>
      <c r="BB82" s="183"/>
      <c r="BC82" s="183"/>
      <c r="BD82" s="183"/>
      <c r="BE82" s="183"/>
      <c r="BF82" s="183"/>
      <c r="BG82" s="183"/>
      <c r="BH82" s="183"/>
      <c r="BI82" s="183"/>
      <c r="BJ82" s="183"/>
      <c r="BK82" s="183"/>
      <c r="BL82" s="183"/>
      <c r="BM82" s="183"/>
      <c r="BN82" s="183"/>
      <c r="BO82" s="183"/>
      <c r="BP82" s="183"/>
      <c r="BQ82" s="183"/>
      <c r="BR82" s="183"/>
      <c r="BS82" s="183"/>
      <c r="BT82" s="183"/>
      <c r="BU82" s="183"/>
      <c r="BV82" s="183"/>
      <c r="BW82" s="183"/>
      <c r="BX82" s="183"/>
      <c r="BY82" s="183"/>
      <c r="BZ82" s="183"/>
      <c r="CA82" s="183"/>
      <c r="CB82" s="183"/>
      <c r="CC82" s="183"/>
      <c r="CD82" s="183"/>
      <c r="CE82" s="183"/>
      <c r="CF82" s="183"/>
      <c r="CG82" s="183"/>
      <c r="CH82" s="183"/>
      <c r="CI82" s="183"/>
      <c r="CJ82" s="183"/>
      <c r="CK82" s="183"/>
      <c r="CL82" s="183"/>
      <c r="CM82" s="183"/>
      <c r="CN82" s="183"/>
      <c r="CO82" s="183"/>
      <c r="CP82" s="183"/>
      <c r="CQ82" s="183"/>
      <c r="CR82" s="183"/>
    </row>
    <row r="83" spans="1:96" ht="45" customHeight="1">
      <c r="A83" s="192"/>
      <c r="B83" s="736" t="str">
        <f>Вопросы!C121</f>
        <v>Кредитный риск</v>
      </c>
      <c r="C83" s="737"/>
      <c r="D83" s="737"/>
      <c r="E83" s="737"/>
      <c r="F83" s="738"/>
      <c r="G83" s="365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83"/>
      <c r="AD83" s="183"/>
      <c r="AE83" s="183"/>
      <c r="AF83" s="183"/>
      <c r="AG83" s="183"/>
      <c r="AH83" s="183"/>
      <c r="AI83" s="183"/>
      <c r="AJ83" s="183"/>
      <c r="AK83" s="183"/>
      <c r="AL83" s="183"/>
      <c r="AM83" s="183"/>
      <c r="AN83" s="183"/>
      <c r="AO83" s="183"/>
      <c r="AP83" s="183"/>
      <c r="AQ83" s="183"/>
      <c r="AR83" s="183"/>
      <c r="AS83" s="183"/>
      <c r="AT83" s="183"/>
      <c r="AU83" s="183"/>
      <c r="AV83" s="183"/>
      <c r="AW83" s="183"/>
      <c r="AX83" s="183"/>
      <c r="AY83" s="183"/>
      <c r="AZ83" s="183"/>
      <c r="BA83" s="183"/>
      <c r="BB83" s="183"/>
      <c r="BC83" s="183"/>
      <c r="BD83" s="183"/>
      <c r="BE83" s="183"/>
      <c r="BF83" s="183"/>
      <c r="BG83" s="183"/>
      <c r="BH83" s="183"/>
      <c r="BI83" s="183"/>
      <c r="BJ83" s="183"/>
      <c r="BK83" s="183"/>
      <c r="BL83" s="183"/>
      <c r="BM83" s="183"/>
      <c r="BN83" s="183"/>
      <c r="BO83" s="183"/>
      <c r="BP83" s="183"/>
      <c r="BQ83" s="183"/>
      <c r="BR83" s="183"/>
      <c r="BS83" s="183"/>
      <c r="BT83" s="183"/>
      <c r="BU83" s="183"/>
      <c r="BV83" s="183"/>
      <c r="BW83" s="183"/>
      <c r="BX83" s="183"/>
      <c r="BY83" s="183"/>
      <c r="BZ83" s="183"/>
      <c r="CA83" s="183"/>
      <c r="CB83" s="183"/>
      <c r="CC83" s="183"/>
      <c r="CD83" s="183"/>
      <c r="CE83" s="183"/>
      <c r="CF83" s="183"/>
      <c r="CG83" s="183"/>
      <c r="CH83" s="183"/>
      <c r="CI83" s="183"/>
      <c r="CJ83" s="183"/>
      <c r="CK83" s="183"/>
      <c r="CL83" s="183"/>
      <c r="CM83" s="183"/>
      <c r="CN83" s="183"/>
      <c r="CO83" s="183"/>
      <c r="CP83" s="183"/>
      <c r="CQ83" s="183"/>
      <c r="CR83" s="183"/>
    </row>
    <row r="84" spans="1:96" ht="45" customHeight="1">
      <c r="A84" s="192"/>
      <c r="B84" s="729" t="str">
        <f>Вопросы!D121</f>
        <v>1. Кредитный менеджмент</v>
      </c>
      <c r="C84" s="729"/>
      <c r="D84" s="199">
        <v>1</v>
      </c>
      <c r="E84" s="200" t="str">
        <f>Вопросы!F121</f>
        <v>Наличие кредитной политики (в целом: политика перестрахования, инвестиционная политика, политика контрагента)</v>
      </c>
      <c r="F84" s="341"/>
      <c r="G84" s="365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83"/>
      <c r="AD84" s="183"/>
      <c r="AE84" s="183"/>
      <c r="AF84" s="183"/>
      <c r="AG84" s="183"/>
      <c r="AH84" s="183"/>
      <c r="AI84" s="183"/>
      <c r="AJ84" s="183"/>
      <c r="AK84" s="183"/>
      <c r="AL84" s="183"/>
      <c r="AM84" s="183"/>
      <c r="AN84" s="183"/>
      <c r="AO84" s="183"/>
      <c r="AP84" s="183"/>
      <c r="AQ84" s="183"/>
      <c r="AR84" s="183"/>
      <c r="AS84" s="183"/>
      <c r="AT84" s="183"/>
      <c r="AU84" s="183"/>
      <c r="AV84" s="183"/>
      <c r="AW84" s="183"/>
      <c r="AX84" s="183"/>
      <c r="AY84" s="183"/>
      <c r="AZ84" s="183"/>
      <c r="BA84" s="183"/>
      <c r="BB84" s="183"/>
      <c r="BC84" s="183"/>
      <c r="BD84" s="183"/>
      <c r="BE84" s="183"/>
      <c r="BF84" s="183"/>
      <c r="BG84" s="183"/>
      <c r="BH84" s="183"/>
      <c r="BI84" s="183"/>
      <c r="BJ84" s="183"/>
      <c r="BK84" s="183"/>
      <c r="BL84" s="183"/>
      <c r="BM84" s="183"/>
      <c r="BN84" s="183"/>
      <c r="BO84" s="183"/>
      <c r="BP84" s="183"/>
      <c r="BQ84" s="183"/>
      <c r="BR84" s="183"/>
      <c r="BS84" s="183"/>
      <c r="BT84" s="183"/>
      <c r="BU84" s="183"/>
      <c r="BV84" s="183"/>
      <c r="BW84" s="183"/>
      <c r="BX84" s="183"/>
      <c r="BY84" s="183"/>
      <c r="BZ84" s="183"/>
      <c r="CA84" s="183"/>
      <c r="CB84" s="183"/>
      <c r="CC84" s="183"/>
      <c r="CD84" s="183"/>
      <c r="CE84" s="183"/>
      <c r="CF84" s="183"/>
      <c r="CG84" s="183"/>
      <c r="CH84" s="183"/>
      <c r="CI84" s="183"/>
      <c r="CJ84" s="183"/>
      <c r="CK84" s="183"/>
      <c r="CL84" s="183"/>
      <c r="CM84" s="183"/>
      <c r="CN84" s="183"/>
      <c r="CO84" s="183"/>
      <c r="CP84" s="183"/>
      <c r="CQ84" s="183"/>
      <c r="CR84" s="183"/>
    </row>
    <row r="85" spans="1:96" ht="45" customHeight="1">
      <c r="A85" s="192"/>
      <c r="B85" s="729"/>
      <c r="C85" s="729"/>
      <c r="D85" s="199">
        <v>2</v>
      </c>
      <c r="E85" s="200" t="str">
        <f>Вопросы!F122</f>
        <v xml:space="preserve">Пересмотр кредитной политики </v>
      </c>
      <c r="F85" s="341"/>
      <c r="G85" s="365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83"/>
      <c r="AD85" s="183"/>
      <c r="AE85" s="183"/>
      <c r="AF85" s="183"/>
      <c r="AG85" s="183"/>
      <c r="AH85" s="183"/>
      <c r="AI85" s="183"/>
      <c r="AJ85" s="183"/>
      <c r="AK85" s="183"/>
      <c r="AL85" s="183"/>
      <c r="AM85" s="183"/>
      <c r="AN85" s="183"/>
      <c r="AO85" s="183"/>
      <c r="AP85" s="183"/>
      <c r="AQ85" s="183"/>
      <c r="AR85" s="183"/>
      <c r="AS85" s="183"/>
      <c r="AT85" s="183"/>
      <c r="AU85" s="183"/>
      <c r="AV85" s="183"/>
      <c r="AW85" s="183"/>
      <c r="AX85" s="183"/>
      <c r="AY85" s="183"/>
      <c r="AZ85" s="183"/>
      <c r="BA85" s="183"/>
      <c r="BB85" s="183"/>
      <c r="BC85" s="183"/>
      <c r="BD85" s="183"/>
      <c r="BE85" s="183"/>
      <c r="BF85" s="183"/>
      <c r="BG85" s="183"/>
      <c r="BH85" s="183"/>
      <c r="BI85" s="183"/>
      <c r="BJ85" s="183"/>
      <c r="BK85" s="183"/>
      <c r="BL85" s="183"/>
      <c r="BM85" s="183"/>
      <c r="BN85" s="183"/>
      <c r="BO85" s="183"/>
      <c r="BP85" s="183"/>
      <c r="BQ85" s="183"/>
      <c r="BR85" s="183"/>
      <c r="BS85" s="183"/>
      <c r="BT85" s="183"/>
      <c r="BU85" s="183"/>
      <c r="BV85" s="183"/>
      <c r="BW85" s="183"/>
      <c r="BX85" s="183"/>
      <c r="BY85" s="183"/>
      <c r="BZ85" s="183"/>
      <c r="CA85" s="183"/>
      <c r="CB85" s="183"/>
      <c r="CC85" s="183"/>
      <c r="CD85" s="183"/>
      <c r="CE85" s="183"/>
      <c r="CF85" s="183"/>
      <c r="CG85" s="183"/>
      <c r="CH85" s="183"/>
      <c r="CI85" s="183"/>
      <c r="CJ85" s="183"/>
      <c r="CK85" s="183"/>
      <c r="CL85" s="183"/>
      <c r="CM85" s="183"/>
      <c r="CN85" s="183"/>
      <c r="CO85" s="183"/>
      <c r="CP85" s="183"/>
      <c r="CQ85" s="183"/>
      <c r="CR85" s="183"/>
    </row>
    <row r="86" spans="1:96" ht="45" customHeight="1">
      <c r="A86" s="192"/>
      <c r="B86" s="729"/>
      <c r="C86" s="729"/>
      <c r="D86" s="199">
        <v>3</v>
      </c>
      <c r="E86" s="200" t="str">
        <f>Вопросы!F123</f>
        <v>Регулярные отчеты по мониторингу и контролю кредитного риска</v>
      </c>
      <c r="F86" s="341"/>
      <c r="G86" s="365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83"/>
      <c r="AF86" s="183"/>
      <c r="AG86" s="183"/>
      <c r="AH86" s="183"/>
      <c r="AI86" s="183"/>
      <c r="AJ86" s="183"/>
      <c r="AK86" s="183"/>
      <c r="AL86" s="183"/>
      <c r="AM86" s="183"/>
      <c r="AN86" s="183"/>
      <c r="AO86" s="183"/>
      <c r="AP86" s="183"/>
      <c r="AQ86" s="183"/>
      <c r="AR86" s="183"/>
      <c r="AS86" s="183"/>
      <c r="AT86" s="183"/>
      <c r="AU86" s="183"/>
      <c r="AV86" s="183"/>
      <c r="AW86" s="183"/>
      <c r="AX86" s="183"/>
      <c r="AY86" s="183"/>
      <c r="AZ86" s="183"/>
      <c r="BA86" s="183"/>
      <c r="BB86" s="183"/>
      <c r="BC86" s="183"/>
      <c r="BD86" s="183"/>
      <c r="BE86" s="183"/>
      <c r="BF86" s="183"/>
      <c r="BG86" s="183"/>
      <c r="BH86" s="183"/>
      <c r="BI86" s="183"/>
      <c r="BJ86" s="183"/>
      <c r="BK86" s="183"/>
      <c r="BL86" s="183"/>
      <c r="BM86" s="183"/>
      <c r="BN86" s="183"/>
      <c r="BO86" s="183"/>
      <c r="BP86" s="183"/>
      <c r="BQ86" s="183"/>
      <c r="BR86" s="183"/>
      <c r="BS86" s="183"/>
      <c r="BT86" s="183"/>
      <c r="BU86" s="183"/>
      <c r="BV86" s="183"/>
      <c r="BW86" s="183"/>
      <c r="BX86" s="183"/>
      <c r="BY86" s="183"/>
      <c r="BZ86" s="183"/>
      <c r="CA86" s="183"/>
      <c r="CB86" s="183"/>
      <c r="CC86" s="183"/>
      <c r="CD86" s="183"/>
      <c r="CE86" s="183"/>
      <c r="CF86" s="183"/>
      <c r="CG86" s="183"/>
      <c r="CH86" s="183"/>
      <c r="CI86" s="183"/>
      <c r="CJ86" s="183"/>
      <c r="CK86" s="183"/>
      <c r="CL86" s="183"/>
      <c r="CM86" s="183"/>
      <c r="CN86" s="183"/>
      <c r="CO86" s="183"/>
      <c r="CP86" s="183"/>
      <c r="CQ86" s="183"/>
      <c r="CR86" s="183"/>
    </row>
    <row r="87" spans="1:96" ht="45" customHeight="1">
      <c r="A87" s="192"/>
      <c r="B87" s="729"/>
      <c r="C87" s="729"/>
      <c r="D87" s="199">
        <v>4</v>
      </c>
      <c r="E87" s="200" t="str">
        <f>Вопросы!F124</f>
        <v>Наличие комитета по управлению кредитным риском</v>
      </c>
      <c r="F87" s="341"/>
      <c r="G87" s="365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83"/>
      <c r="AD87" s="183"/>
      <c r="AE87" s="183"/>
      <c r="AF87" s="183"/>
      <c r="AG87" s="183"/>
      <c r="AH87" s="183"/>
      <c r="AI87" s="183"/>
      <c r="AJ87" s="183"/>
      <c r="AK87" s="183"/>
      <c r="AL87" s="183"/>
      <c r="AM87" s="183"/>
      <c r="AN87" s="183"/>
      <c r="AO87" s="183"/>
      <c r="AP87" s="183"/>
      <c r="AQ87" s="183"/>
      <c r="AR87" s="183"/>
      <c r="AS87" s="183"/>
      <c r="AT87" s="183"/>
      <c r="AU87" s="183"/>
      <c r="AV87" s="183"/>
      <c r="AW87" s="183"/>
      <c r="AX87" s="183"/>
      <c r="AY87" s="183"/>
      <c r="AZ87" s="183"/>
      <c r="BA87" s="183"/>
      <c r="BB87" s="183"/>
      <c r="BC87" s="183"/>
      <c r="BD87" s="183"/>
      <c r="BE87" s="183"/>
      <c r="BF87" s="183"/>
      <c r="BG87" s="183"/>
      <c r="BH87" s="183"/>
      <c r="BI87" s="183"/>
      <c r="BJ87" s="183"/>
      <c r="BK87" s="183"/>
      <c r="BL87" s="183"/>
      <c r="BM87" s="183"/>
      <c r="BN87" s="183"/>
      <c r="BO87" s="183"/>
      <c r="BP87" s="183"/>
      <c r="BQ87" s="183"/>
      <c r="BR87" s="183"/>
      <c r="BS87" s="183"/>
      <c r="BT87" s="183"/>
      <c r="BU87" s="183"/>
      <c r="BV87" s="183"/>
      <c r="BW87" s="183"/>
      <c r="BX87" s="183"/>
      <c r="BY87" s="183"/>
      <c r="BZ87" s="183"/>
      <c r="CA87" s="183"/>
      <c r="CB87" s="183"/>
      <c r="CC87" s="183"/>
      <c r="CD87" s="183"/>
      <c r="CE87" s="183"/>
      <c r="CF87" s="183"/>
      <c r="CG87" s="183"/>
      <c r="CH87" s="183"/>
      <c r="CI87" s="183"/>
      <c r="CJ87" s="183"/>
      <c r="CK87" s="183"/>
      <c r="CL87" s="183"/>
      <c r="CM87" s="183"/>
      <c r="CN87" s="183"/>
      <c r="CO87" s="183"/>
      <c r="CP87" s="183"/>
      <c r="CQ87" s="183"/>
      <c r="CR87" s="183"/>
    </row>
    <row r="88" spans="1:96" ht="45" customHeight="1">
      <c r="A88" s="192"/>
      <c r="B88" s="739" t="str">
        <f>Вопросы!D131</f>
        <v>2. Концентрация кредитного риска</v>
      </c>
      <c r="C88" s="740"/>
      <c r="D88" s="199">
        <v>1</v>
      </c>
      <c r="E88" s="200" t="str">
        <f>Вопросы!F131</f>
        <v>Отношение дебиторской задолженности страхователей и перестрахователей к совокупным премиям</v>
      </c>
      <c r="F88" s="341"/>
      <c r="G88" s="365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83"/>
      <c r="AD88" s="183"/>
      <c r="AE88" s="183"/>
      <c r="AF88" s="183"/>
      <c r="AG88" s="183"/>
      <c r="AH88" s="183"/>
      <c r="AI88" s="183"/>
      <c r="AJ88" s="183"/>
      <c r="AK88" s="183"/>
      <c r="AL88" s="183"/>
      <c r="AM88" s="183"/>
      <c r="AN88" s="183"/>
      <c r="AO88" s="183"/>
      <c r="AP88" s="183"/>
      <c r="AQ88" s="183"/>
      <c r="AR88" s="183"/>
      <c r="AS88" s="183"/>
      <c r="AT88" s="183"/>
      <c r="AU88" s="183"/>
      <c r="AV88" s="183"/>
      <c r="AW88" s="183"/>
      <c r="AX88" s="183"/>
      <c r="AY88" s="183"/>
      <c r="AZ88" s="183"/>
      <c r="BA88" s="183"/>
      <c r="BB88" s="183"/>
      <c r="BC88" s="183"/>
      <c r="BD88" s="183"/>
      <c r="BE88" s="183"/>
      <c r="BF88" s="183"/>
      <c r="BG88" s="183"/>
      <c r="BH88" s="183"/>
      <c r="BI88" s="183"/>
      <c r="BJ88" s="183"/>
      <c r="BK88" s="183"/>
      <c r="BL88" s="183"/>
      <c r="BM88" s="183"/>
      <c r="BN88" s="183"/>
      <c r="BO88" s="183"/>
      <c r="BP88" s="183"/>
      <c r="BQ88" s="183"/>
      <c r="BR88" s="183"/>
      <c r="BS88" s="183"/>
      <c r="BT88" s="183"/>
      <c r="BU88" s="183"/>
      <c r="BV88" s="183"/>
      <c r="BW88" s="183"/>
      <c r="BX88" s="183"/>
      <c r="BY88" s="183"/>
      <c r="BZ88" s="183"/>
      <c r="CA88" s="183"/>
      <c r="CB88" s="183"/>
      <c r="CC88" s="183"/>
      <c r="CD88" s="183"/>
      <c r="CE88" s="183"/>
      <c r="CF88" s="183"/>
      <c r="CG88" s="183"/>
      <c r="CH88" s="183"/>
      <c r="CI88" s="183"/>
      <c r="CJ88" s="183"/>
      <c r="CK88" s="183"/>
      <c r="CL88" s="183"/>
      <c r="CM88" s="183"/>
      <c r="CN88" s="183"/>
      <c r="CO88" s="183"/>
      <c r="CP88" s="183"/>
      <c r="CQ88" s="183"/>
      <c r="CR88" s="183"/>
    </row>
    <row r="89" spans="1:96" ht="45" customHeight="1">
      <c r="A89" s="192"/>
      <c r="B89" s="741"/>
      <c r="C89" s="742"/>
      <c r="D89" s="199">
        <v>2</v>
      </c>
      <c r="E89" s="200" t="str">
        <f>Вопросы!F132</f>
        <v>Доля инвестиционных активов в одной организации и его аффилиированных лицах в чистых активах</v>
      </c>
      <c r="F89" s="341"/>
      <c r="G89" s="365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83"/>
      <c r="AD89" s="183"/>
      <c r="AE89" s="183"/>
      <c r="AF89" s="183"/>
      <c r="AG89" s="183"/>
      <c r="AH89" s="183"/>
      <c r="AI89" s="183"/>
      <c r="AJ89" s="183"/>
      <c r="AK89" s="183"/>
      <c r="AL89" s="183"/>
      <c r="AM89" s="183"/>
      <c r="AN89" s="183"/>
      <c r="AO89" s="183"/>
      <c r="AP89" s="183"/>
      <c r="AQ89" s="183"/>
      <c r="AR89" s="183"/>
      <c r="AS89" s="183"/>
      <c r="AT89" s="183"/>
      <c r="AU89" s="183"/>
      <c r="AV89" s="183"/>
      <c r="AW89" s="183"/>
      <c r="AX89" s="183"/>
      <c r="AY89" s="183"/>
      <c r="AZ89" s="183"/>
      <c r="BA89" s="183"/>
      <c r="BB89" s="183"/>
      <c r="BC89" s="183"/>
      <c r="BD89" s="183"/>
      <c r="BE89" s="183"/>
      <c r="BF89" s="183"/>
      <c r="BG89" s="183"/>
      <c r="BH89" s="183"/>
      <c r="BI89" s="183"/>
      <c r="BJ89" s="183"/>
      <c r="BK89" s="183"/>
      <c r="BL89" s="183"/>
      <c r="BM89" s="183"/>
      <c r="BN89" s="183"/>
      <c r="BO89" s="183"/>
      <c r="BP89" s="183"/>
      <c r="BQ89" s="183"/>
      <c r="BR89" s="183"/>
      <c r="BS89" s="183"/>
      <c r="BT89" s="183"/>
      <c r="BU89" s="183"/>
      <c r="BV89" s="183"/>
      <c r="BW89" s="183"/>
      <c r="BX89" s="183"/>
      <c r="BY89" s="183"/>
      <c r="BZ89" s="183"/>
      <c r="CA89" s="183"/>
      <c r="CB89" s="183"/>
      <c r="CC89" s="183"/>
      <c r="CD89" s="183"/>
      <c r="CE89" s="183"/>
      <c r="CF89" s="183"/>
      <c r="CG89" s="183"/>
      <c r="CH89" s="183"/>
      <c r="CI89" s="183"/>
      <c r="CJ89" s="183"/>
      <c r="CK89" s="183"/>
      <c r="CL89" s="183"/>
      <c r="CM89" s="183"/>
      <c r="CN89" s="183"/>
      <c r="CO89" s="183"/>
      <c r="CP89" s="183"/>
      <c r="CQ89" s="183"/>
      <c r="CR89" s="183"/>
    </row>
    <row r="90" spans="1:96" ht="45" customHeight="1">
      <c r="A90" s="192"/>
      <c r="B90" s="741"/>
      <c r="C90" s="742"/>
      <c r="D90" s="199">
        <v>3</v>
      </c>
      <c r="E90" s="200" t="str">
        <f>Вопросы!F133</f>
        <v>Доля совокупных инвестиционных активов в банках второго уровня и аффилиированных лицах банка с долгосрочным кредитным рейтингом ниже «В» агентства «Standard &amp; Poor's» или рейтингом аналогичного уровня одного из других рейтинговых агентств в чистых активах</v>
      </c>
      <c r="F90" s="341"/>
      <c r="G90" s="365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83"/>
      <c r="AD90" s="183"/>
      <c r="AE90" s="183"/>
      <c r="AF90" s="183"/>
      <c r="AG90" s="183"/>
      <c r="AH90" s="183"/>
      <c r="AI90" s="183"/>
      <c r="AJ90" s="183"/>
      <c r="AK90" s="183"/>
      <c r="AL90" s="183"/>
      <c r="AM90" s="183"/>
      <c r="AN90" s="183"/>
      <c r="AO90" s="183"/>
      <c r="AP90" s="183"/>
      <c r="AQ90" s="183"/>
      <c r="AR90" s="183"/>
      <c r="AS90" s="183"/>
      <c r="AT90" s="183"/>
      <c r="AU90" s="183"/>
      <c r="AV90" s="183"/>
      <c r="AW90" s="183"/>
      <c r="AX90" s="183"/>
      <c r="AY90" s="183"/>
      <c r="AZ90" s="183"/>
      <c r="BA90" s="183"/>
      <c r="BB90" s="183"/>
      <c r="BC90" s="183"/>
      <c r="BD90" s="183"/>
      <c r="BE90" s="183"/>
      <c r="BF90" s="183"/>
      <c r="BG90" s="183"/>
      <c r="BH90" s="183"/>
      <c r="BI90" s="183"/>
      <c r="BJ90" s="183"/>
      <c r="BK90" s="183"/>
      <c r="BL90" s="183"/>
      <c r="BM90" s="183"/>
      <c r="BN90" s="183"/>
      <c r="BO90" s="183"/>
      <c r="BP90" s="183"/>
      <c r="BQ90" s="183"/>
      <c r="BR90" s="183"/>
      <c r="BS90" s="183"/>
      <c r="BT90" s="183"/>
      <c r="BU90" s="183"/>
      <c r="BV90" s="183"/>
      <c r="BW90" s="183"/>
      <c r="BX90" s="183"/>
      <c r="BY90" s="183"/>
      <c r="BZ90" s="183"/>
      <c r="CA90" s="183"/>
      <c r="CB90" s="183"/>
      <c r="CC90" s="183"/>
      <c r="CD90" s="183"/>
      <c r="CE90" s="183"/>
      <c r="CF90" s="183"/>
      <c r="CG90" s="183"/>
      <c r="CH90" s="183"/>
      <c r="CI90" s="183"/>
      <c r="CJ90" s="183"/>
      <c r="CK90" s="183"/>
      <c r="CL90" s="183"/>
      <c r="CM90" s="183"/>
      <c r="CN90" s="183"/>
      <c r="CO90" s="183"/>
      <c r="CP90" s="183"/>
      <c r="CQ90" s="183"/>
      <c r="CR90" s="183"/>
    </row>
    <row r="91" spans="1:96" ht="45" customHeight="1">
      <c r="A91" s="192"/>
      <c r="B91" s="741"/>
      <c r="C91" s="742"/>
      <c r="D91" s="199">
        <v>4</v>
      </c>
      <c r="E91" s="200" t="str">
        <f>Вопросы!F134</f>
        <v>Доля активов в дочерних организациях</v>
      </c>
      <c r="F91" s="341"/>
      <c r="G91" s="365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83"/>
      <c r="AF91" s="183"/>
      <c r="AG91" s="183"/>
      <c r="AH91" s="183"/>
      <c r="AI91" s="183"/>
      <c r="AJ91" s="183"/>
      <c r="AK91" s="183"/>
      <c r="AL91" s="183"/>
      <c r="AM91" s="183"/>
      <c r="AN91" s="183"/>
      <c r="AO91" s="183"/>
      <c r="AP91" s="183"/>
      <c r="AQ91" s="183"/>
      <c r="AR91" s="183"/>
      <c r="AS91" s="183"/>
      <c r="AT91" s="183"/>
      <c r="AU91" s="183"/>
      <c r="AV91" s="183"/>
      <c r="AW91" s="183"/>
      <c r="AX91" s="183"/>
      <c r="AY91" s="183"/>
      <c r="AZ91" s="183"/>
      <c r="BA91" s="183"/>
      <c r="BB91" s="183"/>
      <c r="BC91" s="183"/>
      <c r="BD91" s="183"/>
      <c r="BE91" s="183"/>
      <c r="BF91" s="183"/>
      <c r="BG91" s="183"/>
      <c r="BH91" s="183"/>
      <c r="BI91" s="183"/>
      <c r="BJ91" s="183"/>
      <c r="BK91" s="183"/>
      <c r="BL91" s="183"/>
      <c r="BM91" s="183"/>
      <c r="BN91" s="183"/>
      <c r="BO91" s="183"/>
      <c r="BP91" s="183"/>
      <c r="BQ91" s="183"/>
      <c r="BR91" s="183"/>
      <c r="BS91" s="183"/>
      <c r="BT91" s="183"/>
      <c r="BU91" s="183"/>
      <c r="BV91" s="183"/>
      <c r="BW91" s="183"/>
      <c r="BX91" s="183"/>
      <c r="BY91" s="183"/>
      <c r="BZ91" s="183"/>
      <c r="CA91" s="183"/>
      <c r="CB91" s="183"/>
      <c r="CC91" s="183"/>
      <c r="CD91" s="183"/>
      <c r="CE91" s="183"/>
      <c r="CF91" s="183"/>
      <c r="CG91" s="183"/>
      <c r="CH91" s="183"/>
      <c r="CI91" s="183"/>
      <c r="CJ91" s="183"/>
      <c r="CK91" s="183"/>
      <c r="CL91" s="183"/>
      <c r="CM91" s="183"/>
      <c r="CN91" s="183"/>
      <c r="CO91" s="183"/>
      <c r="CP91" s="183"/>
      <c r="CQ91" s="183"/>
      <c r="CR91" s="183"/>
    </row>
    <row r="92" spans="1:96" ht="45" customHeight="1">
      <c r="A92" s="192"/>
      <c r="B92" s="741"/>
      <c r="C92" s="742"/>
      <c r="D92" s="199">
        <v>5</v>
      </c>
      <c r="E92" s="200" t="str">
        <f>Вопросы!F135</f>
        <v>Наличие кредитов или гарантий аффилиированным организациям</v>
      </c>
      <c r="F92" s="341"/>
      <c r="G92" s="365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83"/>
      <c r="AD92" s="183"/>
      <c r="AE92" s="183"/>
      <c r="AF92" s="183"/>
      <c r="AG92" s="183"/>
      <c r="AH92" s="183"/>
      <c r="AI92" s="183"/>
      <c r="AJ92" s="183"/>
      <c r="AK92" s="183"/>
      <c r="AL92" s="183"/>
      <c r="AM92" s="183"/>
      <c r="AN92" s="183"/>
      <c r="AO92" s="183"/>
      <c r="AP92" s="183"/>
      <c r="AQ92" s="183"/>
      <c r="AR92" s="183"/>
      <c r="AS92" s="183"/>
      <c r="AT92" s="183"/>
      <c r="AU92" s="183"/>
      <c r="AV92" s="183"/>
      <c r="AW92" s="183"/>
      <c r="AX92" s="183"/>
      <c r="AY92" s="183"/>
      <c r="AZ92" s="183"/>
      <c r="BA92" s="183"/>
      <c r="BB92" s="183"/>
      <c r="BC92" s="183"/>
      <c r="BD92" s="183"/>
      <c r="BE92" s="183"/>
      <c r="BF92" s="183"/>
      <c r="BG92" s="183"/>
      <c r="BH92" s="183"/>
      <c r="BI92" s="183"/>
      <c r="BJ92" s="183"/>
      <c r="BK92" s="183"/>
      <c r="BL92" s="183"/>
      <c r="BM92" s="183"/>
      <c r="BN92" s="183"/>
      <c r="BO92" s="183"/>
      <c r="BP92" s="183"/>
      <c r="BQ92" s="183"/>
      <c r="BR92" s="183"/>
      <c r="BS92" s="183"/>
      <c r="BT92" s="183"/>
      <c r="BU92" s="183"/>
      <c r="BV92" s="183"/>
      <c r="BW92" s="183"/>
      <c r="BX92" s="183"/>
      <c r="BY92" s="183"/>
      <c r="BZ92" s="183"/>
      <c r="CA92" s="183"/>
      <c r="CB92" s="183"/>
      <c r="CC92" s="183"/>
      <c r="CD92" s="183"/>
      <c r="CE92" s="183"/>
      <c r="CF92" s="183"/>
      <c r="CG92" s="183"/>
      <c r="CH92" s="183"/>
      <c r="CI92" s="183"/>
      <c r="CJ92" s="183"/>
      <c r="CK92" s="183"/>
      <c r="CL92" s="183"/>
      <c r="CM92" s="183"/>
      <c r="CN92" s="183"/>
      <c r="CO92" s="183"/>
      <c r="CP92" s="183"/>
      <c r="CQ92" s="183"/>
      <c r="CR92" s="183"/>
    </row>
    <row r="93" spans="1:96" ht="45" customHeight="1">
      <c r="A93" s="192"/>
      <c r="B93" s="741"/>
      <c r="C93" s="742"/>
      <c r="D93" s="199">
        <v>6</v>
      </c>
      <c r="E93" s="200" t="str">
        <f>Вопросы!F136</f>
        <v>Доля дебиторской задолженности (без учета перестраховщиков) в инвестиционных активах (деньги, вклады, ЦБ, недвижимость)</v>
      </c>
      <c r="F93" s="341"/>
      <c r="G93" s="365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83"/>
      <c r="AD93" s="183"/>
      <c r="AE93" s="183"/>
      <c r="AF93" s="183"/>
      <c r="AG93" s="183"/>
      <c r="AH93" s="183"/>
      <c r="AI93" s="183"/>
      <c r="AJ93" s="183"/>
      <c r="AK93" s="183"/>
      <c r="AL93" s="183"/>
      <c r="AM93" s="183"/>
      <c r="AN93" s="183"/>
      <c r="AO93" s="183"/>
      <c r="AP93" s="183"/>
      <c r="AQ93" s="183"/>
      <c r="AR93" s="183"/>
      <c r="AS93" s="183"/>
      <c r="AT93" s="183"/>
      <c r="AU93" s="183"/>
      <c r="AV93" s="183"/>
      <c r="AW93" s="183"/>
      <c r="AX93" s="183"/>
      <c r="AY93" s="183"/>
      <c r="AZ93" s="183"/>
      <c r="BA93" s="183"/>
      <c r="BB93" s="183"/>
      <c r="BC93" s="183"/>
      <c r="BD93" s="183"/>
      <c r="BE93" s="183"/>
      <c r="BF93" s="183"/>
      <c r="BG93" s="183"/>
      <c r="BH93" s="183"/>
      <c r="BI93" s="183"/>
      <c r="BJ93" s="183"/>
      <c r="BK93" s="183"/>
      <c r="BL93" s="183"/>
      <c r="BM93" s="183"/>
      <c r="BN93" s="183"/>
      <c r="BO93" s="183"/>
      <c r="BP93" s="183"/>
      <c r="BQ93" s="183"/>
      <c r="BR93" s="183"/>
      <c r="BS93" s="183"/>
      <c r="BT93" s="183"/>
      <c r="BU93" s="183"/>
      <c r="BV93" s="183"/>
      <c r="BW93" s="183"/>
      <c r="BX93" s="183"/>
      <c r="BY93" s="183"/>
      <c r="BZ93" s="183"/>
      <c r="CA93" s="183"/>
      <c r="CB93" s="183"/>
      <c r="CC93" s="183"/>
      <c r="CD93" s="183"/>
      <c r="CE93" s="183"/>
      <c r="CF93" s="183"/>
      <c r="CG93" s="183"/>
      <c r="CH93" s="183"/>
      <c r="CI93" s="183"/>
      <c r="CJ93" s="183"/>
      <c r="CK93" s="183"/>
      <c r="CL93" s="183"/>
      <c r="CM93" s="183"/>
      <c r="CN93" s="183"/>
      <c r="CO93" s="183"/>
      <c r="CP93" s="183"/>
      <c r="CQ93" s="183"/>
      <c r="CR93" s="183"/>
    </row>
    <row r="94" spans="1:96" ht="45" customHeight="1">
      <c r="A94" s="192"/>
      <c r="B94" s="743"/>
      <c r="C94" s="744"/>
      <c r="D94" s="199">
        <v>7</v>
      </c>
      <c r="E94" s="200" t="str">
        <f>Вопросы!F137</f>
        <v>Доля премий, переданных одной перестраховочной организации по действующим договорам</v>
      </c>
      <c r="F94" s="341"/>
      <c r="G94" s="365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83"/>
      <c r="AF94" s="183"/>
      <c r="AG94" s="183"/>
      <c r="AH94" s="183"/>
      <c r="AI94" s="183"/>
      <c r="AJ94" s="183"/>
      <c r="AK94" s="183"/>
      <c r="AL94" s="183"/>
      <c r="AM94" s="183"/>
      <c r="AN94" s="183"/>
      <c r="AO94" s="183"/>
      <c r="AP94" s="183"/>
      <c r="AQ94" s="183"/>
      <c r="AR94" s="183"/>
      <c r="AS94" s="183"/>
      <c r="AT94" s="183"/>
      <c r="AU94" s="183"/>
      <c r="AV94" s="183"/>
      <c r="AW94" s="183"/>
      <c r="AX94" s="183"/>
      <c r="AY94" s="183"/>
      <c r="AZ94" s="183"/>
      <c r="BA94" s="183"/>
      <c r="BB94" s="183"/>
      <c r="BC94" s="183"/>
      <c r="BD94" s="183"/>
      <c r="BE94" s="183"/>
      <c r="BF94" s="183"/>
      <c r="BG94" s="183"/>
      <c r="BH94" s="183"/>
      <c r="BI94" s="183"/>
      <c r="BJ94" s="183"/>
      <c r="BK94" s="183"/>
      <c r="BL94" s="183"/>
      <c r="BM94" s="183"/>
      <c r="BN94" s="183"/>
      <c r="BO94" s="183"/>
      <c r="BP94" s="183"/>
      <c r="BQ94" s="183"/>
      <c r="BR94" s="183"/>
      <c r="BS94" s="183"/>
      <c r="BT94" s="183"/>
      <c r="BU94" s="183"/>
      <c r="BV94" s="183"/>
      <c r="BW94" s="183"/>
      <c r="BX94" s="183"/>
      <c r="BY94" s="183"/>
      <c r="BZ94" s="183"/>
      <c r="CA94" s="183"/>
      <c r="CB94" s="183"/>
      <c r="CC94" s="183"/>
      <c r="CD94" s="183"/>
      <c r="CE94" s="183"/>
      <c r="CF94" s="183"/>
      <c r="CG94" s="183"/>
      <c r="CH94" s="183"/>
      <c r="CI94" s="183"/>
      <c r="CJ94" s="183"/>
      <c r="CK94" s="183"/>
      <c r="CL94" s="183"/>
      <c r="CM94" s="183"/>
      <c r="CN94" s="183"/>
      <c r="CO94" s="183"/>
      <c r="CP94" s="183"/>
      <c r="CQ94" s="183"/>
      <c r="CR94" s="183"/>
    </row>
    <row r="95" spans="1:96" ht="45" customHeight="1">
      <c r="A95" s="192"/>
      <c r="B95" s="739" t="str">
        <f>Вопросы!D141</f>
        <v>3. Финансовая прочность контрагента</v>
      </c>
      <c r="C95" s="740"/>
      <c r="D95" s="199">
        <v>1</v>
      </c>
      <c r="E95" s="200" t="str">
        <f>Вопросы!F141</f>
        <v xml:space="preserve">Отношение сумм к получению от перестраховщика к доле перестраховщика в страховых резервах </v>
      </c>
      <c r="F95" s="341"/>
      <c r="G95" s="365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83"/>
      <c r="AF95" s="183"/>
      <c r="AG95" s="183"/>
      <c r="AH95" s="183"/>
      <c r="AI95" s="183"/>
      <c r="AJ95" s="183"/>
      <c r="AK95" s="183"/>
      <c r="AL95" s="183"/>
      <c r="AM95" s="183"/>
      <c r="AN95" s="183"/>
      <c r="AO95" s="183"/>
      <c r="AP95" s="183"/>
      <c r="AQ95" s="183"/>
      <c r="AR95" s="183"/>
      <c r="AS95" s="183"/>
      <c r="AT95" s="183"/>
      <c r="AU95" s="183"/>
      <c r="AV95" s="183"/>
      <c r="AW95" s="183"/>
      <c r="AX95" s="183"/>
      <c r="AY95" s="183"/>
      <c r="AZ95" s="183"/>
      <c r="BA95" s="183"/>
      <c r="BB95" s="183"/>
      <c r="BC95" s="183"/>
      <c r="BD95" s="183"/>
      <c r="BE95" s="183"/>
      <c r="BF95" s="183"/>
      <c r="BG95" s="183"/>
      <c r="BH95" s="183"/>
      <c r="BI95" s="183"/>
      <c r="BJ95" s="183"/>
      <c r="BK95" s="183"/>
      <c r="BL95" s="183"/>
      <c r="BM95" s="183"/>
      <c r="BN95" s="183"/>
      <c r="BO95" s="183"/>
      <c r="BP95" s="183"/>
      <c r="BQ95" s="183"/>
      <c r="BR95" s="183"/>
      <c r="BS95" s="183"/>
      <c r="BT95" s="183"/>
      <c r="BU95" s="183"/>
      <c r="BV95" s="183"/>
      <c r="BW95" s="183"/>
      <c r="BX95" s="183"/>
      <c r="BY95" s="183"/>
      <c r="BZ95" s="183"/>
      <c r="CA95" s="183"/>
      <c r="CB95" s="183"/>
      <c r="CC95" s="183"/>
      <c r="CD95" s="183"/>
      <c r="CE95" s="183"/>
      <c r="CF95" s="183"/>
      <c r="CG95" s="183"/>
      <c r="CH95" s="183"/>
      <c r="CI95" s="183"/>
      <c r="CJ95" s="183"/>
      <c r="CK95" s="183"/>
      <c r="CL95" s="183"/>
      <c r="CM95" s="183"/>
      <c r="CN95" s="183"/>
      <c r="CO95" s="183"/>
      <c r="CP95" s="183"/>
      <c r="CQ95" s="183"/>
      <c r="CR95" s="183"/>
    </row>
    <row r="96" spans="1:96" ht="45" customHeight="1">
      <c r="A96" s="192"/>
      <c r="B96" s="741"/>
      <c r="C96" s="742"/>
      <c r="D96" s="199">
        <v>2</v>
      </c>
      <c r="E96" s="200" t="str">
        <f>Вопросы!F142</f>
        <v>Отношение ДЗ (кроме ДЗ страховых брокеров) сроком более 3 месяцев к валовому доходу от чистых премий</v>
      </c>
      <c r="F96" s="341"/>
      <c r="G96" s="365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83"/>
      <c r="AD96" s="183"/>
      <c r="AE96" s="183"/>
      <c r="AF96" s="183"/>
      <c r="AG96" s="183"/>
      <c r="AH96" s="183"/>
      <c r="AI96" s="183"/>
      <c r="AJ96" s="183"/>
      <c r="AK96" s="183"/>
      <c r="AL96" s="183"/>
      <c r="AM96" s="183"/>
      <c r="AN96" s="183"/>
      <c r="AO96" s="183"/>
      <c r="AP96" s="183"/>
      <c r="AQ96" s="183"/>
      <c r="AR96" s="183"/>
      <c r="AS96" s="183"/>
      <c r="AT96" s="183"/>
      <c r="AU96" s="183"/>
      <c r="AV96" s="183"/>
      <c r="AW96" s="183"/>
      <c r="AX96" s="183"/>
      <c r="AY96" s="183"/>
      <c r="AZ96" s="183"/>
      <c r="BA96" s="183"/>
      <c r="BB96" s="183"/>
      <c r="BC96" s="183"/>
      <c r="BD96" s="183"/>
      <c r="BE96" s="183"/>
      <c r="BF96" s="183"/>
      <c r="BG96" s="183"/>
      <c r="BH96" s="183"/>
      <c r="BI96" s="183"/>
      <c r="BJ96" s="183"/>
      <c r="BK96" s="183"/>
      <c r="BL96" s="183"/>
      <c r="BM96" s="183"/>
      <c r="BN96" s="183"/>
      <c r="BO96" s="183"/>
      <c r="BP96" s="183"/>
      <c r="BQ96" s="183"/>
      <c r="BR96" s="183"/>
      <c r="BS96" s="183"/>
      <c r="BT96" s="183"/>
      <c r="BU96" s="183"/>
      <c r="BV96" s="183"/>
      <c r="BW96" s="183"/>
      <c r="BX96" s="183"/>
      <c r="BY96" s="183"/>
      <c r="BZ96" s="183"/>
      <c r="CA96" s="183"/>
      <c r="CB96" s="183"/>
      <c r="CC96" s="183"/>
      <c r="CD96" s="183"/>
      <c r="CE96" s="183"/>
      <c r="CF96" s="183"/>
      <c r="CG96" s="183"/>
      <c r="CH96" s="183"/>
      <c r="CI96" s="183"/>
      <c r="CJ96" s="183"/>
      <c r="CK96" s="183"/>
      <c r="CL96" s="183"/>
      <c r="CM96" s="183"/>
      <c r="CN96" s="183"/>
      <c r="CO96" s="183"/>
      <c r="CP96" s="183"/>
      <c r="CQ96" s="183"/>
      <c r="CR96" s="183"/>
    </row>
    <row r="97" spans="1:96" ht="45" customHeight="1">
      <c r="A97" s="192"/>
      <c r="B97" s="741"/>
      <c r="C97" s="742"/>
      <c r="D97" s="199">
        <v>3</v>
      </c>
      <c r="E97" s="200" t="str">
        <f>Вопросы!F143</f>
        <v>Отношение ДЗ страховых брокеров сроком более 3 месяцев (прочая задолженность) к валовому доходу от чистых премий</v>
      </c>
      <c r="F97" s="341"/>
      <c r="G97" s="365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83"/>
      <c r="AD97" s="183"/>
      <c r="AE97" s="183"/>
      <c r="AF97" s="183"/>
      <c r="AG97" s="183"/>
      <c r="AH97" s="183"/>
      <c r="AI97" s="183"/>
      <c r="AJ97" s="183"/>
      <c r="AK97" s="183"/>
      <c r="AL97" s="183"/>
      <c r="AM97" s="183"/>
      <c r="AN97" s="183"/>
      <c r="AO97" s="183"/>
      <c r="AP97" s="183"/>
      <c r="AQ97" s="183"/>
      <c r="AR97" s="183"/>
      <c r="AS97" s="183"/>
      <c r="AT97" s="183"/>
      <c r="AU97" s="183"/>
      <c r="AV97" s="183"/>
      <c r="AW97" s="183"/>
      <c r="AX97" s="183"/>
      <c r="AY97" s="183"/>
      <c r="AZ97" s="183"/>
      <c r="BA97" s="183"/>
      <c r="BB97" s="183"/>
      <c r="BC97" s="183"/>
      <c r="BD97" s="183"/>
      <c r="BE97" s="183"/>
      <c r="BF97" s="183"/>
      <c r="BG97" s="183"/>
      <c r="BH97" s="183"/>
      <c r="BI97" s="183"/>
      <c r="BJ97" s="183"/>
      <c r="BK97" s="183"/>
      <c r="BL97" s="183"/>
      <c r="BM97" s="183"/>
      <c r="BN97" s="183"/>
      <c r="BO97" s="183"/>
      <c r="BP97" s="183"/>
      <c r="BQ97" s="183"/>
      <c r="BR97" s="183"/>
      <c r="BS97" s="183"/>
      <c r="BT97" s="183"/>
      <c r="BU97" s="183"/>
      <c r="BV97" s="183"/>
      <c r="BW97" s="183"/>
      <c r="BX97" s="183"/>
      <c r="BY97" s="183"/>
      <c r="BZ97" s="183"/>
      <c r="CA97" s="183"/>
      <c r="CB97" s="183"/>
      <c r="CC97" s="183"/>
      <c r="CD97" s="183"/>
      <c r="CE97" s="183"/>
      <c r="CF97" s="183"/>
      <c r="CG97" s="183"/>
      <c r="CH97" s="183"/>
      <c r="CI97" s="183"/>
      <c r="CJ97" s="183"/>
      <c r="CK97" s="183"/>
      <c r="CL97" s="183"/>
      <c r="CM97" s="183"/>
      <c r="CN97" s="183"/>
      <c r="CO97" s="183"/>
      <c r="CP97" s="183"/>
      <c r="CQ97" s="183"/>
      <c r="CR97" s="183"/>
    </row>
    <row r="98" spans="1:96" ht="45" customHeight="1">
      <c r="A98" s="192"/>
      <c r="B98" s="736" t="str">
        <f>Вопросы!C151</f>
        <v>Риск ликвидности</v>
      </c>
      <c r="C98" s="737"/>
      <c r="D98" s="737"/>
      <c r="E98" s="737"/>
      <c r="F98" s="738"/>
      <c r="G98" s="365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83"/>
      <c r="AD98" s="183"/>
      <c r="AE98" s="183"/>
      <c r="AF98" s="183"/>
      <c r="AG98" s="183"/>
      <c r="AH98" s="183"/>
      <c r="AI98" s="183"/>
      <c r="AJ98" s="183"/>
      <c r="AK98" s="183"/>
      <c r="AL98" s="183"/>
      <c r="AM98" s="183"/>
      <c r="AN98" s="183"/>
      <c r="AO98" s="183"/>
      <c r="AP98" s="183"/>
      <c r="AQ98" s="183"/>
      <c r="AR98" s="183"/>
      <c r="AS98" s="183"/>
      <c r="AT98" s="183"/>
      <c r="AU98" s="183"/>
      <c r="AV98" s="183"/>
      <c r="AW98" s="183"/>
      <c r="AX98" s="183"/>
      <c r="AY98" s="183"/>
      <c r="AZ98" s="183"/>
      <c r="BA98" s="183"/>
      <c r="BB98" s="183"/>
      <c r="BC98" s="183"/>
      <c r="BD98" s="183"/>
      <c r="BE98" s="183"/>
      <c r="BF98" s="183"/>
      <c r="BG98" s="183"/>
      <c r="BH98" s="183"/>
      <c r="BI98" s="183"/>
      <c r="BJ98" s="183"/>
      <c r="BK98" s="183"/>
      <c r="BL98" s="183"/>
      <c r="BM98" s="183"/>
      <c r="BN98" s="183"/>
      <c r="BO98" s="183"/>
      <c r="BP98" s="183"/>
      <c r="BQ98" s="183"/>
      <c r="BR98" s="183"/>
      <c r="BS98" s="183"/>
      <c r="BT98" s="183"/>
      <c r="BU98" s="183"/>
      <c r="BV98" s="183"/>
      <c r="BW98" s="183"/>
      <c r="BX98" s="183"/>
      <c r="BY98" s="183"/>
      <c r="BZ98" s="183"/>
      <c r="CA98" s="183"/>
      <c r="CB98" s="183"/>
      <c r="CC98" s="183"/>
      <c r="CD98" s="183"/>
      <c r="CE98" s="183"/>
      <c r="CF98" s="183"/>
      <c r="CG98" s="183"/>
      <c r="CH98" s="183"/>
      <c r="CI98" s="183"/>
      <c r="CJ98" s="183"/>
      <c r="CK98" s="183"/>
      <c r="CL98" s="183"/>
      <c r="CM98" s="183"/>
      <c r="CN98" s="183"/>
      <c r="CO98" s="183"/>
      <c r="CP98" s="183"/>
      <c r="CQ98" s="183"/>
      <c r="CR98" s="183"/>
    </row>
    <row r="99" spans="1:96" ht="45" customHeight="1">
      <c r="A99" s="192"/>
      <c r="B99" s="729" t="str">
        <f>Вопросы!D151</f>
        <v xml:space="preserve">1. Ликвидность </v>
      </c>
      <c r="C99" s="729"/>
      <c r="D99" s="199">
        <v>1</v>
      </c>
      <c r="E99" s="200" t="str">
        <f>Вопросы!F151</f>
        <v>Наличие стратегии ALM (управление активами и пассивами)</v>
      </c>
      <c r="F99" s="341"/>
      <c r="G99" s="365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83"/>
      <c r="AD99" s="183"/>
      <c r="AE99" s="183"/>
      <c r="AF99" s="183"/>
      <c r="AG99" s="183"/>
      <c r="AH99" s="183"/>
      <c r="AI99" s="183"/>
      <c r="AJ99" s="183"/>
      <c r="AK99" s="183"/>
      <c r="AL99" s="183"/>
      <c r="AM99" s="183"/>
      <c r="AN99" s="183"/>
      <c r="AO99" s="183"/>
      <c r="AP99" s="183"/>
      <c r="AQ99" s="183"/>
      <c r="AR99" s="183"/>
      <c r="AS99" s="183"/>
      <c r="AT99" s="183"/>
      <c r="AU99" s="183"/>
      <c r="AV99" s="183"/>
      <c r="AW99" s="183"/>
      <c r="AX99" s="183"/>
      <c r="AY99" s="183"/>
      <c r="AZ99" s="183"/>
      <c r="BA99" s="183"/>
      <c r="BB99" s="183"/>
      <c r="BC99" s="183"/>
      <c r="BD99" s="183"/>
      <c r="BE99" s="183"/>
      <c r="BF99" s="183"/>
      <c r="BG99" s="183"/>
      <c r="BH99" s="183"/>
      <c r="BI99" s="183"/>
      <c r="BJ99" s="183"/>
      <c r="BK99" s="183"/>
      <c r="BL99" s="183"/>
      <c r="BM99" s="183"/>
      <c r="BN99" s="183"/>
      <c r="BO99" s="183"/>
      <c r="BP99" s="183"/>
      <c r="BQ99" s="183"/>
      <c r="BR99" s="183"/>
      <c r="BS99" s="183"/>
      <c r="BT99" s="183"/>
      <c r="BU99" s="183"/>
      <c r="BV99" s="183"/>
      <c r="BW99" s="183"/>
      <c r="BX99" s="183"/>
      <c r="BY99" s="183"/>
      <c r="BZ99" s="183"/>
      <c r="CA99" s="183"/>
      <c r="CB99" s="183"/>
      <c r="CC99" s="183"/>
      <c r="CD99" s="183"/>
      <c r="CE99" s="183"/>
      <c r="CF99" s="183"/>
      <c r="CG99" s="183"/>
      <c r="CH99" s="183"/>
      <c r="CI99" s="183"/>
      <c r="CJ99" s="183"/>
      <c r="CK99" s="183"/>
      <c r="CL99" s="183"/>
      <c r="CM99" s="183"/>
      <c r="CN99" s="183"/>
      <c r="CO99" s="183"/>
      <c r="CP99" s="183"/>
      <c r="CQ99" s="183"/>
      <c r="CR99" s="183"/>
    </row>
    <row r="100" spans="1:96" ht="45" customHeight="1">
      <c r="A100" s="192"/>
      <c r="B100" s="729"/>
      <c r="C100" s="729"/>
      <c r="D100" s="199">
        <v>2</v>
      </c>
      <c r="E100" s="200" t="str">
        <f>Вопросы!F152</f>
        <v>Частота пересмотра стратегии ALM</v>
      </c>
      <c r="F100" s="341"/>
      <c r="G100" s="365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83"/>
      <c r="AD100" s="183"/>
      <c r="AE100" s="183"/>
      <c r="AF100" s="183"/>
      <c r="AG100" s="183"/>
      <c r="AH100" s="183"/>
      <c r="AI100" s="183"/>
      <c r="AJ100" s="183"/>
      <c r="AK100" s="183"/>
      <c r="AL100" s="183"/>
      <c r="AM100" s="183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3"/>
      <c r="AX100" s="183"/>
      <c r="AY100" s="183"/>
      <c r="AZ100" s="183"/>
      <c r="BA100" s="183"/>
      <c r="BB100" s="183"/>
      <c r="BC100" s="183"/>
      <c r="BD100" s="183"/>
      <c r="BE100" s="183"/>
      <c r="BF100" s="183"/>
      <c r="BG100" s="183"/>
      <c r="BH100" s="183"/>
      <c r="BI100" s="183"/>
      <c r="BJ100" s="183"/>
      <c r="BK100" s="183"/>
      <c r="BL100" s="183"/>
      <c r="BM100" s="183"/>
      <c r="BN100" s="183"/>
      <c r="BO100" s="183"/>
      <c r="BP100" s="183"/>
      <c r="BQ100" s="183"/>
      <c r="BR100" s="183"/>
      <c r="BS100" s="183"/>
      <c r="BT100" s="183"/>
      <c r="BU100" s="183"/>
      <c r="BV100" s="183"/>
      <c r="BW100" s="183"/>
      <c r="BX100" s="183"/>
      <c r="BY100" s="183"/>
      <c r="BZ100" s="183"/>
      <c r="CA100" s="183"/>
      <c r="CB100" s="183"/>
      <c r="CC100" s="183"/>
      <c r="CD100" s="183"/>
      <c r="CE100" s="183"/>
      <c r="CF100" s="183"/>
      <c r="CG100" s="183"/>
      <c r="CH100" s="183"/>
      <c r="CI100" s="183"/>
      <c r="CJ100" s="183"/>
      <c r="CK100" s="183"/>
      <c r="CL100" s="183"/>
      <c r="CM100" s="183"/>
      <c r="CN100" s="183"/>
      <c r="CO100" s="183"/>
      <c r="CP100" s="183"/>
      <c r="CQ100" s="183"/>
      <c r="CR100" s="183"/>
    </row>
    <row r="101" spans="1:96" ht="45" customHeight="1">
      <c r="A101" s="192"/>
      <c r="B101" s="729"/>
      <c r="C101" s="729"/>
      <c r="D101" s="199">
        <v>3</v>
      </c>
      <c r="E101" s="200" t="str">
        <f>Вопросы!F153</f>
        <v>Доля инвестиций в недвижимость в совокупных активах</v>
      </c>
      <c r="F101" s="341"/>
      <c r="G101" s="365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83"/>
      <c r="AD101" s="183"/>
      <c r="AE101" s="183"/>
      <c r="AF101" s="183"/>
      <c r="AG101" s="183"/>
      <c r="AH101" s="183"/>
      <c r="AI101" s="183"/>
      <c r="AJ101" s="183"/>
      <c r="AK101" s="183"/>
      <c r="AL101" s="183"/>
      <c r="AM101" s="183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3"/>
      <c r="AX101" s="183"/>
      <c r="AY101" s="183"/>
      <c r="AZ101" s="183"/>
      <c r="BA101" s="183"/>
      <c r="BB101" s="183"/>
      <c r="BC101" s="183"/>
      <c r="BD101" s="183"/>
      <c r="BE101" s="183"/>
      <c r="BF101" s="183"/>
      <c r="BG101" s="183"/>
      <c r="BH101" s="183"/>
      <c r="BI101" s="183"/>
      <c r="BJ101" s="183"/>
      <c r="BK101" s="183"/>
      <c r="BL101" s="183"/>
      <c r="BM101" s="183"/>
      <c r="BN101" s="183"/>
      <c r="BO101" s="183"/>
      <c r="BP101" s="183"/>
      <c r="BQ101" s="183"/>
      <c r="BR101" s="183"/>
      <c r="BS101" s="183"/>
      <c r="BT101" s="183"/>
      <c r="BU101" s="183"/>
      <c r="BV101" s="183"/>
      <c r="BW101" s="183"/>
      <c r="BX101" s="183"/>
      <c r="BY101" s="183"/>
      <c r="BZ101" s="183"/>
      <c r="CA101" s="183"/>
      <c r="CB101" s="183"/>
      <c r="CC101" s="183"/>
      <c r="CD101" s="183"/>
      <c r="CE101" s="183"/>
      <c r="CF101" s="183"/>
      <c r="CG101" s="183"/>
      <c r="CH101" s="183"/>
      <c r="CI101" s="183"/>
      <c r="CJ101" s="183"/>
      <c r="CK101" s="183"/>
      <c r="CL101" s="183"/>
      <c r="CM101" s="183"/>
      <c r="CN101" s="183"/>
      <c r="CO101" s="183"/>
      <c r="CP101" s="183"/>
      <c r="CQ101" s="183"/>
      <c r="CR101" s="183"/>
    </row>
    <row r="102" spans="1:96" ht="45" customHeight="1">
      <c r="A102" s="192"/>
      <c r="B102" s="729"/>
      <c r="C102" s="729"/>
      <c r="D102" s="199">
        <v>4</v>
      </c>
      <c r="E102" s="200" t="str">
        <f>Вопросы!F154</f>
        <v>Инвестиции в деривативы или РЕПО на отчетную дату</v>
      </c>
      <c r="F102" s="341"/>
      <c r="G102" s="365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83"/>
      <c r="AD102" s="183"/>
      <c r="AE102" s="183"/>
      <c r="AF102" s="183"/>
      <c r="AG102" s="183"/>
      <c r="AH102" s="183"/>
      <c r="AI102" s="183"/>
      <c r="AJ102" s="183"/>
      <c r="AK102" s="183"/>
      <c r="AL102" s="183"/>
      <c r="AM102" s="183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3"/>
      <c r="AX102" s="183"/>
      <c r="AY102" s="183"/>
      <c r="AZ102" s="183"/>
      <c r="BA102" s="183"/>
      <c r="BB102" s="183"/>
      <c r="BC102" s="183"/>
      <c r="BD102" s="183"/>
      <c r="BE102" s="183"/>
      <c r="BF102" s="183"/>
      <c r="BG102" s="183"/>
      <c r="BH102" s="183"/>
      <c r="BI102" s="183"/>
      <c r="BJ102" s="183"/>
      <c r="BK102" s="183"/>
      <c r="BL102" s="183"/>
      <c r="BM102" s="183"/>
      <c r="BN102" s="183"/>
      <c r="BO102" s="183"/>
      <c r="BP102" s="183"/>
      <c r="BQ102" s="183"/>
      <c r="BR102" s="183"/>
      <c r="BS102" s="183"/>
      <c r="BT102" s="183"/>
      <c r="BU102" s="183"/>
      <c r="BV102" s="183"/>
      <c r="BW102" s="183"/>
      <c r="BX102" s="183"/>
      <c r="BY102" s="183"/>
      <c r="BZ102" s="183"/>
      <c r="CA102" s="183"/>
      <c r="CB102" s="183"/>
      <c r="CC102" s="183"/>
      <c r="CD102" s="183"/>
      <c r="CE102" s="183"/>
      <c r="CF102" s="183"/>
      <c r="CG102" s="183"/>
      <c r="CH102" s="183"/>
      <c r="CI102" s="183"/>
      <c r="CJ102" s="183"/>
      <c r="CK102" s="183"/>
      <c r="CL102" s="183"/>
      <c r="CM102" s="183"/>
      <c r="CN102" s="183"/>
      <c r="CO102" s="183"/>
      <c r="CP102" s="183"/>
      <c r="CQ102" s="183"/>
      <c r="CR102" s="183"/>
    </row>
    <row r="103" spans="1:96" ht="45" customHeight="1">
      <c r="A103" s="192"/>
      <c r="B103" s="729"/>
      <c r="C103" s="729"/>
      <c r="D103" s="199">
        <v>5</v>
      </c>
      <c r="E103" s="200" t="str">
        <f>Вопросы!F155</f>
        <v>Доля недоходных активов в совокупных активах (все, кроме вкладов и ЦБ,недоходные активы = активы приносящие 0% доходности)</v>
      </c>
      <c r="F103" s="341"/>
      <c r="G103" s="365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83"/>
      <c r="AD103" s="183"/>
      <c r="AE103" s="183"/>
      <c r="AF103" s="183"/>
      <c r="AG103" s="183"/>
      <c r="AH103" s="183"/>
      <c r="AI103" s="183"/>
      <c r="AJ103" s="183"/>
      <c r="AK103" s="183"/>
      <c r="AL103" s="183"/>
      <c r="AM103" s="183"/>
      <c r="AN103" s="183"/>
      <c r="AO103" s="183"/>
      <c r="AP103" s="183"/>
      <c r="AQ103" s="183"/>
      <c r="AR103" s="183"/>
      <c r="AS103" s="183"/>
      <c r="AT103" s="183"/>
      <c r="AU103" s="183"/>
      <c r="AV103" s="183"/>
      <c r="AW103" s="183"/>
      <c r="AX103" s="183"/>
      <c r="AY103" s="183"/>
      <c r="AZ103" s="183"/>
      <c r="BA103" s="183"/>
      <c r="BB103" s="183"/>
      <c r="BC103" s="183"/>
      <c r="BD103" s="183"/>
      <c r="BE103" s="183"/>
      <c r="BF103" s="183"/>
      <c r="BG103" s="183"/>
      <c r="BH103" s="183"/>
      <c r="BI103" s="183"/>
      <c r="BJ103" s="183"/>
      <c r="BK103" s="183"/>
      <c r="BL103" s="183"/>
      <c r="BM103" s="183"/>
      <c r="BN103" s="183"/>
      <c r="BO103" s="183"/>
      <c r="BP103" s="183"/>
      <c r="BQ103" s="183"/>
      <c r="BR103" s="183"/>
      <c r="BS103" s="183"/>
      <c r="BT103" s="183"/>
      <c r="BU103" s="183"/>
      <c r="BV103" s="183"/>
      <c r="BW103" s="183"/>
      <c r="BX103" s="183"/>
      <c r="BY103" s="183"/>
      <c r="BZ103" s="183"/>
      <c r="CA103" s="183"/>
      <c r="CB103" s="183"/>
      <c r="CC103" s="183"/>
      <c r="CD103" s="183"/>
      <c r="CE103" s="183"/>
      <c r="CF103" s="183"/>
      <c r="CG103" s="183"/>
      <c r="CH103" s="183"/>
      <c r="CI103" s="183"/>
      <c r="CJ103" s="183"/>
      <c r="CK103" s="183"/>
      <c r="CL103" s="183"/>
      <c r="CM103" s="183"/>
      <c r="CN103" s="183"/>
      <c r="CO103" s="183"/>
      <c r="CP103" s="183"/>
      <c r="CQ103" s="183"/>
      <c r="CR103" s="183"/>
    </row>
    <row r="104" spans="1:96" ht="45" customHeight="1">
      <c r="A104" s="192"/>
      <c r="B104" s="729"/>
      <c r="C104" s="729"/>
      <c r="D104" s="199">
        <v>6</v>
      </c>
      <c r="E104" s="200" t="str">
        <f>Вопросы!F156</f>
        <v>Коэффициент ликвидности , отношение ликвидных активов (деньги в кассе, на счетах в банках, краткосрочных вклады до 30 дней, краткосрочные займы, кредиты овернайт) к ликвидным обязательствам (обязательства со сроком исполнения 30 дней)</v>
      </c>
      <c r="F104" s="341"/>
      <c r="G104" s="365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83"/>
      <c r="AD104" s="183"/>
      <c r="AE104" s="183"/>
      <c r="AF104" s="183"/>
      <c r="AG104" s="183"/>
      <c r="AH104" s="183"/>
      <c r="AI104" s="183"/>
      <c r="AJ104" s="183"/>
      <c r="AK104" s="183"/>
      <c r="AL104" s="183"/>
      <c r="AM104" s="183"/>
      <c r="AN104" s="183"/>
      <c r="AO104" s="183"/>
      <c r="AP104" s="183"/>
      <c r="AQ104" s="183"/>
      <c r="AR104" s="183"/>
      <c r="AS104" s="183"/>
      <c r="AT104" s="183"/>
      <c r="AU104" s="183"/>
      <c r="AV104" s="183"/>
      <c r="AW104" s="183"/>
      <c r="AX104" s="183"/>
      <c r="AY104" s="183"/>
      <c r="AZ104" s="183"/>
      <c r="BA104" s="183"/>
      <c r="BB104" s="183"/>
      <c r="BC104" s="183"/>
      <c r="BD104" s="183"/>
      <c r="BE104" s="183"/>
      <c r="BF104" s="183"/>
      <c r="BG104" s="183"/>
      <c r="BH104" s="183"/>
      <c r="BI104" s="183"/>
      <c r="BJ104" s="183"/>
      <c r="BK104" s="183"/>
      <c r="BL104" s="183"/>
      <c r="BM104" s="183"/>
      <c r="BN104" s="183"/>
      <c r="BO104" s="183"/>
      <c r="BP104" s="183"/>
      <c r="BQ104" s="183"/>
      <c r="BR104" s="183"/>
      <c r="BS104" s="183"/>
      <c r="BT104" s="183"/>
      <c r="BU104" s="183"/>
      <c r="BV104" s="183"/>
      <c r="BW104" s="183"/>
      <c r="BX104" s="183"/>
      <c r="BY104" s="183"/>
      <c r="BZ104" s="183"/>
      <c r="CA104" s="183"/>
      <c r="CB104" s="183"/>
      <c r="CC104" s="183"/>
      <c r="CD104" s="183"/>
      <c r="CE104" s="183"/>
      <c r="CF104" s="183"/>
      <c r="CG104" s="183"/>
      <c r="CH104" s="183"/>
      <c r="CI104" s="183"/>
      <c r="CJ104" s="183"/>
      <c r="CK104" s="183"/>
      <c r="CL104" s="183"/>
      <c r="CM104" s="183"/>
      <c r="CN104" s="183"/>
      <c r="CO104" s="183"/>
      <c r="CP104" s="183"/>
      <c r="CQ104" s="183"/>
      <c r="CR104" s="183"/>
    </row>
    <row r="105" spans="1:96" ht="45" customHeight="1">
      <c r="A105" s="192"/>
      <c r="B105" s="729" t="str">
        <f>Вопросы!D161</f>
        <v>2. Финансирование ликвидности</v>
      </c>
      <c r="C105" s="729"/>
      <c r="D105" s="199">
        <v>1</v>
      </c>
      <c r="E105" s="200" t="str">
        <f>Вопросы!F161</f>
        <v>Наличие стратегии финансирования ликвидности</v>
      </c>
      <c r="F105" s="341"/>
      <c r="G105" s="365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83"/>
      <c r="AD105" s="183"/>
      <c r="AE105" s="183"/>
      <c r="AF105" s="183"/>
      <c r="AG105" s="183"/>
      <c r="AH105" s="183"/>
      <c r="AI105" s="183"/>
      <c r="AJ105" s="183"/>
      <c r="AK105" s="183"/>
      <c r="AL105" s="183"/>
      <c r="AM105" s="183"/>
      <c r="AN105" s="183"/>
      <c r="AO105" s="183"/>
      <c r="AP105" s="183"/>
      <c r="AQ105" s="183"/>
      <c r="AR105" s="183"/>
      <c r="AS105" s="183"/>
      <c r="AT105" s="183"/>
      <c r="AU105" s="183"/>
      <c r="AV105" s="183"/>
      <c r="AW105" s="183"/>
      <c r="AX105" s="183"/>
      <c r="AY105" s="183"/>
      <c r="AZ105" s="183"/>
      <c r="BA105" s="183"/>
      <c r="BB105" s="183"/>
      <c r="BC105" s="183"/>
      <c r="BD105" s="183"/>
      <c r="BE105" s="183"/>
      <c r="BF105" s="183"/>
      <c r="BG105" s="183"/>
      <c r="BH105" s="183"/>
      <c r="BI105" s="183"/>
      <c r="BJ105" s="183"/>
      <c r="BK105" s="183"/>
      <c r="BL105" s="183"/>
      <c r="BM105" s="183"/>
      <c r="BN105" s="183"/>
      <c r="BO105" s="183"/>
      <c r="BP105" s="183"/>
      <c r="BQ105" s="183"/>
      <c r="BR105" s="183"/>
      <c r="BS105" s="183"/>
      <c r="BT105" s="183"/>
      <c r="BU105" s="183"/>
      <c r="BV105" s="183"/>
      <c r="BW105" s="183"/>
      <c r="BX105" s="183"/>
      <c r="BY105" s="183"/>
      <c r="BZ105" s="183"/>
      <c r="CA105" s="183"/>
      <c r="CB105" s="183"/>
      <c r="CC105" s="183"/>
      <c r="CD105" s="183"/>
      <c r="CE105" s="183"/>
      <c r="CF105" s="183"/>
      <c r="CG105" s="183"/>
      <c r="CH105" s="183"/>
      <c r="CI105" s="183"/>
      <c r="CJ105" s="183"/>
      <c r="CK105" s="183"/>
      <c r="CL105" s="183"/>
      <c r="CM105" s="183"/>
      <c r="CN105" s="183"/>
      <c r="CO105" s="183"/>
      <c r="CP105" s="183"/>
      <c r="CQ105" s="183"/>
      <c r="CR105" s="183"/>
    </row>
    <row r="106" spans="1:96" ht="45" customHeight="1">
      <c r="A106" s="192"/>
      <c r="B106" s="729"/>
      <c r="C106" s="729"/>
      <c r="D106" s="199">
        <v>2</v>
      </c>
      <c r="E106" s="200" t="str">
        <f>Вопросы!F162</f>
        <v>Внутригрупповые соглашения  по финансированию ликвидности</v>
      </c>
      <c r="F106" s="341"/>
      <c r="G106" s="365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83"/>
      <c r="AF106" s="183"/>
      <c r="AG106" s="183"/>
      <c r="AH106" s="183"/>
      <c r="AI106" s="183"/>
      <c r="AJ106" s="183"/>
      <c r="AK106" s="183"/>
      <c r="AL106" s="183"/>
      <c r="AM106" s="183"/>
      <c r="AN106" s="183"/>
      <c r="AO106" s="183"/>
      <c r="AP106" s="183"/>
      <c r="AQ106" s="183"/>
      <c r="AR106" s="183"/>
      <c r="AS106" s="183"/>
      <c r="AT106" s="183"/>
      <c r="AU106" s="183"/>
      <c r="AV106" s="183"/>
      <c r="AW106" s="183"/>
      <c r="AX106" s="183"/>
      <c r="AY106" s="183"/>
      <c r="AZ106" s="183"/>
      <c r="BA106" s="183"/>
      <c r="BB106" s="183"/>
      <c r="BC106" s="183"/>
      <c r="BD106" s="183"/>
      <c r="BE106" s="183"/>
      <c r="BF106" s="183"/>
      <c r="BG106" s="183"/>
      <c r="BH106" s="183"/>
      <c r="BI106" s="183"/>
      <c r="BJ106" s="183"/>
      <c r="BK106" s="183"/>
      <c r="BL106" s="183"/>
      <c r="BM106" s="183"/>
      <c r="BN106" s="183"/>
      <c r="BO106" s="183"/>
      <c r="BP106" s="183"/>
      <c r="BQ106" s="183"/>
      <c r="BR106" s="183"/>
      <c r="BS106" s="183"/>
      <c r="BT106" s="183"/>
      <c r="BU106" s="183"/>
      <c r="BV106" s="183"/>
      <c r="BW106" s="183"/>
      <c r="BX106" s="183"/>
      <c r="BY106" s="183"/>
      <c r="BZ106" s="183"/>
      <c r="CA106" s="183"/>
      <c r="CB106" s="183"/>
      <c r="CC106" s="183"/>
      <c r="CD106" s="183"/>
      <c r="CE106" s="183"/>
      <c r="CF106" s="183"/>
      <c r="CG106" s="183"/>
      <c r="CH106" s="183"/>
      <c r="CI106" s="183"/>
      <c r="CJ106" s="183"/>
      <c r="CK106" s="183"/>
      <c r="CL106" s="183"/>
      <c r="CM106" s="183"/>
      <c r="CN106" s="183"/>
      <c r="CO106" s="183"/>
      <c r="CP106" s="183"/>
      <c r="CQ106" s="183"/>
      <c r="CR106" s="183"/>
    </row>
    <row r="107" spans="1:96" ht="45" customHeight="1">
      <c r="A107" s="192"/>
      <c r="B107" s="729"/>
      <c r="C107" s="729"/>
      <c r="D107" s="199">
        <v>3</v>
      </c>
      <c r="E107" s="200" t="str">
        <f>Вопросы!F163</f>
        <v>Средний срок погашения ДЗ</v>
      </c>
      <c r="F107" s="341"/>
      <c r="G107" s="365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83"/>
      <c r="AD107" s="183"/>
      <c r="AE107" s="183"/>
      <c r="AF107" s="183"/>
      <c r="AG107" s="183"/>
      <c r="AH107" s="183"/>
      <c r="AI107" s="183"/>
      <c r="AJ107" s="183"/>
      <c r="AK107" s="183"/>
      <c r="AL107" s="183"/>
      <c r="AM107" s="183"/>
      <c r="AN107" s="183"/>
      <c r="AO107" s="183"/>
      <c r="AP107" s="183"/>
      <c r="AQ107" s="183"/>
      <c r="AR107" s="183"/>
      <c r="AS107" s="183"/>
      <c r="AT107" s="183"/>
      <c r="AU107" s="183"/>
      <c r="AV107" s="183"/>
      <c r="AW107" s="183"/>
      <c r="AX107" s="183"/>
      <c r="AY107" s="183"/>
      <c r="AZ107" s="183"/>
      <c r="BA107" s="183"/>
      <c r="BB107" s="183"/>
      <c r="BC107" s="183"/>
      <c r="BD107" s="183"/>
      <c r="BE107" s="183"/>
      <c r="BF107" s="183"/>
      <c r="BG107" s="183"/>
      <c r="BH107" s="183"/>
      <c r="BI107" s="183"/>
      <c r="BJ107" s="183"/>
      <c r="BK107" s="183"/>
      <c r="BL107" s="183"/>
      <c r="BM107" s="183"/>
      <c r="BN107" s="183"/>
      <c r="BO107" s="183"/>
      <c r="BP107" s="183"/>
      <c r="BQ107" s="183"/>
      <c r="BR107" s="183"/>
      <c r="BS107" s="183"/>
      <c r="BT107" s="183"/>
      <c r="BU107" s="183"/>
      <c r="BV107" s="183"/>
      <c r="BW107" s="183"/>
      <c r="BX107" s="183"/>
      <c r="BY107" s="183"/>
      <c r="BZ107" s="183"/>
      <c r="CA107" s="183"/>
      <c r="CB107" s="183"/>
      <c r="CC107" s="183"/>
      <c r="CD107" s="183"/>
      <c r="CE107" s="183"/>
      <c r="CF107" s="183"/>
      <c r="CG107" s="183"/>
      <c r="CH107" s="183"/>
      <c r="CI107" s="183"/>
      <c r="CJ107" s="183"/>
      <c r="CK107" s="183"/>
      <c r="CL107" s="183"/>
      <c r="CM107" s="183"/>
      <c r="CN107" s="183"/>
      <c r="CO107" s="183"/>
      <c r="CP107" s="183"/>
      <c r="CQ107" s="183"/>
      <c r="CR107" s="183"/>
    </row>
    <row r="108" spans="1:96" ht="45" customHeight="1">
      <c r="A108" s="192"/>
      <c r="B108" s="736" t="str">
        <f>Вопросы!C171</f>
        <v>Рыночный риск</v>
      </c>
      <c r="C108" s="737"/>
      <c r="D108" s="737"/>
      <c r="E108" s="737"/>
      <c r="F108" s="738"/>
      <c r="G108" s="365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83"/>
      <c r="AD108" s="183"/>
      <c r="AE108" s="183"/>
      <c r="AF108" s="183"/>
      <c r="AG108" s="183"/>
      <c r="AH108" s="183"/>
      <c r="AI108" s="183"/>
      <c r="AJ108" s="183"/>
      <c r="AK108" s="183"/>
      <c r="AL108" s="183"/>
      <c r="AM108" s="183"/>
      <c r="AN108" s="183"/>
      <c r="AO108" s="183"/>
      <c r="AP108" s="183"/>
      <c r="AQ108" s="183"/>
      <c r="AR108" s="183"/>
      <c r="AS108" s="183"/>
      <c r="AT108" s="183"/>
      <c r="AU108" s="183"/>
      <c r="AV108" s="183"/>
      <c r="AW108" s="183"/>
      <c r="AX108" s="183"/>
      <c r="AY108" s="183"/>
      <c r="AZ108" s="183"/>
      <c r="BA108" s="183"/>
      <c r="BB108" s="183"/>
      <c r="BC108" s="183"/>
      <c r="BD108" s="183"/>
      <c r="BE108" s="183"/>
      <c r="BF108" s="183"/>
      <c r="BG108" s="183"/>
      <c r="BH108" s="183"/>
      <c r="BI108" s="183"/>
      <c r="BJ108" s="183"/>
      <c r="BK108" s="183"/>
      <c r="BL108" s="183"/>
      <c r="BM108" s="183"/>
      <c r="BN108" s="183"/>
      <c r="BO108" s="183"/>
      <c r="BP108" s="183"/>
      <c r="BQ108" s="183"/>
      <c r="BR108" s="183"/>
      <c r="BS108" s="183"/>
      <c r="BT108" s="183"/>
      <c r="BU108" s="183"/>
      <c r="BV108" s="183"/>
      <c r="BW108" s="183"/>
      <c r="BX108" s="183"/>
      <c r="BY108" s="183"/>
      <c r="BZ108" s="183"/>
      <c r="CA108" s="183"/>
      <c r="CB108" s="183"/>
      <c r="CC108" s="183"/>
      <c r="CD108" s="183"/>
      <c r="CE108" s="183"/>
      <c r="CF108" s="183"/>
      <c r="CG108" s="183"/>
      <c r="CH108" s="183"/>
      <c r="CI108" s="183"/>
      <c r="CJ108" s="183"/>
      <c r="CK108" s="183"/>
      <c r="CL108" s="183"/>
      <c r="CM108" s="183"/>
      <c r="CN108" s="183"/>
      <c r="CO108" s="183"/>
      <c r="CP108" s="183"/>
      <c r="CQ108" s="183"/>
      <c r="CR108" s="183"/>
    </row>
    <row r="109" spans="1:96" ht="45" customHeight="1">
      <c r="A109" s="192"/>
      <c r="B109" s="739" t="str">
        <f>Вопросы!D171</f>
        <v>1. Активы и оценка активов</v>
      </c>
      <c r="C109" s="740"/>
      <c r="D109" s="199">
        <v>1</v>
      </c>
      <c r="E109" s="201" t="str">
        <f>Вопросы!F171</f>
        <v>Доля инвестиций в акции в совокупных активах за минусом активов перестрахования</v>
      </c>
      <c r="F109" s="341"/>
      <c r="G109" s="365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83"/>
      <c r="AF109" s="183"/>
      <c r="AG109" s="183"/>
      <c r="AH109" s="183"/>
      <c r="AI109" s="183"/>
      <c r="AJ109" s="183"/>
      <c r="AK109" s="183"/>
      <c r="AL109" s="183"/>
      <c r="AM109" s="183"/>
      <c r="AN109" s="183"/>
      <c r="AO109" s="183"/>
      <c r="AP109" s="183"/>
      <c r="AQ109" s="183"/>
      <c r="AR109" s="183"/>
      <c r="AS109" s="183"/>
      <c r="AT109" s="183"/>
      <c r="AU109" s="183"/>
      <c r="AV109" s="183"/>
      <c r="AW109" s="183"/>
      <c r="AX109" s="183"/>
      <c r="AY109" s="183"/>
      <c r="AZ109" s="183"/>
      <c r="BA109" s="183"/>
      <c r="BB109" s="183"/>
      <c r="BC109" s="183"/>
      <c r="BD109" s="183"/>
      <c r="BE109" s="183"/>
      <c r="BF109" s="183"/>
      <c r="BG109" s="183"/>
      <c r="BH109" s="183"/>
      <c r="BI109" s="183"/>
      <c r="BJ109" s="183"/>
      <c r="BK109" s="183"/>
      <c r="BL109" s="183"/>
      <c r="BM109" s="183"/>
      <c r="BN109" s="183"/>
      <c r="BO109" s="183"/>
      <c r="BP109" s="183"/>
      <c r="BQ109" s="183"/>
      <c r="BR109" s="183"/>
      <c r="BS109" s="183"/>
      <c r="BT109" s="183"/>
      <c r="BU109" s="183"/>
      <c r="BV109" s="183"/>
      <c r="BW109" s="183"/>
      <c r="BX109" s="183"/>
      <c r="BY109" s="183"/>
      <c r="BZ109" s="183"/>
      <c r="CA109" s="183"/>
      <c r="CB109" s="183"/>
      <c r="CC109" s="183"/>
      <c r="CD109" s="183"/>
      <c r="CE109" s="183"/>
      <c r="CF109" s="183"/>
      <c r="CG109" s="183"/>
      <c r="CH109" s="183"/>
      <c r="CI109" s="183"/>
      <c r="CJ109" s="183"/>
      <c r="CK109" s="183"/>
      <c r="CL109" s="183"/>
      <c r="CM109" s="183"/>
      <c r="CN109" s="183"/>
      <c r="CO109" s="183"/>
      <c r="CP109" s="183"/>
      <c r="CQ109" s="183"/>
      <c r="CR109" s="183"/>
    </row>
    <row r="110" spans="1:96" ht="45" customHeight="1">
      <c r="A110" s="192"/>
      <c r="B110" s="741"/>
      <c r="C110" s="742"/>
      <c r="D110" s="199">
        <v>2</v>
      </c>
      <c r="E110" s="201" t="str">
        <f>Вопросы!F172</f>
        <v>Отношение балансовой стоимости имущества к рыночной</v>
      </c>
      <c r="F110" s="341"/>
      <c r="G110" s="365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83"/>
      <c r="AF110" s="183"/>
      <c r="AG110" s="183"/>
      <c r="AH110" s="183"/>
      <c r="AI110" s="183"/>
      <c r="AJ110" s="183"/>
      <c r="AK110" s="183"/>
      <c r="AL110" s="183"/>
      <c r="AM110" s="183"/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183"/>
      <c r="AZ110" s="183"/>
      <c r="BA110" s="183"/>
      <c r="BB110" s="183"/>
      <c r="BC110" s="183"/>
      <c r="BD110" s="183"/>
      <c r="BE110" s="183"/>
      <c r="BF110" s="183"/>
      <c r="BG110" s="183"/>
      <c r="BH110" s="183"/>
      <c r="BI110" s="183"/>
      <c r="BJ110" s="183"/>
      <c r="BK110" s="183"/>
      <c r="BL110" s="183"/>
      <c r="BM110" s="183"/>
      <c r="BN110" s="183"/>
      <c r="BO110" s="183"/>
      <c r="BP110" s="183"/>
      <c r="BQ110" s="183"/>
      <c r="BR110" s="183"/>
      <c r="BS110" s="183"/>
      <c r="BT110" s="183"/>
      <c r="BU110" s="183"/>
      <c r="BV110" s="183"/>
      <c r="BW110" s="183"/>
      <c r="BX110" s="183"/>
      <c r="BY110" s="183"/>
      <c r="BZ110" s="183"/>
      <c r="CA110" s="183"/>
      <c r="CB110" s="183"/>
      <c r="CC110" s="183"/>
      <c r="CD110" s="183"/>
      <c r="CE110" s="183"/>
      <c r="CF110" s="183"/>
      <c r="CG110" s="183"/>
      <c r="CH110" s="183"/>
      <c r="CI110" s="183"/>
      <c r="CJ110" s="183"/>
      <c r="CK110" s="183"/>
      <c r="CL110" s="183"/>
      <c r="CM110" s="183"/>
      <c r="CN110" s="183"/>
      <c r="CO110" s="183"/>
      <c r="CP110" s="183"/>
      <c r="CQ110" s="183"/>
      <c r="CR110" s="183"/>
    </row>
    <row r="111" spans="1:96" ht="45" customHeight="1">
      <c r="A111" s="192"/>
      <c r="B111" s="741"/>
      <c r="C111" s="742"/>
      <c r="D111" s="199">
        <v>3</v>
      </c>
      <c r="E111" s="201" t="str">
        <f>Вопросы!F173</f>
        <v>Проведение стресс-тестирования активов (кроме Инструкции 4) и предоставление отчетов руководству</v>
      </c>
      <c r="F111" s="341"/>
      <c r="G111" s="365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83"/>
      <c r="AF111" s="183"/>
      <c r="AG111" s="183"/>
      <c r="AH111" s="183"/>
      <c r="AI111" s="183"/>
      <c r="AJ111" s="183"/>
      <c r="AK111" s="183"/>
      <c r="AL111" s="183"/>
      <c r="AM111" s="183"/>
      <c r="AN111" s="183"/>
      <c r="AO111" s="183"/>
      <c r="AP111" s="183"/>
      <c r="AQ111" s="183"/>
      <c r="AR111" s="183"/>
      <c r="AS111" s="183"/>
      <c r="AT111" s="183"/>
      <c r="AU111" s="183"/>
      <c r="AV111" s="183"/>
      <c r="AW111" s="183"/>
      <c r="AX111" s="183"/>
      <c r="AY111" s="183"/>
      <c r="AZ111" s="183"/>
      <c r="BA111" s="183"/>
      <c r="BB111" s="183"/>
      <c r="BC111" s="183"/>
      <c r="BD111" s="183"/>
      <c r="BE111" s="183"/>
      <c r="BF111" s="183"/>
      <c r="BG111" s="183"/>
      <c r="BH111" s="183"/>
      <c r="BI111" s="183"/>
      <c r="BJ111" s="183"/>
      <c r="BK111" s="183"/>
      <c r="BL111" s="183"/>
      <c r="BM111" s="183"/>
      <c r="BN111" s="183"/>
      <c r="BO111" s="183"/>
      <c r="BP111" s="183"/>
      <c r="BQ111" s="183"/>
      <c r="BR111" s="183"/>
      <c r="BS111" s="183"/>
      <c r="BT111" s="183"/>
      <c r="BU111" s="183"/>
      <c r="BV111" s="183"/>
      <c r="BW111" s="183"/>
      <c r="BX111" s="183"/>
      <c r="BY111" s="183"/>
      <c r="BZ111" s="183"/>
      <c r="CA111" s="183"/>
      <c r="CB111" s="183"/>
      <c r="CC111" s="183"/>
      <c r="CD111" s="183"/>
      <c r="CE111" s="183"/>
      <c r="CF111" s="183"/>
      <c r="CG111" s="183"/>
      <c r="CH111" s="183"/>
      <c r="CI111" s="183"/>
      <c r="CJ111" s="183"/>
      <c r="CK111" s="183"/>
      <c r="CL111" s="183"/>
      <c r="CM111" s="183"/>
      <c r="CN111" s="183"/>
      <c r="CO111" s="183"/>
      <c r="CP111" s="183"/>
      <c r="CQ111" s="183"/>
      <c r="CR111" s="183"/>
    </row>
    <row r="112" spans="1:96" ht="45" customHeight="1">
      <c r="A112" s="192"/>
      <c r="B112" s="743"/>
      <c r="C112" s="744"/>
      <c r="D112" s="199">
        <v>4</v>
      </c>
      <c r="E112" s="201" t="str">
        <f>Вопросы!F174</f>
        <v>Доля активов, номинированных в иностранной валюте, в инвестиционных активах  (деньги, вклады, ЦБ, недвижимость)</v>
      </c>
      <c r="F112" s="341"/>
      <c r="G112" s="365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83"/>
      <c r="AD112" s="183"/>
      <c r="AE112" s="183"/>
      <c r="AF112" s="183"/>
      <c r="AG112" s="183"/>
      <c r="AH112" s="183"/>
      <c r="AI112" s="183"/>
      <c r="AJ112" s="183"/>
      <c r="AK112" s="183"/>
      <c r="AL112" s="183"/>
      <c r="AM112" s="183"/>
      <c r="AN112" s="183"/>
      <c r="AO112" s="183"/>
      <c r="AP112" s="183"/>
      <c r="AQ112" s="183"/>
      <c r="AR112" s="183"/>
      <c r="AS112" s="183"/>
      <c r="AT112" s="183"/>
      <c r="AU112" s="183"/>
      <c r="AV112" s="183"/>
      <c r="AW112" s="183"/>
      <c r="AX112" s="183"/>
      <c r="AY112" s="183"/>
      <c r="AZ112" s="183"/>
      <c r="BA112" s="183"/>
      <c r="BB112" s="183"/>
      <c r="BC112" s="183"/>
      <c r="BD112" s="183"/>
      <c r="BE112" s="183"/>
      <c r="BF112" s="183"/>
      <c r="BG112" s="183"/>
      <c r="BH112" s="183"/>
      <c r="BI112" s="183"/>
      <c r="BJ112" s="183"/>
      <c r="BK112" s="183"/>
      <c r="BL112" s="183"/>
      <c r="BM112" s="183"/>
      <c r="BN112" s="183"/>
      <c r="BO112" s="183"/>
      <c r="BP112" s="183"/>
      <c r="BQ112" s="183"/>
      <c r="BR112" s="183"/>
      <c r="BS112" s="183"/>
      <c r="BT112" s="183"/>
      <c r="BU112" s="183"/>
      <c r="BV112" s="183"/>
      <c r="BW112" s="183"/>
      <c r="BX112" s="183"/>
      <c r="BY112" s="183"/>
      <c r="BZ112" s="183"/>
      <c r="CA112" s="183"/>
      <c r="CB112" s="183"/>
      <c r="CC112" s="183"/>
      <c r="CD112" s="183"/>
      <c r="CE112" s="183"/>
      <c r="CF112" s="183"/>
      <c r="CG112" s="183"/>
      <c r="CH112" s="183"/>
      <c r="CI112" s="183"/>
      <c r="CJ112" s="183"/>
      <c r="CK112" s="183"/>
      <c r="CL112" s="183"/>
      <c r="CM112" s="183"/>
      <c r="CN112" s="183"/>
      <c r="CO112" s="183"/>
      <c r="CP112" s="183"/>
      <c r="CQ112" s="183"/>
      <c r="CR112" s="183"/>
    </row>
    <row r="113" spans="1:96" ht="45" customHeight="1">
      <c r="A113" s="192"/>
      <c r="B113" s="729" t="str">
        <f>Вопросы!D181</f>
        <v>2. Обязательства и оценка обязательств</v>
      </c>
      <c r="C113" s="729"/>
      <c r="D113" s="199">
        <v>1</v>
      </c>
      <c r="E113" s="201" t="str">
        <f>Вопросы!F181</f>
        <v>Наличие займов с плавающей процентной ставкой</v>
      </c>
      <c r="F113" s="341"/>
      <c r="G113" s="365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83"/>
      <c r="AD113" s="183"/>
      <c r="AE113" s="183"/>
      <c r="AF113" s="183"/>
      <c r="AG113" s="183"/>
      <c r="AH113" s="183"/>
      <c r="AI113" s="183"/>
      <c r="AJ113" s="183"/>
      <c r="AK113" s="183"/>
      <c r="AL113" s="183"/>
      <c r="AM113" s="183"/>
      <c r="AN113" s="183"/>
      <c r="AO113" s="183"/>
      <c r="AP113" s="183"/>
      <c r="AQ113" s="183"/>
      <c r="AR113" s="183"/>
      <c r="AS113" s="183"/>
      <c r="AT113" s="183"/>
      <c r="AU113" s="183"/>
      <c r="AV113" s="183"/>
      <c r="AW113" s="183"/>
      <c r="AX113" s="183"/>
      <c r="AY113" s="183"/>
      <c r="AZ113" s="183"/>
      <c r="BA113" s="183"/>
      <c r="BB113" s="183"/>
      <c r="BC113" s="183"/>
      <c r="BD113" s="183"/>
      <c r="BE113" s="183"/>
      <c r="BF113" s="183"/>
      <c r="BG113" s="183"/>
      <c r="BH113" s="183"/>
      <c r="BI113" s="183"/>
      <c r="BJ113" s="183"/>
      <c r="BK113" s="183"/>
      <c r="BL113" s="183"/>
      <c r="BM113" s="183"/>
      <c r="BN113" s="183"/>
      <c r="BO113" s="183"/>
      <c r="BP113" s="183"/>
      <c r="BQ113" s="183"/>
      <c r="BR113" s="183"/>
      <c r="BS113" s="183"/>
      <c r="BT113" s="183"/>
      <c r="BU113" s="183"/>
      <c r="BV113" s="183"/>
      <c r="BW113" s="183"/>
      <c r="BX113" s="183"/>
      <c r="BY113" s="183"/>
      <c r="BZ113" s="183"/>
      <c r="CA113" s="183"/>
      <c r="CB113" s="183"/>
      <c r="CC113" s="183"/>
      <c r="CD113" s="183"/>
      <c r="CE113" s="183"/>
      <c r="CF113" s="183"/>
      <c r="CG113" s="183"/>
      <c r="CH113" s="183"/>
      <c r="CI113" s="183"/>
      <c r="CJ113" s="183"/>
      <c r="CK113" s="183"/>
      <c r="CL113" s="183"/>
      <c r="CM113" s="183"/>
      <c r="CN113" s="183"/>
      <c r="CO113" s="183"/>
      <c r="CP113" s="183"/>
      <c r="CQ113" s="183"/>
      <c r="CR113" s="183"/>
    </row>
    <row r="114" spans="1:96" ht="45" customHeight="1">
      <c r="A114" s="192"/>
      <c r="B114" s="729"/>
      <c r="C114" s="729"/>
      <c r="D114" s="199">
        <v>2</v>
      </c>
      <c r="E114" s="201" t="str">
        <f>Вопросы!F182</f>
        <v>Наличие внебалансовых обязательств</v>
      </c>
      <c r="F114" s="341"/>
      <c r="G114" s="365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83"/>
      <c r="AD114" s="183"/>
      <c r="AE114" s="183"/>
      <c r="AF114" s="183"/>
      <c r="AG114" s="183"/>
      <c r="AH114" s="183"/>
      <c r="AI114" s="183"/>
      <c r="AJ114" s="183"/>
      <c r="AK114" s="183"/>
      <c r="AL114" s="183"/>
      <c r="AM114" s="183"/>
      <c r="AN114" s="183"/>
      <c r="AO114" s="183"/>
      <c r="AP114" s="183"/>
      <c r="AQ114" s="183"/>
      <c r="AR114" s="183"/>
      <c r="AS114" s="183"/>
      <c r="AT114" s="183"/>
      <c r="AU114" s="183"/>
      <c r="AV114" s="183"/>
      <c r="AW114" s="183"/>
      <c r="AX114" s="183"/>
      <c r="AY114" s="183"/>
      <c r="AZ114" s="183"/>
      <c r="BA114" s="183"/>
      <c r="BB114" s="183"/>
      <c r="BC114" s="183"/>
      <c r="BD114" s="183"/>
      <c r="BE114" s="183"/>
      <c r="BF114" s="183"/>
      <c r="BG114" s="183"/>
      <c r="BH114" s="183"/>
      <c r="BI114" s="183"/>
      <c r="BJ114" s="183"/>
      <c r="BK114" s="183"/>
      <c r="BL114" s="183"/>
      <c r="BM114" s="183"/>
      <c r="BN114" s="183"/>
      <c r="BO114" s="183"/>
      <c r="BP114" s="183"/>
      <c r="BQ114" s="183"/>
      <c r="BR114" s="183"/>
      <c r="BS114" s="183"/>
      <c r="BT114" s="183"/>
      <c r="BU114" s="183"/>
      <c r="BV114" s="183"/>
      <c r="BW114" s="183"/>
      <c r="BX114" s="183"/>
      <c r="BY114" s="183"/>
      <c r="BZ114" s="183"/>
      <c r="CA114" s="183"/>
      <c r="CB114" s="183"/>
      <c r="CC114" s="183"/>
      <c r="CD114" s="183"/>
      <c r="CE114" s="183"/>
      <c r="CF114" s="183"/>
      <c r="CG114" s="183"/>
      <c r="CH114" s="183"/>
      <c r="CI114" s="183"/>
      <c r="CJ114" s="183"/>
      <c r="CK114" s="183"/>
      <c r="CL114" s="183"/>
      <c r="CM114" s="183"/>
      <c r="CN114" s="183"/>
      <c r="CO114" s="183"/>
      <c r="CP114" s="183"/>
      <c r="CQ114" s="183"/>
      <c r="CR114" s="183"/>
    </row>
    <row r="115" spans="1:96" ht="45" customHeight="1">
      <c r="A115" s="192"/>
      <c r="B115" s="729"/>
      <c r="C115" s="729"/>
      <c r="D115" s="199">
        <v>3</v>
      </c>
      <c r="E115" s="201" t="str">
        <f>Вопросы!F183</f>
        <v>Отношение  внебалансовых обязательств к чистым активам</v>
      </c>
      <c r="F115" s="341"/>
      <c r="G115" s="365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83"/>
      <c r="AF115" s="183"/>
      <c r="AG115" s="183"/>
      <c r="AH115" s="183"/>
      <c r="AI115" s="183"/>
      <c r="AJ115" s="183"/>
      <c r="AK115" s="183"/>
      <c r="AL115" s="183"/>
      <c r="AM115" s="183"/>
      <c r="AN115" s="183"/>
      <c r="AO115" s="183"/>
      <c r="AP115" s="183"/>
      <c r="AQ115" s="183"/>
      <c r="AR115" s="183"/>
      <c r="AS115" s="183"/>
      <c r="AT115" s="183"/>
      <c r="AU115" s="183"/>
      <c r="AV115" s="183"/>
      <c r="AW115" s="183"/>
      <c r="AX115" s="183"/>
      <c r="AY115" s="183"/>
      <c r="AZ115" s="183"/>
      <c r="BA115" s="183"/>
      <c r="BB115" s="183"/>
      <c r="BC115" s="183"/>
      <c r="BD115" s="183"/>
      <c r="BE115" s="183"/>
      <c r="BF115" s="183"/>
      <c r="BG115" s="183"/>
      <c r="BH115" s="183"/>
      <c r="BI115" s="183"/>
      <c r="BJ115" s="183"/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183"/>
      <c r="BV115" s="183"/>
      <c r="BW115" s="183"/>
      <c r="BX115" s="183"/>
      <c r="BY115" s="183"/>
      <c r="BZ115" s="183"/>
      <c r="CA115" s="183"/>
      <c r="CB115" s="183"/>
      <c r="CC115" s="183"/>
      <c r="CD115" s="183"/>
      <c r="CE115" s="183"/>
      <c r="CF115" s="183"/>
      <c r="CG115" s="183"/>
      <c r="CH115" s="183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</row>
    <row r="116" spans="1:96" ht="45" customHeight="1">
      <c r="A116" s="192"/>
      <c r="B116" s="729"/>
      <c r="C116" s="729"/>
      <c r="D116" s="199">
        <v>4</v>
      </c>
      <c r="E116" s="201" t="str">
        <f>Вопросы!F184</f>
        <v>Отношение резерва убытков к совокупным активам</v>
      </c>
      <c r="F116" s="341"/>
      <c r="G116" s="365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83"/>
      <c r="AD116" s="183"/>
      <c r="AE116" s="183"/>
      <c r="AF116" s="183"/>
      <c r="AG116" s="183"/>
      <c r="AH116" s="183"/>
      <c r="AI116" s="183"/>
      <c r="AJ116" s="183"/>
      <c r="AK116" s="183"/>
      <c r="AL116" s="183"/>
      <c r="AM116" s="183"/>
      <c r="AN116" s="183"/>
      <c r="AO116" s="183"/>
      <c r="AP116" s="183"/>
      <c r="AQ116" s="183"/>
      <c r="AR116" s="183"/>
      <c r="AS116" s="183"/>
      <c r="AT116" s="183"/>
      <c r="AU116" s="183"/>
      <c r="AV116" s="183"/>
      <c r="AW116" s="183"/>
      <c r="AX116" s="183"/>
      <c r="AY116" s="183"/>
      <c r="AZ116" s="183"/>
      <c r="BA116" s="183"/>
      <c r="BB116" s="183"/>
      <c r="BC116" s="183"/>
      <c r="BD116" s="183"/>
      <c r="BE116" s="183"/>
      <c r="BF116" s="183"/>
      <c r="BG116" s="183"/>
      <c r="BH116" s="183"/>
      <c r="BI116" s="183"/>
      <c r="BJ116" s="183"/>
      <c r="BK116" s="183"/>
      <c r="BL116" s="183"/>
      <c r="BM116" s="183"/>
      <c r="BN116" s="183"/>
      <c r="BO116" s="183"/>
      <c r="BP116" s="183"/>
      <c r="BQ116" s="183"/>
      <c r="BR116" s="183"/>
      <c r="BS116" s="183"/>
      <c r="BT116" s="183"/>
      <c r="BU116" s="183"/>
      <c r="BV116" s="183"/>
      <c r="BW116" s="183"/>
      <c r="BX116" s="183"/>
      <c r="BY116" s="183"/>
      <c r="BZ116" s="183"/>
      <c r="CA116" s="183"/>
      <c r="CB116" s="183"/>
      <c r="CC116" s="183"/>
      <c r="CD116" s="183"/>
      <c r="CE116" s="183"/>
      <c r="CF116" s="183"/>
      <c r="CG116" s="183"/>
      <c r="CH116" s="183"/>
      <c r="CI116" s="183"/>
      <c r="CJ116" s="183"/>
      <c r="CK116" s="183"/>
      <c r="CL116" s="183"/>
      <c r="CM116" s="183"/>
      <c r="CN116" s="183"/>
      <c r="CO116" s="183"/>
      <c r="CP116" s="183"/>
      <c r="CQ116" s="183"/>
      <c r="CR116" s="183"/>
    </row>
    <row r="117" spans="1:96" ht="45" customHeight="1">
      <c r="A117" s="192"/>
      <c r="B117" s="729"/>
      <c r="C117" s="729"/>
      <c r="D117" s="199">
        <v>5</v>
      </c>
      <c r="E117" s="201" t="str">
        <f>Вопросы!F185</f>
        <v>Дьюрация гэп-анализа на предыдущую отчетную дату</v>
      </c>
      <c r="F117" s="341"/>
      <c r="G117" s="365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83"/>
      <c r="AD117" s="183"/>
      <c r="AE117" s="183"/>
      <c r="AF117" s="183"/>
      <c r="AG117" s="183"/>
      <c r="AH117" s="183"/>
      <c r="AI117" s="183"/>
      <c r="AJ117" s="183"/>
      <c r="AK117" s="183"/>
      <c r="AL117" s="183"/>
      <c r="AM117" s="183"/>
      <c r="AN117" s="183"/>
      <c r="AO117" s="183"/>
      <c r="AP117" s="183"/>
      <c r="AQ117" s="183"/>
      <c r="AR117" s="183"/>
      <c r="AS117" s="183"/>
      <c r="AT117" s="183"/>
      <c r="AU117" s="183"/>
      <c r="AV117" s="183"/>
      <c r="AW117" s="183"/>
      <c r="AX117" s="183"/>
      <c r="AY117" s="183"/>
      <c r="AZ117" s="183"/>
      <c r="BA117" s="183"/>
      <c r="BB117" s="183"/>
      <c r="BC117" s="183"/>
      <c r="BD117" s="183"/>
      <c r="BE117" s="183"/>
      <c r="BF117" s="183"/>
      <c r="BG117" s="183"/>
      <c r="BH117" s="183"/>
      <c r="BI117" s="183"/>
      <c r="BJ117" s="183"/>
      <c r="BK117" s="183"/>
      <c r="BL117" s="183"/>
      <c r="BM117" s="183"/>
      <c r="BN117" s="183"/>
      <c r="BO117" s="183"/>
      <c r="BP117" s="183"/>
      <c r="BQ117" s="183"/>
      <c r="BR117" s="183"/>
      <c r="BS117" s="183"/>
      <c r="BT117" s="183"/>
      <c r="BU117" s="183"/>
      <c r="BV117" s="183"/>
      <c r="BW117" s="183"/>
      <c r="BX117" s="183"/>
      <c r="BY117" s="183"/>
      <c r="BZ117" s="183"/>
      <c r="CA117" s="183"/>
      <c r="CB117" s="183"/>
      <c r="CC117" s="183"/>
      <c r="CD117" s="183"/>
      <c r="CE117" s="183"/>
      <c r="CF117" s="183"/>
      <c r="CG117" s="183"/>
      <c r="CH117" s="183"/>
      <c r="CI117" s="183"/>
      <c r="CJ117" s="183"/>
      <c r="CK117" s="183"/>
      <c r="CL117" s="183"/>
      <c r="CM117" s="183"/>
      <c r="CN117" s="183"/>
      <c r="CO117" s="183"/>
      <c r="CP117" s="183"/>
      <c r="CQ117" s="183"/>
      <c r="CR117" s="183"/>
    </row>
    <row r="118" spans="1:96" ht="45" customHeight="1">
      <c r="A118" s="192"/>
      <c r="B118" s="729" t="str">
        <f>Вопросы!D191</f>
        <v>3. Инвестиционная стратегия</v>
      </c>
      <c r="C118" s="729"/>
      <c r="D118" s="199">
        <v>1</v>
      </c>
      <c r="E118" s="201" t="str">
        <f>Вопросы!F191</f>
        <v>Частота мониторинга исполнения лимитов, установленных в инвестиционной политике</v>
      </c>
      <c r="F118" s="341"/>
      <c r="G118" s="365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83"/>
      <c r="AD118" s="183"/>
      <c r="AE118" s="183"/>
      <c r="AF118" s="183"/>
      <c r="AG118" s="183"/>
      <c r="AH118" s="183"/>
      <c r="AI118" s="183"/>
      <c r="AJ118" s="183"/>
      <c r="AK118" s="183"/>
      <c r="AL118" s="183"/>
      <c r="AM118" s="183"/>
      <c r="AN118" s="183"/>
      <c r="AO118" s="183"/>
      <c r="AP118" s="183"/>
      <c r="AQ118" s="183"/>
      <c r="AR118" s="183"/>
      <c r="AS118" s="183"/>
      <c r="AT118" s="183"/>
      <c r="AU118" s="183"/>
      <c r="AV118" s="183"/>
      <c r="AW118" s="183"/>
      <c r="AX118" s="183"/>
      <c r="AY118" s="183"/>
      <c r="AZ118" s="183"/>
      <c r="BA118" s="183"/>
      <c r="BB118" s="183"/>
      <c r="BC118" s="183"/>
      <c r="BD118" s="183"/>
      <c r="BE118" s="183"/>
      <c r="BF118" s="183"/>
      <c r="BG118" s="183"/>
      <c r="BH118" s="183"/>
      <c r="BI118" s="183"/>
      <c r="BJ118" s="183"/>
      <c r="BK118" s="183"/>
      <c r="BL118" s="183"/>
      <c r="BM118" s="183"/>
      <c r="BN118" s="183"/>
      <c r="BO118" s="183"/>
      <c r="BP118" s="183"/>
      <c r="BQ118" s="183"/>
      <c r="BR118" s="183"/>
      <c r="BS118" s="183"/>
      <c r="BT118" s="183"/>
      <c r="BU118" s="183"/>
      <c r="BV118" s="183"/>
      <c r="BW118" s="183"/>
      <c r="BX118" s="183"/>
      <c r="BY118" s="183"/>
      <c r="BZ118" s="183"/>
      <c r="CA118" s="183"/>
      <c r="CB118" s="183"/>
      <c r="CC118" s="183"/>
      <c r="CD118" s="183"/>
      <c r="CE118" s="183"/>
      <c r="CF118" s="183"/>
      <c r="CG118" s="183"/>
      <c r="CH118" s="183"/>
      <c r="CI118" s="183"/>
      <c r="CJ118" s="183"/>
      <c r="CK118" s="183"/>
      <c r="CL118" s="183"/>
      <c r="CM118" s="183"/>
      <c r="CN118" s="183"/>
      <c r="CO118" s="183"/>
      <c r="CP118" s="183"/>
      <c r="CQ118" s="183"/>
      <c r="CR118" s="183"/>
    </row>
    <row r="119" spans="1:96" ht="45" customHeight="1">
      <c r="A119" s="192"/>
      <c r="B119" s="729"/>
      <c r="C119" s="729"/>
      <c r="D119" s="199">
        <v>2</v>
      </c>
      <c r="E119" s="201" t="str">
        <f>Вопросы!F192</f>
        <v>Соблюдение установленных лимитов инвестиционной стратегии</v>
      </c>
      <c r="F119" s="341"/>
      <c r="G119" s="365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83"/>
      <c r="AD119" s="183"/>
      <c r="AE119" s="183"/>
      <c r="AF119" s="183"/>
      <c r="AG119" s="183"/>
      <c r="AH119" s="183"/>
      <c r="AI119" s="183"/>
      <c r="AJ119" s="183"/>
      <c r="AK119" s="183"/>
      <c r="AL119" s="183"/>
      <c r="AM119" s="183"/>
      <c r="AN119" s="183"/>
      <c r="AO119" s="183"/>
      <c r="AP119" s="183"/>
      <c r="AQ119" s="183"/>
      <c r="AR119" s="183"/>
      <c r="AS119" s="183"/>
      <c r="AT119" s="183"/>
      <c r="AU119" s="183"/>
      <c r="AV119" s="183"/>
      <c r="AW119" s="183"/>
      <c r="AX119" s="183"/>
      <c r="AY119" s="183"/>
      <c r="AZ119" s="183"/>
      <c r="BA119" s="183"/>
      <c r="BB119" s="183"/>
      <c r="BC119" s="183"/>
      <c r="BD119" s="183"/>
      <c r="BE119" s="183"/>
      <c r="BF119" s="183"/>
      <c r="BG119" s="183"/>
      <c r="BH119" s="183"/>
      <c r="BI119" s="183"/>
      <c r="BJ119" s="183"/>
      <c r="BK119" s="183"/>
      <c r="BL119" s="183"/>
      <c r="BM119" s="183"/>
      <c r="BN119" s="183"/>
      <c r="BO119" s="183"/>
      <c r="BP119" s="183"/>
      <c r="BQ119" s="183"/>
      <c r="BR119" s="183"/>
      <c r="BS119" s="183"/>
      <c r="BT119" s="183"/>
      <c r="BU119" s="183"/>
      <c r="BV119" s="183"/>
      <c r="BW119" s="183"/>
      <c r="BX119" s="183"/>
      <c r="BY119" s="183"/>
      <c r="BZ119" s="183"/>
      <c r="CA119" s="183"/>
      <c r="CB119" s="183"/>
      <c r="CC119" s="183"/>
      <c r="CD119" s="183"/>
      <c r="CE119" s="183"/>
      <c r="CF119" s="183"/>
      <c r="CG119" s="183"/>
      <c r="CH119" s="183"/>
      <c r="CI119" s="183"/>
      <c r="CJ119" s="183"/>
      <c r="CK119" s="183"/>
      <c r="CL119" s="183"/>
      <c r="CM119" s="183"/>
      <c r="CN119" s="183"/>
      <c r="CO119" s="183"/>
      <c r="CP119" s="183"/>
      <c r="CQ119" s="183"/>
      <c r="CR119" s="183"/>
    </row>
    <row r="120" spans="1:96" ht="45" customHeight="1">
      <c r="A120" s="192"/>
      <c r="B120" s="729"/>
      <c r="C120" s="729"/>
      <c r="D120" s="199">
        <v>3</v>
      </c>
      <c r="E120" s="201" t="str">
        <f>Вопросы!F193</f>
        <v>Передача активов компании в управление организации, осуществляющей деятельность по управлению инвестиционным портфелем</v>
      </c>
      <c r="F120" s="341"/>
      <c r="G120" s="365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83"/>
      <c r="AD120" s="183"/>
      <c r="AE120" s="183"/>
      <c r="AF120" s="183"/>
      <c r="AG120" s="183"/>
      <c r="AH120" s="183"/>
      <c r="AI120" s="183"/>
      <c r="AJ120" s="183"/>
      <c r="AK120" s="183"/>
      <c r="AL120" s="183"/>
      <c r="AM120" s="183"/>
      <c r="AN120" s="183"/>
      <c r="AO120" s="183"/>
      <c r="AP120" s="183"/>
      <c r="AQ120" s="183"/>
      <c r="AR120" s="183"/>
      <c r="AS120" s="183"/>
      <c r="AT120" s="183"/>
      <c r="AU120" s="183"/>
      <c r="AV120" s="183"/>
      <c r="AW120" s="183"/>
      <c r="AX120" s="183"/>
      <c r="AY120" s="183"/>
      <c r="AZ120" s="183"/>
      <c r="BA120" s="183"/>
      <c r="BB120" s="183"/>
      <c r="BC120" s="183"/>
      <c r="BD120" s="183"/>
      <c r="BE120" s="183"/>
      <c r="BF120" s="183"/>
      <c r="BG120" s="183"/>
      <c r="BH120" s="183"/>
      <c r="BI120" s="183"/>
      <c r="BJ120" s="183"/>
      <c r="BK120" s="183"/>
      <c r="BL120" s="183"/>
      <c r="BM120" s="183"/>
      <c r="BN120" s="183"/>
      <c r="BO120" s="183"/>
      <c r="BP120" s="183"/>
      <c r="BQ120" s="183"/>
      <c r="BR120" s="183"/>
      <c r="BS120" s="183"/>
      <c r="BT120" s="183"/>
      <c r="BU120" s="183"/>
      <c r="BV120" s="183"/>
      <c r="BW120" s="183"/>
      <c r="BX120" s="183"/>
      <c r="BY120" s="183"/>
      <c r="BZ120" s="183"/>
      <c r="CA120" s="183"/>
      <c r="CB120" s="183"/>
      <c r="CC120" s="183"/>
      <c r="CD120" s="183"/>
      <c r="CE120" s="183"/>
      <c r="CF120" s="183"/>
      <c r="CG120" s="183"/>
      <c r="CH120" s="183"/>
      <c r="CI120" s="183"/>
      <c r="CJ120" s="183"/>
      <c r="CK120" s="183"/>
      <c r="CL120" s="183"/>
      <c r="CM120" s="183"/>
      <c r="CN120" s="183"/>
      <c r="CO120" s="183"/>
      <c r="CP120" s="183"/>
      <c r="CQ120" s="183"/>
      <c r="CR120" s="183"/>
    </row>
    <row r="121" spans="1:96" ht="45" customHeight="1">
      <c r="A121" s="192"/>
      <c r="B121" s="736" t="str">
        <f>Вопросы!C201</f>
        <v>Стратегический риск</v>
      </c>
      <c r="C121" s="737"/>
      <c r="D121" s="737"/>
      <c r="E121" s="737"/>
      <c r="F121" s="738"/>
      <c r="G121" s="365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83"/>
      <c r="AD121" s="183"/>
      <c r="AE121" s="183"/>
      <c r="AF121" s="183"/>
      <c r="AG121" s="183"/>
      <c r="AH121" s="183"/>
      <c r="AI121" s="183"/>
      <c r="AJ121" s="183"/>
      <c r="AK121" s="183"/>
      <c r="AL121" s="183"/>
      <c r="AM121" s="183"/>
      <c r="AN121" s="183"/>
      <c r="AO121" s="183"/>
      <c r="AP121" s="183"/>
      <c r="AQ121" s="183"/>
      <c r="AR121" s="183"/>
      <c r="AS121" s="183"/>
      <c r="AT121" s="183"/>
      <c r="AU121" s="183"/>
      <c r="AV121" s="183"/>
      <c r="AW121" s="183"/>
      <c r="AX121" s="183"/>
      <c r="AY121" s="183"/>
      <c r="AZ121" s="183"/>
      <c r="BA121" s="183"/>
      <c r="BB121" s="183"/>
      <c r="BC121" s="183"/>
      <c r="BD121" s="183"/>
      <c r="BE121" s="183"/>
      <c r="BF121" s="183"/>
      <c r="BG121" s="183"/>
      <c r="BH121" s="183"/>
      <c r="BI121" s="183"/>
      <c r="BJ121" s="183"/>
      <c r="BK121" s="183"/>
      <c r="BL121" s="183"/>
      <c r="BM121" s="183"/>
      <c r="BN121" s="183"/>
      <c r="BO121" s="183"/>
      <c r="BP121" s="183"/>
      <c r="BQ121" s="183"/>
      <c r="BR121" s="183"/>
      <c r="BS121" s="183"/>
      <c r="BT121" s="183"/>
      <c r="BU121" s="183"/>
      <c r="BV121" s="183"/>
      <c r="BW121" s="183"/>
      <c r="BX121" s="183"/>
      <c r="BY121" s="183"/>
      <c r="BZ121" s="183"/>
      <c r="CA121" s="183"/>
      <c r="CB121" s="183"/>
      <c r="CC121" s="183"/>
      <c r="CD121" s="183"/>
      <c r="CE121" s="183"/>
      <c r="CF121" s="183"/>
      <c r="CG121" s="183"/>
      <c r="CH121" s="183"/>
      <c r="CI121" s="183"/>
      <c r="CJ121" s="183"/>
      <c r="CK121" s="183"/>
      <c r="CL121" s="183"/>
      <c r="CM121" s="183"/>
      <c r="CN121" s="183"/>
      <c r="CO121" s="183"/>
      <c r="CP121" s="183"/>
      <c r="CQ121" s="183"/>
      <c r="CR121" s="183"/>
    </row>
    <row r="122" spans="1:96" ht="45" customHeight="1">
      <c r="A122" s="192"/>
      <c r="B122" s="729" t="str">
        <f>Вопросы!D201</f>
        <v>1. Общая стратегия</v>
      </c>
      <c r="C122" s="729"/>
      <c r="D122" s="199">
        <v>1</v>
      </c>
      <c r="E122" s="200" t="str">
        <f>Вопросы!F201</f>
        <v>Внедрение и активное использование стратегического плана</v>
      </c>
      <c r="F122" s="341"/>
      <c r="G122" s="365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83"/>
      <c r="AD122" s="183"/>
      <c r="AE122" s="183"/>
      <c r="AF122" s="183"/>
      <c r="AG122" s="183"/>
      <c r="AH122" s="183"/>
      <c r="AI122" s="183"/>
      <c r="AJ122" s="183"/>
      <c r="AK122" s="183"/>
      <c r="AL122" s="183"/>
      <c r="AM122" s="183"/>
      <c r="AN122" s="183"/>
      <c r="AO122" s="183"/>
      <c r="AP122" s="183"/>
      <c r="AQ122" s="183"/>
      <c r="AR122" s="183"/>
      <c r="AS122" s="183"/>
      <c r="AT122" s="183"/>
      <c r="AU122" s="183"/>
      <c r="AV122" s="183"/>
      <c r="AW122" s="183"/>
      <c r="AX122" s="183"/>
      <c r="AY122" s="183"/>
      <c r="AZ122" s="183"/>
      <c r="BA122" s="183"/>
      <c r="BB122" s="183"/>
      <c r="BC122" s="183"/>
      <c r="BD122" s="183"/>
      <c r="BE122" s="183"/>
      <c r="BF122" s="183"/>
      <c r="BG122" s="183"/>
      <c r="BH122" s="183"/>
      <c r="BI122" s="183"/>
      <c r="BJ122" s="183"/>
      <c r="BK122" s="183"/>
      <c r="BL122" s="183"/>
      <c r="BM122" s="183"/>
      <c r="BN122" s="183"/>
      <c r="BO122" s="183"/>
      <c r="BP122" s="183"/>
      <c r="BQ122" s="183"/>
      <c r="BR122" s="183"/>
      <c r="BS122" s="183"/>
      <c r="BT122" s="183"/>
      <c r="BU122" s="183"/>
      <c r="BV122" s="183"/>
      <c r="BW122" s="183"/>
      <c r="BX122" s="183"/>
      <c r="BY122" s="183"/>
      <c r="BZ122" s="183"/>
      <c r="CA122" s="183"/>
      <c r="CB122" s="183"/>
      <c r="CC122" s="183"/>
      <c r="CD122" s="183"/>
      <c r="CE122" s="183"/>
      <c r="CF122" s="183"/>
      <c r="CG122" s="183"/>
      <c r="CH122" s="183"/>
      <c r="CI122" s="183"/>
      <c r="CJ122" s="183"/>
      <c r="CK122" s="183"/>
      <c r="CL122" s="183"/>
      <c r="CM122" s="183"/>
      <c r="CN122" s="183"/>
      <c r="CO122" s="183"/>
      <c r="CP122" s="183"/>
      <c r="CQ122" s="183"/>
      <c r="CR122" s="183"/>
    </row>
    <row r="123" spans="1:96" ht="45" customHeight="1">
      <c r="A123" s="192"/>
      <c r="B123" s="729"/>
      <c r="C123" s="729"/>
      <c r="D123" s="199">
        <v>2</v>
      </c>
      <c r="E123" s="200" t="str">
        <f>Вопросы!F202</f>
        <v>Частота пересмотра стратегического плана</v>
      </c>
      <c r="F123" s="341"/>
      <c r="G123" s="365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83"/>
      <c r="AD123" s="183"/>
      <c r="AE123" s="183"/>
      <c r="AF123" s="183"/>
      <c r="AG123" s="183"/>
      <c r="AH123" s="183"/>
      <c r="AI123" s="183"/>
      <c r="AJ123" s="183"/>
      <c r="AK123" s="183"/>
      <c r="AL123" s="183"/>
      <c r="AM123" s="183"/>
      <c r="AN123" s="183"/>
      <c r="AO123" s="183"/>
      <c r="AP123" s="183"/>
      <c r="AQ123" s="183"/>
      <c r="AR123" s="183"/>
      <c r="AS123" s="183"/>
      <c r="AT123" s="183"/>
      <c r="AU123" s="183"/>
      <c r="AV123" s="183"/>
      <c r="AW123" s="183"/>
      <c r="AX123" s="183"/>
      <c r="AY123" s="183"/>
      <c r="AZ123" s="183"/>
      <c r="BA123" s="183"/>
      <c r="BB123" s="183"/>
      <c r="BC123" s="183"/>
      <c r="BD123" s="183"/>
      <c r="BE123" s="183"/>
      <c r="BF123" s="183"/>
      <c r="BG123" s="183"/>
      <c r="BH123" s="183"/>
      <c r="BI123" s="183"/>
      <c r="BJ123" s="183"/>
      <c r="BK123" s="183"/>
      <c r="BL123" s="183"/>
      <c r="BM123" s="183"/>
      <c r="BN123" s="183"/>
      <c r="BO123" s="183"/>
      <c r="BP123" s="183"/>
      <c r="BQ123" s="183"/>
      <c r="BR123" s="183"/>
      <c r="BS123" s="183"/>
      <c r="BT123" s="183"/>
      <c r="BU123" s="183"/>
      <c r="BV123" s="183"/>
      <c r="BW123" s="183"/>
      <c r="BX123" s="183"/>
      <c r="BY123" s="183"/>
      <c r="BZ123" s="183"/>
      <c r="CA123" s="183"/>
      <c r="CB123" s="183"/>
      <c r="CC123" s="183"/>
      <c r="CD123" s="183"/>
      <c r="CE123" s="183"/>
      <c r="CF123" s="183"/>
      <c r="CG123" s="183"/>
      <c r="CH123" s="183"/>
      <c r="CI123" s="183"/>
      <c r="CJ123" s="183"/>
      <c r="CK123" s="183"/>
      <c r="CL123" s="183"/>
      <c r="CM123" s="183"/>
      <c r="CN123" s="183"/>
      <c r="CO123" s="183"/>
      <c r="CP123" s="183"/>
      <c r="CQ123" s="183"/>
      <c r="CR123" s="183"/>
    </row>
    <row r="124" spans="1:96" ht="45" customHeight="1">
      <c r="A124" s="192"/>
      <c r="B124" s="729"/>
      <c r="C124" s="729"/>
      <c r="D124" s="199">
        <v>3</v>
      </c>
      <c r="E124" s="200" t="str">
        <f>Вопросы!F203</f>
        <v>Наличие политики выплаты дивидендов</v>
      </c>
      <c r="F124" s="341"/>
      <c r="G124" s="365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83"/>
      <c r="AD124" s="183"/>
      <c r="AE124" s="183"/>
      <c r="AF124" s="183"/>
      <c r="AG124" s="183"/>
      <c r="AH124" s="183"/>
      <c r="AI124" s="183"/>
      <c r="AJ124" s="183"/>
      <c r="AK124" s="183"/>
      <c r="AL124" s="183"/>
      <c r="AM124" s="183"/>
      <c r="AN124" s="183"/>
      <c r="AO124" s="183"/>
      <c r="AP124" s="183"/>
      <c r="AQ124" s="183"/>
      <c r="AR124" s="183"/>
      <c r="AS124" s="183"/>
      <c r="AT124" s="183"/>
      <c r="AU124" s="183"/>
      <c r="AV124" s="183"/>
      <c r="AW124" s="183"/>
      <c r="AX124" s="183"/>
      <c r="AY124" s="183"/>
      <c r="AZ124" s="183"/>
      <c r="BA124" s="183"/>
      <c r="BB124" s="183"/>
      <c r="BC124" s="183"/>
      <c r="BD124" s="183"/>
      <c r="BE124" s="183"/>
      <c r="BF124" s="183"/>
      <c r="BG124" s="183"/>
      <c r="BH124" s="183"/>
      <c r="BI124" s="183"/>
      <c r="BJ124" s="183"/>
      <c r="BK124" s="183"/>
      <c r="BL124" s="183"/>
      <c r="BM124" s="183"/>
      <c r="BN124" s="183"/>
      <c r="BO124" s="183"/>
      <c r="BP124" s="183"/>
      <c r="BQ124" s="183"/>
      <c r="BR124" s="183"/>
      <c r="BS124" s="183"/>
      <c r="BT124" s="183"/>
      <c r="BU124" s="183"/>
      <c r="BV124" s="183"/>
      <c r="BW124" s="183"/>
      <c r="BX124" s="183"/>
      <c r="BY124" s="183"/>
      <c r="BZ124" s="183"/>
      <c r="CA124" s="183"/>
      <c r="CB124" s="183"/>
      <c r="CC124" s="183"/>
      <c r="CD124" s="183"/>
      <c r="CE124" s="183"/>
      <c r="CF124" s="183"/>
      <c r="CG124" s="183"/>
      <c r="CH124" s="183"/>
      <c r="CI124" s="183"/>
      <c r="CJ124" s="183"/>
      <c r="CK124" s="183"/>
      <c r="CL124" s="183"/>
      <c r="CM124" s="183"/>
      <c r="CN124" s="183"/>
      <c r="CO124" s="183"/>
      <c r="CP124" s="183"/>
      <c r="CQ124" s="183"/>
      <c r="CR124" s="183"/>
    </row>
    <row r="125" spans="1:96" ht="45" customHeight="1">
      <c r="A125" s="192"/>
      <c r="B125" s="729"/>
      <c r="C125" s="729"/>
      <c r="D125" s="199">
        <v>4</v>
      </c>
      <c r="E125" s="200" t="str">
        <f>Вопросы!F204</f>
        <v>Наличие политики по приобретению и отчуждению активов</v>
      </c>
      <c r="F125" s="341"/>
      <c r="G125" s="365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83"/>
      <c r="AD125" s="183"/>
      <c r="AE125" s="183"/>
      <c r="AF125" s="183"/>
      <c r="AG125" s="183"/>
      <c r="AH125" s="183"/>
      <c r="AI125" s="183"/>
      <c r="AJ125" s="183"/>
      <c r="AK125" s="183"/>
      <c r="AL125" s="183"/>
      <c r="AM125" s="183"/>
      <c r="AN125" s="183"/>
      <c r="AO125" s="183"/>
      <c r="AP125" s="183"/>
      <c r="AQ125" s="183"/>
      <c r="AR125" s="183"/>
      <c r="AS125" s="183"/>
      <c r="AT125" s="183"/>
      <c r="AU125" s="183"/>
      <c r="AV125" s="183"/>
      <c r="AW125" s="183"/>
      <c r="AX125" s="183"/>
      <c r="AY125" s="183"/>
      <c r="AZ125" s="183"/>
      <c r="BA125" s="183"/>
      <c r="BB125" s="183"/>
      <c r="BC125" s="183"/>
      <c r="BD125" s="183"/>
      <c r="BE125" s="183"/>
      <c r="BF125" s="183"/>
      <c r="BG125" s="183"/>
      <c r="BH125" s="183"/>
      <c r="BI125" s="183"/>
      <c r="BJ125" s="183"/>
      <c r="BK125" s="183"/>
      <c r="BL125" s="183"/>
      <c r="BM125" s="183"/>
      <c r="BN125" s="183"/>
      <c r="BO125" s="183"/>
      <c r="BP125" s="183"/>
      <c r="BQ125" s="183"/>
      <c r="BR125" s="183"/>
      <c r="BS125" s="183"/>
      <c r="BT125" s="183"/>
      <c r="BU125" s="183"/>
      <c r="BV125" s="183"/>
      <c r="BW125" s="183"/>
      <c r="BX125" s="183"/>
      <c r="BY125" s="183"/>
      <c r="BZ125" s="183"/>
      <c r="CA125" s="183"/>
      <c r="CB125" s="183"/>
      <c r="CC125" s="183"/>
      <c r="CD125" s="183"/>
      <c r="CE125" s="183"/>
      <c r="CF125" s="183"/>
      <c r="CG125" s="183"/>
      <c r="CH125" s="183"/>
      <c r="CI125" s="183"/>
      <c r="CJ125" s="183"/>
      <c r="CK125" s="183"/>
      <c r="CL125" s="183"/>
      <c r="CM125" s="183"/>
      <c r="CN125" s="183"/>
      <c r="CO125" s="183"/>
      <c r="CP125" s="183"/>
      <c r="CQ125" s="183"/>
      <c r="CR125" s="183"/>
    </row>
    <row r="126" spans="1:96" ht="45" customHeight="1">
      <c r="A126" s="192"/>
      <c r="B126" s="729" t="str">
        <f>Вопросы!D211</f>
        <v>2. Бизнес модель</v>
      </c>
      <c r="C126" s="729"/>
      <c r="D126" s="199">
        <v>1</v>
      </c>
      <c r="E126" s="200" t="str">
        <f>Вопросы!F211</f>
        <v>Начилие схемы по разработке, мониторингу и приостановлению продуктов</v>
      </c>
      <c r="F126" s="341"/>
      <c r="G126" s="365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83"/>
      <c r="AD126" s="183"/>
      <c r="AE126" s="183"/>
      <c r="AF126" s="183"/>
      <c r="AG126" s="183"/>
      <c r="AH126" s="183"/>
      <c r="AI126" s="183"/>
      <c r="AJ126" s="183"/>
      <c r="AK126" s="183"/>
      <c r="AL126" s="183"/>
      <c r="AM126" s="183"/>
      <c r="AN126" s="183"/>
      <c r="AO126" s="183"/>
      <c r="AP126" s="183"/>
      <c r="AQ126" s="183"/>
      <c r="AR126" s="183"/>
      <c r="AS126" s="183"/>
      <c r="AT126" s="183"/>
      <c r="AU126" s="183"/>
      <c r="AV126" s="183"/>
      <c r="AW126" s="183"/>
      <c r="AX126" s="183"/>
      <c r="AY126" s="183"/>
      <c r="AZ126" s="183"/>
      <c r="BA126" s="183"/>
      <c r="BB126" s="183"/>
      <c r="BC126" s="183"/>
      <c r="BD126" s="183"/>
      <c r="BE126" s="183"/>
      <c r="BF126" s="183"/>
      <c r="BG126" s="183"/>
      <c r="BH126" s="183"/>
      <c r="BI126" s="183"/>
      <c r="BJ126" s="183"/>
      <c r="BK126" s="183"/>
      <c r="BL126" s="183"/>
      <c r="BM126" s="183"/>
      <c r="BN126" s="183"/>
      <c r="BO126" s="183"/>
      <c r="BP126" s="183"/>
      <c r="BQ126" s="183"/>
      <c r="BR126" s="183"/>
      <c r="BS126" s="183"/>
      <c r="BT126" s="183"/>
      <c r="BU126" s="183"/>
      <c r="BV126" s="183"/>
      <c r="BW126" s="183"/>
      <c r="BX126" s="183"/>
      <c r="BY126" s="183"/>
      <c r="BZ126" s="183"/>
      <c r="CA126" s="183"/>
      <c r="CB126" s="183"/>
      <c r="CC126" s="183"/>
      <c r="CD126" s="183"/>
      <c r="CE126" s="183"/>
      <c r="CF126" s="183"/>
      <c r="CG126" s="183"/>
      <c r="CH126" s="183"/>
      <c r="CI126" s="183"/>
      <c r="CJ126" s="183"/>
      <c r="CK126" s="183"/>
      <c r="CL126" s="183"/>
      <c r="CM126" s="183"/>
      <c r="CN126" s="183"/>
      <c r="CO126" s="183"/>
      <c r="CP126" s="183"/>
      <c r="CQ126" s="183"/>
      <c r="CR126" s="183"/>
    </row>
    <row r="127" spans="1:96" ht="45" customHeight="1">
      <c r="A127" s="192"/>
      <c r="B127" s="729"/>
      <c r="C127" s="729"/>
      <c r="D127" s="199">
        <v>2</v>
      </c>
      <c r="E127" s="200" t="str">
        <f>Вопросы!F212</f>
        <v>Концентрация на одном канале реализации страховых услуг</v>
      </c>
      <c r="F127" s="341"/>
      <c r="G127" s="365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83"/>
      <c r="AD127" s="183"/>
      <c r="AE127" s="183"/>
      <c r="AF127" s="183"/>
      <c r="AG127" s="183"/>
      <c r="AH127" s="183"/>
      <c r="AI127" s="183"/>
      <c r="AJ127" s="183"/>
      <c r="AK127" s="183"/>
      <c r="AL127" s="183"/>
      <c r="AM127" s="183"/>
      <c r="AN127" s="183"/>
      <c r="AO127" s="183"/>
      <c r="AP127" s="183"/>
      <c r="AQ127" s="183"/>
      <c r="AR127" s="183"/>
      <c r="AS127" s="183"/>
      <c r="AT127" s="183"/>
      <c r="AU127" s="183"/>
      <c r="AV127" s="183"/>
      <c r="AW127" s="183"/>
      <c r="AX127" s="183"/>
      <c r="AY127" s="183"/>
      <c r="AZ127" s="183"/>
      <c r="BA127" s="183"/>
      <c r="BB127" s="183"/>
      <c r="BC127" s="183"/>
      <c r="BD127" s="183"/>
      <c r="BE127" s="183"/>
      <c r="BF127" s="183"/>
      <c r="BG127" s="183"/>
      <c r="BH127" s="183"/>
      <c r="BI127" s="183"/>
      <c r="BJ127" s="183"/>
      <c r="BK127" s="183"/>
      <c r="BL127" s="183"/>
      <c r="BM127" s="183"/>
      <c r="BN127" s="183"/>
      <c r="BO127" s="183"/>
      <c r="BP127" s="183"/>
      <c r="BQ127" s="183"/>
      <c r="BR127" s="183"/>
      <c r="BS127" s="183"/>
      <c r="BT127" s="183"/>
      <c r="BU127" s="183"/>
      <c r="BV127" s="183"/>
      <c r="BW127" s="183"/>
      <c r="BX127" s="183"/>
      <c r="BY127" s="183"/>
      <c r="BZ127" s="183"/>
      <c r="CA127" s="183"/>
      <c r="CB127" s="183"/>
      <c r="CC127" s="183"/>
      <c r="CD127" s="183"/>
      <c r="CE127" s="183"/>
      <c r="CF127" s="183"/>
      <c r="CG127" s="183"/>
      <c r="CH127" s="183"/>
      <c r="CI127" s="183"/>
      <c r="CJ127" s="183"/>
      <c r="CK127" s="183"/>
      <c r="CL127" s="183"/>
      <c r="CM127" s="183"/>
      <c r="CN127" s="183"/>
      <c r="CO127" s="183"/>
      <c r="CP127" s="183"/>
      <c r="CQ127" s="183"/>
      <c r="CR127" s="183"/>
    </row>
    <row r="128" spans="1:96" ht="45" customHeight="1">
      <c r="A128" s="192"/>
      <c r="B128" s="729"/>
      <c r="C128" s="729"/>
      <c r="D128" s="199">
        <v>3</v>
      </c>
      <c r="E128" s="200" t="str">
        <f>Вопросы!F213</f>
        <v>Концентрация в одном классе страхования</v>
      </c>
      <c r="F128" s="341"/>
      <c r="G128" s="365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83"/>
      <c r="AD128" s="183"/>
      <c r="AE128" s="183"/>
      <c r="AF128" s="183"/>
      <c r="AG128" s="183"/>
      <c r="AH128" s="183"/>
      <c r="AI128" s="183"/>
      <c r="AJ128" s="183"/>
      <c r="AK128" s="183"/>
      <c r="AL128" s="183"/>
      <c r="AM128" s="183"/>
      <c r="AN128" s="183"/>
      <c r="AO128" s="183"/>
      <c r="AP128" s="183"/>
      <c r="AQ128" s="183"/>
      <c r="AR128" s="183"/>
      <c r="AS128" s="183"/>
      <c r="AT128" s="183"/>
      <c r="AU128" s="183"/>
      <c r="AV128" s="183"/>
      <c r="AW128" s="183"/>
      <c r="AX128" s="183"/>
      <c r="AY128" s="183"/>
      <c r="AZ128" s="183"/>
      <c r="BA128" s="183"/>
      <c r="BB128" s="183"/>
      <c r="BC128" s="183"/>
      <c r="BD128" s="183"/>
      <c r="BE128" s="183"/>
      <c r="BF128" s="183"/>
      <c r="BG128" s="183"/>
      <c r="BH128" s="183"/>
      <c r="BI128" s="183"/>
      <c r="BJ128" s="183"/>
      <c r="BK128" s="183"/>
      <c r="BL128" s="183"/>
      <c r="BM128" s="183"/>
      <c r="BN128" s="183"/>
      <c r="BO128" s="183"/>
      <c r="BP128" s="183"/>
      <c r="BQ128" s="183"/>
      <c r="BR128" s="183"/>
      <c r="BS128" s="183"/>
      <c r="BT128" s="183"/>
      <c r="BU128" s="183"/>
      <c r="BV128" s="183"/>
      <c r="BW128" s="183"/>
      <c r="BX128" s="183"/>
      <c r="BY128" s="183"/>
      <c r="BZ128" s="183"/>
      <c r="CA128" s="183"/>
      <c r="CB128" s="183"/>
      <c r="CC128" s="183"/>
      <c r="CD128" s="183"/>
      <c r="CE128" s="183"/>
      <c r="CF128" s="183"/>
      <c r="CG128" s="183"/>
      <c r="CH128" s="183"/>
      <c r="CI128" s="183"/>
      <c r="CJ128" s="183"/>
      <c r="CK128" s="183"/>
      <c r="CL128" s="183"/>
      <c r="CM128" s="183"/>
      <c r="CN128" s="183"/>
      <c r="CO128" s="183"/>
      <c r="CP128" s="183"/>
      <c r="CQ128" s="183"/>
      <c r="CR128" s="183"/>
    </row>
    <row r="129" spans="1:96" ht="45" customHeight="1">
      <c r="A129" s="192"/>
      <c r="B129" s="729"/>
      <c r="C129" s="729"/>
      <c r="D129" s="199">
        <v>4</v>
      </c>
      <c r="E129" s="200" t="str">
        <f>Вопросы!F214</f>
        <v>Концентрация в одном географическом регионе</v>
      </c>
      <c r="F129" s="341"/>
      <c r="G129" s="365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83"/>
      <c r="AD129" s="183"/>
      <c r="AE129" s="183"/>
      <c r="AF129" s="183"/>
      <c r="AG129" s="183"/>
      <c r="AH129" s="183"/>
      <c r="AI129" s="183"/>
      <c r="AJ129" s="183"/>
      <c r="AK129" s="183"/>
      <c r="AL129" s="183"/>
      <c r="AM129" s="183"/>
      <c r="AN129" s="183"/>
      <c r="AO129" s="183"/>
      <c r="AP129" s="183"/>
      <c r="AQ129" s="183"/>
      <c r="AR129" s="183"/>
      <c r="AS129" s="183"/>
      <c r="AT129" s="183"/>
      <c r="AU129" s="183"/>
      <c r="AV129" s="183"/>
      <c r="AW129" s="183"/>
      <c r="AX129" s="183"/>
      <c r="AY129" s="183"/>
      <c r="AZ129" s="183"/>
      <c r="BA129" s="183"/>
      <c r="BB129" s="183"/>
      <c r="BC129" s="183"/>
      <c r="BD129" s="183"/>
      <c r="BE129" s="183"/>
      <c r="BF129" s="183"/>
      <c r="BG129" s="183"/>
      <c r="BH129" s="183"/>
      <c r="BI129" s="183"/>
      <c r="BJ129" s="183"/>
      <c r="BK129" s="183"/>
      <c r="BL129" s="183"/>
      <c r="BM129" s="183"/>
      <c r="BN129" s="183"/>
      <c r="BO129" s="183"/>
      <c r="BP129" s="183"/>
      <c r="BQ129" s="183"/>
      <c r="BR129" s="183"/>
      <c r="BS129" s="183"/>
      <c r="BT129" s="183"/>
      <c r="BU129" s="183"/>
      <c r="BV129" s="183"/>
      <c r="BW129" s="183"/>
      <c r="BX129" s="183"/>
      <c r="BY129" s="183"/>
      <c r="BZ129" s="183"/>
      <c r="CA129" s="183"/>
      <c r="CB129" s="183"/>
      <c r="CC129" s="183"/>
      <c r="CD129" s="183"/>
      <c r="CE129" s="183"/>
      <c r="CF129" s="183"/>
      <c r="CG129" s="183"/>
      <c r="CH129" s="183"/>
      <c r="CI129" s="183"/>
      <c r="CJ129" s="183"/>
      <c r="CK129" s="183"/>
      <c r="CL129" s="183"/>
      <c r="CM129" s="183"/>
      <c r="CN129" s="183"/>
      <c r="CO129" s="183"/>
      <c r="CP129" s="183"/>
      <c r="CQ129" s="183"/>
      <c r="CR129" s="183"/>
    </row>
    <row r="130" spans="1:96" ht="45" customHeight="1">
      <c r="A130" s="192"/>
      <c r="B130" s="736" t="str">
        <f>Вопросы!C221</f>
        <v>Риск контрагента</v>
      </c>
      <c r="C130" s="737"/>
      <c r="D130" s="737"/>
      <c r="E130" s="737"/>
      <c r="F130" s="738"/>
      <c r="G130" s="365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83"/>
      <c r="AD130" s="183"/>
      <c r="AE130" s="183"/>
      <c r="AF130" s="183"/>
      <c r="AG130" s="183"/>
      <c r="AH130" s="183"/>
      <c r="AI130" s="183"/>
      <c r="AJ130" s="183"/>
      <c r="AK130" s="183"/>
      <c r="AL130" s="183"/>
      <c r="AM130" s="183"/>
      <c r="AN130" s="183"/>
      <c r="AO130" s="183"/>
      <c r="AP130" s="183"/>
      <c r="AQ130" s="183"/>
      <c r="AR130" s="183"/>
      <c r="AS130" s="183"/>
      <c r="AT130" s="183"/>
      <c r="AU130" s="183"/>
      <c r="AV130" s="183"/>
      <c r="AW130" s="183"/>
      <c r="AX130" s="183"/>
      <c r="AY130" s="183"/>
      <c r="AZ130" s="183"/>
      <c r="BA130" s="183"/>
      <c r="BB130" s="183"/>
      <c r="BC130" s="183"/>
      <c r="BD130" s="183"/>
      <c r="BE130" s="183"/>
      <c r="BF130" s="183"/>
      <c r="BG130" s="183"/>
      <c r="BH130" s="183"/>
      <c r="BI130" s="183"/>
      <c r="BJ130" s="183"/>
      <c r="BK130" s="183"/>
      <c r="BL130" s="183"/>
      <c r="BM130" s="183"/>
      <c r="BN130" s="183"/>
      <c r="BO130" s="183"/>
      <c r="BP130" s="183"/>
      <c r="BQ130" s="183"/>
      <c r="BR130" s="183"/>
      <c r="BS130" s="183"/>
      <c r="BT130" s="183"/>
      <c r="BU130" s="183"/>
      <c r="BV130" s="183"/>
      <c r="BW130" s="183"/>
      <c r="BX130" s="183"/>
      <c r="BY130" s="183"/>
      <c r="BZ130" s="183"/>
      <c r="CA130" s="183"/>
      <c r="CB130" s="183"/>
      <c r="CC130" s="183"/>
      <c r="CD130" s="183"/>
      <c r="CE130" s="183"/>
      <c r="CF130" s="183"/>
      <c r="CG130" s="183"/>
      <c r="CH130" s="183"/>
      <c r="CI130" s="183"/>
      <c r="CJ130" s="183"/>
      <c r="CK130" s="183"/>
      <c r="CL130" s="183"/>
      <c r="CM130" s="183"/>
      <c r="CN130" s="183"/>
      <c r="CO130" s="183"/>
      <c r="CP130" s="183"/>
      <c r="CQ130" s="183"/>
      <c r="CR130" s="183"/>
    </row>
    <row r="131" spans="1:96" ht="45" customHeight="1">
      <c r="A131" s="192"/>
      <c r="B131" s="729" t="str">
        <f>Вопросы!D221</f>
        <v>1. Связанные стороны</v>
      </c>
      <c r="C131" s="729"/>
      <c r="D131" s="199">
        <v>1</v>
      </c>
      <c r="E131" s="200" t="str">
        <f>Вопросы!F221</f>
        <v>Является ли компания членом группы</v>
      </c>
      <c r="F131" s="341"/>
      <c r="G131" s="365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83"/>
      <c r="AF131" s="183"/>
      <c r="AG131" s="183"/>
      <c r="AH131" s="183"/>
      <c r="AI131" s="183"/>
      <c r="AJ131" s="183"/>
      <c r="AK131" s="183"/>
      <c r="AL131" s="183"/>
      <c r="AM131" s="183"/>
      <c r="AN131" s="183"/>
      <c r="AO131" s="183"/>
      <c r="AP131" s="183"/>
      <c r="AQ131" s="183"/>
      <c r="AR131" s="183"/>
      <c r="AS131" s="183"/>
      <c r="AT131" s="183"/>
      <c r="AU131" s="183"/>
      <c r="AV131" s="183"/>
      <c r="AW131" s="183"/>
      <c r="AX131" s="183"/>
      <c r="AY131" s="183"/>
      <c r="AZ131" s="183"/>
      <c r="BA131" s="183"/>
      <c r="BB131" s="183"/>
      <c r="BC131" s="183"/>
      <c r="BD131" s="183"/>
      <c r="BE131" s="183"/>
      <c r="BF131" s="183"/>
      <c r="BG131" s="183"/>
      <c r="BH131" s="183"/>
      <c r="BI131" s="183"/>
      <c r="BJ131" s="183"/>
      <c r="BK131" s="183"/>
      <c r="BL131" s="183"/>
      <c r="BM131" s="183"/>
      <c r="BN131" s="183"/>
      <c r="BO131" s="183"/>
      <c r="BP131" s="183"/>
      <c r="BQ131" s="183"/>
      <c r="BR131" s="183"/>
      <c r="BS131" s="183"/>
      <c r="BT131" s="183"/>
      <c r="BU131" s="183"/>
      <c r="BV131" s="183"/>
      <c r="BW131" s="183"/>
      <c r="BX131" s="183"/>
      <c r="BY131" s="183"/>
      <c r="BZ131" s="183"/>
      <c r="CA131" s="183"/>
      <c r="CB131" s="183"/>
      <c r="CC131" s="183"/>
      <c r="CD131" s="183"/>
      <c r="CE131" s="183"/>
      <c r="CF131" s="183"/>
      <c r="CG131" s="183"/>
      <c r="CH131" s="183"/>
      <c r="CI131" s="183"/>
      <c r="CJ131" s="183"/>
      <c r="CK131" s="183"/>
      <c r="CL131" s="183"/>
      <c r="CM131" s="183"/>
      <c r="CN131" s="183"/>
      <c r="CO131" s="183"/>
      <c r="CP131" s="183"/>
      <c r="CQ131" s="183"/>
      <c r="CR131" s="183"/>
    </row>
    <row r="132" spans="1:96" ht="45" customHeight="1">
      <c r="A132" s="192"/>
      <c r="B132" s="729"/>
      <c r="C132" s="729"/>
      <c r="D132" s="199">
        <v>2</v>
      </c>
      <c r="E132" s="200" t="str">
        <f>Вопросы!F222</f>
        <v xml:space="preserve">Наличие любых межгрупповых  финансовых  договоров и отношений </v>
      </c>
      <c r="F132" s="341"/>
      <c r="G132" s="365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83"/>
      <c r="AM132" s="183"/>
      <c r="AN132" s="183"/>
      <c r="AO132" s="183"/>
      <c r="AP132" s="183"/>
      <c r="AQ132" s="183"/>
      <c r="AR132" s="183"/>
      <c r="AS132" s="183"/>
      <c r="AT132" s="183"/>
      <c r="AU132" s="183"/>
      <c r="AV132" s="183"/>
      <c r="AW132" s="183"/>
      <c r="AX132" s="183"/>
      <c r="AY132" s="183"/>
      <c r="AZ132" s="183"/>
      <c r="BA132" s="183"/>
      <c r="BB132" s="183"/>
      <c r="BC132" s="183"/>
      <c r="BD132" s="183"/>
      <c r="BE132" s="183"/>
      <c r="BF132" s="183"/>
      <c r="BG132" s="183"/>
      <c r="BH132" s="183"/>
      <c r="BI132" s="183"/>
      <c r="BJ132" s="183"/>
      <c r="BK132" s="183"/>
      <c r="BL132" s="183"/>
      <c r="BM132" s="183"/>
      <c r="BN132" s="183"/>
      <c r="BO132" s="183"/>
      <c r="BP132" s="183"/>
      <c r="BQ132" s="183"/>
      <c r="BR132" s="183"/>
      <c r="BS132" s="183"/>
      <c r="BT132" s="183"/>
      <c r="BU132" s="183"/>
      <c r="BV132" s="183"/>
      <c r="BW132" s="183"/>
      <c r="BX132" s="183"/>
      <c r="BY132" s="183"/>
      <c r="BZ132" s="183"/>
      <c r="CA132" s="183"/>
      <c r="CB132" s="183"/>
      <c r="CC132" s="183"/>
      <c r="CD132" s="183"/>
      <c r="CE132" s="183"/>
      <c r="CF132" s="183"/>
      <c r="CG132" s="183"/>
      <c r="CH132" s="183"/>
      <c r="CI132" s="183"/>
      <c r="CJ132" s="183"/>
      <c r="CK132" s="183"/>
      <c r="CL132" s="183"/>
      <c r="CM132" s="183"/>
      <c r="CN132" s="183"/>
      <c r="CO132" s="183"/>
      <c r="CP132" s="183"/>
      <c r="CQ132" s="183"/>
      <c r="CR132" s="183"/>
    </row>
    <row r="133" spans="1:96" ht="45" customHeight="1">
      <c r="A133" s="192"/>
      <c r="B133" s="729"/>
      <c r="C133" s="729"/>
      <c r="D133" s="199">
        <v>3</v>
      </c>
      <c r="E133" s="200" t="str">
        <f>Вопросы!F223</f>
        <v>Регулируются ли все  члены группы</v>
      </c>
      <c r="F133" s="341"/>
      <c r="G133" s="365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83"/>
      <c r="AM133" s="183"/>
      <c r="AN133" s="183"/>
      <c r="AO133" s="183"/>
      <c r="AP133" s="183"/>
      <c r="AQ133" s="183"/>
      <c r="AR133" s="183"/>
      <c r="AS133" s="183"/>
      <c r="AT133" s="183"/>
      <c r="AU133" s="183"/>
      <c r="AV133" s="183"/>
      <c r="AW133" s="183"/>
      <c r="AX133" s="183"/>
      <c r="AY133" s="183"/>
      <c r="AZ133" s="18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183"/>
      <c r="BL133" s="183"/>
      <c r="BM133" s="183"/>
      <c r="BN133" s="183"/>
      <c r="BO133" s="183"/>
      <c r="BP133" s="183"/>
      <c r="BQ133" s="183"/>
      <c r="BR133" s="183"/>
      <c r="BS133" s="183"/>
      <c r="BT133" s="183"/>
      <c r="BU133" s="183"/>
      <c r="BV133" s="183"/>
      <c r="BW133" s="183"/>
      <c r="BX133" s="183"/>
      <c r="BY133" s="183"/>
      <c r="BZ133" s="183"/>
      <c r="CA133" s="183"/>
      <c r="CB133" s="183"/>
      <c r="CC133" s="183"/>
      <c r="CD133" s="183"/>
      <c r="CE133" s="183"/>
      <c r="CF133" s="183"/>
      <c r="CG133" s="183"/>
      <c r="CH133" s="183"/>
      <c r="CI133" s="183"/>
      <c r="CJ133" s="183"/>
      <c r="CK133" s="183"/>
      <c r="CL133" s="183"/>
      <c r="CM133" s="183"/>
      <c r="CN133" s="183"/>
      <c r="CO133" s="183"/>
      <c r="CP133" s="183"/>
      <c r="CQ133" s="183"/>
      <c r="CR133" s="183"/>
    </row>
    <row r="134" spans="1:96" ht="45" customHeight="1">
      <c r="A134" s="192"/>
      <c r="B134" s="729"/>
      <c r="C134" s="729"/>
      <c r="D134" s="199">
        <v>4</v>
      </c>
      <c r="E134" s="200" t="str">
        <f>Вопросы!F224</f>
        <v>Отношение межгрупповых расходов к совокупным расходам компании</v>
      </c>
      <c r="F134" s="341"/>
      <c r="G134" s="365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83"/>
      <c r="AD134" s="183"/>
      <c r="AE134" s="183"/>
      <c r="AF134" s="183"/>
      <c r="AG134" s="183"/>
      <c r="AH134" s="183"/>
      <c r="AI134" s="183"/>
      <c r="AJ134" s="183"/>
      <c r="AK134" s="183"/>
      <c r="AL134" s="183"/>
      <c r="AM134" s="183"/>
      <c r="AN134" s="183"/>
      <c r="AO134" s="183"/>
      <c r="AP134" s="183"/>
      <c r="AQ134" s="183"/>
      <c r="AR134" s="183"/>
      <c r="AS134" s="183"/>
      <c r="AT134" s="183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183"/>
      <c r="BL134" s="183"/>
      <c r="BM134" s="183"/>
      <c r="BN134" s="183"/>
      <c r="BO134" s="183"/>
      <c r="BP134" s="183"/>
      <c r="BQ134" s="183"/>
      <c r="BR134" s="183"/>
      <c r="BS134" s="183"/>
      <c r="BT134" s="183"/>
      <c r="BU134" s="183"/>
      <c r="BV134" s="183"/>
      <c r="BW134" s="183"/>
      <c r="BX134" s="183"/>
      <c r="BY134" s="183"/>
      <c r="BZ134" s="183"/>
      <c r="CA134" s="183"/>
      <c r="CB134" s="183"/>
      <c r="CC134" s="183"/>
      <c r="CD134" s="183"/>
      <c r="CE134" s="183"/>
      <c r="CF134" s="183"/>
      <c r="CG134" s="183"/>
      <c r="CH134" s="183"/>
      <c r="CI134" s="183"/>
      <c r="CJ134" s="183"/>
      <c r="CK134" s="183"/>
      <c r="CL134" s="183"/>
      <c r="CM134" s="183"/>
      <c r="CN134" s="183"/>
      <c r="CO134" s="183"/>
      <c r="CP134" s="183"/>
      <c r="CQ134" s="183"/>
      <c r="CR134" s="183"/>
    </row>
    <row r="135" spans="1:96" ht="45" customHeight="1">
      <c r="A135" s="192"/>
      <c r="B135" s="729" t="str">
        <f>Вопросы!D231</f>
        <v>2. Собственность компании/группы</v>
      </c>
      <c r="C135" s="729"/>
      <c r="D135" s="199">
        <v>1</v>
      </c>
      <c r="E135" s="200" t="str">
        <f>Вопросы!F231</f>
        <v>Наличие конфликта интересов между связанными сторонами</v>
      </c>
      <c r="F135" s="341"/>
      <c r="G135" s="365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83"/>
      <c r="AD135" s="183"/>
      <c r="AE135" s="183"/>
      <c r="AF135" s="183"/>
      <c r="AG135" s="183"/>
      <c r="AH135" s="183"/>
      <c r="AI135" s="183"/>
      <c r="AJ135" s="183"/>
      <c r="AK135" s="183"/>
      <c r="AL135" s="183"/>
      <c r="AM135" s="183"/>
      <c r="AN135" s="183"/>
      <c r="AO135" s="183"/>
      <c r="AP135" s="183"/>
      <c r="AQ135" s="183"/>
      <c r="AR135" s="183"/>
      <c r="AS135" s="183"/>
      <c r="AT135" s="183"/>
      <c r="AU135" s="183"/>
      <c r="AV135" s="183"/>
      <c r="AW135" s="183"/>
      <c r="AX135" s="183"/>
      <c r="AY135" s="183"/>
      <c r="AZ135" s="18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183"/>
      <c r="BL135" s="183"/>
      <c r="BM135" s="183"/>
      <c r="BN135" s="183"/>
      <c r="BO135" s="183"/>
      <c r="BP135" s="183"/>
      <c r="BQ135" s="183"/>
      <c r="BR135" s="183"/>
      <c r="BS135" s="183"/>
      <c r="BT135" s="183"/>
      <c r="BU135" s="183"/>
      <c r="BV135" s="183"/>
      <c r="BW135" s="183"/>
      <c r="BX135" s="183"/>
      <c r="BY135" s="183"/>
      <c r="BZ135" s="183"/>
      <c r="CA135" s="183"/>
      <c r="CB135" s="183"/>
      <c r="CC135" s="183"/>
      <c r="CD135" s="183"/>
      <c r="CE135" s="183"/>
      <c r="CF135" s="183"/>
      <c r="CG135" s="183"/>
      <c r="CH135" s="183"/>
      <c r="CI135" s="183"/>
      <c r="CJ135" s="183"/>
      <c r="CK135" s="183"/>
      <c r="CL135" s="183"/>
      <c r="CM135" s="183"/>
      <c r="CN135" s="183"/>
      <c r="CO135" s="183"/>
      <c r="CP135" s="183"/>
      <c r="CQ135" s="183"/>
      <c r="CR135" s="183"/>
    </row>
    <row r="136" spans="1:96" ht="45" customHeight="1">
      <c r="A136" s="192"/>
      <c r="B136" s="729"/>
      <c r="C136" s="729"/>
      <c r="D136" s="199">
        <v>2</v>
      </c>
      <c r="E136" s="200" t="str">
        <f>Вопросы!F232</f>
        <v>Сложная ли структура собственности</v>
      </c>
      <c r="F136" s="341"/>
      <c r="G136" s="365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83"/>
      <c r="AD136" s="183"/>
      <c r="AE136" s="183"/>
      <c r="AF136" s="183"/>
      <c r="AG136" s="183"/>
      <c r="AH136" s="183"/>
      <c r="AI136" s="183"/>
      <c r="AJ136" s="183"/>
      <c r="AK136" s="183"/>
      <c r="AL136" s="183"/>
      <c r="AM136" s="183"/>
      <c r="AN136" s="183"/>
      <c r="AO136" s="183"/>
      <c r="AP136" s="183"/>
      <c r="AQ136" s="183"/>
      <c r="AR136" s="183"/>
      <c r="AS136" s="183"/>
      <c r="AT136" s="183"/>
      <c r="AU136" s="183"/>
      <c r="AV136" s="183"/>
      <c r="AW136" s="183"/>
      <c r="AX136" s="183"/>
      <c r="AY136" s="183"/>
      <c r="AZ136" s="183"/>
      <c r="BA136" s="183"/>
      <c r="BB136" s="183"/>
      <c r="BC136" s="183"/>
      <c r="BD136" s="183"/>
      <c r="BE136" s="183"/>
      <c r="BF136" s="183"/>
      <c r="BG136" s="183"/>
      <c r="BH136" s="183"/>
      <c r="BI136" s="183"/>
      <c r="BJ136" s="183"/>
      <c r="BK136" s="183"/>
      <c r="BL136" s="183"/>
      <c r="BM136" s="183"/>
      <c r="BN136" s="183"/>
      <c r="BO136" s="183"/>
      <c r="BP136" s="183"/>
      <c r="BQ136" s="183"/>
      <c r="BR136" s="183"/>
      <c r="BS136" s="183"/>
      <c r="BT136" s="183"/>
      <c r="BU136" s="183"/>
      <c r="BV136" s="183"/>
      <c r="BW136" s="183"/>
      <c r="BX136" s="183"/>
      <c r="BY136" s="183"/>
      <c r="BZ136" s="183"/>
      <c r="CA136" s="183"/>
      <c r="CB136" s="183"/>
      <c r="CC136" s="183"/>
      <c r="CD136" s="183"/>
      <c r="CE136" s="183"/>
      <c r="CF136" s="183"/>
      <c r="CG136" s="183"/>
      <c r="CH136" s="183"/>
      <c r="CI136" s="183"/>
      <c r="CJ136" s="183"/>
      <c r="CK136" s="183"/>
      <c r="CL136" s="183"/>
      <c r="CM136" s="183"/>
      <c r="CN136" s="183"/>
      <c r="CO136" s="183"/>
      <c r="CP136" s="183"/>
      <c r="CQ136" s="183"/>
      <c r="CR136" s="183"/>
    </row>
    <row r="137" spans="1:96" ht="45" customHeight="1">
      <c r="A137" s="192"/>
      <c r="B137" s="729"/>
      <c r="C137" s="729"/>
      <c r="D137" s="199">
        <v>3</v>
      </c>
      <c r="E137" s="200" t="str">
        <f>Вопросы!F233</f>
        <v>Листингуется ли холдинговая компания</v>
      </c>
      <c r="F137" s="341"/>
      <c r="G137" s="365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83"/>
      <c r="AF137" s="183"/>
      <c r="AG137" s="183"/>
      <c r="AH137" s="183"/>
      <c r="AI137" s="183"/>
      <c r="AJ137" s="183"/>
      <c r="AK137" s="183"/>
      <c r="AL137" s="183"/>
      <c r="AM137" s="183"/>
      <c r="AN137" s="183"/>
      <c r="AO137" s="183"/>
      <c r="AP137" s="183"/>
      <c r="AQ137" s="183"/>
      <c r="AR137" s="183"/>
      <c r="AS137" s="183"/>
      <c r="AT137" s="183"/>
      <c r="AU137" s="183"/>
      <c r="AV137" s="183"/>
      <c r="AW137" s="183"/>
      <c r="AX137" s="183"/>
      <c r="AY137" s="183"/>
      <c r="AZ137" s="183"/>
      <c r="BA137" s="183"/>
      <c r="BB137" s="183"/>
      <c r="BC137" s="183"/>
      <c r="BD137" s="183"/>
      <c r="BE137" s="183"/>
      <c r="BF137" s="183"/>
      <c r="BG137" s="183"/>
      <c r="BH137" s="183"/>
      <c r="BI137" s="183"/>
      <c r="BJ137" s="183"/>
      <c r="BK137" s="183"/>
      <c r="BL137" s="183"/>
      <c r="BM137" s="183"/>
      <c r="BN137" s="183"/>
      <c r="BO137" s="183"/>
      <c r="BP137" s="183"/>
      <c r="BQ137" s="183"/>
      <c r="BR137" s="183"/>
      <c r="BS137" s="183"/>
      <c r="BT137" s="183"/>
      <c r="BU137" s="183"/>
      <c r="BV137" s="183"/>
      <c r="BW137" s="183"/>
      <c r="BX137" s="183"/>
      <c r="BY137" s="183"/>
      <c r="BZ137" s="183"/>
      <c r="CA137" s="183"/>
      <c r="CB137" s="183"/>
      <c r="CC137" s="183"/>
      <c r="CD137" s="183"/>
      <c r="CE137" s="183"/>
      <c r="CF137" s="183"/>
      <c r="CG137" s="183"/>
      <c r="CH137" s="183"/>
      <c r="CI137" s="183"/>
      <c r="CJ137" s="183"/>
      <c r="CK137" s="183"/>
      <c r="CL137" s="183"/>
      <c r="CM137" s="183"/>
      <c r="CN137" s="183"/>
      <c r="CO137" s="183"/>
      <c r="CP137" s="183"/>
      <c r="CQ137" s="183"/>
      <c r="CR137" s="183"/>
    </row>
    <row r="138" spans="1:96" ht="45" customHeight="1">
      <c r="A138" s="192"/>
      <c r="B138" s="729" t="str">
        <f>Вопросы!D241</f>
        <v>3. Концентрация риска</v>
      </c>
      <c r="C138" s="729"/>
      <c r="D138" s="199">
        <v>1</v>
      </c>
      <c r="E138" s="200" t="str">
        <f>Вопросы!F241</f>
        <v>Все члены группы работают в финансовом секторе</v>
      </c>
      <c r="F138" s="341"/>
      <c r="G138" s="365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83"/>
      <c r="AD138" s="183"/>
      <c r="AE138" s="183"/>
      <c r="AF138" s="183"/>
      <c r="AG138" s="183"/>
      <c r="AH138" s="183"/>
      <c r="AI138" s="183"/>
      <c r="AJ138" s="183"/>
      <c r="AK138" s="183"/>
      <c r="AL138" s="183"/>
      <c r="AM138" s="183"/>
      <c r="AN138" s="183"/>
      <c r="AO138" s="183"/>
      <c r="AP138" s="183"/>
      <c r="AQ138" s="183"/>
      <c r="AR138" s="183"/>
      <c r="AS138" s="183"/>
      <c r="AT138" s="183"/>
      <c r="AU138" s="183"/>
      <c r="AV138" s="183"/>
      <c r="AW138" s="183"/>
      <c r="AX138" s="183"/>
      <c r="AY138" s="183"/>
      <c r="AZ138" s="183"/>
      <c r="BA138" s="183"/>
      <c r="BB138" s="183"/>
      <c r="BC138" s="183"/>
      <c r="BD138" s="183"/>
      <c r="BE138" s="183"/>
      <c r="BF138" s="183"/>
      <c r="BG138" s="183"/>
      <c r="BH138" s="183"/>
      <c r="BI138" s="183"/>
      <c r="BJ138" s="183"/>
      <c r="BK138" s="183"/>
      <c r="BL138" s="183"/>
      <c r="BM138" s="183"/>
      <c r="BN138" s="183"/>
      <c r="BO138" s="183"/>
      <c r="BP138" s="183"/>
      <c r="BQ138" s="183"/>
      <c r="BR138" s="183"/>
      <c r="BS138" s="183"/>
      <c r="BT138" s="183"/>
      <c r="BU138" s="183"/>
      <c r="BV138" s="183"/>
      <c r="BW138" s="183"/>
      <c r="BX138" s="183"/>
      <c r="BY138" s="183"/>
      <c r="BZ138" s="183"/>
      <c r="CA138" s="183"/>
      <c r="CB138" s="183"/>
      <c r="CC138" s="183"/>
      <c r="CD138" s="183"/>
      <c r="CE138" s="183"/>
      <c r="CF138" s="183"/>
      <c r="CG138" s="183"/>
      <c r="CH138" s="183"/>
      <c r="CI138" s="183"/>
      <c r="CJ138" s="183"/>
      <c r="CK138" s="183"/>
      <c r="CL138" s="183"/>
      <c r="CM138" s="183"/>
      <c r="CN138" s="183"/>
      <c r="CO138" s="183"/>
      <c r="CP138" s="183"/>
      <c r="CQ138" s="183"/>
      <c r="CR138" s="183"/>
    </row>
    <row r="139" spans="1:96" ht="45" customHeight="1">
      <c r="A139" s="192"/>
      <c r="B139" s="729"/>
      <c r="C139" s="729"/>
      <c r="D139" s="199">
        <v>2</v>
      </c>
      <c r="E139" s="200" t="str">
        <f>Вопросы!F242</f>
        <v>Работают ли все члены группы в одной стране</v>
      </c>
      <c r="F139" s="341"/>
      <c r="G139" s="365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83"/>
      <c r="AD139" s="183"/>
      <c r="AE139" s="183"/>
      <c r="AF139" s="183"/>
      <c r="AG139" s="183"/>
      <c r="AH139" s="183"/>
      <c r="AI139" s="183"/>
      <c r="AJ139" s="183"/>
      <c r="AK139" s="183"/>
      <c r="AL139" s="183"/>
      <c r="AM139" s="183"/>
      <c r="AN139" s="183"/>
      <c r="AO139" s="183"/>
      <c r="AP139" s="183"/>
      <c r="AQ139" s="183"/>
      <c r="AR139" s="183"/>
      <c r="AS139" s="183"/>
      <c r="AT139" s="183"/>
      <c r="AU139" s="183"/>
      <c r="AV139" s="183"/>
      <c r="AW139" s="183"/>
      <c r="AX139" s="183"/>
      <c r="AY139" s="183"/>
      <c r="AZ139" s="183"/>
      <c r="BA139" s="183"/>
      <c r="BB139" s="183"/>
      <c r="BC139" s="183"/>
      <c r="BD139" s="183"/>
      <c r="BE139" s="183"/>
      <c r="BF139" s="183"/>
      <c r="BG139" s="183"/>
      <c r="BH139" s="183"/>
      <c r="BI139" s="183"/>
      <c r="BJ139" s="183"/>
      <c r="BK139" s="183"/>
      <c r="BL139" s="183"/>
      <c r="BM139" s="183"/>
      <c r="BN139" s="183"/>
      <c r="BO139" s="183"/>
      <c r="BP139" s="183"/>
      <c r="BQ139" s="183"/>
      <c r="BR139" s="183"/>
      <c r="BS139" s="183"/>
      <c r="BT139" s="183"/>
      <c r="BU139" s="183"/>
      <c r="BV139" s="183"/>
      <c r="BW139" s="183"/>
      <c r="BX139" s="183"/>
      <c r="BY139" s="183"/>
      <c r="BZ139" s="183"/>
      <c r="CA139" s="183"/>
      <c r="CB139" s="183"/>
      <c r="CC139" s="183"/>
      <c r="CD139" s="183"/>
      <c r="CE139" s="183"/>
      <c r="CF139" s="183"/>
      <c r="CG139" s="183"/>
      <c r="CH139" s="183"/>
      <c r="CI139" s="183"/>
      <c r="CJ139" s="183"/>
      <c r="CK139" s="183"/>
      <c r="CL139" s="183"/>
      <c r="CM139" s="183"/>
      <c r="CN139" s="183"/>
      <c r="CO139" s="183"/>
      <c r="CP139" s="183"/>
      <c r="CQ139" s="183"/>
      <c r="CR139" s="183"/>
    </row>
    <row r="140" spans="1:96" ht="45" customHeight="1">
      <c r="A140" s="192"/>
      <c r="B140" s="729"/>
      <c r="C140" s="729"/>
      <c r="D140" s="199">
        <v>3</v>
      </c>
      <c r="E140" s="200" t="str">
        <f>Вопросы!F243</f>
        <v>Работает ли один из членов группы в стране, подверженной природным катастрофам</v>
      </c>
      <c r="F140" s="341"/>
      <c r="G140" s="365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83"/>
      <c r="AD140" s="183"/>
      <c r="AE140" s="183"/>
      <c r="AF140" s="183"/>
      <c r="AG140" s="183"/>
      <c r="AH140" s="183"/>
      <c r="AI140" s="183"/>
      <c r="AJ140" s="183"/>
      <c r="AK140" s="183"/>
      <c r="AL140" s="183"/>
      <c r="AM140" s="183"/>
      <c r="AN140" s="183"/>
      <c r="AO140" s="183"/>
      <c r="AP140" s="183"/>
      <c r="AQ140" s="183"/>
      <c r="AR140" s="183"/>
      <c r="AS140" s="183"/>
      <c r="AT140" s="183"/>
      <c r="AU140" s="183"/>
      <c r="AV140" s="183"/>
      <c r="AW140" s="183"/>
      <c r="AX140" s="183"/>
      <c r="AY140" s="183"/>
      <c r="AZ140" s="183"/>
      <c r="BA140" s="183"/>
      <c r="BB140" s="183"/>
      <c r="BC140" s="183"/>
      <c r="BD140" s="183"/>
      <c r="BE140" s="183"/>
      <c r="BF140" s="183"/>
      <c r="BG140" s="183"/>
      <c r="BH140" s="183"/>
      <c r="BI140" s="183"/>
      <c r="BJ140" s="183"/>
      <c r="BK140" s="183"/>
      <c r="BL140" s="183"/>
      <c r="BM140" s="183"/>
      <c r="BN140" s="183"/>
      <c r="BO140" s="183"/>
      <c r="BP140" s="183"/>
      <c r="BQ140" s="183"/>
      <c r="BR140" s="183"/>
      <c r="BS140" s="183"/>
      <c r="BT140" s="183"/>
      <c r="BU140" s="183"/>
      <c r="BV140" s="183"/>
      <c r="BW140" s="183"/>
      <c r="BX140" s="183"/>
      <c r="BY140" s="183"/>
      <c r="BZ140" s="183"/>
      <c r="CA140" s="183"/>
      <c r="CB140" s="183"/>
      <c r="CC140" s="183"/>
      <c r="CD140" s="183"/>
      <c r="CE140" s="183"/>
      <c r="CF140" s="183"/>
      <c r="CG140" s="183"/>
      <c r="CH140" s="183"/>
      <c r="CI140" s="183"/>
      <c r="CJ140" s="183"/>
      <c r="CK140" s="183"/>
      <c r="CL140" s="183"/>
      <c r="CM140" s="183"/>
      <c r="CN140" s="183"/>
      <c r="CO140" s="183"/>
      <c r="CP140" s="183"/>
      <c r="CQ140" s="183"/>
      <c r="CR140" s="183"/>
    </row>
    <row r="141" spans="1:96" ht="45" customHeight="1">
      <c r="A141" s="192"/>
      <c r="B141" s="729"/>
      <c r="C141" s="729"/>
      <c r="D141" s="199">
        <v>4</v>
      </c>
      <c r="E141" s="200" t="str">
        <f>Вопросы!F244</f>
        <v>Испытывает ли  кто-нибудь из членов группы финансовые затруднения/неплатежеспособность</v>
      </c>
      <c r="F141" s="341"/>
      <c r="G141" s="365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83"/>
      <c r="AD141" s="183"/>
      <c r="AE141" s="183"/>
      <c r="AF141" s="183"/>
      <c r="AG141" s="183"/>
      <c r="AH141" s="183"/>
      <c r="AI141" s="183"/>
      <c r="AJ141" s="183"/>
      <c r="AK141" s="183"/>
      <c r="AL141" s="183"/>
      <c r="AM141" s="183"/>
      <c r="AN141" s="183"/>
      <c r="AO141" s="183"/>
      <c r="AP141" s="183"/>
      <c r="AQ141" s="183"/>
      <c r="AR141" s="183"/>
      <c r="AS141" s="183"/>
      <c r="AT141" s="183"/>
      <c r="AU141" s="183"/>
      <c r="AV141" s="183"/>
      <c r="AW141" s="183"/>
      <c r="AX141" s="183"/>
      <c r="AY141" s="183"/>
      <c r="AZ141" s="183"/>
      <c r="BA141" s="183"/>
      <c r="BB141" s="183"/>
      <c r="BC141" s="183"/>
      <c r="BD141" s="183"/>
      <c r="BE141" s="183"/>
      <c r="BF141" s="183"/>
      <c r="BG141" s="183"/>
      <c r="BH141" s="183"/>
      <c r="BI141" s="183"/>
      <c r="BJ141" s="183"/>
      <c r="BK141" s="183"/>
      <c r="BL141" s="183"/>
      <c r="BM141" s="183"/>
      <c r="BN141" s="183"/>
      <c r="BO141" s="183"/>
      <c r="BP141" s="183"/>
      <c r="BQ141" s="183"/>
      <c r="BR141" s="183"/>
      <c r="BS141" s="183"/>
      <c r="BT141" s="183"/>
      <c r="BU141" s="183"/>
      <c r="BV141" s="183"/>
      <c r="BW141" s="183"/>
      <c r="BX141" s="183"/>
      <c r="BY141" s="183"/>
      <c r="BZ141" s="183"/>
      <c r="CA141" s="183"/>
      <c r="CB141" s="183"/>
      <c r="CC141" s="183"/>
      <c r="CD141" s="183"/>
      <c r="CE141" s="183"/>
      <c r="CF141" s="183"/>
      <c r="CG141" s="183"/>
      <c r="CH141" s="183"/>
      <c r="CI141" s="183"/>
      <c r="CJ141" s="183"/>
      <c r="CK141" s="183"/>
      <c r="CL141" s="183"/>
      <c r="CM141" s="183"/>
      <c r="CN141" s="183"/>
      <c r="CO141" s="183"/>
      <c r="CP141" s="183"/>
      <c r="CQ141" s="183"/>
      <c r="CR141" s="183"/>
    </row>
    <row r="142" spans="1:96" ht="45" customHeight="1">
      <c r="A142" s="192"/>
      <c r="B142" s="729" t="str">
        <f>Вопросы!D251</f>
        <v>4. Макроэкономические/внешние факторы</v>
      </c>
      <c r="C142" s="729"/>
      <c r="D142" s="199">
        <v>1</v>
      </c>
      <c r="E142" s="200" t="str">
        <f>Вопросы!F251</f>
        <v>Находится ли кто-либо из членов группы в регионе с неблагоприятными макроэкономическими/внешними факторами</v>
      </c>
      <c r="F142" s="341"/>
      <c r="G142" s="365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83"/>
      <c r="AD142" s="183"/>
      <c r="AE142" s="183"/>
      <c r="AF142" s="183"/>
      <c r="AG142" s="183"/>
      <c r="AH142" s="183"/>
      <c r="AI142" s="183"/>
      <c r="AJ142" s="183"/>
      <c r="AK142" s="183"/>
      <c r="AL142" s="183"/>
      <c r="AM142" s="183"/>
      <c r="AN142" s="183"/>
      <c r="AO142" s="183"/>
      <c r="AP142" s="183"/>
      <c r="AQ142" s="183"/>
      <c r="AR142" s="183"/>
      <c r="AS142" s="183"/>
      <c r="AT142" s="183"/>
      <c r="AU142" s="183"/>
      <c r="AV142" s="183"/>
      <c r="AW142" s="183"/>
      <c r="AX142" s="183"/>
      <c r="AY142" s="183"/>
      <c r="AZ142" s="183"/>
      <c r="BA142" s="183"/>
      <c r="BB142" s="183"/>
      <c r="BC142" s="183"/>
      <c r="BD142" s="183"/>
      <c r="BE142" s="183"/>
      <c r="BF142" s="183"/>
      <c r="BG142" s="183"/>
      <c r="BH142" s="183"/>
      <c r="BI142" s="183"/>
      <c r="BJ142" s="183"/>
      <c r="BK142" s="183"/>
      <c r="BL142" s="183"/>
      <c r="BM142" s="183"/>
      <c r="BN142" s="183"/>
      <c r="BO142" s="183"/>
      <c r="BP142" s="183"/>
      <c r="BQ142" s="183"/>
      <c r="BR142" s="183"/>
      <c r="BS142" s="183"/>
      <c r="BT142" s="183"/>
      <c r="BU142" s="183"/>
      <c r="BV142" s="183"/>
      <c r="BW142" s="183"/>
      <c r="BX142" s="183"/>
      <c r="BY142" s="183"/>
      <c r="BZ142" s="183"/>
      <c r="CA142" s="183"/>
      <c r="CB142" s="183"/>
      <c r="CC142" s="183"/>
      <c r="CD142" s="183"/>
      <c r="CE142" s="183"/>
      <c r="CF142" s="183"/>
      <c r="CG142" s="183"/>
      <c r="CH142" s="183"/>
      <c r="CI142" s="183"/>
      <c r="CJ142" s="183"/>
      <c r="CK142" s="183"/>
      <c r="CL142" s="183"/>
      <c r="CM142" s="183"/>
      <c r="CN142" s="183"/>
      <c r="CO142" s="183"/>
      <c r="CP142" s="183"/>
      <c r="CQ142" s="183"/>
      <c r="CR142" s="183"/>
    </row>
    <row r="143" spans="1:96" ht="45" customHeight="1">
      <c r="A143" s="192"/>
      <c r="B143" s="729"/>
      <c r="C143" s="729"/>
      <c r="D143" s="199">
        <v>2</v>
      </c>
      <c r="E143" s="200" t="str">
        <f>Вопросы!F252</f>
        <v>Испытывает ли кто-либо из членов группы негативные рыночные и операционные проблемы</v>
      </c>
      <c r="F143" s="341"/>
      <c r="G143" s="365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83"/>
      <c r="AD143" s="183"/>
      <c r="AE143" s="183"/>
      <c r="AF143" s="183"/>
      <c r="AG143" s="183"/>
      <c r="AH143" s="183"/>
      <c r="AI143" s="183"/>
      <c r="AJ143" s="183"/>
      <c r="AK143" s="183"/>
      <c r="AL143" s="183"/>
      <c r="AM143" s="183"/>
      <c r="AN143" s="183"/>
      <c r="AO143" s="183"/>
      <c r="AP143" s="183"/>
      <c r="AQ143" s="183"/>
      <c r="AR143" s="183"/>
      <c r="AS143" s="183"/>
      <c r="AT143" s="183"/>
      <c r="AU143" s="183"/>
      <c r="AV143" s="183"/>
      <c r="AW143" s="183"/>
      <c r="AX143" s="183"/>
      <c r="AY143" s="183"/>
      <c r="AZ143" s="183"/>
      <c r="BA143" s="183"/>
      <c r="BB143" s="183"/>
      <c r="BC143" s="183"/>
      <c r="BD143" s="183"/>
      <c r="BE143" s="183"/>
      <c r="BF143" s="183"/>
      <c r="BG143" s="183"/>
      <c r="BH143" s="183"/>
      <c r="BI143" s="183"/>
      <c r="BJ143" s="183"/>
      <c r="BK143" s="183"/>
      <c r="BL143" s="183"/>
      <c r="BM143" s="183"/>
      <c r="BN143" s="183"/>
      <c r="BO143" s="183"/>
      <c r="BP143" s="183"/>
      <c r="BQ143" s="183"/>
      <c r="BR143" s="183"/>
      <c r="BS143" s="183"/>
      <c r="BT143" s="183"/>
      <c r="BU143" s="183"/>
      <c r="BV143" s="183"/>
      <c r="BW143" s="183"/>
      <c r="BX143" s="183"/>
      <c r="BY143" s="183"/>
      <c r="BZ143" s="183"/>
      <c r="CA143" s="183"/>
      <c r="CB143" s="183"/>
      <c r="CC143" s="183"/>
      <c r="CD143" s="183"/>
      <c r="CE143" s="183"/>
      <c r="CF143" s="183"/>
      <c r="CG143" s="183"/>
      <c r="CH143" s="183"/>
      <c r="CI143" s="183"/>
      <c r="CJ143" s="183"/>
      <c r="CK143" s="183"/>
      <c r="CL143" s="183"/>
      <c r="CM143" s="183"/>
      <c r="CN143" s="183"/>
      <c r="CO143" s="183"/>
      <c r="CP143" s="183"/>
      <c r="CQ143" s="183"/>
      <c r="CR143" s="183"/>
    </row>
    <row r="144" spans="1:96" ht="45" customHeight="1">
      <c r="A144" s="192"/>
      <c r="B144" s="736" t="str">
        <f>Вопросы!C261</f>
        <v>Регуляторный риск</v>
      </c>
      <c r="C144" s="737"/>
      <c r="D144" s="737"/>
      <c r="E144" s="737"/>
      <c r="F144" s="738"/>
      <c r="G144" s="365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83"/>
      <c r="AD144" s="183"/>
      <c r="AE144" s="183"/>
      <c r="AF144" s="183"/>
      <c r="AG144" s="183"/>
      <c r="AH144" s="183"/>
      <c r="AI144" s="183"/>
      <c r="AJ144" s="183"/>
      <c r="AK144" s="183"/>
      <c r="AL144" s="183"/>
      <c r="AM144" s="183"/>
      <c r="AN144" s="183"/>
      <c r="AO144" s="183"/>
      <c r="AP144" s="183"/>
      <c r="AQ144" s="183"/>
      <c r="AR144" s="183"/>
      <c r="AS144" s="183"/>
      <c r="AT144" s="183"/>
      <c r="AU144" s="183"/>
      <c r="AV144" s="183"/>
      <c r="AW144" s="183"/>
      <c r="AX144" s="183"/>
      <c r="AY144" s="183"/>
      <c r="AZ144" s="183"/>
      <c r="BA144" s="183"/>
      <c r="BB144" s="183"/>
      <c r="BC144" s="183"/>
      <c r="BD144" s="183"/>
      <c r="BE144" s="183"/>
      <c r="BF144" s="183"/>
      <c r="BG144" s="183"/>
      <c r="BH144" s="183"/>
      <c r="BI144" s="183"/>
      <c r="BJ144" s="183"/>
      <c r="BK144" s="183"/>
      <c r="BL144" s="183"/>
      <c r="BM144" s="183"/>
      <c r="BN144" s="183"/>
      <c r="BO144" s="183"/>
      <c r="BP144" s="183"/>
      <c r="BQ144" s="183"/>
      <c r="BR144" s="183"/>
      <c r="BS144" s="183"/>
      <c r="BT144" s="183"/>
      <c r="BU144" s="183"/>
      <c r="BV144" s="183"/>
      <c r="BW144" s="183"/>
      <c r="BX144" s="183"/>
      <c r="BY144" s="183"/>
      <c r="BZ144" s="183"/>
      <c r="CA144" s="183"/>
      <c r="CB144" s="183"/>
      <c r="CC144" s="183"/>
      <c r="CD144" s="183"/>
      <c r="CE144" s="183"/>
      <c r="CF144" s="183"/>
      <c r="CG144" s="183"/>
      <c r="CH144" s="183"/>
      <c r="CI144" s="183"/>
      <c r="CJ144" s="183"/>
      <c r="CK144" s="183"/>
      <c r="CL144" s="183"/>
      <c r="CM144" s="183"/>
      <c r="CN144" s="183"/>
      <c r="CO144" s="183"/>
      <c r="CP144" s="183"/>
      <c r="CQ144" s="183"/>
      <c r="CR144" s="183"/>
    </row>
    <row r="145" spans="1:96" ht="45" customHeight="1">
      <c r="A145" s="192"/>
      <c r="B145" s="729" t="str">
        <f>Вопросы!D261</f>
        <v>1. Соблюдение</v>
      </c>
      <c r="C145" s="729"/>
      <c r="D145" s="199">
        <v>1</v>
      </c>
      <c r="E145" s="200" t="str">
        <f>Вопросы!F261</f>
        <v xml:space="preserve">Соблюдение инструкций по регулированию страховой деятельности за последний год </v>
      </c>
      <c r="F145" s="341"/>
      <c r="G145" s="365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83"/>
      <c r="AD145" s="183"/>
      <c r="AE145" s="183"/>
      <c r="AF145" s="183"/>
      <c r="AG145" s="183"/>
      <c r="AH145" s="183"/>
      <c r="AI145" s="183"/>
      <c r="AJ145" s="183"/>
      <c r="AK145" s="183"/>
      <c r="AL145" s="183"/>
      <c r="AM145" s="183"/>
      <c r="AN145" s="183"/>
      <c r="AO145" s="183"/>
      <c r="AP145" s="183"/>
      <c r="AQ145" s="183"/>
      <c r="AR145" s="183"/>
      <c r="AS145" s="183"/>
      <c r="AT145" s="183"/>
      <c r="AU145" s="183"/>
      <c r="AV145" s="183"/>
      <c r="AW145" s="183"/>
      <c r="AX145" s="183"/>
      <c r="AY145" s="183"/>
      <c r="AZ145" s="183"/>
      <c r="BA145" s="183"/>
      <c r="BB145" s="183"/>
      <c r="BC145" s="183"/>
      <c r="BD145" s="183"/>
      <c r="BE145" s="183"/>
      <c r="BF145" s="183"/>
      <c r="BG145" s="183"/>
      <c r="BH145" s="183"/>
      <c r="BI145" s="183"/>
      <c r="BJ145" s="183"/>
      <c r="BK145" s="183"/>
      <c r="BL145" s="183"/>
      <c r="BM145" s="183"/>
      <c r="BN145" s="183"/>
      <c r="BO145" s="183"/>
      <c r="BP145" s="183"/>
      <c r="BQ145" s="183"/>
      <c r="BR145" s="183"/>
      <c r="BS145" s="183"/>
      <c r="BT145" s="183"/>
      <c r="BU145" s="183"/>
      <c r="BV145" s="183"/>
      <c r="BW145" s="183"/>
      <c r="BX145" s="183"/>
      <c r="BY145" s="183"/>
      <c r="BZ145" s="183"/>
      <c r="CA145" s="183"/>
      <c r="CB145" s="183"/>
      <c r="CC145" s="183"/>
      <c r="CD145" s="183"/>
      <c r="CE145" s="183"/>
      <c r="CF145" s="183"/>
      <c r="CG145" s="183"/>
      <c r="CH145" s="183"/>
      <c r="CI145" s="183"/>
      <c r="CJ145" s="183"/>
      <c r="CK145" s="183"/>
      <c r="CL145" s="183"/>
      <c r="CM145" s="183"/>
      <c r="CN145" s="183"/>
      <c r="CO145" s="183"/>
      <c r="CP145" s="183"/>
      <c r="CQ145" s="183"/>
      <c r="CR145" s="183"/>
    </row>
    <row r="146" spans="1:96" ht="45" customHeight="1">
      <c r="A146" s="192"/>
      <c r="B146" s="729"/>
      <c r="C146" s="729"/>
      <c r="D146" s="199">
        <v>2</v>
      </c>
      <c r="E146" s="200" t="str">
        <f>Вопросы!F262</f>
        <v>Соблюдение кодекса корпоративного управления за последние 3 года</v>
      </c>
      <c r="F146" s="341"/>
      <c r="G146" s="365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83"/>
      <c r="AD146" s="183"/>
      <c r="AE146" s="183"/>
      <c r="AF146" s="183"/>
      <c r="AG146" s="183"/>
      <c r="AH146" s="183"/>
      <c r="AI146" s="183"/>
      <c r="AJ146" s="183"/>
      <c r="AK146" s="183"/>
      <c r="AL146" s="183"/>
      <c r="AM146" s="183"/>
      <c r="AN146" s="183"/>
      <c r="AO146" s="183"/>
      <c r="AP146" s="183"/>
      <c r="AQ146" s="183"/>
      <c r="AR146" s="183"/>
      <c r="AS146" s="183"/>
      <c r="AT146" s="183"/>
      <c r="AU146" s="183"/>
      <c r="AV146" s="183"/>
      <c r="AW146" s="183"/>
      <c r="AX146" s="183"/>
      <c r="AY146" s="183"/>
      <c r="AZ146" s="183"/>
      <c r="BA146" s="183"/>
      <c r="BB146" s="183"/>
      <c r="BC146" s="183"/>
      <c r="BD146" s="183"/>
      <c r="BE146" s="183"/>
      <c r="BF146" s="183"/>
      <c r="BG146" s="183"/>
      <c r="BH146" s="183"/>
      <c r="BI146" s="183"/>
      <c r="BJ146" s="183"/>
      <c r="BK146" s="183"/>
      <c r="BL146" s="183"/>
      <c r="BM146" s="183"/>
      <c r="BN146" s="183"/>
      <c r="BO146" s="183"/>
      <c r="BP146" s="183"/>
      <c r="BQ146" s="183"/>
      <c r="BR146" s="183"/>
      <c r="BS146" s="183"/>
      <c r="BT146" s="183"/>
      <c r="BU146" s="183"/>
      <c r="BV146" s="183"/>
      <c r="BW146" s="183"/>
      <c r="BX146" s="183"/>
      <c r="BY146" s="183"/>
      <c r="BZ146" s="183"/>
      <c r="CA146" s="183"/>
      <c r="CB146" s="183"/>
      <c r="CC146" s="183"/>
      <c r="CD146" s="183"/>
      <c r="CE146" s="183"/>
      <c r="CF146" s="183"/>
      <c r="CG146" s="183"/>
      <c r="CH146" s="183"/>
      <c r="CI146" s="183"/>
      <c r="CJ146" s="183"/>
      <c r="CK146" s="183"/>
      <c r="CL146" s="183"/>
      <c r="CM146" s="183"/>
      <c r="CN146" s="183"/>
      <c r="CO146" s="183"/>
      <c r="CP146" s="183"/>
      <c r="CQ146" s="183"/>
      <c r="CR146" s="183"/>
    </row>
    <row r="147" spans="1:96" ht="45" customHeight="1">
      <c r="A147" s="192"/>
      <c r="B147" s="729"/>
      <c r="C147" s="729"/>
      <c r="D147" s="199">
        <v>3</v>
      </c>
      <c r="E147" s="200" t="str">
        <f>Вопросы!F263</f>
        <v>Соблюдение требований по платежеспособности за последний год</v>
      </c>
      <c r="F147" s="341"/>
      <c r="G147" s="365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  <c r="BL147" s="183"/>
      <c r="BM147" s="183"/>
      <c r="BN147" s="183"/>
      <c r="BO147" s="183"/>
      <c r="BP147" s="183"/>
      <c r="BQ147" s="183"/>
      <c r="BR147" s="183"/>
      <c r="BS147" s="183"/>
      <c r="BT147" s="183"/>
      <c r="BU147" s="183"/>
      <c r="BV147" s="183"/>
      <c r="BW147" s="183"/>
      <c r="BX147" s="183"/>
      <c r="BY147" s="183"/>
      <c r="BZ147" s="183"/>
      <c r="CA147" s="183"/>
      <c r="CB147" s="183"/>
      <c r="CC147" s="183"/>
      <c r="CD147" s="183"/>
      <c r="CE147" s="183"/>
      <c r="CF147" s="183"/>
      <c r="CG147" s="183"/>
      <c r="CH147" s="183"/>
      <c r="CI147" s="183"/>
      <c r="CJ147" s="183"/>
      <c r="CK147" s="183"/>
      <c r="CL147" s="183"/>
      <c r="CM147" s="183"/>
      <c r="CN147" s="183"/>
      <c r="CO147" s="183"/>
      <c r="CP147" s="183"/>
      <c r="CQ147" s="183"/>
      <c r="CR147" s="183"/>
    </row>
    <row r="148" spans="1:96" ht="45" customHeight="1">
      <c r="A148" s="192"/>
      <c r="B148" s="729"/>
      <c r="C148" s="729"/>
      <c r="D148" s="199">
        <v>4</v>
      </c>
      <c r="E148" s="200" t="str">
        <f>Вопросы!F264</f>
        <v>Соблюдение ПОДФТ за последние 3 года</v>
      </c>
      <c r="F148" s="341"/>
      <c r="G148" s="365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  <c r="BL148" s="183"/>
      <c r="BM148" s="183"/>
      <c r="BN148" s="183"/>
      <c r="BO148" s="183"/>
      <c r="BP148" s="183"/>
      <c r="BQ148" s="183"/>
      <c r="BR148" s="183"/>
      <c r="BS148" s="183"/>
      <c r="BT148" s="183"/>
      <c r="BU148" s="183"/>
      <c r="BV148" s="183"/>
      <c r="BW148" s="183"/>
      <c r="BX148" s="183"/>
      <c r="BY148" s="183"/>
      <c r="BZ148" s="183"/>
      <c r="CA148" s="183"/>
      <c r="CB148" s="183"/>
      <c r="CC148" s="183"/>
      <c r="CD148" s="183"/>
      <c r="CE148" s="183"/>
      <c r="CF148" s="183"/>
      <c r="CG148" s="183"/>
      <c r="CH148" s="183"/>
      <c r="CI148" s="183"/>
      <c r="CJ148" s="183"/>
      <c r="CK148" s="183"/>
      <c r="CL148" s="183"/>
      <c r="CM148" s="183"/>
      <c r="CN148" s="183"/>
      <c r="CO148" s="183"/>
      <c r="CP148" s="183"/>
      <c r="CQ148" s="183"/>
      <c r="CR148" s="183"/>
    </row>
    <row r="149" spans="1:96" ht="45" customHeight="1">
      <c r="A149" s="192"/>
      <c r="B149" s="729"/>
      <c r="C149" s="729"/>
      <c r="D149" s="199">
        <v>5</v>
      </c>
      <c r="E149" s="200" t="str">
        <f>Вопросы!F265</f>
        <v>Соблюдение трудового законодательства за последние 3 года</v>
      </c>
      <c r="F149" s="341"/>
      <c r="G149" s="365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  <c r="BL149" s="183"/>
      <c r="BM149" s="183"/>
      <c r="BN149" s="183"/>
      <c r="BO149" s="183"/>
      <c r="BP149" s="183"/>
      <c r="BQ149" s="183"/>
      <c r="BR149" s="183"/>
      <c r="BS149" s="183"/>
      <c r="BT149" s="183"/>
      <c r="BU149" s="183"/>
      <c r="BV149" s="183"/>
      <c r="BW149" s="183"/>
      <c r="BX149" s="183"/>
      <c r="BY149" s="183"/>
      <c r="BZ149" s="183"/>
      <c r="CA149" s="183"/>
      <c r="CB149" s="183"/>
      <c r="CC149" s="183"/>
      <c r="CD149" s="183"/>
      <c r="CE149" s="183"/>
      <c r="CF149" s="183"/>
      <c r="CG149" s="183"/>
      <c r="CH149" s="183"/>
      <c r="CI149" s="183"/>
      <c r="CJ149" s="183"/>
      <c r="CK149" s="183"/>
      <c r="CL149" s="183"/>
      <c r="CM149" s="183"/>
      <c r="CN149" s="183"/>
      <c r="CO149" s="183"/>
      <c r="CP149" s="183"/>
      <c r="CQ149" s="183"/>
      <c r="CR149" s="183"/>
    </row>
    <row r="150" spans="1:96" ht="45" customHeight="1">
      <c r="A150" s="192"/>
      <c r="B150" s="729"/>
      <c r="C150" s="729"/>
      <c r="D150" s="199">
        <v>6</v>
      </c>
      <c r="E150" s="200" t="str">
        <f>Вопросы!F266</f>
        <v>Соблюдение налогового законодательства за последние 3 года</v>
      </c>
      <c r="F150" s="341"/>
      <c r="G150" s="365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  <c r="BL150" s="183"/>
      <c r="BM150" s="183"/>
      <c r="BN150" s="183"/>
      <c r="BO150" s="183"/>
      <c r="BP150" s="183"/>
      <c r="BQ150" s="183"/>
      <c r="BR150" s="183"/>
      <c r="BS150" s="183"/>
      <c r="BT150" s="183"/>
      <c r="BU150" s="183"/>
      <c r="BV150" s="183"/>
      <c r="BW150" s="183"/>
      <c r="BX150" s="183"/>
      <c r="BY150" s="183"/>
      <c r="BZ150" s="183"/>
      <c r="CA150" s="183"/>
      <c r="CB150" s="183"/>
      <c r="CC150" s="183"/>
      <c r="CD150" s="183"/>
      <c r="CE150" s="183"/>
      <c r="CF150" s="183"/>
      <c r="CG150" s="183"/>
      <c r="CH150" s="183"/>
      <c r="CI150" s="183"/>
      <c r="CJ150" s="183"/>
      <c r="CK150" s="183"/>
      <c r="CL150" s="183"/>
      <c r="CM150" s="183"/>
      <c r="CN150" s="183"/>
      <c r="CO150" s="183"/>
      <c r="CP150" s="183"/>
      <c r="CQ150" s="183"/>
      <c r="CR150" s="183"/>
    </row>
    <row r="151" spans="1:96" ht="45" customHeight="1">
      <c r="A151" s="192"/>
      <c r="B151" s="729"/>
      <c r="C151" s="729"/>
      <c r="D151" s="199">
        <v>7</v>
      </c>
      <c r="E151" s="200" t="str">
        <f>Вопросы!F267</f>
        <v>Соблюдение других, не перечисленных выше законодательных актов за последние 3 года</v>
      </c>
      <c r="F151" s="341"/>
      <c r="G151" s="365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  <c r="BL151" s="183"/>
      <c r="BM151" s="183"/>
      <c r="BN151" s="183"/>
      <c r="BO151" s="183"/>
      <c r="BP151" s="183"/>
      <c r="BQ151" s="183"/>
      <c r="BR151" s="183"/>
      <c r="BS151" s="183"/>
      <c r="BT151" s="183"/>
      <c r="BU151" s="183"/>
      <c r="BV151" s="183"/>
      <c r="BW151" s="183"/>
      <c r="BX151" s="183"/>
      <c r="BY151" s="183"/>
      <c r="BZ151" s="183"/>
      <c r="CA151" s="183"/>
      <c r="CB151" s="183"/>
      <c r="CC151" s="183"/>
      <c r="CD151" s="183"/>
      <c r="CE151" s="183"/>
      <c r="CF151" s="183"/>
      <c r="CG151" s="183"/>
      <c r="CH151" s="183"/>
      <c r="CI151" s="183"/>
      <c r="CJ151" s="183"/>
      <c r="CK151" s="183"/>
      <c r="CL151" s="183"/>
      <c r="CM151" s="183"/>
      <c r="CN151" s="183"/>
      <c r="CO151" s="183"/>
      <c r="CP151" s="183"/>
      <c r="CQ151" s="183"/>
      <c r="CR151" s="183"/>
    </row>
    <row r="152" spans="1:96" ht="45" customHeight="1">
      <c r="A152" s="192"/>
      <c r="B152" s="729" t="str">
        <f>Вопросы!D271</f>
        <v>2. Судебный процесс</v>
      </c>
      <c r="C152" s="729"/>
      <c r="D152" s="199">
        <v>1</v>
      </c>
      <c r="E152" s="200" t="str">
        <f>Вопросы!F271</f>
        <v>Наличие у организации судебных процессов, не связанных с договорами страхования, в настоящий момент</v>
      </c>
      <c r="F152" s="341"/>
      <c r="G152" s="365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  <c r="BL152" s="183"/>
      <c r="BM152" s="183"/>
      <c r="BN152" s="183"/>
      <c r="BO152" s="183"/>
      <c r="BP152" s="183"/>
      <c r="BQ152" s="183"/>
      <c r="BR152" s="183"/>
      <c r="BS152" s="183"/>
      <c r="BT152" s="183"/>
      <c r="BU152" s="183"/>
      <c r="BV152" s="183"/>
      <c r="BW152" s="183"/>
      <c r="BX152" s="183"/>
      <c r="BY152" s="183"/>
      <c r="BZ152" s="183"/>
      <c r="CA152" s="183"/>
      <c r="CB152" s="183"/>
      <c r="CC152" s="183"/>
      <c r="CD152" s="183"/>
      <c r="CE152" s="183"/>
      <c r="CF152" s="183"/>
      <c r="CG152" s="183"/>
      <c r="CH152" s="183"/>
      <c r="CI152" s="183"/>
      <c r="CJ152" s="183"/>
      <c r="CK152" s="183"/>
      <c r="CL152" s="183"/>
      <c r="CM152" s="183"/>
      <c r="CN152" s="183"/>
      <c r="CO152" s="183"/>
      <c r="CP152" s="183"/>
      <c r="CQ152" s="183"/>
      <c r="CR152" s="183"/>
    </row>
    <row r="153" spans="1:96" ht="45" customHeight="1">
      <c r="A153" s="192"/>
      <c r="B153" s="729"/>
      <c r="C153" s="729"/>
      <c r="D153" s="199">
        <v>2</v>
      </c>
      <c r="E153" s="200" t="str">
        <f>Вопросы!F272</f>
        <v>Имеет ли компании условные провизии на данные судебные процессы</v>
      </c>
      <c r="F153" s="341"/>
      <c r="G153" s="365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  <c r="BL153" s="183"/>
      <c r="BM153" s="183"/>
      <c r="BN153" s="183"/>
      <c r="BO153" s="183"/>
      <c r="BP153" s="183"/>
      <c r="BQ153" s="183"/>
      <c r="BR153" s="183"/>
      <c r="BS153" s="183"/>
      <c r="BT153" s="183"/>
      <c r="BU153" s="183"/>
      <c r="BV153" s="183"/>
      <c r="BW153" s="183"/>
      <c r="BX153" s="183"/>
      <c r="BY153" s="183"/>
      <c r="BZ153" s="183"/>
      <c r="CA153" s="183"/>
      <c r="CB153" s="183"/>
      <c r="CC153" s="183"/>
      <c r="CD153" s="183"/>
      <c r="CE153" s="183"/>
      <c r="CF153" s="183"/>
      <c r="CG153" s="183"/>
      <c r="CH153" s="183"/>
      <c r="CI153" s="183"/>
      <c r="CJ153" s="183"/>
      <c r="CK153" s="183"/>
      <c r="CL153" s="183"/>
      <c r="CM153" s="183"/>
      <c r="CN153" s="183"/>
      <c r="CO153" s="183"/>
      <c r="CP153" s="183"/>
      <c r="CQ153" s="183"/>
      <c r="CR153" s="183"/>
    </row>
    <row r="154" spans="1:96" ht="45" customHeight="1">
      <c r="A154" s="192"/>
      <c r="B154" s="729"/>
      <c r="C154" s="729"/>
      <c r="D154" s="199">
        <v>3</v>
      </c>
      <c r="E154" s="200" t="str">
        <f>Вопросы!F273</f>
        <v>Доля величины резерва по судебным делам, не связанными с договорами страхования, в чистых активах компании</v>
      </c>
      <c r="F154" s="341"/>
      <c r="G154" s="365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83"/>
      <c r="AD154" s="183"/>
      <c r="AE154" s="183"/>
      <c r="AF154" s="183"/>
      <c r="AG154" s="183"/>
      <c r="AH154" s="183"/>
      <c r="AI154" s="183"/>
      <c r="AJ154" s="183"/>
      <c r="AK154" s="183"/>
      <c r="AL154" s="183"/>
      <c r="AM154" s="183"/>
      <c r="AN154" s="183"/>
      <c r="AO154" s="183"/>
      <c r="AP154" s="183"/>
      <c r="AQ154" s="183"/>
      <c r="AR154" s="183"/>
      <c r="AS154" s="183"/>
      <c r="AT154" s="183"/>
      <c r="AU154" s="183"/>
      <c r="AV154" s="183"/>
      <c r="AW154" s="183"/>
      <c r="AX154" s="183"/>
      <c r="AY154" s="183"/>
      <c r="AZ154" s="183"/>
      <c r="BA154" s="183"/>
      <c r="BB154" s="183"/>
      <c r="BC154" s="183"/>
      <c r="BD154" s="183"/>
      <c r="BE154" s="183"/>
      <c r="BF154" s="183"/>
      <c r="BG154" s="183"/>
      <c r="BH154" s="183"/>
      <c r="BI154" s="183"/>
      <c r="BJ154" s="183"/>
      <c r="BK154" s="183"/>
      <c r="BL154" s="183"/>
      <c r="BM154" s="183"/>
      <c r="BN154" s="183"/>
      <c r="BO154" s="183"/>
      <c r="BP154" s="183"/>
      <c r="BQ154" s="183"/>
      <c r="BR154" s="183"/>
      <c r="BS154" s="183"/>
      <c r="BT154" s="183"/>
      <c r="BU154" s="183"/>
      <c r="BV154" s="183"/>
      <c r="BW154" s="183"/>
      <c r="BX154" s="183"/>
      <c r="BY154" s="183"/>
      <c r="BZ154" s="183"/>
      <c r="CA154" s="183"/>
      <c r="CB154" s="183"/>
      <c r="CC154" s="183"/>
      <c r="CD154" s="183"/>
      <c r="CE154" s="183"/>
      <c r="CF154" s="183"/>
      <c r="CG154" s="183"/>
      <c r="CH154" s="183"/>
      <c r="CI154" s="183"/>
      <c r="CJ154" s="183"/>
      <c r="CK154" s="183"/>
      <c r="CL154" s="183"/>
      <c r="CM154" s="183"/>
      <c r="CN154" s="183"/>
      <c r="CO154" s="183"/>
      <c r="CP154" s="183"/>
      <c r="CQ154" s="183"/>
      <c r="CR154" s="183"/>
    </row>
    <row r="155" spans="1:96" ht="45" customHeight="1">
      <c r="A155" s="192"/>
      <c r="B155" s="729"/>
      <c r="C155" s="729"/>
      <c r="D155" s="199">
        <v>4</v>
      </c>
      <c r="E155" s="200" t="str">
        <f>Вопросы!F274</f>
        <v>Отношение количества нерешенных судебных процессов, связанных с договорами страхования, в течение последних 12 месяцев к общему количеству действующих страховых договоров</v>
      </c>
      <c r="F155" s="341"/>
      <c r="G155" s="365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83"/>
      <c r="AD155" s="183"/>
      <c r="AE155" s="183"/>
      <c r="AF155" s="183"/>
      <c r="AG155" s="183"/>
      <c r="AH155" s="183"/>
      <c r="AI155" s="183"/>
      <c r="AJ155" s="183"/>
      <c r="AK155" s="183"/>
      <c r="AL155" s="183"/>
      <c r="AM155" s="183"/>
      <c r="AN155" s="183"/>
      <c r="AO155" s="183"/>
      <c r="AP155" s="183"/>
      <c r="AQ155" s="183"/>
      <c r="AR155" s="183"/>
      <c r="AS155" s="183"/>
      <c r="AT155" s="183"/>
      <c r="AU155" s="183"/>
      <c r="AV155" s="183"/>
      <c r="AW155" s="183"/>
      <c r="AX155" s="183"/>
      <c r="AY155" s="183"/>
      <c r="AZ155" s="183"/>
      <c r="BA155" s="183"/>
      <c r="BB155" s="183"/>
      <c r="BC155" s="183"/>
      <c r="BD155" s="183"/>
      <c r="BE155" s="183"/>
      <c r="BF155" s="183"/>
      <c r="BG155" s="183"/>
      <c r="BH155" s="183"/>
      <c r="BI155" s="183"/>
      <c r="BJ155" s="183"/>
      <c r="BK155" s="183"/>
      <c r="BL155" s="183"/>
      <c r="BM155" s="183"/>
      <c r="BN155" s="183"/>
      <c r="BO155" s="183"/>
      <c r="BP155" s="183"/>
      <c r="BQ155" s="183"/>
      <c r="BR155" s="183"/>
      <c r="BS155" s="183"/>
      <c r="BT155" s="183"/>
      <c r="BU155" s="183"/>
      <c r="BV155" s="183"/>
      <c r="BW155" s="183"/>
      <c r="BX155" s="183"/>
      <c r="BY155" s="183"/>
      <c r="BZ155" s="183"/>
      <c r="CA155" s="183"/>
      <c r="CB155" s="183"/>
      <c r="CC155" s="183"/>
      <c r="CD155" s="183"/>
      <c r="CE155" s="183"/>
      <c r="CF155" s="183"/>
      <c r="CG155" s="183"/>
      <c r="CH155" s="183"/>
      <c r="CI155" s="183"/>
      <c r="CJ155" s="183"/>
      <c r="CK155" s="183"/>
      <c r="CL155" s="183"/>
      <c r="CM155" s="183"/>
      <c r="CN155" s="183"/>
      <c r="CO155" s="183"/>
      <c r="CP155" s="183"/>
      <c r="CQ155" s="183"/>
      <c r="CR155" s="183"/>
    </row>
    <row r="156" spans="1:96" ht="45" customHeight="1">
      <c r="A156" s="192"/>
      <c r="B156" s="729" t="str">
        <f>Вопросы!D281</f>
        <v>3. Жалобы</v>
      </c>
      <c r="C156" s="729"/>
      <c r="D156" s="199">
        <v>1</v>
      </c>
      <c r="E156" s="200" t="str">
        <f>Вопросы!F281</f>
        <v>Наличие жалоб страхователей,  решенных регулятором за последние 3 года</v>
      </c>
      <c r="F156" s="341"/>
      <c r="G156" s="365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83"/>
      <c r="AD156" s="183"/>
      <c r="AE156" s="183"/>
      <c r="AF156" s="183"/>
      <c r="AG156" s="183"/>
      <c r="AH156" s="183"/>
      <c r="AI156" s="183"/>
      <c r="AJ156" s="183"/>
      <c r="AK156" s="183"/>
      <c r="AL156" s="183"/>
      <c r="AM156" s="183"/>
      <c r="AN156" s="183"/>
      <c r="AO156" s="183"/>
      <c r="AP156" s="183"/>
      <c r="AQ156" s="183"/>
      <c r="AR156" s="183"/>
      <c r="AS156" s="183"/>
      <c r="AT156" s="183"/>
      <c r="AU156" s="183"/>
      <c r="AV156" s="183"/>
      <c r="AW156" s="183"/>
      <c r="AX156" s="183"/>
      <c r="AY156" s="183"/>
      <c r="AZ156" s="183"/>
      <c r="BA156" s="183"/>
      <c r="BB156" s="183"/>
      <c r="BC156" s="183"/>
      <c r="BD156" s="183"/>
      <c r="BE156" s="183"/>
      <c r="BF156" s="183"/>
      <c r="BG156" s="183"/>
      <c r="BH156" s="183"/>
      <c r="BI156" s="183"/>
      <c r="BJ156" s="183"/>
      <c r="BK156" s="183"/>
      <c r="BL156" s="183"/>
      <c r="BM156" s="183"/>
      <c r="BN156" s="183"/>
      <c r="BO156" s="183"/>
      <c r="BP156" s="183"/>
      <c r="BQ156" s="183"/>
      <c r="BR156" s="183"/>
      <c r="BS156" s="183"/>
      <c r="BT156" s="183"/>
      <c r="BU156" s="183"/>
      <c r="BV156" s="183"/>
      <c r="BW156" s="183"/>
      <c r="BX156" s="183"/>
      <c r="BY156" s="183"/>
      <c r="BZ156" s="183"/>
      <c r="CA156" s="183"/>
      <c r="CB156" s="183"/>
      <c r="CC156" s="183"/>
      <c r="CD156" s="183"/>
      <c r="CE156" s="183"/>
      <c r="CF156" s="183"/>
      <c r="CG156" s="183"/>
      <c r="CH156" s="183"/>
      <c r="CI156" s="183"/>
      <c r="CJ156" s="183"/>
      <c r="CK156" s="183"/>
      <c r="CL156" s="183"/>
      <c r="CM156" s="183"/>
      <c r="CN156" s="183"/>
      <c r="CO156" s="183"/>
      <c r="CP156" s="183"/>
      <c r="CQ156" s="183"/>
      <c r="CR156" s="183"/>
    </row>
    <row r="157" spans="1:96" ht="45" customHeight="1">
      <c r="A157" s="192"/>
      <c r="B157" s="729"/>
      <c r="C157" s="729"/>
      <c r="D157" s="199">
        <v>2</v>
      </c>
      <c r="E157" s="200" t="str">
        <f>Вопросы!F282</f>
        <v>Наличие жалоб со стороны общественности, т.е. негативные публикации в средствах массовой информации за последние 3 года</v>
      </c>
      <c r="F157" s="341"/>
      <c r="G157" s="365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83"/>
      <c r="AF157" s="183"/>
      <c r="AG157" s="183"/>
      <c r="AH157" s="183"/>
      <c r="AI157" s="183"/>
      <c r="AJ157" s="183"/>
      <c r="AK157" s="183"/>
      <c r="AL157" s="183"/>
      <c r="AM157" s="183"/>
      <c r="AN157" s="183"/>
      <c r="AO157" s="183"/>
      <c r="AP157" s="183"/>
      <c r="AQ157" s="183"/>
      <c r="AR157" s="183"/>
      <c r="AS157" s="183"/>
      <c r="AT157" s="183"/>
      <c r="AU157" s="183"/>
      <c r="AV157" s="183"/>
      <c r="AW157" s="183"/>
      <c r="AX157" s="183"/>
      <c r="AY157" s="183"/>
      <c r="AZ157" s="183"/>
      <c r="BA157" s="183"/>
      <c r="BB157" s="183"/>
      <c r="BC157" s="183"/>
      <c r="BD157" s="183"/>
      <c r="BE157" s="183"/>
      <c r="BF157" s="183"/>
      <c r="BG157" s="183"/>
      <c r="BH157" s="183"/>
      <c r="BI157" s="183"/>
      <c r="BJ157" s="183"/>
      <c r="BK157" s="183"/>
      <c r="BL157" s="183"/>
      <c r="BM157" s="183"/>
      <c r="BN157" s="183"/>
      <c r="BO157" s="183"/>
      <c r="BP157" s="183"/>
      <c r="BQ157" s="183"/>
      <c r="BR157" s="183"/>
      <c r="BS157" s="183"/>
      <c r="BT157" s="183"/>
      <c r="BU157" s="183"/>
      <c r="BV157" s="183"/>
      <c r="BW157" s="183"/>
      <c r="BX157" s="183"/>
      <c r="BY157" s="183"/>
      <c r="BZ157" s="183"/>
      <c r="CA157" s="183"/>
      <c r="CB157" s="183"/>
      <c r="CC157" s="183"/>
      <c r="CD157" s="183"/>
      <c r="CE157" s="183"/>
      <c r="CF157" s="183"/>
      <c r="CG157" s="183"/>
      <c r="CH157" s="183"/>
      <c r="CI157" s="183"/>
      <c r="CJ157" s="183"/>
      <c r="CK157" s="183"/>
      <c r="CL157" s="183"/>
      <c r="CM157" s="183"/>
      <c r="CN157" s="183"/>
      <c r="CO157" s="183"/>
      <c r="CP157" s="183"/>
      <c r="CQ157" s="183"/>
      <c r="CR157" s="183"/>
    </row>
    <row r="158" spans="1:96" ht="45" customHeight="1">
      <c r="A158" s="192"/>
      <c r="B158" s="729"/>
      <c r="C158" s="729"/>
      <c r="D158" s="199">
        <v>3</v>
      </c>
      <c r="E158" s="200" t="str">
        <f>Вопросы!F283</f>
        <v>Наличие официальных жалоб со стороны регуляторов других стран за последние 3 года</v>
      </c>
      <c r="F158" s="341"/>
      <c r="G158" s="365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83"/>
      <c r="AD158" s="183"/>
      <c r="AE158" s="183"/>
      <c r="AF158" s="183"/>
      <c r="AG158" s="183"/>
      <c r="AH158" s="183"/>
      <c r="AI158" s="183"/>
      <c r="AJ158" s="183"/>
      <c r="AK158" s="183"/>
      <c r="AL158" s="183"/>
      <c r="AM158" s="183"/>
      <c r="AN158" s="183"/>
      <c r="AO158" s="183"/>
      <c r="AP158" s="183"/>
      <c r="AQ158" s="183"/>
      <c r="AR158" s="183"/>
      <c r="AS158" s="183"/>
      <c r="AT158" s="183"/>
      <c r="AU158" s="183"/>
      <c r="AV158" s="183"/>
      <c r="AW158" s="183"/>
      <c r="AX158" s="183"/>
      <c r="AY158" s="183"/>
      <c r="AZ158" s="183"/>
      <c r="BA158" s="183"/>
      <c r="BB158" s="183"/>
      <c r="BC158" s="183"/>
      <c r="BD158" s="183"/>
      <c r="BE158" s="183"/>
      <c r="BF158" s="183"/>
      <c r="BG158" s="183"/>
      <c r="BH158" s="183"/>
      <c r="BI158" s="183"/>
      <c r="BJ158" s="183"/>
      <c r="BK158" s="183"/>
      <c r="BL158" s="183"/>
      <c r="BM158" s="183"/>
      <c r="BN158" s="183"/>
      <c r="BO158" s="183"/>
      <c r="BP158" s="183"/>
      <c r="BQ158" s="183"/>
      <c r="BR158" s="183"/>
      <c r="BS158" s="183"/>
      <c r="BT158" s="183"/>
      <c r="BU158" s="183"/>
      <c r="BV158" s="183"/>
      <c r="BW158" s="183"/>
      <c r="BX158" s="183"/>
      <c r="BY158" s="183"/>
      <c r="BZ158" s="183"/>
      <c r="CA158" s="183"/>
      <c r="CB158" s="183"/>
      <c r="CC158" s="183"/>
      <c r="CD158" s="183"/>
      <c r="CE158" s="183"/>
      <c r="CF158" s="183"/>
      <c r="CG158" s="183"/>
      <c r="CH158" s="183"/>
      <c r="CI158" s="183"/>
      <c r="CJ158" s="183"/>
      <c r="CK158" s="183"/>
      <c r="CL158" s="183"/>
      <c r="CM158" s="183"/>
      <c r="CN158" s="183"/>
      <c r="CO158" s="183"/>
      <c r="CP158" s="183"/>
      <c r="CQ158" s="183"/>
      <c r="CR158" s="183"/>
    </row>
    <row r="159" spans="1:96" ht="45" customHeight="1">
      <c r="A159" s="192"/>
      <c r="B159" s="729"/>
      <c r="C159" s="729"/>
      <c r="D159" s="199">
        <v>4</v>
      </c>
      <c r="E159" s="200" t="str">
        <f>Вопросы!F284</f>
        <v>Наличие официальных жалоб со стороны работников за последние 3 года</v>
      </c>
      <c r="F159" s="341"/>
      <c r="G159" s="365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83"/>
      <c r="AD159" s="183"/>
      <c r="AE159" s="183"/>
      <c r="AF159" s="183"/>
      <c r="AG159" s="183"/>
      <c r="AH159" s="183"/>
      <c r="AI159" s="183"/>
      <c r="AJ159" s="183"/>
      <c r="AK159" s="183"/>
      <c r="AL159" s="183"/>
      <c r="AM159" s="183"/>
      <c r="AN159" s="183"/>
      <c r="AO159" s="183"/>
      <c r="AP159" s="183"/>
      <c r="AQ159" s="183"/>
      <c r="AR159" s="183"/>
      <c r="AS159" s="183"/>
      <c r="AT159" s="183"/>
      <c r="AU159" s="183"/>
      <c r="AV159" s="183"/>
      <c r="AW159" s="183"/>
      <c r="AX159" s="183"/>
      <c r="AY159" s="183"/>
      <c r="AZ159" s="183"/>
      <c r="BA159" s="183"/>
      <c r="BB159" s="183"/>
      <c r="BC159" s="183"/>
      <c r="BD159" s="183"/>
      <c r="BE159" s="183"/>
      <c r="BF159" s="183"/>
      <c r="BG159" s="183"/>
      <c r="BH159" s="183"/>
      <c r="BI159" s="183"/>
      <c r="BJ159" s="183"/>
      <c r="BK159" s="183"/>
      <c r="BL159" s="183"/>
      <c r="BM159" s="183"/>
      <c r="BN159" s="183"/>
      <c r="BO159" s="183"/>
      <c r="BP159" s="183"/>
      <c r="BQ159" s="183"/>
      <c r="BR159" s="183"/>
      <c r="BS159" s="183"/>
      <c r="BT159" s="183"/>
      <c r="BU159" s="183"/>
      <c r="BV159" s="183"/>
      <c r="BW159" s="183"/>
      <c r="BX159" s="183"/>
      <c r="BY159" s="183"/>
      <c r="BZ159" s="183"/>
      <c r="CA159" s="183"/>
      <c r="CB159" s="183"/>
      <c r="CC159" s="183"/>
      <c r="CD159" s="183"/>
      <c r="CE159" s="183"/>
      <c r="CF159" s="183"/>
      <c r="CG159" s="183"/>
      <c r="CH159" s="183"/>
      <c r="CI159" s="183"/>
      <c r="CJ159" s="183"/>
      <c r="CK159" s="183"/>
      <c r="CL159" s="183"/>
      <c r="CM159" s="183"/>
      <c r="CN159" s="183"/>
      <c r="CO159" s="183"/>
      <c r="CP159" s="183"/>
      <c r="CQ159" s="183"/>
      <c r="CR159" s="183"/>
    </row>
    <row r="160" spans="1:96" ht="45" customHeight="1">
      <c r="A160" s="192"/>
      <c r="B160" s="729"/>
      <c r="C160" s="729"/>
      <c r="D160" s="199">
        <v>5</v>
      </c>
      <c r="E160" s="200" t="str">
        <f>Вопросы!F285</f>
        <v>Наличие официальных жалоб со стороны посредников за последние 3 года</v>
      </c>
      <c r="F160" s="341"/>
      <c r="G160" s="365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83"/>
      <c r="AD160" s="183"/>
      <c r="AE160" s="183"/>
      <c r="AF160" s="183"/>
      <c r="AG160" s="183"/>
      <c r="AH160" s="183"/>
      <c r="AI160" s="183"/>
      <c r="AJ160" s="183"/>
      <c r="AK160" s="183"/>
      <c r="AL160" s="183"/>
      <c r="AM160" s="183"/>
      <c r="AN160" s="183"/>
      <c r="AO160" s="183"/>
      <c r="AP160" s="183"/>
      <c r="AQ160" s="183"/>
      <c r="AR160" s="183"/>
      <c r="AS160" s="183"/>
      <c r="AT160" s="183"/>
      <c r="AU160" s="183"/>
      <c r="AV160" s="183"/>
      <c r="AW160" s="183"/>
      <c r="AX160" s="183"/>
      <c r="AY160" s="183"/>
      <c r="AZ160" s="183"/>
      <c r="BA160" s="183"/>
      <c r="BB160" s="183"/>
      <c r="BC160" s="183"/>
      <c r="BD160" s="183"/>
      <c r="BE160" s="183"/>
      <c r="BF160" s="183"/>
      <c r="BG160" s="183"/>
      <c r="BH160" s="183"/>
      <c r="BI160" s="183"/>
      <c r="BJ160" s="183"/>
      <c r="BK160" s="183"/>
      <c r="BL160" s="183"/>
      <c r="BM160" s="183"/>
      <c r="BN160" s="183"/>
      <c r="BO160" s="183"/>
      <c r="BP160" s="183"/>
      <c r="BQ160" s="183"/>
      <c r="BR160" s="183"/>
      <c r="BS160" s="183"/>
      <c r="BT160" s="183"/>
      <c r="BU160" s="183"/>
      <c r="BV160" s="183"/>
      <c r="BW160" s="183"/>
      <c r="BX160" s="183"/>
      <c r="BY160" s="183"/>
      <c r="BZ160" s="183"/>
      <c r="CA160" s="183"/>
      <c r="CB160" s="183"/>
      <c r="CC160" s="183"/>
      <c r="CD160" s="183"/>
      <c r="CE160" s="183"/>
      <c r="CF160" s="183"/>
      <c r="CG160" s="183"/>
      <c r="CH160" s="183"/>
      <c r="CI160" s="183"/>
      <c r="CJ160" s="183"/>
      <c r="CK160" s="183"/>
      <c r="CL160" s="183"/>
      <c r="CM160" s="183"/>
      <c r="CN160" s="183"/>
      <c r="CO160" s="183"/>
      <c r="CP160" s="183"/>
      <c r="CQ160" s="183"/>
      <c r="CR160" s="183"/>
    </row>
    <row r="161" spans="1:96" ht="45" customHeight="1">
      <c r="A161" s="192"/>
      <c r="B161" s="729"/>
      <c r="C161" s="729"/>
      <c r="D161" s="199">
        <v>6</v>
      </c>
      <c r="E161" s="200" t="str">
        <f>Вопросы!F286</f>
        <v>Наличие официальных жалоб со стороны поставщиков услуг за последние 3 года</v>
      </c>
      <c r="F161" s="341"/>
      <c r="G161" s="365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83"/>
      <c r="AD161" s="183"/>
      <c r="AE161" s="183"/>
      <c r="AF161" s="183"/>
      <c r="AG161" s="183"/>
      <c r="AH161" s="183"/>
      <c r="AI161" s="183"/>
      <c r="AJ161" s="183"/>
      <c r="AK161" s="183"/>
      <c r="AL161" s="183"/>
      <c r="AM161" s="183"/>
      <c r="AN161" s="183"/>
      <c r="AO161" s="183"/>
      <c r="AP161" s="183"/>
      <c r="AQ161" s="183"/>
      <c r="AR161" s="183"/>
      <c r="AS161" s="183"/>
      <c r="AT161" s="183"/>
      <c r="AU161" s="183"/>
      <c r="AV161" s="183"/>
      <c r="AW161" s="183"/>
      <c r="AX161" s="183"/>
      <c r="AY161" s="183"/>
      <c r="AZ161" s="183"/>
      <c r="BA161" s="183"/>
      <c r="BB161" s="183"/>
      <c r="BC161" s="183"/>
      <c r="BD161" s="183"/>
      <c r="BE161" s="183"/>
      <c r="BF161" s="183"/>
      <c r="BG161" s="183"/>
      <c r="BH161" s="183"/>
      <c r="BI161" s="183"/>
      <c r="BJ161" s="183"/>
      <c r="BK161" s="183"/>
      <c r="BL161" s="183"/>
      <c r="BM161" s="183"/>
      <c r="BN161" s="183"/>
      <c r="BO161" s="183"/>
      <c r="BP161" s="183"/>
      <c r="BQ161" s="183"/>
      <c r="BR161" s="183"/>
      <c r="BS161" s="183"/>
      <c r="BT161" s="183"/>
      <c r="BU161" s="183"/>
      <c r="BV161" s="183"/>
      <c r="BW161" s="183"/>
      <c r="BX161" s="183"/>
      <c r="BY161" s="183"/>
      <c r="BZ161" s="183"/>
      <c r="CA161" s="183"/>
      <c r="CB161" s="183"/>
      <c r="CC161" s="183"/>
      <c r="CD161" s="183"/>
      <c r="CE161" s="183"/>
      <c r="CF161" s="183"/>
      <c r="CG161" s="183"/>
      <c r="CH161" s="183"/>
      <c r="CI161" s="183"/>
      <c r="CJ161" s="183"/>
      <c r="CK161" s="183"/>
      <c r="CL161" s="183"/>
      <c r="CM161" s="183"/>
      <c r="CN161" s="183"/>
      <c r="CO161" s="183"/>
      <c r="CP161" s="183"/>
      <c r="CQ161" s="183"/>
      <c r="CR161" s="183"/>
    </row>
    <row r="162" spans="1:96" ht="45" customHeight="1">
      <c r="A162" s="192"/>
      <c r="B162" s="729"/>
      <c r="C162" s="729"/>
      <c r="D162" s="199">
        <v>7</v>
      </c>
      <c r="E162" s="200" t="str">
        <f>Вопросы!F287</f>
        <v>Другие жалобы за последние 3 года</v>
      </c>
      <c r="F162" s="341"/>
      <c r="G162" s="365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83"/>
      <c r="AD162" s="183"/>
      <c r="AE162" s="183"/>
      <c r="AF162" s="183"/>
      <c r="AG162" s="183"/>
      <c r="AH162" s="183"/>
      <c r="AI162" s="183"/>
      <c r="AJ162" s="183"/>
      <c r="AK162" s="183"/>
      <c r="AL162" s="183"/>
      <c r="AM162" s="183"/>
      <c r="AN162" s="183"/>
      <c r="AO162" s="183"/>
      <c r="AP162" s="183"/>
      <c r="AQ162" s="183"/>
      <c r="AR162" s="183"/>
      <c r="AS162" s="183"/>
      <c r="AT162" s="183"/>
      <c r="AU162" s="183"/>
      <c r="AV162" s="183"/>
      <c r="AW162" s="183"/>
      <c r="AX162" s="183"/>
      <c r="AY162" s="183"/>
      <c r="AZ162" s="183"/>
      <c r="BA162" s="183"/>
      <c r="BB162" s="183"/>
      <c r="BC162" s="183"/>
      <c r="BD162" s="183"/>
      <c r="BE162" s="183"/>
      <c r="BF162" s="183"/>
      <c r="BG162" s="183"/>
      <c r="BH162" s="183"/>
      <c r="BI162" s="183"/>
      <c r="BJ162" s="183"/>
      <c r="BK162" s="183"/>
      <c r="BL162" s="183"/>
      <c r="BM162" s="183"/>
      <c r="BN162" s="183"/>
      <c r="BO162" s="183"/>
      <c r="BP162" s="183"/>
      <c r="BQ162" s="183"/>
      <c r="BR162" s="183"/>
      <c r="BS162" s="183"/>
      <c r="BT162" s="183"/>
      <c r="BU162" s="183"/>
      <c r="BV162" s="183"/>
      <c r="BW162" s="183"/>
      <c r="BX162" s="183"/>
      <c r="BY162" s="183"/>
      <c r="BZ162" s="183"/>
      <c r="CA162" s="183"/>
      <c r="CB162" s="183"/>
      <c r="CC162" s="183"/>
      <c r="CD162" s="183"/>
      <c r="CE162" s="183"/>
      <c r="CF162" s="183"/>
      <c r="CG162" s="183"/>
      <c r="CH162" s="183"/>
      <c r="CI162" s="183"/>
      <c r="CJ162" s="183"/>
      <c r="CK162" s="183"/>
      <c r="CL162" s="183"/>
      <c r="CM162" s="183"/>
      <c r="CN162" s="183"/>
      <c r="CO162" s="183"/>
      <c r="CP162" s="183"/>
      <c r="CQ162" s="183"/>
      <c r="CR162" s="183"/>
    </row>
    <row r="163" spans="1:96" ht="45" customHeight="1">
      <c r="A163" s="192"/>
      <c r="B163" s="752" t="str">
        <f>Вопросы!C291</f>
        <v>Совет директоров</v>
      </c>
      <c r="C163" s="737"/>
      <c r="D163" s="737"/>
      <c r="E163" s="737"/>
      <c r="F163" s="738"/>
      <c r="G163" s="365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83"/>
      <c r="AD163" s="183"/>
      <c r="AE163" s="183"/>
      <c r="AF163" s="183"/>
      <c r="AG163" s="183"/>
      <c r="AH163" s="183"/>
      <c r="AI163" s="183"/>
      <c r="AJ163" s="183"/>
      <c r="AK163" s="183"/>
      <c r="AL163" s="183"/>
      <c r="AM163" s="183"/>
      <c r="AN163" s="183"/>
      <c r="AO163" s="183"/>
      <c r="AP163" s="183"/>
      <c r="AQ163" s="183"/>
      <c r="AR163" s="183"/>
      <c r="AS163" s="183"/>
      <c r="AT163" s="183"/>
      <c r="AU163" s="183"/>
      <c r="AV163" s="183"/>
      <c r="AW163" s="183"/>
      <c r="AX163" s="183"/>
      <c r="AY163" s="183"/>
      <c r="AZ163" s="183"/>
      <c r="BA163" s="183"/>
      <c r="BB163" s="183"/>
      <c r="BC163" s="183"/>
      <c r="BD163" s="183"/>
      <c r="BE163" s="183"/>
      <c r="BF163" s="183"/>
      <c r="BG163" s="183"/>
      <c r="BH163" s="183"/>
      <c r="BI163" s="183"/>
      <c r="BJ163" s="183"/>
      <c r="BK163" s="183"/>
      <c r="BL163" s="183"/>
      <c r="BM163" s="183"/>
      <c r="BN163" s="183"/>
      <c r="BO163" s="183"/>
      <c r="BP163" s="183"/>
      <c r="BQ163" s="183"/>
      <c r="BR163" s="183"/>
      <c r="BS163" s="183"/>
      <c r="BT163" s="183"/>
      <c r="BU163" s="183"/>
      <c r="BV163" s="183"/>
      <c r="BW163" s="183"/>
      <c r="BX163" s="183"/>
      <c r="BY163" s="183"/>
      <c r="BZ163" s="183"/>
      <c r="CA163" s="183"/>
      <c r="CB163" s="183"/>
      <c r="CC163" s="183"/>
      <c r="CD163" s="183"/>
      <c r="CE163" s="183"/>
      <c r="CF163" s="183"/>
      <c r="CG163" s="183"/>
      <c r="CH163" s="183"/>
      <c r="CI163" s="183"/>
      <c r="CJ163" s="183"/>
      <c r="CK163" s="183"/>
      <c r="CL163" s="183"/>
      <c r="CM163" s="183"/>
      <c r="CN163" s="183"/>
      <c r="CO163" s="183"/>
      <c r="CP163" s="183"/>
      <c r="CQ163" s="183"/>
      <c r="CR163" s="183"/>
    </row>
    <row r="164" spans="1:96" ht="45" customHeight="1">
      <c r="A164" s="192"/>
      <c r="B164" s="729" t="str">
        <f>Вопросы!D291</f>
        <v>1. Состав совета директоров</v>
      </c>
      <c r="C164" s="729"/>
      <c r="D164" s="199">
        <v>1</v>
      </c>
      <c r="E164" s="200" t="str">
        <f>Вопросы!F291</f>
        <v xml:space="preserve">Количество постоянных членов СД </v>
      </c>
      <c r="F164" s="341"/>
      <c r="G164" s="365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83"/>
      <c r="AF164" s="183"/>
      <c r="AG164" s="183"/>
      <c r="AH164" s="183"/>
      <c r="AI164" s="183"/>
      <c r="AJ164" s="183"/>
      <c r="AK164" s="183"/>
      <c r="AL164" s="183"/>
      <c r="AM164" s="183"/>
      <c r="AN164" s="183"/>
      <c r="AO164" s="183"/>
      <c r="AP164" s="183"/>
      <c r="AQ164" s="183"/>
      <c r="AR164" s="183"/>
      <c r="AS164" s="183"/>
      <c r="AT164" s="183"/>
      <c r="AU164" s="183"/>
      <c r="AV164" s="183"/>
      <c r="AW164" s="183"/>
      <c r="AX164" s="183"/>
      <c r="AY164" s="183"/>
      <c r="AZ164" s="183"/>
      <c r="BA164" s="183"/>
      <c r="BB164" s="183"/>
      <c r="BC164" s="183"/>
      <c r="BD164" s="183"/>
      <c r="BE164" s="183"/>
      <c r="BF164" s="183"/>
      <c r="BG164" s="183"/>
      <c r="BH164" s="183"/>
      <c r="BI164" s="183"/>
      <c r="BJ164" s="183"/>
      <c r="BK164" s="183"/>
      <c r="BL164" s="183"/>
      <c r="BM164" s="183"/>
      <c r="BN164" s="183"/>
      <c r="BO164" s="183"/>
      <c r="BP164" s="183"/>
      <c r="BQ164" s="183"/>
      <c r="BR164" s="183"/>
      <c r="BS164" s="183"/>
      <c r="BT164" s="183"/>
      <c r="BU164" s="183"/>
      <c r="BV164" s="183"/>
      <c r="BW164" s="183"/>
      <c r="BX164" s="183"/>
      <c r="BY164" s="183"/>
      <c r="BZ164" s="183"/>
      <c r="CA164" s="183"/>
      <c r="CB164" s="183"/>
      <c r="CC164" s="183"/>
      <c r="CD164" s="183"/>
      <c r="CE164" s="183"/>
      <c r="CF164" s="183"/>
      <c r="CG164" s="183"/>
      <c r="CH164" s="183"/>
      <c r="CI164" s="183"/>
      <c r="CJ164" s="183"/>
      <c r="CK164" s="183"/>
      <c r="CL164" s="183"/>
      <c r="CM164" s="183"/>
      <c r="CN164" s="183"/>
      <c r="CO164" s="183"/>
      <c r="CP164" s="183"/>
      <c r="CQ164" s="183"/>
      <c r="CR164" s="183"/>
    </row>
    <row r="165" spans="1:96" ht="45" customHeight="1">
      <c r="A165" s="192"/>
      <c r="B165" s="729"/>
      <c r="C165" s="729"/>
      <c r="D165" s="199">
        <v>2</v>
      </c>
      <c r="E165" s="200" t="str">
        <f>Вопросы!F292</f>
        <v>Отношение количества независимых директоров к общему числу директоров</v>
      </c>
      <c r="F165" s="341"/>
      <c r="G165" s="365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83"/>
      <c r="AD165" s="183"/>
      <c r="AE165" s="183"/>
      <c r="AF165" s="183"/>
      <c r="AG165" s="183"/>
      <c r="AH165" s="183"/>
      <c r="AI165" s="183"/>
      <c r="AJ165" s="183"/>
      <c r="AK165" s="183"/>
      <c r="AL165" s="183"/>
      <c r="AM165" s="183"/>
      <c r="AN165" s="183"/>
      <c r="AO165" s="183"/>
      <c r="AP165" s="183"/>
      <c r="AQ165" s="183"/>
      <c r="AR165" s="183"/>
      <c r="AS165" s="183"/>
      <c r="AT165" s="183"/>
      <c r="AU165" s="183"/>
      <c r="AV165" s="183"/>
      <c r="AW165" s="183"/>
      <c r="AX165" s="183"/>
      <c r="AY165" s="183"/>
      <c r="AZ165" s="183"/>
      <c r="BA165" s="183"/>
      <c r="BB165" s="183"/>
      <c r="BC165" s="183"/>
      <c r="BD165" s="183"/>
      <c r="BE165" s="183"/>
      <c r="BF165" s="183"/>
      <c r="BG165" s="183"/>
      <c r="BH165" s="183"/>
      <c r="BI165" s="183"/>
      <c r="BJ165" s="183"/>
      <c r="BK165" s="183"/>
      <c r="BL165" s="183"/>
      <c r="BM165" s="183"/>
      <c r="BN165" s="183"/>
      <c r="BO165" s="183"/>
      <c r="BP165" s="183"/>
      <c r="BQ165" s="183"/>
      <c r="BR165" s="183"/>
      <c r="BS165" s="183"/>
      <c r="BT165" s="183"/>
      <c r="BU165" s="183"/>
      <c r="BV165" s="183"/>
      <c r="BW165" s="183"/>
      <c r="BX165" s="183"/>
      <c r="BY165" s="183"/>
      <c r="BZ165" s="183"/>
      <c r="CA165" s="183"/>
      <c r="CB165" s="183"/>
      <c r="CC165" s="183"/>
      <c r="CD165" s="183"/>
      <c r="CE165" s="183"/>
      <c r="CF165" s="183"/>
      <c r="CG165" s="183"/>
      <c r="CH165" s="183"/>
      <c r="CI165" s="183"/>
      <c r="CJ165" s="183"/>
      <c r="CK165" s="183"/>
      <c r="CL165" s="183"/>
      <c r="CM165" s="183"/>
      <c r="CN165" s="183"/>
      <c r="CO165" s="183"/>
      <c r="CP165" s="183"/>
      <c r="CQ165" s="183"/>
      <c r="CR165" s="183"/>
    </row>
    <row r="166" spans="1:96" ht="45" customHeight="1">
      <c r="A166" s="192"/>
      <c r="B166" s="729"/>
      <c r="C166" s="729"/>
      <c r="D166" s="199">
        <v>3</v>
      </c>
      <c r="E166" s="200" t="str">
        <f>Вопросы!F293</f>
        <v>Половина членов СД обладают знаниями и опытом в финансовой сфере</v>
      </c>
      <c r="F166" s="341"/>
      <c r="G166" s="365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83"/>
      <c r="AF166" s="183"/>
      <c r="AG166" s="183"/>
      <c r="AH166" s="183"/>
      <c r="AI166" s="183"/>
      <c r="AJ166" s="183"/>
      <c r="AK166" s="183"/>
      <c r="AL166" s="183"/>
      <c r="AM166" s="183"/>
      <c r="AN166" s="183"/>
      <c r="AO166" s="183"/>
      <c r="AP166" s="183"/>
      <c r="AQ166" s="183"/>
      <c r="AR166" s="183"/>
      <c r="AS166" s="183"/>
      <c r="AT166" s="183"/>
      <c r="AU166" s="183"/>
      <c r="AV166" s="183"/>
      <c r="AW166" s="183"/>
      <c r="AX166" s="183"/>
      <c r="AY166" s="183"/>
      <c r="AZ166" s="183"/>
      <c r="BA166" s="183"/>
      <c r="BB166" s="183"/>
      <c r="BC166" s="183"/>
      <c r="BD166" s="183"/>
      <c r="BE166" s="183"/>
      <c r="BF166" s="183"/>
      <c r="BG166" s="183"/>
      <c r="BH166" s="183"/>
      <c r="BI166" s="183"/>
      <c r="BJ166" s="183"/>
      <c r="BK166" s="183"/>
      <c r="BL166" s="183"/>
      <c r="BM166" s="183"/>
      <c r="BN166" s="183"/>
      <c r="BO166" s="183"/>
      <c r="BP166" s="183"/>
      <c r="BQ166" s="183"/>
      <c r="BR166" s="183"/>
      <c r="BS166" s="183"/>
      <c r="BT166" s="183"/>
      <c r="BU166" s="183"/>
      <c r="BV166" s="183"/>
      <c r="BW166" s="183"/>
      <c r="BX166" s="183"/>
      <c r="BY166" s="183"/>
      <c r="BZ166" s="183"/>
      <c r="CA166" s="183"/>
      <c r="CB166" s="183"/>
      <c r="CC166" s="183"/>
      <c r="CD166" s="183"/>
      <c r="CE166" s="183"/>
      <c r="CF166" s="183"/>
      <c r="CG166" s="183"/>
      <c r="CH166" s="183"/>
      <c r="CI166" s="183"/>
      <c r="CJ166" s="183"/>
      <c r="CK166" s="183"/>
      <c r="CL166" s="183"/>
      <c r="CM166" s="183"/>
      <c r="CN166" s="183"/>
      <c r="CO166" s="183"/>
      <c r="CP166" s="183"/>
      <c r="CQ166" s="183"/>
      <c r="CR166" s="183"/>
    </row>
    <row r="167" spans="1:96" ht="45" customHeight="1">
      <c r="A167" s="192"/>
      <c r="B167" s="729"/>
      <c r="C167" s="729"/>
      <c r="D167" s="199">
        <v>4</v>
      </c>
      <c r="E167" s="200" t="str">
        <f>Вопросы!F294</f>
        <v>Председатель СД является независимым и не исполняет управленческих функций в компании</v>
      </c>
      <c r="F167" s="341"/>
      <c r="G167" s="365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83"/>
      <c r="AD167" s="183"/>
      <c r="AE167" s="183"/>
      <c r="AF167" s="183"/>
      <c r="AG167" s="183"/>
      <c r="AH167" s="183"/>
      <c r="AI167" s="183"/>
      <c r="AJ167" s="183"/>
      <c r="AK167" s="183"/>
      <c r="AL167" s="183"/>
      <c r="AM167" s="183"/>
      <c r="AN167" s="183"/>
      <c r="AO167" s="183"/>
      <c r="AP167" s="183"/>
      <c r="AQ167" s="183"/>
      <c r="AR167" s="183"/>
      <c r="AS167" s="183"/>
      <c r="AT167" s="183"/>
      <c r="AU167" s="183"/>
      <c r="AV167" s="183"/>
      <c r="AW167" s="183"/>
      <c r="AX167" s="183"/>
      <c r="AY167" s="183"/>
      <c r="AZ167" s="183"/>
      <c r="BA167" s="183"/>
      <c r="BB167" s="183"/>
      <c r="BC167" s="183"/>
      <c r="BD167" s="183"/>
      <c r="BE167" s="183"/>
      <c r="BF167" s="183"/>
      <c r="BG167" s="183"/>
      <c r="BH167" s="183"/>
      <c r="BI167" s="183"/>
      <c r="BJ167" s="183"/>
      <c r="BK167" s="183"/>
      <c r="BL167" s="183"/>
      <c r="BM167" s="183"/>
      <c r="BN167" s="183"/>
      <c r="BO167" s="183"/>
      <c r="BP167" s="183"/>
      <c r="BQ167" s="183"/>
      <c r="BR167" s="183"/>
      <c r="BS167" s="183"/>
      <c r="BT167" s="183"/>
      <c r="BU167" s="183"/>
      <c r="BV167" s="183"/>
      <c r="BW167" s="183"/>
      <c r="BX167" s="183"/>
      <c r="BY167" s="183"/>
      <c r="BZ167" s="183"/>
      <c r="CA167" s="183"/>
      <c r="CB167" s="183"/>
      <c r="CC167" s="183"/>
      <c r="CD167" s="183"/>
      <c r="CE167" s="183"/>
      <c r="CF167" s="183"/>
      <c r="CG167" s="183"/>
      <c r="CH167" s="183"/>
      <c r="CI167" s="183"/>
      <c r="CJ167" s="183"/>
      <c r="CK167" s="183"/>
      <c r="CL167" s="183"/>
      <c r="CM167" s="183"/>
      <c r="CN167" s="183"/>
      <c r="CO167" s="183"/>
      <c r="CP167" s="183"/>
      <c r="CQ167" s="183"/>
      <c r="CR167" s="183"/>
    </row>
    <row r="168" spans="1:96" ht="45" customHeight="1">
      <c r="A168" s="192"/>
      <c r="B168" s="729"/>
      <c r="C168" s="729"/>
      <c r="D168" s="199">
        <v>5</v>
      </c>
      <c r="E168" s="200" t="str">
        <f>Вопросы!F295</f>
        <v>Участвовал ли кто-нибудь из членов СД в преступной деятельности за последние 5 лет</v>
      </c>
      <c r="F168" s="341"/>
      <c r="G168" s="365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83"/>
      <c r="AD168" s="183"/>
      <c r="AE168" s="183"/>
      <c r="AF168" s="183"/>
      <c r="AG168" s="183"/>
      <c r="AH168" s="183"/>
      <c r="AI168" s="183"/>
      <c r="AJ168" s="183"/>
      <c r="AK168" s="183"/>
      <c r="AL168" s="183"/>
      <c r="AM168" s="183"/>
      <c r="AN168" s="183"/>
      <c r="AO168" s="183"/>
      <c r="AP168" s="183"/>
      <c r="AQ168" s="183"/>
      <c r="AR168" s="183"/>
      <c r="AS168" s="183"/>
      <c r="AT168" s="183"/>
      <c r="AU168" s="183"/>
      <c r="AV168" s="183"/>
      <c r="AW168" s="183"/>
      <c r="AX168" s="183"/>
      <c r="AY168" s="183"/>
      <c r="AZ168" s="183"/>
      <c r="BA168" s="183"/>
      <c r="BB168" s="183"/>
      <c r="BC168" s="183"/>
      <c r="BD168" s="183"/>
      <c r="BE168" s="183"/>
      <c r="BF168" s="183"/>
      <c r="BG168" s="183"/>
      <c r="BH168" s="183"/>
      <c r="BI168" s="183"/>
      <c r="BJ168" s="183"/>
      <c r="BK168" s="183"/>
      <c r="BL168" s="183"/>
      <c r="BM168" s="183"/>
      <c r="BN168" s="183"/>
      <c r="BO168" s="183"/>
      <c r="BP168" s="183"/>
      <c r="BQ168" s="183"/>
      <c r="BR168" s="183"/>
      <c r="BS168" s="183"/>
      <c r="BT168" s="183"/>
      <c r="BU168" s="183"/>
      <c r="BV168" s="183"/>
      <c r="BW168" s="183"/>
      <c r="BX168" s="183"/>
      <c r="BY168" s="183"/>
      <c r="BZ168" s="183"/>
      <c r="CA168" s="183"/>
      <c r="CB168" s="183"/>
      <c r="CC168" s="183"/>
      <c r="CD168" s="183"/>
      <c r="CE168" s="183"/>
      <c r="CF168" s="183"/>
      <c r="CG168" s="183"/>
      <c r="CH168" s="183"/>
      <c r="CI168" s="183"/>
      <c r="CJ168" s="183"/>
      <c r="CK168" s="183"/>
      <c r="CL168" s="183"/>
      <c r="CM168" s="183"/>
      <c r="CN168" s="183"/>
      <c r="CO168" s="183"/>
      <c r="CP168" s="183"/>
      <c r="CQ168" s="183"/>
      <c r="CR168" s="183"/>
    </row>
    <row r="169" spans="1:96" ht="45" customHeight="1">
      <c r="A169" s="192"/>
      <c r="B169" s="729"/>
      <c r="C169" s="729"/>
      <c r="D169" s="199">
        <v>6</v>
      </c>
      <c r="E169" s="200" t="str">
        <f>Вопросы!F296</f>
        <v>Испытал ли кто-нибудь из членов СД банкротство лично/в качестве руководителя за последние 5 лет</v>
      </c>
      <c r="F169" s="341"/>
      <c r="G169" s="365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83"/>
      <c r="AD169" s="183"/>
      <c r="AE169" s="183"/>
      <c r="AF169" s="183"/>
      <c r="AG169" s="183"/>
      <c r="AH169" s="183"/>
      <c r="AI169" s="183"/>
      <c r="AJ169" s="183"/>
      <c r="AK169" s="183"/>
      <c r="AL169" s="183"/>
      <c r="AM169" s="183"/>
      <c r="AN169" s="183"/>
      <c r="AO169" s="183"/>
      <c r="AP169" s="183"/>
      <c r="AQ169" s="183"/>
      <c r="AR169" s="183"/>
      <c r="AS169" s="183"/>
      <c r="AT169" s="183"/>
      <c r="AU169" s="183"/>
      <c r="AV169" s="183"/>
      <c r="AW169" s="183"/>
      <c r="AX169" s="183"/>
      <c r="AY169" s="183"/>
      <c r="AZ169" s="183"/>
      <c r="BA169" s="183"/>
      <c r="BB169" s="183"/>
      <c r="BC169" s="183"/>
      <c r="BD169" s="183"/>
      <c r="BE169" s="183"/>
      <c r="BF169" s="183"/>
      <c r="BG169" s="183"/>
      <c r="BH169" s="183"/>
      <c r="BI169" s="183"/>
      <c r="BJ169" s="183"/>
      <c r="BK169" s="183"/>
      <c r="BL169" s="183"/>
      <c r="BM169" s="183"/>
      <c r="BN169" s="183"/>
      <c r="BO169" s="183"/>
      <c r="BP169" s="183"/>
      <c r="BQ169" s="183"/>
      <c r="BR169" s="183"/>
      <c r="BS169" s="183"/>
      <c r="BT169" s="183"/>
      <c r="BU169" s="183"/>
      <c r="BV169" s="183"/>
      <c r="BW169" s="183"/>
      <c r="BX169" s="183"/>
      <c r="BY169" s="183"/>
      <c r="BZ169" s="183"/>
      <c r="CA169" s="183"/>
      <c r="CB169" s="183"/>
      <c r="CC169" s="183"/>
      <c r="CD169" s="183"/>
      <c r="CE169" s="183"/>
      <c r="CF169" s="183"/>
      <c r="CG169" s="183"/>
      <c r="CH169" s="183"/>
      <c r="CI169" s="183"/>
      <c r="CJ169" s="183"/>
      <c r="CK169" s="183"/>
      <c r="CL169" s="183"/>
      <c r="CM169" s="183"/>
      <c r="CN169" s="183"/>
      <c r="CO169" s="183"/>
      <c r="CP169" s="183"/>
      <c r="CQ169" s="183"/>
      <c r="CR169" s="183"/>
    </row>
    <row r="170" spans="1:96" ht="45" customHeight="1">
      <c r="A170" s="192"/>
      <c r="B170" s="729"/>
      <c r="C170" s="729"/>
      <c r="D170" s="199">
        <v>7</v>
      </c>
      <c r="E170" s="200" t="str">
        <f>Вопросы!F297</f>
        <v>Как минимум 2 члена СД имеют опыт работы в страховой сфере более 10 лет</v>
      </c>
      <c r="F170" s="341"/>
      <c r="G170" s="365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83"/>
      <c r="AD170" s="183"/>
      <c r="AE170" s="183"/>
      <c r="AF170" s="183"/>
      <c r="AG170" s="183"/>
      <c r="AH170" s="183"/>
      <c r="AI170" s="183"/>
      <c r="AJ170" s="183"/>
      <c r="AK170" s="183"/>
      <c r="AL170" s="183"/>
      <c r="AM170" s="183"/>
      <c r="AN170" s="183"/>
      <c r="AO170" s="183"/>
      <c r="AP170" s="183"/>
      <c r="AQ170" s="183"/>
      <c r="AR170" s="183"/>
      <c r="AS170" s="183"/>
      <c r="AT170" s="183"/>
      <c r="AU170" s="183"/>
      <c r="AV170" s="183"/>
      <c r="AW170" s="183"/>
      <c r="AX170" s="183"/>
      <c r="AY170" s="183"/>
      <c r="AZ170" s="183"/>
      <c r="BA170" s="183"/>
      <c r="BB170" s="183"/>
      <c r="BC170" s="183"/>
      <c r="BD170" s="183"/>
      <c r="BE170" s="183"/>
      <c r="BF170" s="183"/>
      <c r="BG170" s="183"/>
      <c r="BH170" s="183"/>
      <c r="BI170" s="183"/>
      <c r="BJ170" s="183"/>
      <c r="BK170" s="183"/>
      <c r="BL170" s="183"/>
      <c r="BM170" s="183"/>
      <c r="BN170" s="183"/>
      <c r="BO170" s="183"/>
      <c r="BP170" s="183"/>
      <c r="BQ170" s="183"/>
      <c r="BR170" s="183"/>
      <c r="BS170" s="183"/>
      <c r="BT170" s="183"/>
      <c r="BU170" s="183"/>
      <c r="BV170" s="183"/>
      <c r="BW170" s="183"/>
      <c r="BX170" s="183"/>
      <c r="BY170" s="183"/>
      <c r="BZ170" s="183"/>
      <c r="CA170" s="183"/>
      <c r="CB170" s="183"/>
      <c r="CC170" s="183"/>
      <c r="CD170" s="183"/>
      <c r="CE170" s="183"/>
      <c r="CF170" s="183"/>
      <c r="CG170" s="183"/>
      <c r="CH170" s="183"/>
      <c r="CI170" s="183"/>
      <c r="CJ170" s="183"/>
      <c r="CK170" s="183"/>
      <c r="CL170" s="183"/>
      <c r="CM170" s="183"/>
      <c r="CN170" s="183"/>
      <c r="CO170" s="183"/>
      <c r="CP170" s="183"/>
      <c r="CQ170" s="183"/>
      <c r="CR170" s="183"/>
    </row>
    <row r="171" spans="1:96" ht="45" customHeight="1">
      <c r="A171" s="192"/>
      <c r="B171" s="729" t="str">
        <f>Вопросы!D301</f>
        <v>2. Качество совета директоров</v>
      </c>
      <c r="C171" s="729"/>
      <c r="D171" s="199">
        <v>1</v>
      </c>
      <c r="E171" s="200" t="str">
        <f>Вопросы!F301</f>
        <v xml:space="preserve">Требуется ли от директоров раскрытие потенциальных конфликтов интересов </v>
      </c>
      <c r="F171" s="341"/>
      <c r="G171" s="365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83"/>
      <c r="AD171" s="183"/>
      <c r="AE171" s="183"/>
      <c r="AF171" s="183"/>
      <c r="AG171" s="183"/>
      <c r="AH171" s="183"/>
      <c r="AI171" s="183"/>
      <c r="AJ171" s="183"/>
      <c r="AK171" s="183"/>
      <c r="AL171" s="183"/>
      <c r="AM171" s="183"/>
      <c r="AN171" s="183"/>
      <c r="AO171" s="183"/>
      <c r="AP171" s="183"/>
      <c r="AQ171" s="183"/>
      <c r="AR171" s="183"/>
      <c r="AS171" s="183"/>
      <c r="AT171" s="183"/>
      <c r="AU171" s="183"/>
      <c r="AV171" s="183"/>
      <c r="AW171" s="183"/>
      <c r="AX171" s="183"/>
      <c r="AY171" s="183"/>
      <c r="AZ171" s="183"/>
      <c r="BA171" s="183"/>
      <c r="BB171" s="183"/>
      <c r="BC171" s="183"/>
      <c r="BD171" s="183"/>
      <c r="BE171" s="183"/>
      <c r="BF171" s="183"/>
      <c r="BG171" s="183"/>
      <c r="BH171" s="183"/>
      <c r="BI171" s="183"/>
      <c r="BJ171" s="183"/>
      <c r="BK171" s="183"/>
      <c r="BL171" s="183"/>
      <c r="BM171" s="183"/>
      <c r="BN171" s="183"/>
      <c r="BO171" s="183"/>
      <c r="BP171" s="183"/>
      <c r="BQ171" s="183"/>
      <c r="BR171" s="183"/>
      <c r="BS171" s="183"/>
      <c r="BT171" s="183"/>
      <c r="BU171" s="183"/>
      <c r="BV171" s="183"/>
      <c r="BW171" s="183"/>
      <c r="BX171" s="183"/>
      <c r="BY171" s="183"/>
      <c r="BZ171" s="183"/>
      <c r="CA171" s="183"/>
      <c r="CB171" s="183"/>
      <c r="CC171" s="183"/>
      <c r="CD171" s="183"/>
      <c r="CE171" s="183"/>
      <c r="CF171" s="183"/>
      <c r="CG171" s="183"/>
      <c r="CH171" s="183"/>
      <c r="CI171" s="183"/>
      <c r="CJ171" s="183"/>
      <c r="CK171" s="183"/>
      <c r="CL171" s="183"/>
      <c r="CM171" s="183"/>
      <c r="CN171" s="183"/>
      <c r="CO171" s="183"/>
      <c r="CP171" s="183"/>
      <c r="CQ171" s="183"/>
      <c r="CR171" s="183"/>
    </row>
    <row r="172" spans="1:96" ht="45" customHeight="1">
      <c r="A172" s="192"/>
      <c r="B172" s="729"/>
      <c r="C172" s="729"/>
      <c r="D172" s="199">
        <v>2</v>
      </c>
      <c r="E172" s="200" t="str">
        <f>Вопросы!F302</f>
        <v>Периодичность проведения встреч СД</v>
      </c>
      <c r="F172" s="341"/>
      <c r="G172" s="365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83"/>
      <c r="AD172" s="183"/>
      <c r="AE172" s="183"/>
      <c r="AF172" s="183"/>
      <c r="AG172" s="183"/>
      <c r="AH172" s="183"/>
      <c r="AI172" s="183"/>
      <c r="AJ172" s="183"/>
      <c r="AK172" s="183"/>
      <c r="AL172" s="183"/>
      <c r="AM172" s="183"/>
      <c r="AN172" s="183"/>
      <c r="AO172" s="183"/>
      <c r="AP172" s="183"/>
      <c r="AQ172" s="183"/>
      <c r="AR172" s="183"/>
      <c r="AS172" s="183"/>
      <c r="AT172" s="183"/>
      <c r="AU172" s="183"/>
      <c r="AV172" s="183"/>
      <c r="AW172" s="183"/>
      <c r="AX172" s="183"/>
      <c r="AY172" s="183"/>
      <c r="AZ172" s="183"/>
      <c r="BA172" s="183"/>
      <c r="BB172" s="183"/>
      <c r="BC172" s="183"/>
      <c r="BD172" s="183"/>
      <c r="BE172" s="183"/>
      <c r="BF172" s="183"/>
      <c r="BG172" s="183"/>
      <c r="BH172" s="183"/>
      <c r="BI172" s="183"/>
      <c r="BJ172" s="183"/>
      <c r="BK172" s="183"/>
      <c r="BL172" s="183"/>
      <c r="BM172" s="183"/>
      <c r="BN172" s="183"/>
      <c r="BO172" s="183"/>
      <c r="BP172" s="183"/>
      <c r="BQ172" s="183"/>
      <c r="BR172" s="183"/>
      <c r="BS172" s="183"/>
      <c r="BT172" s="183"/>
      <c r="BU172" s="183"/>
      <c r="BV172" s="183"/>
      <c r="BW172" s="183"/>
      <c r="BX172" s="183"/>
      <c r="BY172" s="183"/>
      <c r="BZ172" s="183"/>
      <c r="CA172" s="183"/>
      <c r="CB172" s="183"/>
      <c r="CC172" s="183"/>
      <c r="CD172" s="183"/>
      <c r="CE172" s="183"/>
      <c r="CF172" s="183"/>
      <c r="CG172" s="183"/>
      <c r="CH172" s="183"/>
      <c r="CI172" s="183"/>
      <c r="CJ172" s="183"/>
      <c r="CK172" s="183"/>
      <c r="CL172" s="183"/>
      <c r="CM172" s="183"/>
      <c r="CN172" s="183"/>
      <c r="CO172" s="183"/>
      <c r="CP172" s="183"/>
      <c r="CQ172" s="183"/>
      <c r="CR172" s="183"/>
    </row>
    <row r="173" spans="1:96" ht="45" customHeight="1">
      <c r="A173" s="192"/>
      <c r="B173" s="729"/>
      <c r="C173" s="729"/>
      <c r="D173" s="199">
        <v>3</v>
      </c>
      <c r="E173" s="200" t="str">
        <f>Вопросы!F303</f>
        <v>Все члены СД присутствовали на боле 75% встреч за последние 3 года</v>
      </c>
      <c r="F173" s="341"/>
      <c r="G173" s="365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83"/>
      <c r="AD173" s="183"/>
      <c r="AE173" s="183"/>
      <c r="AF173" s="183"/>
      <c r="AG173" s="183"/>
      <c r="AH173" s="183"/>
      <c r="AI173" s="183"/>
      <c r="AJ173" s="183"/>
      <c r="AK173" s="183"/>
      <c r="AL173" s="183"/>
      <c r="AM173" s="183"/>
      <c r="AN173" s="183"/>
      <c r="AO173" s="183"/>
      <c r="AP173" s="183"/>
      <c r="AQ173" s="183"/>
      <c r="AR173" s="183"/>
      <c r="AS173" s="183"/>
      <c r="AT173" s="183"/>
      <c r="AU173" s="183"/>
      <c r="AV173" s="183"/>
      <c r="AW173" s="183"/>
      <c r="AX173" s="183"/>
      <c r="AY173" s="183"/>
      <c r="AZ173" s="183"/>
      <c r="BA173" s="183"/>
      <c r="BB173" s="183"/>
      <c r="BC173" s="183"/>
      <c r="BD173" s="183"/>
      <c r="BE173" s="183"/>
      <c r="BF173" s="183"/>
      <c r="BG173" s="183"/>
      <c r="BH173" s="183"/>
      <c r="BI173" s="183"/>
      <c r="BJ173" s="183"/>
      <c r="BK173" s="183"/>
      <c r="BL173" s="183"/>
      <c r="BM173" s="183"/>
      <c r="BN173" s="183"/>
      <c r="BO173" s="183"/>
      <c r="BP173" s="183"/>
      <c r="BQ173" s="183"/>
      <c r="BR173" s="183"/>
      <c r="BS173" s="183"/>
      <c r="BT173" s="183"/>
      <c r="BU173" s="183"/>
      <c r="BV173" s="183"/>
      <c r="BW173" s="183"/>
      <c r="BX173" s="183"/>
      <c r="BY173" s="183"/>
      <c r="BZ173" s="183"/>
      <c r="CA173" s="183"/>
      <c r="CB173" s="183"/>
      <c r="CC173" s="183"/>
      <c r="CD173" s="183"/>
      <c r="CE173" s="183"/>
      <c r="CF173" s="183"/>
      <c r="CG173" s="183"/>
      <c r="CH173" s="183"/>
      <c r="CI173" s="183"/>
      <c r="CJ173" s="183"/>
      <c r="CK173" s="183"/>
      <c r="CL173" s="183"/>
      <c r="CM173" s="183"/>
      <c r="CN173" s="183"/>
      <c r="CO173" s="183"/>
      <c r="CP173" s="183"/>
      <c r="CQ173" s="183"/>
      <c r="CR173" s="183"/>
    </row>
    <row r="174" spans="1:96" ht="45" customHeight="1">
      <c r="A174" s="192"/>
      <c r="B174" s="729"/>
      <c r="C174" s="729"/>
      <c r="D174" s="199">
        <v>4</v>
      </c>
      <c r="E174" s="200" t="str">
        <f>Вопросы!F304</f>
        <v>Пересмотр корпоротивной стратегии СД</v>
      </c>
      <c r="F174" s="341"/>
      <c r="G174" s="365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83"/>
      <c r="AD174" s="183"/>
      <c r="AE174" s="183"/>
      <c r="AF174" s="183"/>
      <c r="AG174" s="183"/>
      <c r="AH174" s="183"/>
      <c r="AI174" s="183"/>
      <c r="AJ174" s="183"/>
      <c r="AK174" s="183"/>
      <c r="AL174" s="183"/>
      <c r="AM174" s="183"/>
      <c r="AN174" s="183"/>
      <c r="AO174" s="183"/>
      <c r="AP174" s="183"/>
      <c r="AQ174" s="183"/>
      <c r="AR174" s="183"/>
      <c r="AS174" s="183"/>
      <c r="AT174" s="183"/>
      <c r="AU174" s="183"/>
      <c r="AV174" s="183"/>
      <c r="AW174" s="183"/>
      <c r="AX174" s="183"/>
      <c r="AY174" s="183"/>
      <c r="AZ174" s="183"/>
      <c r="BA174" s="183"/>
      <c r="BB174" s="183"/>
      <c r="BC174" s="183"/>
      <c r="BD174" s="183"/>
      <c r="BE174" s="183"/>
      <c r="BF174" s="183"/>
      <c r="BG174" s="183"/>
      <c r="BH174" s="183"/>
      <c r="BI174" s="183"/>
      <c r="BJ174" s="183"/>
      <c r="BK174" s="183"/>
      <c r="BL174" s="183"/>
      <c r="BM174" s="183"/>
      <c r="BN174" s="183"/>
      <c r="BO174" s="183"/>
      <c r="BP174" s="183"/>
      <c r="BQ174" s="183"/>
      <c r="BR174" s="183"/>
      <c r="BS174" s="183"/>
      <c r="BT174" s="183"/>
      <c r="BU174" s="183"/>
      <c r="BV174" s="183"/>
      <c r="BW174" s="183"/>
      <c r="BX174" s="183"/>
      <c r="BY174" s="183"/>
      <c r="BZ174" s="183"/>
      <c r="CA174" s="183"/>
      <c r="CB174" s="183"/>
      <c r="CC174" s="183"/>
      <c r="CD174" s="183"/>
      <c r="CE174" s="183"/>
      <c r="CF174" s="183"/>
      <c r="CG174" s="183"/>
      <c r="CH174" s="183"/>
      <c r="CI174" s="183"/>
      <c r="CJ174" s="183"/>
      <c r="CK174" s="183"/>
      <c r="CL174" s="183"/>
      <c r="CM174" s="183"/>
      <c r="CN174" s="183"/>
      <c r="CO174" s="183"/>
      <c r="CP174" s="183"/>
      <c r="CQ174" s="183"/>
      <c r="CR174" s="183"/>
    </row>
    <row r="175" spans="1:96" ht="45" customHeight="1">
      <c r="A175" s="192"/>
      <c r="B175" s="729"/>
      <c r="C175" s="729"/>
      <c r="D175" s="199">
        <v>5</v>
      </c>
      <c r="E175" s="200" t="str">
        <f>Вопросы!F305</f>
        <v>Пересмотр положения об организационно - функциональной структуре управления компании</v>
      </c>
      <c r="F175" s="341"/>
      <c r="G175" s="365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83"/>
      <c r="AD175" s="183"/>
      <c r="AE175" s="183"/>
      <c r="AF175" s="183"/>
      <c r="AG175" s="183"/>
      <c r="AH175" s="183"/>
      <c r="AI175" s="183"/>
      <c r="AJ175" s="183"/>
      <c r="AK175" s="183"/>
      <c r="AL175" s="183"/>
      <c r="AM175" s="183"/>
      <c r="AN175" s="183"/>
      <c r="AO175" s="183"/>
      <c r="AP175" s="183"/>
      <c r="AQ175" s="183"/>
      <c r="AR175" s="183"/>
      <c r="AS175" s="183"/>
      <c r="AT175" s="183"/>
      <c r="AU175" s="183"/>
      <c r="AV175" s="183"/>
      <c r="AW175" s="183"/>
      <c r="AX175" s="183"/>
      <c r="AY175" s="183"/>
      <c r="AZ175" s="183"/>
      <c r="BA175" s="183"/>
      <c r="BB175" s="183"/>
      <c r="BC175" s="183"/>
      <c r="BD175" s="183"/>
      <c r="BE175" s="183"/>
      <c r="BF175" s="183"/>
      <c r="BG175" s="183"/>
      <c r="BH175" s="183"/>
      <c r="BI175" s="183"/>
      <c r="BJ175" s="183"/>
      <c r="BK175" s="183"/>
      <c r="BL175" s="183"/>
      <c r="BM175" s="183"/>
      <c r="BN175" s="183"/>
      <c r="BO175" s="183"/>
      <c r="BP175" s="183"/>
      <c r="BQ175" s="183"/>
      <c r="BR175" s="183"/>
      <c r="BS175" s="183"/>
      <c r="BT175" s="183"/>
      <c r="BU175" s="183"/>
      <c r="BV175" s="183"/>
      <c r="BW175" s="183"/>
      <c r="BX175" s="183"/>
      <c r="BY175" s="183"/>
      <c r="BZ175" s="183"/>
      <c r="CA175" s="183"/>
      <c r="CB175" s="183"/>
      <c r="CC175" s="183"/>
      <c r="CD175" s="183"/>
      <c r="CE175" s="183"/>
      <c r="CF175" s="183"/>
      <c r="CG175" s="183"/>
      <c r="CH175" s="183"/>
      <c r="CI175" s="183"/>
      <c r="CJ175" s="183"/>
      <c r="CK175" s="183"/>
      <c r="CL175" s="183"/>
      <c r="CM175" s="183"/>
      <c r="CN175" s="183"/>
      <c r="CO175" s="183"/>
      <c r="CP175" s="183"/>
      <c r="CQ175" s="183"/>
      <c r="CR175" s="183"/>
    </row>
    <row r="176" spans="1:96" ht="45" customHeight="1">
      <c r="A176" s="192"/>
      <c r="B176" s="729"/>
      <c r="C176" s="729"/>
      <c r="D176" s="199">
        <v>6</v>
      </c>
      <c r="E176" s="200" t="str">
        <f>Вопросы!F306</f>
        <v>Периодичность отчетов о степени реализации стратегии СД</v>
      </c>
      <c r="F176" s="341"/>
      <c r="G176" s="365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83"/>
      <c r="AD176" s="183"/>
      <c r="AE176" s="183"/>
      <c r="AF176" s="183"/>
      <c r="AG176" s="183"/>
      <c r="AH176" s="183"/>
      <c r="AI176" s="183"/>
      <c r="AJ176" s="183"/>
      <c r="AK176" s="183"/>
      <c r="AL176" s="183"/>
      <c r="AM176" s="183"/>
      <c r="AN176" s="183"/>
      <c r="AO176" s="183"/>
      <c r="AP176" s="183"/>
      <c r="AQ176" s="183"/>
      <c r="AR176" s="183"/>
      <c r="AS176" s="183"/>
      <c r="AT176" s="183"/>
      <c r="AU176" s="183"/>
      <c r="AV176" s="183"/>
      <c r="AW176" s="183"/>
      <c r="AX176" s="183"/>
      <c r="AY176" s="183"/>
      <c r="AZ176" s="183"/>
      <c r="BA176" s="183"/>
      <c r="BB176" s="183"/>
      <c r="BC176" s="183"/>
      <c r="BD176" s="183"/>
      <c r="BE176" s="183"/>
      <c r="BF176" s="183"/>
      <c r="BG176" s="183"/>
      <c r="BH176" s="183"/>
      <c r="BI176" s="183"/>
      <c r="BJ176" s="183"/>
      <c r="BK176" s="183"/>
      <c r="BL176" s="183"/>
      <c r="BM176" s="183"/>
      <c r="BN176" s="183"/>
      <c r="BO176" s="183"/>
      <c r="BP176" s="183"/>
      <c r="BQ176" s="183"/>
      <c r="BR176" s="183"/>
      <c r="BS176" s="183"/>
      <c r="BT176" s="183"/>
      <c r="BU176" s="183"/>
      <c r="BV176" s="183"/>
      <c r="BW176" s="183"/>
      <c r="BX176" s="183"/>
      <c r="BY176" s="183"/>
      <c r="BZ176" s="183"/>
      <c r="CA176" s="183"/>
      <c r="CB176" s="183"/>
      <c r="CC176" s="183"/>
      <c r="CD176" s="183"/>
      <c r="CE176" s="183"/>
      <c r="CF176" s="183"/>
      <c r="CG176" s="183"/>
      <c r="CH176" s="183"/>
      <c r="CI176" s="183"/>
      <c r="CJ176" s="183"/>
      <c r="CK176" s="183"/>
      <c r="CL176" s="183"/>
      <c r="CM176" s="183"/>
      <c r="CN176" s="183"/>
      <c r="CO176" s="183"/>
      <c r="CP176" s="183"/>
      <c r="CQ176" s="183"/>
      <c r="CR176" s="183"/>
    </row>
    <row r="177" spans="1:96" ht="45" customHeight="1">
      <c r="A177" s="192"/>
      <c r="B177" s="729" t="str">
        <f>Вопросы!D311</f>
        <v>3.  Политика вознаграждения</v>
      </c>
      <c r="C177" s="729"/>
      <c r="D177" s="199">
        <v>1</v>
      </c>
      <c r="E177" s="200" t="str">
        <f>Вопросы!F311</f>
        <v>Основана ли политика вознаграждения на производительности компании</v>
      </c>
      <c r="F177" s="341"/>
      <c r="G177" s="365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83"/>
      <c r="AD177" s="183"/>
      <c r="AE177" s="183"/>
      <c r="AF177" s="183"/>
      <c r="AG177" s="183"/>
      <c r="AH177" s="183"/>
      <c r="AI177" s="183"/>
      <c r="AJ177" s="183"/>
      <c r="AK177" s="183"/>
      <c r="AL177" s="183"/>
      <c r="AM177" s="183"/>
      <c r="AN177" s="183"/>
      <c r="AO177" s="183"/>
      <c r="AP177" s="183"/>
      <c r="AQ177" s="183"/>
      <c r="AR177" s="183"/>
      <c r="AS177" s="183"/>
      <c r="AT177" s="183"/>
      <c r="AU177" s="183"/>
      <c r="AV177" s="183"/>
      <c r="AW177" s="183"/>
      <c r="AX177" s="183"/>
      <c r="AY177" s="183"/>
      <c r="AZ177" s="183"/>
      <c r="BA177" s="183"/>
      <c r="BB177" s="183"/>
      <c r="BC177" s="183"/>
      <c r="BD177" s="183"/>
      <c r="BE177" s="183"/>
      <c r="BF177" s="183"/>
      <c r="BG177" s="183"/>
      <c r="BH177" s="183"/>
      <c r="BI177" s="183"/>
      <c r="BJ177" s="183"/>
      <c r="BK177" s="183"/>
      <c r="BL177" s="183"/>
      <c r="BM177" s="183"/>
      <c r="BN177" s="183"/>
      <c r="BO177" s="183"/>
      <c r="BP177" s="183"/>
      <c r="BQ177" s="183"/>
      <c r="BR177" s="183"/>
      <c r="BS177" s="183"/>
      <c r="BT177" s="183"/>
      <c r="BU177" s="183"/>
      <c r="BV177" s="183"/>
      <c r="BW177" s="183"/>
      <c r="BX177" s="183"/>
      <c r="BY177" s="183"/>
      <c r="BZ177" s="183"/>
      <c r="CA177" s="183"/>
      <c r="CB177" s="183"/>
      <c r="CC177" s="183"/>
      <c r="CD177" s="183"/>
      <c r="CE177" s="183"/>
      <c r="CF177" s="183"/>
      <c r="CG177" s="183"/>
      <c r="CH177" s="183"/>
      <c r="CI177" s="183"/>
      <c r="CJ177" s="183"/>
      <c r="CK177" s="183"/>
      <c r="CL177" s="183"/>
      <c r="CM177" s="183"/>
      <c r="CN177" s="183"/>
      <c r="CO177" s="183"/>
      <c r="CP177" s="183"/>
      <c r="CQ177" s="183"/>
      <c r="CR177" s="183"/>
    </row>
    <row r="178" spans="1:96" ht="45" customHeight="1">
      <c r="A178" s="192"/>
      <c r="B178" s="729"/>
      <c r="C178" s="729"/>
      <c r="D178" s="199">
        <v>2</v>
      </c>
      <c r="E178" s="200" t="str">
        <f>Вопросы!F312</f>
        <v>Содействует ли политика вознаграждения избыточному принятию риска</v>
      </c>
      <c r="F178" s="341"/>
      <c r="G178" s="365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83"/>
      <c r="AD178" s="183"/>
      <c r="AE178" s="183"/>
      <c r="AF178" s="183"/>
      <c r="AG178" s="183"/>
      <c r="AH178" s="183"/>
      <c r="AI178" s="183"/>
      <c r="AJ178" s="183"/>
      <c r="AK178" s="183"/>
      <c r="AL178" s="183"/>
      <c r="AM178" s="183"/>
      <c r="AN178" s="183"/>
      <c r="AO178" s="183"/>
      <c r="AP178" s="183"/>
      <c r="AQ178" s="183"/>
      <c r="AR178" s="183"/>
      <c r="AS178" s="183"/>
      <c r="AT178" s="183"/>
      <c r="AU178" s="183"/>
      <c r="AV178" s="183"/>
      <c r="AW178" s="183"/>
      <c r="AX178" s="183"/>
      <c r="AY178" s="183"/>
      <c r="AZ178" s="183"/>
      <c r="BA178" s="183"/>
      <c r="BB178" s="183"/>
      <c r="BC178" s="183"/>
      <c r="BD178" s="183"/>
      <c r="BE178" s="183"/>
      <c r="BF178" s="183"/>
      <c r="BG178" s="183"/>
      <c r="BH178" s="183"/>
      <c r="BI178" s="183"/>
      <c r="BJ178" s="183"/>
      <c r="BK178" s="183"/>
      <c r="BL178" s="183"/>
      <c r="BM178" s="183"/>
      <c r="BN178" s="183"/>
      <c r="BO178" s="183"/>
      <c r="BP178" s="183"/>
      <c r="BQ178" s="183"/>
      <c r="BR178" s="183"/>
      <c r="BS178" s="183"/>
      <c r="BT178" s="183"/>
      <c r="BU178" s="183"/>
      <c r="BV178" s="183"/>
      <c r="BW178" s="183"/>
      <c r="BX178" s="183"/>
      <c r="BY178" s="183"/>
      <c r="BZ178" s="183"/>
      <c r="CA178" s="183"/>
      <c r="CB178" s="183"/>
      <c r="CC178" s="183"/>
      <c r="CD178" s="183"/>
      <c r="CE178" s="183"/>
      <c r="CF178" s="183"/>
      <c r="CG178" s="183"/>
      <c r="CH178" s="183"/>
      <c r="CI178" s="183"/>
      <c r="CJ178" s="183"/>
      <c r="CK178" s="183"/>
      <c r="CL178" s="183"/>
      <c r="CM178" s="183"/>
      <c r="CN178" s="183"/>
      <c r="CO178" s="183"/>
      <c r="CP178" s="183"/>
      <c r="CQ178" s="183"/>
      <c r="CR178" s="183"/>
    </row>
    <row r="179" spans="1:96" ht="45" customHeight="1">
      <c r="A179" s="192"/>
      <c r="B179" s="729" t="str">
        <f>Вопросы!D321</f>
        <v>4. Комитеты при совете директоров</v>
      </c>
      <c r="C179" s="729"/>
      <c r="D179" s="199">
        <v>1</v>
      </c>
      <c r="E179" s="200" t="str">
        <f>Вопросы!F321</f>
        <v>Наличие комитета СД по риск менеджменту</v>
      </c>
      <c r="F179" s="341"/>
      <c r="G179" s="365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83"/>
      <c r="AD179" s="183"/>
      <c r="AE179" s="183"/>
      <c r="AF179" s="183"/>
      <c r="AG179" s="183"/>
      <c r="AH179" s="183"/>
      <c r="AI179" s="183"/>
      <c r="AJ179" s="183"/>
      <c r="AK179" s="183"/>
      <c r="AL179" s="183"/>
      <c r="AM179" s="183"/>
      <c r="AN179" s="183"/>
      <c r="AO179" s="183"/>
      <c r="AP179" s="183"/>
      <c r="AQ179" s="183"/>
      <c r="AR179" s="183"/>
      <c r="AS179" s="183"/>
      <c r="AT179" s="183"/>
      <c r="AU179" s="183"/>
      <c r="AV179" s="183"/>
      <c r="AW179" s="183"/>
      <c r="AX179" s="183"/>
      <c r="AY179" s="183"/>
      <c r="AZ179" s="183"/>
      <c r="BA179" s="183"/>
      <c r="BB179" s="183"/>
      <c r="BC179" s="183"/>
      <c r="BD179" s="183"/>
      <c r="BE179" s="183"/>
      <c r="BF179" s="183"/>
      <c r="BG179" s="183"/>
      <c r="BH179" s="183"/>
      <c r="BI179" s="183"/>
      <c r="BJ179" s="183"/>
      <c r="BK179" s="183"/>
      <c r="BL179" s="183"/>
      <c r="BM179" s="183"/>
      <c r="BN179" s="183"/>
      <c r="BO179" s="183"/>
      <c r="BP179" s="183"/>
      <c r="BQ179" s="183"/>
      <c r="BR179" s="183"/>
      <c r="BS179" s="183"/>
      <c r="BT179" s="183"/>
      <c r="BU179" s="183"/>
      <c r="BV179" s="183"/>
      <c r="BW179" s="183"/>
      <c r="BX179" s="183"/>
      <c r="BY179" s="183"/>
      <c r="BZ179" s="183"/>
      <c r="CA179" s="183"/>
      <c r="CB179" s="183"/>
      <c r="CC179" s="183"/>
      <c r="CD179" s="183"/>
      <c r="CE179" s="183"/>
      <c r="CF179" s="183"/>
      <c r="CG179" s="183"/>
      <c r="CH179" s="183"/>
      <c r="CI179" s="183"/>
      <c r="CJ179" s="183"/>
      <c r="CK179" s="183"/>
      <c r="CL179" s="183"/>
      <c r="CM179" s="183"/>
      <c r="CN179" s="183"/>
      <c r="CO179" s="183"/>
      <c r="CP179" s="183"/>
      <c r="CQ179" s="183"/>
      <c r="CR179" s="183"/>
    </row>
    <row r="180" spans="1:96" ht="45" customHeight="1">
      <c r="A180" s="192"/>
      <c r="B180" s="729"/>
      <c r="C180" s="729"/>
      <c r="D180" s="199">
        <v>2</v>
      </c>
      <c r="E180" s="200" t="str">
        <f>Вопросы!F322</f>
        <v>Наличие комитета СД по комплаенс</v>
      </c>
      <c r="F180" s="341"/>
      <c r="G180" s="365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83"/>
      <c r="AD180" s="183"/>
      <c r="AE180" s="183"/>
      <c r="AF180" s="183"/>
      <c r="AG180" s="183"/>
      <c r="AH180" s="183"/>
      <c r="AI180" s="183"/>
      <c r="AJ180" s="183"/>
      <c r="AK180" s="183"/>
      <c r="AL180" s="183"/>
      <c r="AM180" s="183"/>
      <c r="AN180" s="183"/>
      <c r="AO180" s="183"/>
      <c r="AP180" s="183"/>
      <c r="AQ180" s="183"/>
      <c r="AR180" s="183"/>
      <c r="AS180" s="183"/>
      <c r="AT180" s="183"/>
      <c r="AU180" s="183"/>
      <c r="AV180" s="183"/>
      <c r="AW180" s="183"/>
      <c r="AX180" s="183"/>
      <c r="AY180" s="183"/>
      <c r="AZ180" s="183"/>
      <c r="BA180" s="183"/>
      <c r="BB180" s="183"/>
      <c r="BC180" s="183"/>
      <c r="BD180" s="183"/>
      <c r="BE180" s="183"/>
      <c r="BF180" s="183"/>
      <c r="BG180" s="183"/>
      <c r="BH180" s="183"/>
      <c r="BI180" s="183"/>
      <c r="BJ180" s="183"/>
      <c r="BK180" s="183"/>
      <c r="BL180" s="183"/>
      <c r="BM180" s="183"/>
      <c r="BN180" s="183"/>
      <c r="BO180" s="183"/>
      <c r="BP180" s="183"/>
      <c r="BQ180" s="183"/>
      <c r="BR180" s="183"/>
      <c r="BS180" s="183"/>
      <c r="BT180" s="183"/>
      <c r="BU180" s="183"/>
      <c r="BV180" s="183"/>
      <c r="BW180" s="183"/>
      <c r="BX180" s="183"/>
      <c r="BY180" s="183"/>
      <c r="BZ180" s="183"/>
      <c r="CA180" s="183"/>
      <c r="CB180" s="183"/>
      <c r="CC180" s="183"/>
      <c r="CD180" s="183"/>
      <c r="CE180" s="183"/>
      <c r="CF180" s="183"/>
      <c r="CG180" s="183"/>
      <c r="CH180" s="183"/>
      <c r="CI180" s="183"/>
      <c r="CJ180" s="183"/>
      <c r="CK180" s="183"/>
      <c r="CL180" s="183"/>
      <c r="CM180" s="183"/>
      <c r="CN180" s="183"/>
      <c r="CO180" s="183"/>
      <c r="CP180" s="183"/>
      <c r="CQ180" s="183"/>
      <c r="CR180" s="183"/>
    </row>
    <row r="181" spans="1:96" ht="45" customHeight="1">
      <c r="A181" s="192"/>
      <c r="B181" s="729"/>
      <c r="C181" s="729"/>
      <c r="D181" s="199">
        <v>3</v>
      </c>
      <c r="E181" s="200" t="str">
        <f>Вопросы!F323</f>
        <v>Наличие комитета СД по инвестициям</v>
      </c>
      <c r="F181" s="341"/>
      <c r="G181" s="365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83"/>
      <c r="AD181" s="183"/>
      <c r="AE181" s="183"/>
      <c r="AF181" s="183"/>
      <c r="AG181" s="183"/>
      <c r="AH181" s="183"/>
      <c r="AI181" s="183"/>
      <c r="AJ181" s="183"/>
      <c r="AK181" s="183"/>
      <c r="AL181" s="183"/>
      <c r="AM181" s="183"/>
      <c r="AN181" s="183"/>
      <c r="AO181" s="183"/>
      <c r="AP181" s="183"/>
      <c r="AQ181" s="183"/>
      <c r="AR181" s="183"/>
      <c r="AS181" s="183"/>
      <c r="AT181" s="183"/>
      <c r="AU181" s="183"/>
      <c r="AV181" s="183"/>
      <c r="AW181" s="183"/>
      <c r="AX181" s="183"/>
      <c r="AY181" s="183"/>
      <c r="AZ181" s="183"/>
      <c r="BA181" s="183"/>
      <c r="BB181" s="183"/>
      <c r="BC181" s="183"/>
      <c r="BD181" s="183"/>
      <c r="BE181" s="183"/>
      <c r="BF181" s="183"/>
      <c r="BG181" s="183"/>
      <c r="BH181" s="183"/>
      <c r="BI181" s="183"/>
      <c r="BJ181" s="183"/>
      <c r="BK181" s="183"/>
      <c r="BL181" s="183"/>
      <c r="BM181" s="183"/>
      <c r="BN181" s="183"/>
      <c r="BO181" s="183"/>
      <c r="BP181" s="183"/>
      <c r="BQ181" s="183"/>
      <c r="BR181" s="183"/>
      <c r="BS181" s="183"/>
      <c r="BT181" s="183"/>
      <c r="BU181" s="183"/>
      <c r="BV181" s="183"/>
      <c r="BW181" s="183"/>
      <c r="BX181" s="183"/>
      <c r="BY181" s="183"/>
      <c r="BZ181" s="183"/>
      <c r="CA181" s="183"/>
      <c r="CB181" s="183"/>
      <c r="CC181" s="183"/>
      <c r="CD181" s="183"/>
      <c r="CE181" s="183"/>
      <c r="CF181" s="183"/>
      <c r="CG181" s="183"/>
      <c r="CH181" s="183"/>
      <c r="CI181" s="183"/>
      <c r="CJ181" s="183"/>
      <c r="CK181" s="183"/>
      <c r="CL181" s="183"/>
      <c r="CM181" s="183"/>
      <c r="CN181" s="183"/>
      <c r="CO181" s="183"/>
      <c r="CP181" s="183"/>
      <c r="CQ181" s="183"/>
      <c r="CR181" s="183"/>
    </row>
    <row r="182" spans="1:96" ht="45" customHeight="1">
      <c r="A182" s="192"/>
      <c r="B182" s="729"/>
      <c r="C182" s="729"/>
      <c r="D182" s="199">
        <v>4</v>
      </c>
      <c r="E182" s="200" t="str">
        <f>Вопросы!F324</f>
        <v>Распространяется ли информация до встречи СД как минимум за 7 дней</v>
      </c>
      <c r="F182" s="341"/>
      <c r="G182" s="365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83"/>
      <c r="AD182" s="183"/>
      <c r="AE182" s="183"/>
      <c r="AF182" s="183"/>
      <c r="AG182" s="183"/>
      <c r="AH182" s="183"/>
      <c r="AI182" s="183"/>
      <c r="AJ182" s="183"/>
      <c r="AK182" s="183"/>
      <c r="AL182" s="183"/>
      <c r="AM182" s="183"/>
      <c r="AN182" s="183"/>
      <c r="AO182" s="183"/>
      <c r="AP182" s="183"/>
      <c r="AQ182" s="183"/>
      <c r="AR182" s="183"/>
      <c r="AS182" s="183"/>
      <c r="AT182" s="183"/>
      <c r="AU182" s="183"/>
      <c r="AV182" s="183"/>
      <c r="AW182" s="183"/>
      <c r="AX182" s="183"/>
      <c r="AY182" s="183"/>
      <c r="AZ182" s="183"/>
      <c r="BA182" s="183"/>
      <c r="BB182" s="183"/>
      <c r="BC182" s="183"/>
      <c r="BD182" s="183"/>
      <c r="BE182" s="183"/>
      <c r="BF182" s="183"/>
      <c r="BG182" s="183"/>
      <c r="BH182" s="183"/>
      <c r="BI182" s="183"/>
      <c r="BJ182" s="183"/>
      <c r="BK182" s="183"/>
      <c r="BL182" s="183"/>
      <c r="BM182" s="183"/>
      <c r="BN182" s="183"/>
      <c r="BO182" s="183"/>
      <c r="BP182" s="183"/>
      <c r="BQ182" s="183"/>
      <c r="BR182" s="183"/>
      <c r="BS182" s="183"/>
      <c r="BT182" s="183"/>
      <c r="BU182" s="183"/>
      <c r="BV182" s="183"/>
      <c r="BW182" s="183"/>
      <c r="BX182" s="183"/>
      <c r="BY182" s="183"/>
      <c r="BZ182" s="183"/>
      <c r="CA182" s="183"/>
      <c r="CB182" s="183"/>
      <c r="CC182" s="183"/>
      <c r="CD182" s="183"/>
      <c r="CE182" s="183"/>
      <c r="CF182" s="183"/>
      <c r="CG182" s="183"/>
      <c r="CH182" s="183"/>
      <c r="CI182" s="183"/>
      <c r="CJ182" s="183"/>
      <c r="CK182" s="183"/>
      <c r="CL182" s="183"/>
      <c r="CM182" s="183"/>
      <c r="CN182" s="183"/>
      <c r="CO182" s="183"/>
      <c r="CP182" s="183"/>
      <c r="CQ182" s="183"/>
      <c r="CR182" s="183"/>
    </row>
    <row r="183" spans="1:96" ht="45" customHeight="1">
      <c r="A183" s="192"/>
      <c r="B183" s="736" t="str">
        <f>Вопросы!C331</f>
        <v>Правление</v>
      </c>
      <c r="C183" s="737"/>
      <c r="D183" s="737"/>
      <c r="E183" s="737"/>
      <c r="F183" s="738"/>
      <c r="G183" s="365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83"/>
      <c r="AF183" s="183"/>
      <c r="AG183" s="183"/>
      <c r="AH183" s="183"/>
      <c r="AI183" s="183"/>
      <c r="AJ183" s="183"/>
      <c r="AK183" s="183"/>
      <c r="AL183" s="183"/>
      <c r="AM183" s="183"/>
      <c r="AN183" s="183"/>
      <c r="AO183" s="183"/>
      <c r="AP183" s="183"/>
      <c r="AQ183" s="183"/>
      <c r="AR183" s="183"/>
      <c r="AS183" s="183"/>
      <c r="AT183" s="183"/>
      <c r="AU183" s="183"/>
      <c r="AV183" s="183"/>
      <c r="AW183" s="183"/>
      <c r="AX183" s="183"/>
      <c r="AY183" s="183"/>
      <c r="AZ183" s="183"/>
      <c r="BA183" s="183"/>
      <c r="BB183" s="183"/>
      <c r="BC183" s="183"/>
      <c r="BD183" s="183"/>
      <c r="BE183" s="183"/>
      <c r="BF183" s="183"/>
      <c r="BG183" s="183"/>
      <c r="BH183" s="183"/>
      <c r="BI183" s="183"/>
      <c r="BJ183" s="183"/>
      <c r="BK183" s="183"/>
      <c r="BL183" s="183"/>
      <c r="BM183" s="183"/>
      <c r="BN183" s="183"/>
      <c r="BO183" s="183"/>
      <c r="BP183" s="183"/>
      <c r="BQ183" s="183"/>
      <c r="BR183" s="183"/>
      <c r="BS183" s="183"/>
      <c r="BT183" s="183"/>
      <c r="BU183" s="183"/>
      <c r="BV183" s="183"/>
      <c r="BW183" s="183"/>
      <c r="BX183" s="183"/>
      <c r="BY183" s="183"/>
      <c r="BZ183" s="183"/>
      <c r="CA183" s="183"/>
      <c r="CB183" s="183"/>
      <c r="CC183" s="183"/>
      <c r="CD183" s="183"/>
      <c r="CE183" s="183"/>
      <c r="CF183" s="183"/>
      <c r="CG183" s="183"/>
      <c r="CH183" s="183"/>
      <c r="CI183" s="183"/>
      <c r="CJ183" s="183"/>
      <c r="CK183" s="183"/>
      <c r="CL183" s="183"/>
      <c r="CM183" s="183"/>
      <c r="CN183" s="183"/>
      <c r="CO183" s="183"/>
      <c r="CP183" s="183"/>
      <c r="CQ183" s="183"/>
      <c r="CR183" s="183"/>
    </row>
    <row r="184" spans="1:96" ht="45" customHeight="1">
      <c r="A184" s="192"/>
      <c r="B184" s="748" t="str">
        <f>Вопросы!D331</f>
        <v>1. Состав правления</v>
      </c>
      <c r="C184" s="749"/>
      <c r="D184" s="199">
        <v>1</v>
      </c>
      <c r="E184" s="200" t="str">
        <f>Вопросы!F331</f>
        <v xml:space="preserve">Все члены правления имеют профессиональную квалификацию в страховой/финансовой сфере </v>
      </c>
      <c r="F184" s="341"/>
      <c r="G184" s="365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83"/>
      <c r="AD184" s="183"/>
      <c r="AE184" s="183"/>
      <c r="AF184" s="183"/>
      <c r="AG184" s="183"/>
      <c r="AH184" s="183"/>
      <c r="AI184" s="183"/>
      <c r="AJ184" s="183"/>
      <c r="AK184" s="183"/>
      <c r="AL184" s="183"/>
      <c r="AM184" s="183"/>
      <c r="AN184" s="183"/>
      <c r="AO184" s="183"/>
      <c r="AP184" s="183"/>
      <c r="AQ184" s="183"/>
      <c r="AR184" s="183"/>
      <c r="AS184" s="183"/>
      <c r="AT184" s="183"/>
      <c r="AU184" s="183"/>
      <c r="AV184" s="183"/>
      <c r="AW184" s="183"/>
      <c r="AX184" s="183"/>
      <c r="AY184" s="183"/>
      <c r="AZ184" s="183"/>
      <c r="BA184" s="183"/>
      <c r="BB184" s="183"/>
      <c r="BC184" s="183"/>
      <c r="BD184" s="183"/>
      <c r="BE184" s="183"/>
      <c r="BF184" s="183"/>
      <c r="BG184" s="183"/>
      <c r="BH184" s="183"/>
      <c r="BI184" s="183"/>
      <c r="BJ184" s="183"/>
      <c r="BK184" s="183"/>
      <c r="BL184" s="183"/>
      <c r="BM184" s="183"/>
      <c r="BN184" s="183"/>
      <c r="BO184" s="183"/>
      <c r="BP184" s="183"/>
      <c r="BQ184" s="183"/>
      <c r="BR184" s="183"/>
      <c r="BS184" s="183"/>
      <c r="BT184" s="183"/>
      <c r="BU184" s="183"/>
      <c r="BV184" s="183"/>
      <c r="BW184" s="183"/>
      <c r="BX184" s="183"/>
      <c r="BY184" s="183"/>
      <c r="BZ184" s="183"/>
      <c r="CA184" s="183"/>
      <c r="CB184" s="183"/>
      <c r="CC184" s="183"/>
      <c r="CD184" s="183"/>
      <c r="CE184" s="183"/>
      <c r="CF184" s="183"/>
      <c r="CG184" s="183"/>
      <c r="CH184" s="183"/>
      <c r="CI184" s="183"/>
      <c r="CJ184" s="183"/>
      <c r="CK184" s="183"/>
      <c r="CL184" s="183"/>
      <c r="CM184" s="183"/>
      <c r="CN184" s="183"/>
      <c r="CO184" s="183"/>
      <c r="CP184" s="183"/>
      <c r="CQ184" s="183"/>
      <c r="CR184" s="183"/>
    </row>
    <row r="185" spans="1:96" ht="45" customHeight="1">
      <c r="A185" s="192"/>
      <c r="B185" s="750"/>
      <c r="C185" s="751"/>
      <c r="D185" s="199">
        <v>2</v>
      </c>
      <c r="E185" s="200" t="str">
        <f>Вопросы!F332</f>
        <v>Все члены правления имеют опыт работы в страховом секторе более 5 лет</v>
      </c>
      <c r="F185" s="341"/>
      <c r="G185" s="365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83"/>
      <c r="AD185" s="183"/>
      <c r="AE185" s="183"/>
      <c r="AF185" s="183"/>
      <c r="AG185" s="183"/>
      <c r="AH185" s="183"/>
      <c r="AI185" s="183"/>
      <c r="AJ185" s="183"/>
      <c r="AK185" s="183"/>
      <c r="AL185" s="183"/>
      <c r="AM185" s="183"/>
      <c r="AN185" s="183"/>
      <c r="AO185" s="183"/>
      <c r="AP185" s="183"/>
      <c r="AQ185" s="183"/>
      <c r="AR185" s="183"/>
      <c r="AS185" s="183"/>
      <c r="AT185" s="183"/>
      <c r="AU185" s="183"/>
      <c r="AV185" s="183"/>
      <c r="AW185" s="183"/>
      <c r="AX185" s="183"/>
      <c r="AY185" s="183"/>
      <c r="AZ185" s="183"/>
      <c r="BA185" s="183"/>
      <c r="BB185" s="183"/>
      <c r="BC185" s="183"/>
      <c r="BD185" s="183"/>
      <c r="BE185" s="183"/>
      <c r="BF185" s="183"/>
      <c r="BG185" s="183"/>
      <c r="BH185" s="183"/>
      <c r="BI185" s="183"/>
      <c r="BJ185" s="183"/>
      <c r="BK185" s="183"/>
      <c r="BL185" s="183"/>
      <c r="BM185" s="183"/>
      <c r="BN185" s="183"/>
      <c r="BO185" s="183"/>
      <c r="BP185" s="183"/>
      <c r="BQ185" s="183"/>
      <c r="BR185" s="183"/>
      <c r="BS185" s="183"/>
      <c r="BT185" s="183"/>
      <c r="BU185" s="183"/>
      <c r="BV185" s="183"/>
      <c r="BW185" s="183"/>
      <c r="BX185" s="183"/>
      <c r="BY185" s="183"/>
      <c r="BZ185" s="183"/>
      <c r="CA185" s="183"/>
      <c r="CB185" s="183"/>
      <c r="CC185" s="183"/>
      <c r="CD185" s="183"/>
      <c r="CE185" s="183"/>
      <c r="CF185" s="183"/>
      <c r="CG185" s="183"/>
      <c r="CH185" s="183"/>
      <c r="CI185" s="183"/>
      <c r="CJ185" s="183"/>
      <c r="CK185" s="183"/>
      <c r="CL185" s="183"/>
      <c r="CM185" s="183"/>
      <c r="CN185" s="183"/>
      <c r="CO185" s="183"/>
      <c r="CP185" s="183"/>
      <c r="CQ185" s="183"/>
      <c r="CR185" s="183"/>
    </row>
    <row r="186" spans="1:96" ht="45" customHeight="1">
      <c r="A186" s="192"/>
      <c r="B186" s="750"/>
      <c r="C186" s="751"/>
      <c r="D186" s="199">
        <v>3</v>
      </c>
      <c r="E186" s="200" t="str">
        <f>Вопросы!F333</f>
        <v>Количество изменений в составе членов правления в течение года (кроме выхода на пенсию)</v>
      </c>
      <c r="F186" s="341"/>
      <c r="G186" s="365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83"/>
      <c r="AD186" s="183"/>
      <c r="AE186" s="183"/>
      <c r="AF186" s="183"/>
      <c r="AG186" s="183"/>
      <c r="AH186" s="183"/>
      <c r="AI186" s="183"/>
      <c r="AJ186" s="183"/>
      <c r="AK186" s="183"/>
      <c r="AL186" s="183"/>
      <c r="AM186" s="183"/>
      <c r="AN186" s="183"/>
      <c r="AO186" s="183"/>
      <c r="AP186" s="183"/>
      <c r="AQ186" s="183"/>
      <c r="AR186" s="183"/>
      <c r="AS186" s="183"/>
      <c r="AT186" s="183"/>
      <c r="AU186" s="183"/>
      <c r="AV186" s="183"/>
      <c r="AW186" s="183"/>
      <c r="AX186" s="183"/>
      <c r="AY186" s="183"/>
      <c r="AZ186" s="183"/>
      <c r="BA186" s="183"/>
      <c r="BB186" s="183"/>
      <c r="BC186" s="183"/>
      <c r="BD186" s="183"/>
      <c r="BE186" s="183"/>
      <c r="BF186" s="183"/>
      <c r="BG186" s="183"/>
      <c r="BH186" s="183"/>
      <c r="BI186" s="183"/>
      <c r="BJ186" s="183"/>
      <c r="BK186" s="183"/>
      <c r="BL186" s="183"/>
      <c r="BM186" s="183"/>
      <c r="BN186" s="183"/>
      <c r="BO186" s="183"/>
      <c r="BP186" s="183"/>
      <c r="BQ186" s="183"/>
      <c r="BR186" s="183"/>
      <c r="BS186" s="183"/>
      <c r="BT186" s="183"/>
      <c r="BU186" s="183"/>
      <c r="BV186" s="183"/>
      <c r="BW186" s="183"/>
      <c r="BX186" s="183"/>
      <c r="BY186" s="183"/>
      <c r="BZ186" s="183"/>
      <c r="CA186" s="183"/>
      <c r="CB186" s="183"/>
      <c r="CC186" s="183"/>
      <c r="CD186" s="183"/>
      <c r="CE186" s="183"/>
      <c r="CF186" s="183"/>
      <c r="CG186" s="183"/>
      <c r="CH186" s="183"/>
      <c r="CI186" s="183"/>
      <c r="CJ186" s="183"/>
      <c r="CK186" s="183"/>
      <c r="CL186" s="183"/>
      <c r="CM186" s="183"/>
      <c r="CN186" s="183"/>
      <c r="CO186" s="183"/>
      <c r="CP186" s="183"/>
      <c r="CQ186" s="183"/>
      <c r="CR186" s="183"/>
    </row>
    <row r="187" spans="1:96" ht="45" customHeight="1">
      <c r="A187" s="192"/>
      <c r="B187" s="731" t="str">
        <f>Вопросы!D341</f>
        <v>2. Качество правления</v>
      </c>
      <c r="C187" s="729"/>
      <c r="D187" s="199">
        <v>1</v>
      </c>
      <c r="E187" s="200" t="str">
        <f>Вопросы!F341</f>
        <v>Участвовал ли кто-нибудь из членов правления в преступной деятельности за последние 5 лет</v>
      </c>
      <c r="F187" s="341"/>
      <c r="G187" s="365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83"/>
      <c r="AD187" s="183"/>
      <c r="AE187" s="183"/>
      <c r="AF187" s="183"/>
      <c r="AG187" s="183"/>
      <c r="AH187" s="183"/>
      <c r="AI187" s="183"/>
      <c r="AJ187" s="183"/>
      <c r="AK187" s="183"/>
      <c r="AL187" s="183"/>
      <c r="AM187" s="183"/>
      <c r="AN187" s="183"/>
      <c r="AO187" s="183"/>
      <c r="AP187" s="183"/>
      <c r="AQ187" s="183"/>
      <c r="AR187" s="183"/>
      <c r="AS187" s="183"/>
      <c r="AT187" s="183"/>
      <c r="AU187" s="183"/>
      <c r="AV187" s="183"/>
      <c r="AW187" s="183"/>
      <c r="AX187" s="183"/>
      <c r="AY187" s="183"/>
      <c r="AZ187" s="183"/>
      <c r="BA187" s="183"/>
      <c r="BB187" s="183"/>
      <c r="BC187" s="183"/>
      <c r="BD187" s="183"/>
      <c r="BE187" s="183"/>
      <c r="BF187" s="183"/>
      <c r="BG187" s="183"/>
      <c r="BH187" s="183"/>
      <c r="BI187" s="183"/>
      <c r="BJ187" s="183"/>
      <c r="BK187" s="183"/>
      <c r="BL187" s="183"/>
      <c r="BM187" s="183"/>
      <c r="BN187" s="183"/>
      <c r="BO187" s="183"/>
      <c r="BP187" s="183"/>
      <c r="BQ187" s="183"/>
      <c r="BR187" s="183"/>
      <c r="BS187" s="183"/>
      <c r="BT187" s="183"/>
      <c r="BU187" s="183"/>
      <c r="BV187" s="183"/>
      <c r="BW187" s="183"/>
      <c r="BX187" s="183"/>
      <c r="BY187" s="183"/>
      <c r="BZ187" s="183"/>
      <c r="CA187" s="183"/>
      <c r="CB187" s="183"/>
      <c r="CC187" s="183"/>
      <c r="CD187" s="183"/>
      <c r="CE187" s="183"/>
      <c r="CF187" s="183"/>
      <c r="CG187" s="183"/>
      <c r="CH187" s="183"/>
      <c r="CI187" s="183"/>
      <c r="CJ187" s="183"/>
      <c r="CK187" s="183"/>
      <c r="CL187" s="183"/>
      <c r="CM187" s="183"/>
      <c r="CN187" s="183"/>
      <c r="CO187" s="183"/>
      <c r="CP187" s="183"/>
      <c r="CQ187" s="183"/>
      <c r="CR187" s="183"/>
    </row>
    <row r="188" spans="1:96" ht="45" customHeight="1">
      <c r="A188" s="192"/>
      <c r="B188" s="729"/>
      <c r="C188" s="729"/>
      <c r="D188" s="199">
        <v>2</v>
      </c>
      <c r="E188" s="200" t="str">
        <f>Вопросы!F342</f>
        <v>Испытывал ли кто-нибудь из членов правления банкротство лично/в качестве руководителя за последние 5 лет</v>
      </c>
      <c r="F188" s="341"/>
      <c r="G188" s="365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83"/>
      <c r="AF188" s="183"/>
      <c r="AG188" s="183"/>
      <c r="AH188" s="183"/>
      <c r="AI188" s="183"/>
      <c r="AJ188" s="183"/>
      <c r="AK188" s="183"/>
      <c r="AL188" s="183"/>
      <c r="AM188" s="183"/>
      <c r="AN188" s="183"/>
      <c r="AO188" s="183"/>
      <c r="AP188" s="183"/>
      <c r="AQ188" s="183"/>
      <c r="AR188" s="183"/>
      <c r="AS188" s="183"/>
      <c r="AT188" s="183"/>
      <c r="AU188" s="183"/>
      <c r="AV188" s="183"/>
      <c r="AW188" s="183"/>
      <c r="AX188" s="183"/>
      <c r="AY188" s="183"/>
      <c r="AZ188" s="183"/>
      <c r="BA188" s="183"/>
      <c r="BB188" s="183"/>
      <c r="BC188" s="183"/>
      <c r="BD188" s="183"/>
      <c r="BE188" s="183"/>
      <c r="BF188" s="183"/>
      <c r="BG188" s="183"/>
      <c r="BH188" s="183"/>
      <c r="BI188" s="183"/>
      <c r="BJ188" s="183"/>
      <c r="BK188" s="183"/>
      <c r="BL188" s="183"/>
      <c r="BM188" s="183"/>
      <c r="BN188" s="183"/>
      <c r="BO188" s="183"/>
      <c r="BP188" s="183"/>
      <c r="BQ188" s="183"/>
      <c r="BR188" s="183"/>
      <c r="BS188" s="183"/>
      <c r="BT188" s="183"/>
      <c r="BU188" s="183"/>
      <c r="BV188" s="183"/>
      <c r="BW188" s="183"/>
      <c r="BX188" s="183"/>
      <c r="BY188" s="183"/>
      <c r="BZ188" s="183"/>
      <c r="CA188" s="183"/>
      <c r="CB188" s="183"/>
      <c r="CC188" s="183"/>
      <c r="CD188" s="183"/>
      <c r="CE188" s="183"/>
      <c r="CF188" s="183"/>
      <c r="CG188" s="183"/>
      <c r="CH188" s="183"/>
      <c r="CI188" s="183"/>
      <c r="CJ188" s="183"/>
      <c r="CK188" s="183"/>
      <c r="CL188" s="183"/>
      <c r="CM188" s="183"/>
      <c r="CN188" s="183"/>
      <c r="CO188" s="183"/>
      <c r="CP188" s="183"/>
      <c r="CQ188" s="183"/>
      <c r="CR188" s="183"/>
    </row>
    <row r="189" spans="1:96" ht="45" customHeight="1">
      <c r="A189" s="192"/>
      <c r="B189" s="729"/>
      <c r="C189" s="729"/>
      <c r="D189" s="199">
        <v>3</v>
      </c>
      <c r="E189" s="200" t="str">
        <f>Вопросы!F343</f>
        <v>Был ли кто-нибудь из членов правления наказан надзорным органом/профессиональными организациями за последние 5 лет</v>
      </c>
      <c r="F189" s="341"/>
      <c r="G189" s="365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83"/>
      <c r="AD189" s="183"/>
      <c r="AE189" s="183"/>
      <c r="AF189" s="183"/>
      <c r="AG189" s="183"/>
      <c r="AH189" s="183"/>
      <c r="AI189" s="183"/>
      <c r="AJ189" s="183"/>
      <c r="AK189" s="183"/>
      <c r="AL189" s="183"/>
      <c r="AM189" s="183"/>
      <c r="AN189" s="183"/>
      <c r="AO189" s="183"/>
      <c r="AP189" s="183"/>
      <c r="AQ189" s="183"/>
      <c r="AR189" s="183"/>
      <c r="AS189" s="183"/>
      <c r="AT189" s="183"/>
      <c r="AU189" s="183"/>
      <c r="AV189" s="183"/>
      <c r="AW189" s="183"/>
      <c r="AX189" s="183"/>
      <c r="AY189" s="183"/>
      <c r="AZ189" s="183"/>
      <c r="BA189" s="183"/>
      <c r="BB189" s="183"/>
      <c r="BC189" s="183"/>
      <c r="BD189" s="183"/>
      <c r="BE189" s="183"/>
      <c r="BF189" s="183"/>
      <c r="BG189" s="183"/>
      <c r="BH189" s="183"/>
      <c r="BI189" s="183"/>
      <c r="BJ189" s="183"/>
      <c r="BK189" s="183"/>
      <c r="BL189" s="183"/>
      <c r="BM189" s="183"/>
      <c r="BN189" s="183"/>
      <c r="BO189" s="183"/>
      <c r="BP189" s="183"/>
      <c r="BQ189" s="183"/>
      <c r="BR189" s="183"/>
      <c r="BS189" s="183"/>
      <c r="BT189" s="183"/>
      <c r="BU189" s="183"/>
      <c r="BV189" s="183"/>
      <c r="BW189" s="183"/>
      <c r="BX189" s="183"/>
      <c r="BY189" s="183"/>
      <c r="BZ189" s="183"/>
      <c r="CA189" s="183"/>
      <c r="CB189" s="183"/>
      <c r="CC189" s="183"/>
      <c r="CD189" s="183"/>
      <c r="CE189" s="183"/>
      <c r="CF189" s="183"/>
      <c r="CG189" s="183"/>
      <c r="CH189" s="183"/>
      <c r="CI189" s="183"/>
      <c r="CJ189" s="183"/>
      <c r="CK189" s="183"/>
      <c r="CL189" s="183"/>
      <c r="CM189" s="183"/>
      <c r="CN189" s="183"/>
      <c r="CO189" s="183"/>
      <c r="CP189" s="183"/>
      <c r="CQ189" s="183"/>
      <c r="CR189" s="183"/>
    </row>
    <row r="190" spans="1:96" ht="45" customHeight="1">
      <c r="A190" s="192"/>
      <c r="B190" s="729"/>
      <c r="C190" s="729"/>
      <c r="D190" s="199">
        <v>4</v>
      </c>
      <c r="E190" s="200" t="str">
        <f>Вопросы!F344</f>
        <v>Наличие рабочего плана по реализации стратегии и решений СД</v>
      </c>
      <c r="F190" s="341"/>
      <c r="G190" s="365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  <c r="AI190" s="183"/>
      <c r="AJ190" s="183"/>
      <c r="AK190" s="183"/>
      <c r="AL190" s="183"/>
      <c r="AM190" s="183"/>
      <c r="AN190" s="183"/>
      <c r="AO190" s="183"/>
      <c r="AP190" s="183"/>
      <c r="AQ190" s="183"/>
      <c r="AR190" s="183"/>
      <c r="AS190" s="183"/>
      <c r="AT190" s="183"/>
      <c r="AU190" s="183"/>
      <c r="AV190" s="183"/>
      <c r="AW190" s="183"/>
      <c r="AX190" s="183"/>
      <c r="AY190" s="183"/>
      <c r="AZ190" s="183"/>
      <c r="BA190" s="183"/>
      <c r="BB190" s="183"/>
      <c r="BC190" s="183"/>
      <c r="BD190" s="183"/>
      <c r="BE190" s="183"/>
      <c r="BF190" s="183"/>
      <c r="BG190" s="183"/>
      <c r="BH190" s="183"/>
      <c r="BI190" s="183"/>
      <c r="BJ190" s="183"/>
      <c r="BK190" s="183"/>
      <c r="BL190" s="183"/>
      <c r="BM190" s="183"/>
      <c r="BN190" s="183"/>
      <c r="BO190" s="183"/>
      <c r="BP190" s="183"/>
      <c r="BQ190" s="183"/>
      <c r="BR190" s="183"/>
      <c r="BS190" s="183"/>
      <c r="BT190" s="183"/>
      <c r="BU190" s="183"/>
      <c r="BV190" s="183"/>
      <c r="BW190" s="183"/>
      <c r="BX190" s="183"/>
      <c r="BY190" s="183"/>
      <c r="BZ190" s="183"/>
      <c r="CA190" s="183"/>
      <c r="CB190" s="183"/>
      <c r="CC190" s="183"/>
      <c r="CD190" s="183"/>
      <c r="CE190" s="183"/>
      <c r="CF190" s="183"/>
      <c r="CG190" s="183"/>
      <c r="CH190" s="183"/>
      <c r="CI190" s="183"/>
      <c r="CJ190" s="183"/>
      <c r="CK190" s="183"/>
      <c r="CL190" s="183"/>
      <c r="CM190" s="183"/>
      <c r="CN190" s="183"/>
      <c r="CO190" s="183"/>
      <c r="CP190" s="183"/>
      <c r="CQ190" s="183"/>
      <c r="CR190" s="183"/>
    </row>
    <row r="191" spans="1:96" ht="45" customHeight="1">
      <c r="A191" s="192"/>
      <c r="B191" s="729"/>
      <c r="C191" s="729"/>
      <c r="D191" s="199">
        <v>5</v>
      </c>
      <c r="E191" s="200" t="str">
        <f>Вопросы!F345</f>
        <v xml:space="preserve">Уровень реализации корпоративной стратегии </v>
      </c>
      <c r="F191" s="341"/>
      <c r="G191" s="365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83"/>
      <c r="AD191" s="183"/>
      <c r="AE191" s="183"/>
      <c r="AF191" s="183"/>
      <c r="AG191" s="183"/>
      <c r="AH191" s="183"/>
      <c r="AI191" s="183"/>
      <c r="AJ191" s="183"/>
      <c r="AK191" s="183"/>
      <c r="AL191" s="183"/>
      <c r="AM191" s="183"/>
      <c r="AN191" s="183"/>
      <c r="AO191" s="183"/>
      <c r="AP191" s="183"/>
      <c r="AQ191" s="183"/>
      <c r="AR191" s="183"/>
      <c r="AS191" s="183"/>
      <c r="AT191" s="183"/>
      <c r="AU191" s="183"/>
      <c r="AV191" s="183"/>
      <c r="AW191" s="183"/>
      <c r="AX191" s="183"/>
      <c r="AY191" s="183"/>
      <c r="AZ191" s="183"/>
      <c r="BA191" s="183"/>
      <c r="BB191" s="183"/>
      <c r="BC191" s="183"/>
      <c r="BD191" s="183"/>
      <c r="BE191" s="183"/>
      <c r="BF191" s="183"/>
      <c r="BG191" s="183"/>
      <c r="BH191" s="183"/>
      <c r="BI191" s="183"/>
      <c r="BJ191" s="183"/>
      <c r="BK191" s="183"/>
      <c r="BL191" s="183"/>
      <c r="BM191" s="183"/>
      <c r="BN191" s="183"/>
      <c r="BO191" s="183"/>
      <c r="BP191" s="183"/>
      <c r="BQ191" s="183"/>
      <c r="BR191" s="183"/>
      <c r="BS191" s="183"/>
      <c r="BT191" s="183"/>
      <c r="BU191" s="183"/>
      <c r="BV191" s="183"/>
      <c r="BW191" s="183"/>
      <c r="BX191" s="183"/>
      <c r="BY191" s="183"/>
      <c r="BZ191" s="183"/>
      <c r="CA191" s="183"/>
      <c r="CB191" s="183"/>
      <c r="CC191" s="183"/>
      <c r="CD191" s="183"/>
      <c r="CE191" s="183"/>
      <c r="CF191" s="183"/>
      <c r="CG191" s="183"/>
      <c r="CH191" s="183"/>
      <c r="CI191" s="183"/>
      <c r="CJ191" s="183"/>
      <c r="CK191" s="183"/>
      <c r="CL191" s="183"/>
      <c r="CM191" s="183"/>
      <c r="CN191" s="183"/>
      <c r="CO191" s="183"/>
      <c r="CP191" s="183"/>
      <c r="CQ191" s="183"/>
      <c r="CR191" s="183"/>
    </row>
    <row r="192" spans="1:96" ht="45" customHeight="1">
      <c r="A192" s="192"/>
      <c r="B192" s="729"/>
      <c r="C192" s="729"/>
      <c r="D192" s="199">
        <v>6</v>
      </c>
      <c r="E192" s="200" t="str">
        <f>Вопросы!F346</f>
        <v>Частота собраний членов правления</v>
      </c>
      <c r="F192" s="341"/>
      <c r="G192" s="365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83"/>
      <c r="AD192" s="183"/>
      <c r="AE192" s="183"/>
      <c r="AF192" s="183"/>
      <c r="AG192" s="183"/>
      <c r="AH192" s="183"/>
      <c r="AI192" s="183"/>
      <c r="AJ192" s="183"/>
      <c r="AK192" s="183"/>
      <c r="AL192" s="183"/>
      <c r="AM192" s="183"/>
      <c r="AN192" s="183"/>
      <c r="AO192" s="183"/>
      <c r="AP192" s="183"/>
      <c r="AQ192" s="183"/>
      <c r="AR192" s="183"/>
      <c r="AS192" s="183"/>
      <c r="AT192" s="183"/>
      <c r="AU192" s="183"/>
      <c r="AV192" s="183"/>
      <c r="AW192" s="183"/>
      <c r="AX192" s="183"/>
      <c r="AY192" s="183"/>
      <c r="AZ192" s="183"/>
      <c r="BA192" s="183"/>
      <c r="BB192" s="183"/>
      <c r="BC192" s="183"/>
      <c r="BD192" s="183"/>
      <c r="BE192" s="183"/>
      <c r="BF192" s="183"/>
      <c r="BG192" s="183"/>
      <c r="BH192" s="183"/>
      <c r="BI192" s="183"/>
      <c r="BJ192" s="183"/>
      <c r="BK192" s="183"/>
      <c r="BL192" s="183"/>
      <c r="BM192" s="183"/>
      <c r="BN192" s="183"/>
      <c r="BO192" s="183"/>
      <c r="BP192" s="183"/>
      <c r="BQ192" s="183"/>
      <c r="BR192" s="183"/>
      <c r="BS192" s="183"/>
      <c r="BT192" s="183"/>
      <c r="BU192" s="183"/>
      <c r="BV192" s="183"/>
      <c r="BW192" s="183"/>
      <c r="BX192" s="183"/>
      <c r="BY192" s="183"/>
      <c r="BZ192" s="183"/>
      <c r="CA192" s="183"/>
      <c r="CB192" s="183"/>
      <c r="CC192" s="183"/>
      <c r="CD192" s="183"/>
      <c r="CE192" s="183"/>
      <c r="CF192" s="183"/>
      <c r="CG192" s="183"/>
      <c r="CH192" s="183"/>
      <c r="CI192" s="183"/>
      <c r="CJ192" s="183"/>
      <c r="CK192" s="183"/>
      <c r="CL192" s="183"/>
      <c r="CM192" s="183"/>
      <c r="CN192" s="183"/>
      <c r="CO192" s="183"/>
      <c r="CP192" s="183"/>
      <c r="CQ192" s="183"/>
      <c r="CR192" s="183"/>
    </row>
    <row r="193" spans="1:96" ht="45" customHeight="1">
      <c r="A193" s="192"/>
      <c r="B193" s="736" t="str">
        <f>Вопросы!C351</f>
        <v>Операционный менеджмент</v>
      </c>
      <c r="C193" s="737"/>
      <c r="D193" s="737"/>
      <c r="E193" s="737"/>
      <c r="F193" s="738"/>
      <c r="G193" s="365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83"/>
      <c r="AD193" s="183"/>
      <c r="AE193" s="183"/>
      <c r="AF193" s="183"/>
      <c r="AG193" s="183"/>
      <c r="AH193" s="183"/>
      <c r="AI193" s="183"/>
      <c r="AJ193" s="183"/>
      <c r="AK193" s="183"/>
      <c r="AL193" s="183"/>
      <c r="AM193" s="183"/>
      <c r="AN193" s="183"/>
      <c r="AO193" s="183"/>
      <c r="AP193" s="183"/>
      <c r="AQ193" s="183"/>
      <c r="AR193" s="183"/>
      <c r="AS193" s="183"/>
      <c r="AT193" s="183"/>
      <c r="AU193" s="183"/>
      <c r="AV193" s="183"/>
      <c r="AW193" s="183"/>
      <c r="AX193" s="183"/>
      <c r="AY193" s="183"/>
      <c r="AZ193" s="183"/>
      <c r="BA193" s="183"/>
      <c r="BB193" s="183"/>
      <c r="BC193" s="183"/>
      <c r="BD193" s="183"/>
      <c r="BE193" s="183"/>
      <c r="BF193" s="183"/>
      <c r="BG193" s="183"/>
      <c r="BH193" s="183"/>
      <c r="BI193" s="183"/>
      <c r="BJ193" s="183"/>
      <c r="BK193" s="183"/>
      <c r="BL193" s="183"/>
      <c r="BM193" s="183"/>
      <c r="BN193" s="183"/>
      <c r="BO193" s="183"/>
      <c r="BP193" s="183"/>
      <c r="BQ193" s="183"/>
      <c r="BR193" s="183"/>
      <c r="BS193" s="183"/>
      <c r="BT193" s="183"/>
      <c r="BU193" s="183"/>
      <c r="BV193" s="183"/>
      <c r="BW193" s="183"/>
      <c r="BX193" s="183"/>
      <c r="BY193" s="183"/>
      <c r="BZ193" s="183"/>
      <c r="CA193" s="183"/>
      <c r="CB193" s="183"/>
      <c r="CC193" s="183"/>
      <c r="CD193" s="183"/>
      <c r="CE193" s="183"/>
      <c r="CF193" s="183"/>
      <c r="CG193" s="183"/>
      <c r="CH193" s="183"/>
      <c r="CI193" s="183"/>
      <c r="CJ193" s="183"/>
      <c r="CK193" s="183"/>
      <c r="CL193" s="183"/>
      <c r="CM193" s="183"/>
      <c r="CN193" s="183"/>
      <c r="CO193" s="183"/>
      <c r="CP193" s="183"/>
      <c r="CQ193" s="183"/>
      <c r="CR193" s="183"/>
    </row>
    <row r="194" spans="1:96" ht="45" customHeight="1">
      <c r="A194" s="192"/>
      <c r="B194" s="729" t="str">
        <f>Вопросы!D351</f>
        <v>1. Департамент андеррайтинга</v>
      </c>
      <c r="C194" s="729"/>
      <c r="D194" s="199">
        <v>1</v>
      </c>
      <c r="E194" s="200" t="str">
        <f>Вопросы!F351</f>
        <v>Стаж работы главного андеррайтера на соответствующей должности</v>
      </c>
      <c r="F194" s="341"/>
      <c r="G194" s="365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83"/>
      <c r="AD194" s="183"/>
      <c r="AE194" s="183"/>
      <c r="AF194" s="183"/>
      <c r="AG194" s="183"/>
      <c r="AH194" s="183"/>
      <c r="AI194" s="183"/>
      <c r="AJ194" s="183"/>
      <c r="AK194" s="183"/>
      <c r="AL194" s="183"/>
      <c r="AM194" s="183"/>
      <c r="AN194" s="183"/>
      <c r="AO194" s="183"/>
      <c r="AP194" s="183"/>
      <c r="AQ194" s="183"/>
      <c r="AR194" s="183"/>
      <c r="AS194" s="183"/>
      <c r="AT194" s="183"/>
      <c r="AU194" s="183"/>
      <c r="AV194" s="183"/>
      <c r="AW194" s="183"/>
      <c r="AX194" s="183"/>
      <c r="AY194" s="183"/>
      <c r="AZ194" s="183"/>
      <c r="BA194" s="183"/>
      <c r="BB194" s="183"/>
      <c r="BC194" s="183"/>
      <c r="BD194" s="183"/>
      <c r="BE194" s="183"/>
      <c r="BF194" s="183"/>
      <c r="BG194" s="183"/>
      <c r="BH194" s="183"/>
      <c r="BI194" s="183"/>
      <c r="BJ194" s="183"/>
      <c r="BK194" s="183"/>
      <c r="BL194" s="183"/>
      <c r="BM194" s="183"/>
      <c r="BN194" s="183"/>
      <c r="BO194" s="183"/>
      <c r="BP194" s="183"/>
      <c r="BQ194" s="183"/>
      <c r="BR194" s="183"/>
      <c r="BS194" s="183"/>
      <c r="BT194" s="183"/>
      <c r="BU194" s="183"/>
      <c r="BV194" s="183"/>
      <c r="BW194" s="183"/>
      <c r="BX194" s="183"/>
      <c r="BY194" s="183"/>
      <c r="BZ194" s="183"/>
      <c r="CA194" s="183"/>
      <c r="CB194" s="183"/>
      <c r="CC194" s="183"/>
      <c r="CD194" s="183"/>
      <c r="CE194" s="183"/>
      <c r="CF194" s="183"/>
      <c r="CG194" s="183"/>
      <c r="CH194" s="183"/>
      <c r="CI194" s="183"/>
      <c r="CJ194" s="183"/>
      <c r="CK194" s="183"/>
      <c r="CL194" s="183"/>
      <c r="CM194" s="183"/>
      <c r="CN194" s="183"/>
      <c r="CO194" s="183"/>
      <c r="CP194" s="183"/>
      <c r="CQ194" s="183"/>
      <c r="CR194" s="183"/>
    </row>
    <row r="195" spans="1:96" ht="45" customHeight="1">
      <c r="A195" s="192"/>
      <c r="B195" s="729"/>
      <c r="C195" s="729"/>
      <c r="D195" s="199">
        <v>2</v>
      </c>
      <c r="E195" s="200" t="str">
        <f>Вопросы!F352</f>
        <v xml:space="preserve">Наличие ежегодных программ по повышению квалификации андеррайтеров </v>
      </c>
      <c r="F195" s="341"/>
      <c r="G195" s="365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83"/>
      <c r="AD195" s="183"/>
      <c r="AE195" s="183"/>
      <c r="AF195" s="183"/>
      <c r="AG195" s="183"/>
      <c r="AH195" s="183"/>
      <c r="AI195" s="183"/>
      <c r="AJ195" s="183"/>
      <c r="AK195" s="183"/>
      <c r="AL195" s="183"/>
      <c r="AM195" s="183"/>
      <c r="AN195" s="183"/>
      <c r="AO195" s="183"/>
      <c r="AP195" s="183"/>
      <c r="AQ195" s="183"/>
      <c r="AR195" s="183"/>
      <c r="AS195" s="183"/>
      <c r="AT195" s="183"/>
      <c r="AU195" s="183"/>
      <c r="AV195" s="183"/>
      <c r="AW195" s="183"/>
      <c r="AX195" s="183"/>
      <c r="AY195" s="183"/>
      <c r="AZ195" s="183"/>
      <c r="BA195" s="183"/>
      <c r="BB195" s="183"/>
      <c r="BC195" s="183"/>
      <c r="BD195" s="183"/>
      <c r="BE195" s="183"/>
      <c r="BF195" s="183"/>
      <c r="BG195" s="183"/>
      <c r="BH195" s="183"/>
      <c r="BI195" s="183"/>
      <c r="BJ195" s="183"/>
      <c r="BK195" s="183"/>
      <c r="BL195" s="183"/>
      <c r="BM195" s="183"/>
      <c r="BN195" s="183"/>
      <c r="BO195" s="183"/>
      <c r="BP195" s="183"/>
      <c r="BQ195" s="183"/>
      <c r="BR195" s="183"/>
      <c r="BS195" s="183"/>
      <c r="BT195" s="183"/>
      <c r="BU195" s="183"/>
      <c r="BV195" s="183"/>
      <c r="BW195" s="183"/>
      <c r="BX195" s="183"/>
      <c r="BY195" s="183"/>
      <c r="BZ195" s="183"/>
      <c r="CA195" s="183"/>
      <c r="CB195" s="183"/>
      <c r="CC195" s="183"/>
      <c r="CD195" s="183"/>
      <c r="CE195" s="183"/>
      <c r="CF195" s="183"/>
      <c r="CG195" s="183"/>
      <c r="CH195" s="183"/>
      <c r="CI195" s="183"/>
      <c r="CJ195" s="183"/>
      <c r="CK195" s="183"/>
      <c r="CL195" s="183"/>
      <c r="CM195" s="183"/>
      <c r="CN195" s="183"/>
      <c r="CO195" s="183"/>
      <c r="CP195" s="183"/>
      <c r="CQ195" s="183"/>
      <c r="CR195" s="183"/>
    </row>
    <row r="196" spans="1:96" ht="45" customHeight="1">
      <c r="A196" s="192"/>
      <c r="B196" s="729"/>
      <c r="C196" s="729"/>
      <c r="D196" s="199">
        <v>3</v>
      </c>
      <c r="E196" s="200" t="str">
        <f>Вопросы!F353</f>
        <v>Сотрудники департамента подготавливают отчет по выявленным  операционным рискам подразделению по риск менеджменту</v>
      </c>
      <c r="F196" s="341"/>
      <c r="G196" s="365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83"/>
      <c r="AD196" s="183"/>
      <c r="AE196" s="183"/>
      <c r="AF196" s="183"/>
      <c r="AG196" s="183"/>
      <c r="AH196" s="183"/>
      <c r="AI196" s="183"/>
      <c r="AJ196" s="183"/>
      <c r="AK196" s="183"/>
      <c r="AL196" s="183"/>
      <c r="AM196" s="183"/>
      <c r="AN196" s="183"/>
      <c r="AO196" s="183"/>
      <c r="AP196" s="183"/>
      <c r="AQ196" s="183"/>
      <c r="AR196" s="183"/>
      <c r="AS196" s="183"/>
      <c r="AT196" s="183"/>
      <c r="AU196" s="183"/>
      <c r="AV196" s="183"/>
      <c r="AW196" s="183"/>
      <c r="AX196" s="183"/>
      <c r="AY196" s="183"/>
      <c r="AZ196" s="183"/>
      <c r="BA196" s="183"/>
      <c r="BB196" s="183"/>
      <c r="BC196" s="183"/>
      <c r="BD196" s="183"/>
      <c r="BE196" s="183"/>
      <c r="BF196" s="183"/>
      <c r="BG196" s="183"/>
      <c r="BH196" s="183"/>
      <c r="BI196" s="183"/>
      <c r="BJ196" s="183"/>
      <c r="BK196" s="183"/>
      <c r="BL196" s="183"/>
      <c r="BM196" s="183"/>
      <c r="BN196" s="183"/>
      <c r="BO196" s="183"/>
      <c r="BP196" s="183"/>
      <c r="BQ196" s="183"/>
      <c r="BR196" s="183"/>
      <c r="BS196" s="183"/>
      <c r="BT196" s="183"/>
      <c r="BU196" s="183"/>
      <c r="BV196" s="183"/>
      <c r="BW196" s="183"/>
      <c r="BX196" s="183"/>
      <c r="BY196" s="183"/>
      <c r="BZ196" s="183"/>
      <c r="CA196" s="183"/>
      <c r="CB196" s="183"/>
      <c r="CC196" s="183"/>
      <c r="CD196" s="183"/>
      <c r="CE196" s="183"/>
      <c r="CF196" s="183"/>
      <c r="CG196" s="183"/>
      <c r="CH196" s="183"/>
      <c r="CI196" s="183"/>
      <c r="CJ196" s="183"/>
      <c r="CK196" s="183"/>
      <c r="CL196" s="183"/>
      <c r="CM196" s="183"/>
      <c r="CN196" s="183"/>
      <c r="CO196" s="183"/>
      <c r="CP196" s="183"/>
      <c r="CQ196" s="183"/>
      <c r="CR196" s="183"/>
    </row>
    <row r="197" spans="1:96" ht="45" customHeight="1">
      <c r="A197" s="192"/>
      <c r="B197" s="729"/>
      <c r="C197" s="729"/>
      <c r="D197" s="199">
        <v>4</v>
      </c>
      <c r="E197" s="200" t="str">
        <f>Вопросы!F354</f>
        <v>Наличие руководств по андеррайтингу</v>
      </c>
      <c r="F197" s="341"/>
      <c r="G197" s="365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83"/>
      <c r="AD197" s="183"/>
      <c r="AE197" s="183"/>
      <c r="AF197" s="183"/>
      <c r="AG197" s="183"/>
      <c r="AH197" s="183"/>
      <c r="AI197" s="183"/>
      <c r="AJ197" s="183"/>
      <c r="AK197" s="183"/>
      <c r="AL197" s="183"/>
      <c r="AM197" s="183"/>
      <c r="AN197" s="183"/>
      <c r="AO197" s="183"/>
      <c r="AP197" s="183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  <c r="BN197" s="183"/>
      <c r="BO197" s="183"/>
      <c r="BP197" s="183"/>
      <c r="BQ197" s="183"/>
      <c r="BR197" s="183"/>
      <c r="BS197" s="183"/>
      <c r="BT197" s="183"/>
      <c r="BU197" s="183"/>
      <c r="BV197" s="183"/>
      <c r="BW197" s="183"/>
      <c r="BX197" s="183"/>
      <c r="BY197" s="183"/>
      <c r="BZ197" s="183"/>
      <c r="CA197" s="183"/>
      <c r="CB197" s="183"/>
      <c r="CC197" s="183"/>
      <c r="CD197" s="183"/>
      <c r="CE197" s="183"/>
      <c r="CF197" s="183"/>
      <c r="CG197" s="183"/>
      <c r="CH197" s="183"/>
      <c r="CI197" s="183"/>
      <c r="CJ197" s="183"/>
      <c r="CK197" s="183"/>
      <c r="CL197" s="183"/>
      <c r="CM197" s="183"/>
      <c r="CN197" s="183"/>
      <c r="CO197" s="183"/>
      <c r="CP197" s="183"/>
      <c r="CQ197" s="183"/>
      <c r="CR197" s="183"/>
    </row>
    <row r="198" spans="1:96" ht="45" customHeight="1">
      <c r="A198" s="192"/>
      <c r="B198" s="729"/>
      <c r="C198" s="729"/>
      <c r="D198" s="199">
        <v>5</v>
      </c>
      <c r="E198" s="200" t="str">
        <f>Вопросы!F355</f>
        <v>Ежегодный пересмотр руководства по андеррайтингу</v>
      </c>
      <c r="F198" s="341"/>
      <c r="G198" s="365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83"/>
      <c r="AD198" s="183"/>
      <c r="AE198" s="183"/>
      <c r="AF198" s="183"/>
      <c r="AG198" s="183"/>
      <c r="AH198" s="183"/>
      <c r="AI198" s="183"/>
      <c r="AJ198" s="183"/>
      <c r="AK198" s="183"/>
      <c r="AL198" s="183"/>
      <c r="AM198" s="183"/>
      <c r="AN198" s="183"/>
      <c r="AO198" s="183"/>
      <c r="AP198" s="183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  <c r="BN198" s="183"/>
      <c r="BO198" s="183"/>
      <c r="BP198" s="183"/>
      <c r="BQ198" s="183"/>
      <c r="BR198" s="183"/>
      <c r="BS198" s="183"/>
      <c r="BT198" s="183"/>
      <c r="BU198" s="183"/>
      <c r="BV198" s="183"/>
      <c r="BW198" s="183"/>
      <c r="BX198" s="183"/>
      <c r="BY198" s="183"/>
      <c r="BZ198" s="183"/>
      <c r="CA198" s="183"/>
      <c r="CB198" s="183"/>
      <c r="CC198" s="183"/>
      <c r="CD198" s="183"/>
      <c r="CE198" s="183"/>
      <c r="CF198" s="183"/>
      <c r="CG198" s="183"/>
      <c r="CH198" s="183"/>
      <c r="CI198" s="183"/>
      <c r="CJ198" s="183"/>
      <c r="CK198" s="183"/>
      <c r="CL198" s="183"/>
      <c r="CM198" s="183"/>
      <c r="CN198" s="183"/>
      <c r="CO198" s="183"/>
      <c r="CP198" s="183"/>
      <c r="CQ198" s="183"/>
      <c r="CR198" s="183"/>
    </row>
    <row r="199" spans="1:96" ht="45" customHeight="1">
      <c r="A199" s="192"/>
      <c r="B199" s="729"/>
      <c r="C199" s="729"/>
      <c r="D199" s="199">
        <v>6</v>
      </c>
      <c r="E199" s="200" t="str">
        <f>Вопросы!F356</f>
        <v xml:space="preserve">Специалисты отдела используют специальные IT-системы и приложения </v>
      </c>
      <c r="F199" s="341"/>
      <c r="G199" s="365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83"/>
      <c r="AD199" s="183"/>
      <c r="AE199" s="183"/>
      <c r="AF199" s="183"/>
      <c r="AG199" s="183"/>
      <c r="AH199" s="183"/>
      <c r="AI199" s="183"/>
      <c r="AJ199" s="183"/>
      <c r="AK199" s="183"/>
      <c r="AL199" s="183"/>
      <c r="AM199" s="183"/>
      <c r="AN199" s="183"/>
      <c r="AO199" s="183"/>
      <c r="AP199" s="183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  <c r="BN199" s="183"/>
      <c r="BO199" s="183"/>
      <c r="BP199" s="183"/>
      <c r="BQ199" s="183"/>
      <c r="BR199" s="183"/>
      <c r="BS199" s="183"/>
      <c r="BT199" s="183"/>
      <c r="BU199" s="183"/>
      <c r="BV199" s="183"/>
      <c r="BW199" s="183"/>
      <c r="BX199" s="183"/>
      <c r="BY199" s="183"/>
      <c r="BZ199" s="183"/>
      <c r="CA199" s="183"/>
      <c r="CB199" s="183"/>
      <c r="CC199" s="183"/>
      <c r="CD199" s="183"/>
      <c r="CE199" s="183"/>
      <c r="CF199" s="183"/>
      <c r="CG199" s="183"/>
      <c r="CH199" s="183"/>
      <c r="CI199" s="183"/>
      <c r="CJ199" s="183"/>
      <c r="CK199" s="183"/>
      <c r="CL199" s="183"/>
      <c r="CM199" s="183"/>
      <c r="CN199" s="183"/>
      <c r="CO199" s="183"/>
      <c r="CP199" s="183"/>
      <c r="CQ199" s="183"/>
      <c r="CR199" s="183"/>
    </row>
    <row r="200" spans="1:96" ht="45" customHeight="1">
      <c r="A200" s="192"/>
      <c r="B200" s="729" t="str">
        <f>Вопросы!D361</f>
        <v>2. Департамент выплат</v>
      </c>
      <c r="C200" s="729"/>
      <c r="D200" s="199">
        <v>1</v>
      </c>
      <c r="E200" s="200" t="str">
        <f>Вопросы!F361</f>
        <v>Стаж работы главного выплатника на соответствующей должности</v>
      </c>
      <c r="F200" s="341"/>
      <c r="G200" s="365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83"/>
      <c r="AD200" s="183"/>
      <c r="AE200" s="183"/>
      <c r="AF200" s="183"/>
      <c r="AG200" s="183"/>
      <c r="AH200" s="183"/>
      <c r="AI200" s="183"/>
      <c r="AJ200" s="183"/>
      <c r="AK200" s="183"/>
      <c r="AL200" s="183"/>
      <c r="AM200" s="183"/>
      <c r="AN200" s="183"/>
      <c r="AO200" s="183"/>
      <c r="AP200" s="183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  <c r="BN200" s="183"/>
      <c r="BO200" s="183"/>
      <c r="BP200" s="183"/>
      <c r="BQ200" s="183"/>
      <c r="BR200" s="183"/>
      <c r="BS200" s="183"/>
      <c r="BT200" s="183"/>
      <c r="BU200" s="183"/>
      <c r="BV200" s="183"/>
      <c r="BW200" s="183"/>
      <c r="BX200" s="183"/>
      <c r="BY200" s="183"/>
      <c r="BZ200" s="183"/>
      <c r="CA200" s="183"/>
      <c r="CB200" s="183"/>
      <c r="CC200" s="183"/>
      <c r="CD200" s="183"/>
      <c r="CE200" s="183"/>
      <c r="CF200" s="183"/>
      <c r="CG200" s="183"/>
      <c r="CH200" s="183"/>
      <c r="CI200" s="183"/>
      <c r="CJ200" s="183"/>
      <c r="CK200" s="183"/>
      <c r="CL200" s="183"/>
      <c r="CM200" s="183"/>
      <c r="CN200" s="183"/>
      <c r="CO200" s="183"/>
      <c r="CP200" s="183"/>
      <c r="CQ200" s="183"/>
      <c r="CR200" s="183"/>
    </row>
    <row r="201" spans="1:96" ht="45" customHeight="1">
      <c r="A201" s="192"/>
      <c r="B201" s="729"/>
      <c r="C201" s="729"/>
      <c r="D201" s="199">
        <v>2</v>
      </c>
      <c r="E201" s="200" t="str">
        <f>Вопросы!F362</f>
        <v xml:space="preserve">Наличие ежегодных программ по повышению квалификации специалистов отдела выплат </v>
      </c>
      <c r="F201" s="341"/>
      <c r="G201" s="365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83"/>
      <c r="AD201" s="183"/>
      <c r="AE201" s="183"/>
      <c r="AF201" s="183"/>
      <c r="AG201" s="183"/>
      <c r="AH201" s="183"/>
      <c r="AI201" s="183"/>
      <c r="AJ201" s="183"/>
      <c r="AK201" s="183"/>
      <c r="AL201" s="183"/>
      <c r="AM201" s="183"/>
      <c r="AN201" s="183"/>
      <c r="AO201" s="183"/>
      <c r="AP201" s="183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  <c r="BN201" s="183"/>
      <c r="BO201" s="183"/>
      <c r="BP201" s="183"/>
      <c r="BQ201" s="183"/>
      <c r="BR201" s="183"/>
      <c r="BS201" s="183"/>
      <c r="BT201" s="183"/>
      <c r="BU201" s="183"/>
      <c r="BV201" s="183"/>
      <c r="BW201" s="183"/>
      <c r="BX201" s="183"/>
      <c r="BY201" s="183"/>
      <c r="BZ201" s="183"/>
      <c r="CA201" s="183"/>
      <c r="CB201" s="183"/>
      <c r="CC201" s="183"/>
      <c r="CD201" s="183"/>
      <c r="CE201" s="183"/>
      <c r="CF201" s="183"/>
      <c r="CG201" s="183"/>
      <c r="CH201" s="183"/>
      <c r="CI201" s="183"/>
      <c r="CJ201" s="183"/>
      <c r="CK201" s="183"/>
      <c r="CL201" s="183"/>
      <c r="CM201" s="183"/>
      <c r="CN201" s="183"/>
      <c r="CO201" s="183"/>
      <c r="CP201" s="183"/>
      <c r="CQ201" s="183"/>
      <c r="CR201" s="183"/>
    </row>
    <row r="202" spans="1:96" ht="45" customHeight="1">
      <c r="A202" s="192"/>
      <c r="B202" s="729"/>
      <c r="C202" s="729"/>
      <c r="D202" s="199">
        <v>3</v>
      </c>
      <c r="E202" s="200" t="str">
        <f>Вопросы!F363</f>
        <v>Сотрудники департамента  подготавливают отчет по выявленным  операционным рискам подразделению по риск менеджменту</v>
      </c>
      <c r="F202" s="341"/>
      <c r="G202" s="365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/>
      <c r="AE202" s="183"/>
      <c r="AF202" s="183"/>
      <c r="AG202" s="183"/>
      <c r="AH202" s="183"/>
      <c r="AI202" s="183"/>
      <c r="AJ202" s="183"/>
      <c r="AK202" s="183"/>
      <c r="AL202" s="183"/>
      <c r="AM202" s="183"/>
      <c r="AN202" s="183"/>
      <c r="AO202" s="183"/>
      <c r="AP202" s="183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  <c r="BN202" s="183"/>
      <c r="BO202" s="183"/>
      <c r="BP202" s="183"/>
      <c r="BQ202" s="183"/>
      <c r="BR202" s="183"/>
      <c r="BS202" s="183"/>
      <c r="BT202" s="183"/>
      <c r="BU202" s="183"/>
      <c r="BV202" s="183"/>
      <c r="BW202" s="183"/>
      <c r="BX202" s="183"/>
      <c r="BY202" s="183"/>
      <c r="BZ202" s="183"/>
      <c r="CA202" s="183"/>
      <c r="CB202" s="183"/>
      <c r="CC202" s="183"/>
      <c r="CD202" s="183"/>
      <c r="CE202" s="183"/>
      <c r="CF202" s="183"/>
      <c r="CG202" s="183"/>
      <c r="CH202" s="183"/>
      <c r="CI202" s="183"/>
      <c r="CJ202" s="183"/>
      <c r="CK202" s="183"/>
      <c r="CL202" s="183"/>
      <c r="CM202" s="183"/>
      <c r="CN202" s="183"/>
      <c r="CO202" s="183"/>
      <c r="CP202" s="183"/>
      <c r="CQ202" s="183"/>
      <c r="CR202" s="183"/>
    </row>
    <row r="203" spans="1:96" ht="45" customHeight="1">
      <c r="A203" s="192"/>
      <c r="B203" s="729"/>
      <c r="C203" s="729"/>
      <c r="D203" s="199">
        <v>4</v>
      </c>
      <c r="E203" s="200" t="str">
        <f>Вопросы!F364</f>
        <v>Обсуждают ли сотрудники департамента риски с правлением на регулярной основе</v>
      </c>
      <c r="F203" s="341"/>
      <c r="G203" s="365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83"/>
      <c r="AD203" s="183"/>
      <c r="AE203" s="183"/>
      <c r="AF203" s="183"/>
      <c r="AG203" s="183"/>
      <c r="AH203" s="183"/>
      <c r="AI203" s="183"/>
      <c r="AJ203" s="183"/>
      <c r="AK203" s="183"/>
      <c r="AL203" s="183"/>
      <c r="AM203" s="183"/>
      <c r="AN203" s="183"/>
      <c r="AO203" s="183"/>
      <c r="AP203" s="183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  <c r="BN203" s="183"/>
      <c r="BO203" s="183"/>
      <c r="BP203" s="183"/>
      <c r="BQ203" s="183"/>
      <c r="BR203" s="183"/>
      <c r="BS203" s="183"/>
      <c r="BT203" s="183"/>
      <c r="BU203" s="183"/>
      <c r="BV203" s="183"/>
      <c r="BW203" s="183"/>
      <c r="BX203" s="183"/>
      <c r="BY203" s="183"/>
      <c r="BZ203" s="183"/>
      <c r="CA203" s="183"/>
      <c r="CB203" s="183"/>
      <c r="CC203" s="183"/>
      <c r="CD203" s="183"/>
      <c r="CE203" s="183"/>
      <c r="CF203" s="183"/>
      <c r="CG203" s="183"/>
      <c r="CH203" s="183"/>
      <c r="CI203" s="183"/>
      <c r="CJ203" s="183"/>
      <c r="CK203" s="183"/>
      <c r="CL203" s="183"/>
      <c r="CM203" s="183"/>
      <c r="CN203" s="183"/>
      <c r="CO203" s="183"/>
      <c r="CP203" s="183"/>
      <c r="CQ203" s="183"/>
      <c r="CR203" s="183"/>
    </row>
    <row r="204" spans="1:96" ht="45" customHeight="1">
      <c r="A204" s="192"/>
      <c r="B204" s="729"/>
      <c r="C204" s="729"/>
      <c r="D204" s="199">
        <v>5</v>
      </c>
      <c r="E204" s="200" t="str">
        <f>Вопросы!F365</f>
        <v>Специалисты отдела используют специальные  IT-системы и приложения</v>
      </c>
      <c r="F204" s="341"/>
      <c r="G204" s="365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83"/>
      <c r="AF204" s="183"/>
      <c r="AG204" s="183"/>
      <c r="AH204" s="183"/>
      <c r="AI204" s="183"/>
      <c r="AJ204" s="183"/>
      <c r="AK204" s="183"/>
      <c r="AL204" s="183"/>
      <c r="AM204" s="183"/>
      <c r="AN204" s="183"/>
      <c r="AO204" s="183"/>
      <c r="AP204" s="183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  <c r="BN204" s="183"/>
      <c r="BO204" s="183"/>
      <c r="BP204" s="183"/>
      <c r="BQ204" s="183"/>
      <c r="BR204" s="183"/>
      <c r="BS204" s="183"/>
      <c r="BT204" s="183"/>
      <c r="BU204" s="183"/>
      <c r="BV204" s="183"/>
      <c r="BW204" s="183"/>
      <c r="BX204" s="183"/>
      <c r="BY204" s="183"/>
      <c r="BZ204" s="183"/>
      <c r="CA204" s="183"/>
      <c r="CB204" s="183"/>
      <c r="CC204" s="183"/>
      <c r="CD204" s="183"/>
      <c r="CE204" s="183"/>
      <c r="CF204" s="183"/>
      <c r="CG204" s="183"/>
      <c r="CH204" s="183"/>
      <c r="CI204" s="183"/>
      <c r="CJ204" s="183"/>
      <c r="CK204" s="183"/>
      <c r="CL204" s="183"/>
      <c r="CM204" s="183"/>
      <c r="CN204" s="183"/>
      <c r="CO204" s="183"/>
      <c r="CP204" s="183"/>
      <c r="CQ204" s="183"/>
      <c r="CR204" s="183"/>
    </row>
    <row r="205" spans="1:96" ht="45" customHeight="1">
      <c r="A205" s="192"/>
      <c r="B205" s="729" t="str">
        <f>Вопросы!D371</f>
        <v>3. Финансовый департамент</v>
      </c>
      <c r="C205" s="729"/>
      <c r="D205" s="199">
        <v>1</v>
      </c>
      <c r="E205" s="200" t="str">
        <f>Вопросы!F371</f>
        <v>Стаж работы главы финансового департамента на соответствующей должности</v>
      </c>
      <c r="F205" s="341"/>
      <c r="G205" s="365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83"/>
      <c r="AF205" s="183"/>
      <c r="AG205" s="183"/>
      <c r="AH205" s="183"/>
      <c r="AI205" s="183"/>
      <c r="AJ205" s="183"/>
      <c r="AK205" s="183"/>
      <c r="AL205" s="183"/>
      <c r="AM205" s="183"/>
      <c r="AN205" s="183"/>
      <c r="AO205" s="183"/>
      <c r="AP205" s="183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  <c r="BN205" s="183"/>
      <c r="BO205" s="183"/>
      <c r="BP205" s="183"/>
      <c r="BQ205" s="183"/>
      <c r="BR205" s="183"/>
      <c r="BS205" s="183"/>
      <c r="BT205" s="183"/>
      <c r="BU205" s="183"/>
      <c r="BV205" s="183"/>
      <c r="BW205" s="183"/>
      <c r="BX205" s="183"/>
      <c r="BY205" s="183"/>
      <c r="BZ205" s="183"/>
      <c r="CA205" s="183"/>
      <c r="CB205" s="183"/>
      <c r="CC205" s="183"/>
      <c r="CD205" s="183"/>
      <c r="CE205" s="183"/>
      <c r="CF205" s="183"/>
      <c r="CG205" s="183"/>
      <c r="CH205" s="183"/>
      <c r="CI205" s="183"/>
      <c r="CJ205" s="183"/>
      <c r="CK205" s="183"/>
      <c r="CL205" s="183"/>
      <c r="CM205" s="183"/>
      <c r="CN205" s="183"/>
      <c r="CO205" s="183"/>
      <c r="CP205" s="183"/>
      <c r="CQ205" s="183"/>
      <c r="CR205" s="183"/>
    </row>
    <row r="206" spans="1:96" ht="45" customHeight="1">
      <c r="A206" s="192"/>
      <c r="B206" s="729"/>
      <c r="C206" s="729"/>
      <c r="D206" s="199">
        <v>2</v>
      </c>
      <c r="E206" s="200" t="str">
        <f>Вопросы!F372</f>
        <v>Наличие ежегодных программ по повышению квалификации сотрудников департамента</v>
      </c>
      <c r="F206" s="341"/>
      <c r="G206" s="365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83"/>
      <c r="AD206" s="183"/>
      <c r="AE206" s="183"/>
      <c r="AF206" s="183"/>
      <c r="AG206" s="183"/>
      <c r="AH206" s="183"/>
      <c r="AI206" s="183"/>
      <c r="AJ206" s="183"/>
      <c r="AK206" s="183"/>
      <c r="AL206" s="183"/>
      <c r="AM206" s="183"/>
      <c r="AN206" s="183"/>
      <c r="AO206" s="183"/>
      <c r="AP206" s="183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  <c r="BN206" s="183"/>
      <c r="BO206" s="183"/>
      <c r="BP206" s="183"/>
      <c r="BQ206" s="183"/>
      <c r="BR206" s="183"/>
      <c r="BS206" s="183"/>
      <c r="BT206" s="183"/>
      <c r="BU206" s="183"/>
      <c r="BV206" s="183"/>
      <c r="BW206" s="183"/>
      <c r="BX206" s="183"/>
      <c r="BY206" s="183"/>
      <c r="BZ206" s="183"/>
      <c r="CA206" s="183"/>
      <c r="CB206" s="183"/>
      <c r="CC206" s="183"/>
      <c r="CD206" s="183"/>
      <c r="CE206" s="183"/>
      <c r="CF206" s="183"/>
      <c r="CG206" s="183"/>
      <c r="CH206" s="183"/>
      <c r="CI206" s="183"/>
      <c r="CJ206" s="183"/>
      <c r="CK206" s="183"/>
      <c r="CL206" s="183"/>
      <c r="CM206" s="183"/>
      <c r="CN206" s="183"/>
      <c r="CO206" s="183"/>
      <c r="CP206" s="183"/>
      <c r="CQ206" s="183"/>
      <c r="CR206" s="183"/>
    </row>
    <row r="207" spans="1:96" ht="45" customHeight="1">
      <c r="A207" s="192"/>
      <c r="B207" s="729"/>
      <c r="C207" s="729"/>
      <c r="D207" s="199">
        <v>3</v>
      </c>
      <c r="E207" s="200" t="str">
        <f>Вопросы!F373</f>
        <v>Сотрудники департамента  подготавливают отчеты по выявленным  операционным рискам подразделению по риск менеджменту</v>
      </c>
      <c r="F207" s="341"/>
      <c r="G207" s="365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83"/>
      <c r="AD207" s="183"/>
      <c r="AE207" s="183"/>
      <c r="AF207" s="183"/>
      <c r="AG207" s="183"/>
      <c r="AH207" s="183"/>
      <c r="AI207" s="183"/>
      <c r="AJ207" s="183"/>
      <c r="AK207" s="183"/>
      <c r="AL207" s="183"/>
      <c r="AM207" s="183"/>
      <c r="AN207" s="183"/>
      <c r="AO207" s="183"/>
      <c r="AP207" s="183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  <c r="BN207" s="183"/>
      <c r="BO207" s="183"/>
      <c r="BP207" s="183"/>
      <c r="BQ207" s="183"/>
      <c r="BR207" s="183"/>
      <c r="BS207" s="183"/>
      <c r="BT207" s="183"/>
      <c r="BU207" s="183"/>
      <c r="BV207" s="183"/>
      <c r="BW207" s="183"/>
      <c r="BX207" s="183"/>
      <c r="BY207" s="183"/>
      <c r="BZ207" s="183"/>
      <c r="CA207" s="183"/>
      <c r="CB207" s="183"/>
      <c r="CC207" s="183"/>
      <c r="CD207" s="183"/>
      <c r="CE207" s="183"/>
      <c r="CF207" s="183"/>
      <c r="CG207" s="183"/>
      <c r="CH207" s="183"/>
      <c r="CI207" s="183"/>
      <c r="CJ207" s="183"/>
      <c r="CK207" s="183"/>
      <c r="CL207" s="183"/>
      <c r="CM207" s="183"/>
      <c r="CN207" s="183"/>
      <c r="CO207" s="183"/>
      <c r="CP207" s="183"/>
      <c r="CQ207" s="183"/>
      <c r="CR207" s="183"/>
    </row>
    <row r="208" spans="1:96" ht="45" customHeight="1">
      <c r="A208" s="192"/>
      <c r="B208" s="729"/>
      <c r="C208" s="729"/>
      <c r="D208" s="199">
        <v>4</v>
      </c>
      <c r="E208" s="200" t="str">
        <f>Вопросы!F374</f>
        <v>Обсуждают ли сотрудники департамента риски с правлением на регулярной основе</v>
      </c>
      <c r="F208" s="341"/>
      <c r="G208" s="365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83"/>
      <c r="AD208" s="183"/>
      <c r="AE208" s="183"/>
      <c r="AF208" s="183"/>
      <c r="AG208" s="183"/>
      <c r="AH208" s="183"/>
      <c r="AI208" s="183"/>
      <c r="AJ208" s="183"/>
      <c r="AK208" s="183"/>
      <c r="AL208" s="183"/>
      <c r="AM208" s="183"/>
      <c r="AN208" s="183"/>
      <c r="AO208" s="183"/>
      <c r="AP208" s="183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  <c r="BN208" s="183"/>
      <c r="BO208" s="183"/>
      <c r="BP208" s="183"/>
      <c r="BQ208" s="183"/>
      <c r="BR208" s="183"/>
      <c r="BS208" s="183"/>
      <c r="BT208" s="183"/>
      <c r="BU208" s="183"/>
      <c r="BV208" s="183"/>
      <c r="BW208" s="183"/>
      <c r="BX208" s="183"/>
      <c r="BY208" s="183"/>
      <c r="BZ208" s="183"/>
      <c r="CA208" s="183"/>
      <c r="CB208" s="183"/>
      <c r="CC208" s="183"/>
      <c r="CD208" s="183"/>
      <c r="CE208" s="183"/>
      <c r="CF208" s="183"/>
      <c r="CG208" s="183"/>
      <c r="CH208" s="183"/>
      <c r="CI208" s="183"/>
      <c r="CJ208" s="183"/>
      <c r="CK208" s="183"/>
      <c r="CL208" s="183"/>
      <c r="CM208" s="183"/>
      <c r="CN208" s="183"/>
      <c r="CO208" s="183"/>
      <c r="CP208" s="183"/>
      <c r="CQ208" s="183"/>
      <c r="CR208" s="183"/>
    </row>
    <row r="209" spans="1:96" ht="45" customHeight="1">
      <c r="A209" s="192"/>
      <c r="B209" s="729"/>
      <c r="C209" s="729"/>
      <c r="D209" s="199">
        <v>5</v>
      </c>
      <c r="E209" s="200" t="str">
        <f>Вопросы!F375</f>
        <v>Сотрудники финансового департамента используют финансовые IT-системы не дольше 3 - х лет</v>
      </c>
      <c r="F209" s="341"/>
      <c r="G209" s="365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83"/>
      <c r="AD209" s="183"/>
      <c r="AE209" s="183"/>
      <c r="AF209" s="183"/>
      <c r="AG209" s="183"/>
      <c r="AH209" s="183"/>
      <c r="AI209" s="183"/>
      <c r="AJ209" s="183"/>
      <c r="AK209" s="183"/>
      <c r="AL209" s="183"/>
      <c r="AM209" s="183"/>
      <c r="AN209" s="183"/>
      <c r="AO209" s="183"/>
      <c r="AP209" s="183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  <c r="BN209" s="183"/>
      <c r="BO209" s="183"/>
      <c r="BP209" s="183"/>
      <c r="BQ209" s="183"/>
      <c r="BR209" s="183"/>
      <c r="BS209" s="183"/>
      <c r="BT209" s="183"/>
      <c r="BU209" s="183"/>
      <c r="BV209" s="183"/>
      <c r="BW209" s="183"/>
      <c r="BX209" s="183"/>
      <c r="BY209" s="183"/>
      <c r="BZ209" s="183"/>
      <c r="CA209" s="183"/>
      <c r="CB209" s="183"/>
      <c r="CC209" s="183"/>
      <c r="CD209" s="183"/>
      <c r="CE209" s="183"/>
      <c r="CF209" s="183"/>
      <c r="CG209" s="183"/>
      <c r="CH209" s="183"/>
      <c r="CI209" s="183"/>
      <c r="CJ209" s="183"/>
      <c r="CK209" s="183"/>
      <c r="CL209" s="183"/>
      <c r="CM209" s="183"/>
      <c r="CN209" s="183"/>
      <c r="CO209" s="183"/>
      <c r="CP209" s="183"/>
      <c r="CQ209" s="183"/>
      <c r="CR209" s="183"/>
    </row>
    <row r="210" spans="1:96" ht="45" customHeight="1">
      <c r="A210" s="192"/>
      <c r="B210" s="736" t="str">
        <f>Вопросы!C381</f>
        <v>Риск менеджмент</v>
      </c>
      <c r="C210" s="737"/>
      <c r="D210" s="737"/>
      <c r="E210" s="737"/>
      <c r="F210" s="738"/>
      <c r="G210" s="365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83"/>
      <c r="AD210" s="183"/>
      <c r="AE210" s="183"/>
      <c r="AF210" s="183"/>
      <c r="AG210" s="183"/>
      <c r="AH210" s="183"/>
      <c r="AI210" s="183"/>
      <c r="AJ210" s="183"/>
      <c r="AK210" s="183"/>
      <c r="AL210" s="183"/>
      <c r="AM210" s="183"/>
      <c r="AN210" s="183"/>
      <c r="AO210" s="183"/>
      <c r="AP210" s="183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  <c r="BN210" s="183"/>
      <c r="BO210" s="183"/>
      <c r="BP210" s="183"/>
      <c r="BQ210" s="183"/>
      <c r="BR210" s="183"/>
      <c r="BS210" s="183"/>
      <c r="BT210" s="183"/>
      <c r="BU210" s="183"/>
      <c r="BV210" s="183"/>
      <c r="BW210" s="183"/>
      <c r="BX210" s="183"/>
      <c r="BY210" s="183"/>
      <c r="BZ210" s="183"/>
      <c r="CA210" s="183"/>
      <c r="CB210" s="183"/>
      <c r="CC210" s="183"/>
      <c r="CD210" s="183"/>
      <c r="CE210" s="183"/>
      <c r="CF210" s="183"/>
      <c r="CG210" s="183"/>
      <c r="CH210" s="183"/>
      <c r="CI210" s="183"/>
      <c r="CJ210" s="183"/>
      <c r="CK210" s="183"/>
      <c r="CL210" s="183"/>
      <c r="CM210" s="183"/>
      <c r="CN210" s="183"/>
      <c r="CO210" s="183"/>
      <c r="CP210" s="183"/>
      <c r="CQ210" s="183"/>
      <c r="CR210" s="183"/>
    </row>
    <row r="211" spans="1:96" ht="45" customHeight="1">
      <c r="A211" s="192"/>
      <c r="B211" s="729" t="str">
        <f>Вопросы!D381</f>
        <v>1. Стратегия риск менеджмента</v>
      </c>
      <c r="C211" s="729"/>
      <c r="D211" s="199">
        <v>1</v>
      </c>
      <c r="E211" s="200" t="str">
        <f>Вопросы!F381</f>
        <v>Пересмотр политики  риск менеджмента</v>
      </c>
      <c r="F211" s="341"/>
      <c r="G211" s="365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83"/>
      <c r="AD211" s="183"/>
      <c r="AE211" s="183"/>
      <c r="AF211" s="183"/>
      <c r="AG211" s="183"/>
      <c r="AH211" s="183"/>
      <c r="AI211" s="183"/>
      <c r="AJ211" s="183"/>
      <c r="AK211" s="183"/>
      <c r="AL211" s="183"/>
      <c r="AM211" s="183"/>
      <c r="AN211" s="183"/>
      <c r="AO211" s="183"/>
      <c r="AP211" s="183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  <c r="BN211" s="183"/>
      <c r="BO211" s="183"/>
      <c r="BP211" s="183"/>
      <c r="BQ211" s="183"/>
      <c r="BR211" s="183"/>
      <c r="BS211" s="183"/>
      <c r="BT211" s="183"/>
      <c r="BU211" s="183"/>
      <c r="BV211" s="183"/>
      <c r="BW211" s="183"/>
      <c r="BX211" s="183"/>
      <c r="BY211" s="183"/>
      <c r="BZ211" s="183"/>
      <c r="CA211" s="183"/>
      <c r="CB211" s="183"/>
      <c r="CC211" s="183"/>
      <c r="CD211" s="183"/>
      <c r="CE211" s="183"/>
      <c r="CF211" s="183"/>
      <c r="CG211" s="183"/>
      <c r="CH211" s="183"/>
      <c r="CI211" s="183"/>
      <c r="CJ211" s="183"/>
      <c r="CK211" s="183"/>
      <c r="CL211" s="183"/>
      <c r="CM211" s="183"/>
      <c r="CN211" s="183"/>
      <c r="CO211" s="183"/>
      <c r="CP211" s="183"/>
      <c r="CQ211" s="183"/>
      <c r="CR211" s="183"/>
    </row>
    <row r="212" spans="1:96" ht="45" customHeight="1">
      <c r="A212" s="192"/>
      <c r="B212" s="729"/>
      <c r="C212" s="729"/>
      <c r="D212" s="199">
        <v>2</v>
      </c>
      <c r="E212" s="200" t="str">
        <f>Вопросы!F382</f>
        <v>Наличие добровольного независимого актуарного заключения в течение последнего года</v>
      </c>
      <c r="F212" s="341"/>
      <c r="G212" s="365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83"/>
      <c r="AD212" s="183"/>
      <c r="AE212" s="183"/>
      <c r="AF212" s="183"/>
      <c r="AG212" s="183"/>
      <c r="AH212" s="183"/>
      <c r="AI212" s="183"/>
      <c r="AJ212" s="183"/>
      <c r="AK212" s="183"/>
      <c r="AL212" s="183"/>
      <c r="AM212" s="183"/>
      <c r="AN212" s="183"/>
      <c r="AO212" s="183"/>
      <c r="AP212" s="183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  <c r="BN212" s="183"/>
      <c r="BO212" s="183"/>
      <c r="BP212" s="183"/>
      <c r="BQ212" s="183"/>
      <c r="BR212" s="183"/>
      <c r="BS212" s="183"/>
      <c r="BT212" s="183"/>
      <c r="BU212" s="183"/>
      <c r="BV212" s="183"/>
      <c r="BW212" s="183"/>
      <c r="BX212" s="183"/>
      <c r="BY212" s="183"/>
      <c r="BZ212" s="183"/>
      <c r="CA212" s="183"/>
      <c r="CB212" s="183"/>
      <c r="CC212" s="183"/>
      <c r="CD212" s="183"/>
      <c r="CE212" s="183"/>
      <c r="CF212" s="183"/>
      <c r="CG212" s="183"/>
      <c r="CH212" s="183"/>
      <c r="CI212" s="183"/>
      <c r="CJ212" s="183"/>
      <c r="CK212" s="183"/>
      <c r="CL212" s="183"/>
      <c r="CM212" s="183"/>
      <c r="CN212" s="183"/>
      <c r="CO212" s="183"/>
      <c r="CP212" s="183"/>
      <c r="CQ212" s="183"/>
      <c r="CR212" s="183"/>
    </row>
    <row r="213" spans="1:96" ht="45" customHeight="1">
      <c r="A213" s="192"/>
      <c r="B213" s="729"/>
      <c r="C213" s="729"/>
      <c r="D213" s="199">
        <v>3</v>
      </c>
      <c r="E213" s="200" t="str">
        <f>Вопросы!F383</f>
        <v>Проведение ежегодной проверки функций риск менеджмента внутренним аудитом</v>
      </c>
      <c r="F213" s="341"/>
      <c r="G213" s="365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83"/>
      <c r="AD213" s="183"/>
      <c r="AE213" s="183"/>
      <c r="AF213" s="183"/>
      <c r="AG213" s="183"/>
      <c r="AH213" s="183"/>
      <c r="AI213" s="183"/>
      <c r="AJ213" s="183"/>
      <c r="AK213" s="183"/>
      <c r="AL213" s="183"/>
      <c r="AM213" s="183"/>
      <c r="AN213" s="183"/>
      <c r="AO213" s="183"/>
      <c r="AP213" s="183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  <c r="BN213" s="183"/>
      <c r="BO213" s="183"/>
      <c r="BP213" s="183"/>
      <c r="BQ213" s="183"/>
      <c r="BR213" s="183"/>
      <c r="BS213" s="183"/>
      <c r="BT213" s="183"/>
      <c r="BU213" s="183"/>
      <c r="BV213" s="183"/>
      <c r="BW213" s="183"/>
      <c r="BX213" s="183"/>
      <c r="BY213" s="183"/>
      <c r="BZ213" s="183"/>
      <c r="CA213" s="183"/>
      <c r="CB213" s="183"/>
      <c r="CC213" s="183"/>
      <c r="CD213" s="183"/>
      <c r="CE213" s="183"/>
      <c r="CF213" s="183"/>
      <c r="CG213" s="183"/>
      <c r="CH213" s="183"/>
      <c r="CI213" s="183"/>
      <c r="CJ213" s="183"/>
      <c r="CK213" s="183"/>
      <c r="CL213" s="183"/>
      <c r="CM213" s="183"/>
      <c r="CN213" s="183"/>
      <c r="CO213" s="183"/>
      <c r="CP213" s="183"/>
      <c r="CQ213" s="183"/>
      <c r="CR213" s="183"/>
    </row>
    <row r="214" spans="1:96" ht="45" customHeight="1">
      <c r="A214" s="192"/>
      <c r="B214" s="729" t="str">
        <f>Вопросы!D391</f>
        <v>2. Структура риск менеджмента</v>
      </c>
      <c r="C214" s="729"/>
      <c r="D214" s="199">
        <v>1</v>
      </c>
      <c r="E214" s="200" t="str">
        <f>Вопросы!F391</f>
        <v>Существует ли система, консолидирующая выявленные материальные риски (реестр рисков)</v>
      </c>
      <c r="F214" s="341"/>
      <c r="G214" s="365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83"/>
      <c r="AD214" s="183"/>
      <c r="AE214" s="183"/>
      <c r="AF214" s="183"/>
      <c r="AG214" s="183"/>
      <c r="AH214" s="183"/>
      <c r="AI214" s="183"/>
      <c r="AJ214" s="183"/>
      <c r="AK214" s="183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  <c r="BN214" s="183"/>
      <c r="BO214" s="183"/>
      <c r="BP214" s="183"/>
      <c r="BQ214" s="183"/>
      <c r="BR214" s="183"/>
      <c r="BS214" s="183"/>
      <c r="BT214" s="183"/>
      <c r="BU214" s="183"/>
      <c r="BV214" s="183"/>
      <c r="BW214" s="183"/>
      <c r="BX214" s="183"/>
      <c r="BY214" s="183"/>
      <c r="BZ214" s="183"/>
      <c r="CA214" s="183"/>
      <c r="CB214" s="183"/>
      <c r="CC214" s="183"/>
      <c r="CD214" s="183"/>
      <c r="CE214" s="183"/>
      <c r="CF214" s="183"/>
      <c r="CG214" s="183"/>
      <c r="CH214" s="183"/>
      <c r="CI214" s="183"/>
      <c r="CJ214" s="183"/>
      <c r="CK214" s="183"/>
      <c r="CL214" s="183"/>
      <c r="CM214" s="183"/>
      <c r="CN214" s="183"/>
      <c r="CO214" s="183"/>
      <c r="CP214" s="183"/>
      <c r="CQ214" s="183"/>
      <c r="CR214" s="183"/>
    </row>
    <row r="215" spans="1:96" ht="45" customHeight="1">
      <c r="A215" s="192"/>
      <c r="B215" s="729"/>
      <c r="C215" s="729"/>
      <c r="D215" s="199">
        <v>2</v>
      </c>
      <c r="E215" s="200" t="str">
        <f>Вопросы!F392</f>
        <v>Уровень реализации системы управления рисками (Инструкция 4)</v>
      </c>
      <c r="F215" s="341"/>
      <c r="G215" s="365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83"/>
      <c r="AD215" s="183"/>
      <c r="AE215" s="183"/>
      <c r="AF215" s="183"/>
      <c r="AG215" s="183"/>
      <c r="AH215" s="183"/>
      <c r="AI215" s="183"/>
      <c r="AJ215" s="183"/>
      <c r="AK215" s="183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  <c r="BN215" s="183"/>
      <c r="BO215" s="183"/>
      <c r="BP215" s="183"/>
      <c r="BQ215" s="183"/>
      <c r="BR215" s="183"/>
      <c r="BS215" s="183"/>
      <c r="BT215" s="183"/>
      <c r="BU215" s="183"/>
      <c r="BV215" s="183"/>
      <c r="BW215" s="183"/>
      <c r="BX215" s="183"/>
      <c r="BY215" s="183"/>
      <c r="BZ215" s="183"/>
      <c r="CA215" s="183"/>
      <c r="CB215" s="183"/>
      <c r="CC215" s="183"/>
      <c r="CD215" s="183"/>
      <c r="CE215" s="183"/>
      <c r="CF215" s="183"/>
      <c r="CG215" s="183"/>
      <c r="CH215" s="183"/>
      <c r="CI215" s="183"/>
      <c r="CJ215" s="183"/>
      <c r="CK215" s="183"/>
      <c r="CL215" s="183"/>
      <c r="CM215" s="183"/>
      <c r="CN215" s="183"/>
      <c r="CO215" s="183"/>
      <c r="CP215" s="183"/>
      <c r="CQ215" s="183"/>
      <c r="CR215" s="183"/>
    </row>
    <row r="216" spans="1:96" ht="45" customHeight="1">
      <c r="A216" s="192"/>
      <c r="B216" s="729" t="str">
        <f>Вопросы!D401</f>
        <v>3. Функция риск менеджмента</v>
      </c>
      <c r="C216" s="729"/>
      <c r="D216" s="199">
        <v>1</v>
      </c>
      <c r="E216" s="200" t="str">
        <f>Вопросы!F401</f>
        <v>Стаж работы главного риск менеджера</v>
      </c>
      <c r="F216" s="341"/>
      <c r="G216" s="365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83"/>
      <c r="AD216" s="183"/>
      <c r="AE216" s="183"/>
      <c r="AF216" s="183"/>
      <c r="AG216" s="183"/>
      <c r="AH216" s="183"/>
      <c r="AI216" s="183"/>
      <c r="AJ216" s="183"/>
      <c r="AK216" s="183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  <c r="BN216" s="183"/>
      <c r="BO216" s="183"/>
      <c r="BP216" s="183"/>
      <c r="BQ216" s="183"/>
      <c r="BR216" s="183"/>
      <c r="BS216" s="183"/>
      <c r="BT216" s="183"/>
      <c r="BU216" s="183"/>
      <c r="BV216" s="183"/>
      <c r="BW216" s="183"/>
      <c r="BX216" s="183"/>
      <c r="BY216" s="183"/>
      <c r="BZ216" s="183"/>
      <c r="CA216" s="183"/>
      <c r="CB216" s="183"/>
      <c r="CC216" s="183"/>
      <c r="CD216" s="183"/>
      <c r="CE216" s="183"/>
      <c r="CF216" s="183"/>
      <c r="CG216" s="183"/>
      <c r="CH216" s="183"/>
      <c r="CI216" s="183"/>
      <c r="CJ216" s="183"/>
      <c r="CK216" s="183"/>
      <c r="CL216" s="183"/>
      <c r="CM216" s="183"/>
      <c r="CN216" s="183"/>
      <c r="CO216" s="183"/>
      <c r="CP216" s="183"/>
      <c r="CQ216" s="183"/>
      <c r="CR216" s="183"/>
    </row>
    <row r="217" spans="1:96" ht="45" customHeight="1">
      <c r="A217" s="192"/>
      <c r="B217" s="729"/>
      <c r="C217" s="729"/>
      <c r="D217" s="199">
        <v>2</v>
      </c>
      <c r="E217" s="200" t="str">
        <f>Вопросы!F402</f>
        <v>Периодичность встреч по риск менеджменту с правлением</v>
      </c>
      <c r="F217" s="341"/>
      <c r="G217" s="365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83"/>
      <c r="AD217" s="183"/>
      <c r="AE217" s="183"/>
      <c r="AF217" s="183"/>
      <c r="AG217" s="183"/>
      <c r="AH217" s="183"/>
      <c r="AI217" s="183"/>
      <c r="AJ217" s="183"/>
      <c r="AK217" s="183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  <c r="BN217" s="183"/>
      <c r="BO217" s="183"/>
      <c r="BP217" s="183"/>
      <c r="BQ217" s="183"/>
      <c r="BR217" s="183"/>
      <c r="BS217" s="183"/>
      <c r="BT217" s="183"/>
      <c r="BU217" s="183"/>
      <c r="BV217" s="183"/>
      <c r="BW217" s="183"/>
      <c r="BX217" s="183"/>
      <c r="BY217" s="183"/>
      <c r="BZ217" s="183"/>
      <c r="CA217" s="183"/>
      <c r="CB217" s="183"/>
      <c r="CC217" s="183"/>
      <c r="CD217" s="183"/>
      <c r="CE217" s="183"/>
      <c r="CF217" s="183"/>
      <c r="CG217" s="183"/>
      <c r="CH217" s="183"/>
      <c r="CI217" s="183"/>
      <c r="CJ217" s="183"/>
      <c r="CK217" s="183"/>
      <c r="CL217" s="183"/>
      <c r="CM217" s="183"/>
      <c r="CN217" s="183"/>
      <c r="CO217" s="183"/>
      <c r="CP217" s="183"/>
      <c r="CQ217" s="183"/>
      <c r="CR217" s="183"/>
    </row>
    <row r="218" spans="1:96" ht="45" customHeight="1">
      <c r="A218" s="192"/>
      <c r="B218" s="729"/>
      <c r="C218" s="729"/>
      <c r="D218" s="199">
        <v>3</v>
      </c>
      <c r="E218" s="200" t="str">
        <f>Вопросы!F403</f>
        <v>Периодичность встреч по риск менеджменту с советом директоров</v>
      </c>
      <c r="F218" s="341"/>
      <c r="G218" s="365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83"/>
      <c r="AD218" s="183"/>
      <c r="AE218" s="183"/>
      <c r="AF218" s="183"/>
      <c r="AG218" s="183"/>
      <c r="AH218" s="183"/>
      <c r="AI218" s="183"/>
      <c r="AJ218" s="183"/>
      <c r="AK218" s="183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  <c r="BN218" s="183"/>
      <c r="BO218" s="183"/>
      <c r="BP218" s="183"/>
      <c r="BQ218" s="183"/>
      <c r="BR218" s="183"/>
      <c r="BS218" s="183"/>
      <c r="BT218" s="183"/>
      <c r="BU218" s="183"/>
      <c r="BV218" s="183"/>
      <c r="BW218" s="183"/>
      <c r="BX218" s="183"/>
      <c r="BY218" s="183"/>
      <c r="BZ218" s="183"/>
      <c r="CA218" s="183"/>
      <c r="CB218" s="183"/>
      <c r="CC218" s="183"/>
      <c r="CD218" s="183"/>
      <c r="CE218" s="183"/>
      <c r="CF218" s="183"/>
      <c r="CG218" s="183"/>
      <c r="CH218" s="183"/>
      <c r="CI218" s="183"/>
      <c r="CJ218" s="183"/>
      <c r="CK218" s="183"/>
      <c r="CL218" s="183"/>
      <c r="CM218" s="183"/>
      <c r="CN218" s="183"/>
      <c r="CO218" s="183"/>
      <c r="CP218" s="183"/>
      <c r="CQ218" s="183"/>
      <c r="CR218" s="183"/>
    </row>
    <row r="219" spans="1:96" ht="45" customHeight="1">
      <c r="A219" s="192"/>
      <c r="B219" s="729"/>
      <c r="C219" s="729"/>
      <c r="D219" s="199">
        <v>4</v>
      </c>
      <c r="E219" s="200" t="str">
        <f>Вопросы!F404</f>
        <v>Наличие ежегодных обучающих программ для сотрудников департамента риск менеджмента</v>
      </c>
      <c r="F219" s="341"/>
      <c r="G219" s="365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83"/>
      <c r="AD219" s="183"/>
      <c r="AE219" s="183"/>
      <c r="AF219" s="183"/>
      <c r="AG219" s="183"/>
      <c r="AH219" s="183"/>
      <c r="AI219" s="183"/>
      <c r="AJ219" s="183"/>
      <c r="AK219" s="183"/>
      <c r="AL219" s="183"/>
      <c r="AM219" s="183"/>
      <c r="AN219" s="183"/>
      <c r="AO219" s="183"/>
      <c r="AP219" s="183"/>
      <c r="AQ219" s="183"/>
      <c r="AR219" s="183"/>
      <c r="AS219" s="183"/>
      <c r="AT219" s="183"/>
      <c r="AU219" s="183"/>
      <c r="AV219" s="183"/>
      <c r="AW219" s="183"/>
      <c r="AX219" s="183"/>
      <c r="AY219" s="183"/>
      <c r="AZ219" s="183"/>
      <c r="BA219" s="183"/>
      <c r="BB219" s="183"/>
      <c r="BC219" s="183"/>
      <c r="BD219" s="183"/>
      <c r="BE219" s="183"/>
      <c r="BF219" s="183"/>
      <c r="BG219" s="183"/>
      <c r="BH219" s="183"/>
      <c r="BI219" s="183"/>
      <c r="BJ219" s="183"/>
      <c r="BK219" s="183"/>
      <c r="BL219" s="183"/>
      <c r="BM219" s="183"/>
      <c r="BN219" s="183"/>
      <c r="BO219" s="183"/>
      <c r="BP219" s="183"/>
      <c r="BQ219" s="183"/>
      <c r="BR219" s="183"/>
      <c r="BS219" s="183"/>
      <c r="BT219" s="183"/>
      <c r="BU219" s="183"/>
      <c r="BV219" s="183"/>
      <c r="BW219" s="183"/>
      <c r="BX219" s="183"/>
      <c r="BY219" s="183"/>
      <c r="BZ219" s="183"/>
      <c r="CA219" s="183"/>
      <c r="CB219" s="183"/>
      <c r="CC219" s="183"/>
      <c r="CD219" s="183"/>
      <c r="CE219" s="183"/>
      <c r="CF219" s="183"/>
      <c r="CG219" s="183"/>
      <c r="CH219" s="183"/>
      <c r="CI219" s="183"/>
      <c r="CJ219" s="183"/>
      <c r="CK219" s="183"/>
      <c r="CL219" s="183"/>
      <c r="CM219" s="183"/>
      <c r="CN219" s="183"/>
      <c r="CO219" s="183"/>
      <c r="CP219" s="183"/>
      <c r="CQ219" s="183"/>
      <c r="CR219" s="183"/>
    </row>
    <row r="220" spans="1:96" ht="45" customHeight="1">
      <c r="A220" s="192"/>
      <c r="B220" s="736" t="str">
        <f>Вопросы!C411</f>
        <v>Управление безопасностью ИС</v>
      </c>
      <c r="C220" s="737"/>
      <c r="D220" s="737"/>
      <c r="E220" s="737"/>
      <c r="F220" s="738"/>
      <c r="G220" s="365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83"/>
      <c r="AD220" s="183"/>
      <c r="AE220" s="183"/>
      <c r="AF220" s="183"/>
      <c r="AG220" s="183"/>
      <c r="AH220" s="183"/>
      <c r="AI220" s="183"/>
      <c r="AJ220" s="183"/>
      <c r="AK220" s="183"/>
      <c r="AL220" s="183"/>
      <c r="AM220" s="183"/>
      <c r="AN220" s="183"/>
      <c r="AO220" s="183"/>
      <c r="AP220" s="183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  <c r="BN220" s="183"/>
      <c r="BO220" s="183"/>
      <c r="BP220" s="183"/>
      <c r="BQ220" s="183"/>
      <c r="BR220" s="183"/>
      <c r="BS220" s="183"/>
      <c r="BT220" s="183"/>
      <c r="BU220" s="183"/>
      <c r="BV220" s="183"/>
      <c r="BW220" s="183"/>
      <c r="BX220" s="183"/>
      <c r="BY220" s="183"/>
      <c r="BZ220" s="183"/>
      <c r="CA220" s="183"/>
      <c r="CB220" s="183"/>
      <c r="CC220" s="183"/>
      <c r="CD220" s="183"/>
      <c r="CE220" s="183"/>
      <c r="CF220" s="183"/>
      <c r="CG220" s="183"/>
      <c r="CH220" s="183"/>
      <c r="CI220" s="183"/>
      <c r="CJ220" s="183"/>
      <c r="CK220" s="183"/>
      <c r="CL220" s="183"/>
      <c r="CM220" s="183"/>
      <c r="CN220" s="183"/>
      <c r="CO220" s="183"/>
      <c r="CP220" s="183"/>
      <c r="CQ220" s="183"/>
      <c r="CR220" s="183"/>
    </row>
    <row r="221" spans="1:96" ht="45" customHeight="1">
      <c r="A221" s="192"/>
      <c r="B221" s="729" t="str">
        <f>Вопросы!D411</f>
        <v>1. IT - системы</v>
      </c>
      <c r="C221" s="729"/>
      <c r="D221" s="199">
        <v>1</v>
      </c>
      <c r="E221" s="200" t="str">
        <f>Вопросы!F411</f>
        <v>Обновляемость IT-систем компании</v>
      </c>
      <c r="F221" s="341"/>
      <c r="G221" s="365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83"/>
      <c r="AD221" s="183"/>
      <c r="AE221" s="183"/>
      <c r="AF221" s="183"/>
      <c r="AG221" s="183"/>
      <c r="AH221" s="183"/>
      <c r="AI221" s="183"/>
      <c r="AJ221" s="183"/>
      <c r="AK221" s="183"/>
      <c r="AL221" s="183"/>
      <c r="AM221" s="183"/>
      <c r="AN221" s="183"/>
      <c r="AO221" s="183"/>
      <c r="AP221" s="183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  <c r="BN221" s="183"/>
      <c r="BO221" s="183"/>
      <c r="BP221" s="183"/>
      <c r="BQ221" s="183"/>
      <c r="BR221" s="183"/>
      <c r="BS221" s="183"/>
      <c r="BT221" s="183"/>
      <c r="BU221" s="183"/>
      <c r="BV221" s="183"/>
      <c r="BW221" s="183"/>
      <c r="BX221" s="183"/>
      <c r="BY221" s="183"/>
      <c r="BZ221" s="183"/>
      <c r="CA221" s="183"/>
      <c r="CB221" s="183"/>
      <c r="CC221" s="183"/>
      <c r="CD221" s="183"/>
      <c r="CE221" s="183"/>
      <c r="CF221" s="183"/>
      <c r="CG221" s="183"/>
      <c r="CH221" s="183"/>
      <c r="CI221" s="183"/>
      <c r="CJ221" s="183"/>
      <c r="CK221" s="183"/>
      <c r="CL221" s="183"/>
      <c r="CM221" s="183"/>
      <c r="CN221" s="183"/>
      <c r="CO221" s="183"/>
      <c r="CP221" s="183"/>
      <c r="CQ221" s="183"/>
      <c r="CR221" s="183"/>
    </row>
    <row r="222" spans="1:96" ht="45" customHeight="1">
      <c r="A222" s="192"/>
      <c r="B222" s="729"/>
      <c r="C222" s="729"/>
      <c r="D222" s="199">
        <v>2</v>
      </c>
      <c r="E222" s="200" t="str">
        <f>Вопросы!F412</f>
        <v>Интегрированы ли  IT-системы друг с другом</v>
      </c>
      <c r="F222" s="341"/>
      <c r="G222" s="365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83"/>
      <c r="AD222" s="183"/>
      <c r="AE222" s="183"/>
      <c r="AF222" s="183"/>
      <c r="AG222" s="183"/>
      <c r="AH222" s="183"/>
      <c r="AI222" s="183"/>
      <c r="AJ222" s="183"/>
      <c r="AK222" s="183"/>
      <c r="AL222" s="183"/>
      <c r="AM222" s="183"/>
      <c r="AN222" s="183"/>
      <c r="AO222" s="183"/>
      <c r="AP222" s="183"/>
      <c r="AQ222" s="183"/>
      <c r="AR222" s="183"/>
      <c r="AS222" s="183"/>
      <c r="AT222" s="183"/>
      <c r="AU222" s="183"/>
      <c r="AV222" s="183"/>
      <c r="AW222" s="183"/>
      <c r="AX222" s="183"/>
      <c r="AY222" s="183"/>
      <c r="AZ222" s="183"/>
      <c r="BA222" s="183"/>
      <c r="BB222" s="183"/>
      <c r="BC222" s="183"/>
      <c r="BD222" s="183"/>
      <c r="BE222" s="183"/>
      <c r="BF222" s="183"/>
      <c r="BG222" s="183"/>
      <c r="BH222" s="183"/>
      <c r="BI222" s="183"/>
      <c r="BJ222" s="183"/>
      <c r="BK222" s="183"/>
      <c r="BL222" s="183"/>
      <c r="BM222" s="183"/>
      <c r="BN222" s="183"/>
      <c r="BO222" s="183"/>
      <c r="BP222" s="183"/>
      <c r="BQ222" s="183"/>
      <c r="BR222" s="183"/>
      <c r="BS222" s="183"/>
      <c r="BT222" s="183"/>
      <c r="BU222" s="183"/>
      <c r="BV222" s="183"/>
      <c r="BW222" s="183"/>
      <c r="BX222" s="183"/>
      <c r="BY222" s="183"/>
      <c r="BZ222" s="183"/>
      <c r="CA222" s="183"/>
      <c r="CB222" s="183"/>
      <c r="CC222" s="183"/>
      <c r="CD222" s="183"/>
      <c r="CE222" s="183"/>
      <c r="CF222" s="183"/>
      <c r="CG222" s="183"/>
      <c r="CH222" s="183"/>
      <c r="CI222" s="183"/>
      <c r="CJ222" s="183"/>
      <c r="CK222" s="183"/>
      <c r="CL222" s="183"/>
      <c r="CM222" s="183"/>
      <c r="CN222" s="183"/>
      <c r="CO222" s="183"/>
      <c r="CP222" s="183"/>
      <c r="CQ222" s="183"/>
      <c r="CR222" s="183"/>
    </row>
    <row r="223" spans="1:96" ht="45" customHeight="1">
      <c r="A223" s="192"/>
      <c r="B223" s="729"/>
      <c r="C223" s="729"/>
      <c r="D223" s="199">
        <v>3</v>
      </c>
      <c r="E223" s="200" t="str">
        <f>Вопросы!F413</f>
        <v>Наличие процедур по управлению рисками IT-безопасности</v>
      </c>
      <c r="F223" s="341"/>
      <c r="G223" s="365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83"/>
      <c r="AF223" s="183"/>
      <c r="AG223" s="183"/>
      <c r="AH223" s="183"/>
      <c r="AI223" s="183"/>
      <c r="AJ223" s="183"/>
      <c r="AK223" s="183"/>
      <c r="AL223" s="183"/>
      <c r="AM223" s="183"/>
      <c r="AN223" s="183"/>
      <c r="AO223" s="183"/>
      <c r="AP223" s="183"/>
      <c r="AQ223" s="183"/>
      <c r="AR223" s="183"/>
      <c r="AS223" s="183"/>
      <c r="AT223" s="183"/>
      <c r="AU223" s="183"/>
      <c r="AV223" s="183"/>
      <c r="AW223" s="183"/>
      <c r="AX223" s="183"/>
      <c r="AY223" s="183"/>
      <c r="AZ223" s="183"/>
      <c r="BA223" s="183"/>
      <c r="BB223" s="183"/>
      <c r="BC223" s="183"/>
      <c r="BD223" s="183"/>
      <c r="BE223" s="183"/>
      <c r="BF223" s="183"/>
      <c r="BG223" s="183"/>
      <c r="BH223" s="183"/>
      <c r="BI223" s="183"/>
      <c r="BJ223" s="183"/>
      <c r="BK223" s="183"/>
      <c r="BL223" s="183"/>
      <c r="BM223" s="183"/>
      <c r="BN223" s="183"/>
      <c r="BO223" s="183"/>
      <c r="BP223" s="183"/>
      <c r="BQ223" s="183"/>
      <c r="BR223" s="183"/>
      <c r="BS223" s="183"/>
      <c r="BT223" s="183"/>
      <c r="BU223" s="183"/>
      <c r="BV223" s="183"/>
      <c r="BW223" s="183"/>
      <c r="BX223" s="183"/>
      <c r="BY223" s="183"/>
      <c r="BZ223" s="183"/>
      <c r="CA223" s="183"/>
      <c r="CB223" s="183"/>
      <c r="CC223" s="183"/>
      <c r="CD223" s="183"/>
      <c r="CE223" s="183"/>
      <c r="CF223" s="183"/>
      <c r="CG223" s="183"/>
      <c r="CH223" s="183"/>
      <c r="CI223" s="183"/>
      <c r="CJ223" s="183"/>
      <c r="CK223" s="183"/>
      <c r="CL223" s="183"/>
      <c r="CM223" s="183"/>
      <c r="CN223" s="183"/>
      <c r="CO223" s="183"/>
      <c r="CP223" s="183"/>
      <c r="CQ223" s="183"/>
      <c r="CR223" s="183"/>
    </row>
    <row r="224" spans="1:96" ht="45" customHeight="1">
      <c r="A224" s="192"/>
      <c r="B224" s="729"/>
      <c r="C224" s="729"/>
      <c r="D224" s="199">
        <v>4</v>
      </c>
      <c r="E224" s="200" t="str">
        <f>Вопросы!F414</f>
        <v>Наличие формализованной структуры отчетности по IT-безопасности</v>
      </c>
      <c r="F224" s="341"/>
      <c r="G224" s="365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83"/>
      <c r="AD224" s="183"/>
      <c r="AE224" s="183"/>
      <c r="AF224" s="183"/>
      <c r="AG224" s="183"/>
      <c r="AH224" s="183"/>
      <c r="AI224" s="183"/>
      <c r="AJ224" s="183"/>
      <c r="AK224" s="183"/>
      <c r="AL224" s="183"/>
      <c r="AM224" s="183"/>
      <c r="AN224" s="183"/>
      <c r="AO224" s="183"/>
      <c r="AP224" s="183"/>
      <c r="AQ224" s="183"/>
      <c r="AR224" s="183"/>
      <c r="AS224" s="183"/>
      <c r="AT224" s="183"/>
      <c r="AU224" s="183"/>
      <c r="AV224" s="183"/>
      <c r="AW224" s="183"/>
      <c r="AX224" s="183"/>
      <c r="AY224" s="183"/>
      <c r="AZ224" s="183"/>
      <c r="BA224" s="183"/>
      <c r="BB224" s="183"/>
      <c r="BC224" s="183"/>
      <c r="BD224" s="183"/>
      <c r="BE224" s="183"/>
      <c r="BF224" s="183"/>
      <c r="BG224" s="183"/>
      <c r="BH224" s="183"/>
      <c r="BI224" s="183"/>
      <c r="BJ224" s="183"/>
      <c r="BK224" s="183"/>
      <c r="BL224" s="183"/>
      <c r="BM224" s="183"/>
      <c r="BN224" s="183"/>
      <c r="BO224" s="183"/>
      <c r="BP224" s="183"/>
      <c r="BQ224" s="183"/>
      <c r="BR224" s="183"/>
      <c r="BS224" s="183"/>
      <c r="BT224" s="183"/>
      <c r="BU224" s="183"/>
      <c r="BV224" s="183"/>
      <c r="BW224" s="183"/>
      <c r="BX224" s="183"/>
      <c r="BY224" s="183"/>
      <c r="BZ224" s="183"/>
      <c r="CA224" s="183"/>
      <c r="CB224" s="183"/>
      <c r="CC224" s="183"/>
      <c r="CD224" s="183"/>
      <c r="CE224" s="183"/>
      <c r="CF224" s="183"/>
      <c r="CG224" s="183"/>
      <c r="CH224" s="183"/>
      <c r="CI224" s="183"/>
      <c r="CJ224" s="183"/>
      <c r="CK224" s="183"/>
      <c r="CL224" s="183"/>
      <c r="CM224" s="183"/>
      <c r="CN224" s="183"/>
      <c r="CO224" s="183"/>
      <c r="CP224" s="183"/>
      <c r="CQ224" s="183"/>
      <c r="CR224" s="183"/>
    </row>
    <row r="225" spans="1:96" ht="45" customHeight="1">
      <c r="A225" s="192"/>
      <c r="B225" s="729"/>
      <c r="C225" s="729"/>
      <c r="D225" s="199">
        <v>5</v>
      </c>
      <c r="E225" s="200" t="str">
        <f>Вопросы!F415</f>
        <v>Наличие ежегодных программ по повышению квалификации IT-специалистов</v>
      </c>
      <c r="F225" s="341"/>
      <c r="G225" s="365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83"/>
      <c r="AD225" s="183"/>
      <c r="AE225" s="183"/>
      <c r="AF225" s="183"/>
      <c r="AG225" s="183"/>
      <c r="AH225" s="183"/>
      <c r="AI225" s="183"/>
      <c r="AJ225" s="183"/>
      <c r="AK225" s="183"/>
      <c r="AL225" s="183"/>
      <c r="AM225" s="183"/>
      <c r="AN225" s="183"/>
      <c r="AO225" s="183"/>
      <c r="AP225" s="183"/>
      <c r="AQ225" s="183"/>
      <c r="AR225" s="183"/>
      <c r="AS225" s="183"/>
      <c r="AT225" s="183"/>
      <c r="AU225" s="183"/>
      <c r="AV225" s="183"/>
      <c r="AW225" s="183"/>
      <c r="AX225" s="183"/>
      <c r="AY225" s="183"/>
      <c r="AZ225" s="183"/>
      <c r="BA225" s="183"/>
      <c r="BB225" s="183"/>
      <c r="BC225" s="183"/>
      <c r="BD225" s="183"/>
      <c r="BE225" s="183"/>
      <c r="BF225" s="183"/>
      <c r="BG225" s="183"/>
      <c r="BH225" s="183"/>
      <c r="BI225" s="183"/>
      <c r="BJ225" s="183"/>
      <c r="BK225" s="183"/>
      <c r="BL225" s="183"/>
      <c r="BM225" s="183"/>
      <c r="BN225" s="183"/>
      <c r="BO225" s="183"/>
      <c r="BP225" s="183"/>
      <c r="BQ225" s="183"/>
      <c r="BR225" s="183"/>
      <c r="BS225" s="183"/>
      <c r="BT225" s="183"/>
      <c r="BU225" s="183"/>
      <c r="BV225" s="183"/>
      <c r="BW225" s="183"/>
      <c r="BX225" s="183"/>
      <c r="BY225" s="183"/>
      <c r="BZ225" s="183"/>
      <c r="CA225" s="183"/>
      <c r="CB225" s="183"/>
      <c r="CC225" s="183"/>
      <c r="CD225" s="183"/>
      <c r="CE225" s="183"/>
      <c r="CF225" s="183"/>
      <c r="CG225" s="183"/>
      <c r="CH225" s="183"/>
      <c r="CI225" s="183"/>
      <c r="CJ225" s="183"/>
      <c r="CK225" s="183"/>
      <c r="CL225" s="183"/>
      <c r="CM225" s="183"/>
      <c r="CN225" s="183"/>
      <c r="CO225" s="183"/>
      <c r="CP225" s="183"/>
      <c r="CQ225" s="183"/>
      <c r="CR225" s="183"/>
    </row>
    <row r="226" spans="1:96" ht="45" customHeight="1">
      <c r="A226" s="192"/>
      <c r="B226" s="729" t="str">
        <f>Вопросы!D421</f>
        <v>2. Целостность данных</v>
      </c>
      <c r="C226" s="729"/>
      <c r="D226" s="199">
        <v>1</v>
      </c>
      <c r="E226" s="200" t="str">
        <f>Вопросы!F421</f>
        <v xml:space="preserve">Тестирование адекватности записей в страховой базе данных  в течение последних 12 месяцев </v>
      </c>
      <c r="F226" s="341"/>
      <c r="G226" s="365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83"/>
      <c r="AD226" s="183"/>
      <c r="AE226" s="183"/>
      <c r="AF226" s="183"/>
      <c r="AG226" s="183"/>
      <c r="AH226" s="183"/>
      <c r="AI226" s="183"/>
      <c r="AJ226" s="183"/>
      <c r="AK226" s="183"/>
      <c r="AL226" s="183"/>
      <c r="AM226" s="183"/>
      <c r="AN226" s="183"/>
      <c r="AO226" s="183"/>
      <c r="AP226" s="183"/>
      <c r="AQ226" s="183"/>
      <c r="AR226" s="183"/>
      <c r="AS226" s="183"/>
      <c r="AT226" s="183"/>
      <c r="AU226" s="183"/>
      <c r="AV226" s="183"/>
      <c r="AW226" s="183"/>
      <c r="AX226" s="183"/>
      <c r="AY226" s="183"/>
      <c r="AZ226" s="183"/>
      <c r="BA226" s="183"/>
      <c r="BB226" s="183"/>
      <c r="BC226" s="183"/>
      <c r="BD226" s="183"/>
      <c r="BE226" s="183"/>
      <c r="BF226" s="183"/>
      <c r="BG226" s="183"/>
      <c r="BH226" s="183"/>
      <c r="BI226" s="183"/>
      <c r="BJ226" s="183"/>
      <c r="BK226" s="183"/>
      <c r="BL226" s="183"/>
      <c r="BM226" s="183"/>
      <c r="BN226" s="183"/>
      <c r="BO226" s="183"/>
      <c r="BP226" s="183"/>
      <c r="BQ226" s="183"/>
      <c r="BR226" s="183"/>
      <c r="BS226" s="183"/>
      <c r="BT226" s="183"/>
      <c r="BU226" s="183"/>
      <c r="BV226" s="183"/>
      <c r="BW226" s="183"/>
      <c r="BX226" s="183"/>
      <c r="BY226" s="183"/>
      <c r="BZ226" s="183"/>
      <c r="CA226" s="183"/>
      <c r="CB226" s="183"/>
      <c r="CC226" s="183"/>
      <c r="CD226" s="183"/>
      <c r="CE226" s="183"/>
      <c r="CF226" s="183"/>
      <c r="CG226" s="183"/>
      <c r="CH226" s="183"/>
      <c r="CI226" s="183"/>
      <c r="CJ226" s="183"/>
      <c r="CK226" s="183"/>
      <c r="CL226" s="183"/>
      <c r="CM226" s="183"/>
      <c r="CN226" s="183"/>
      <c r="CO226" s="183"/>
      <c r="CP226" s="183"/>
      <c r="CQ226" s="183"/>
      <c r="CR226" s="183"/>
    </row>
    <row r="227" spans="1:96" ht="45" customHeight="1">
      <c r="A227" s="192"/>
      <c r="B227" s="729"/>
      <c r="C227" s="729"/>
      <c r="D227" s="199">
        <v>2</v>
      </c>
      <c r="E227" s="200" t="str">
        <f>Вопросы!F422</f>
        <v xml:space="preserve">Тестирование адекватности записей в Главной бухгалтерской книге в течение последних 12 месяцев </v>
      </c>
      <c r="F227" s="341"/>
      <c r="G227" s="365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83"/>
      <c r="AD227" s="183"/>
      <c r="AE227" s="183"/>
      <c r="AF227" s="183"/>
      <c r="AG227" s="183"/>
      <c r="AH227" s="183"/>
      <c r="AI227" s="183"/>
      <c r="AJ227" s="183"/>
      <c r="AK227" s="183"/>
      <c r="AL227" s="183"/>
      <c r="AM227" s="183"/>
      <c r="AN227" s="183"/>
      <c r="AO227" s="183"/>
      <c r="AP227" s="183"/>
      <c r="AQ227" s="183"/>
      <c r="AR227" s="183"/>
      <c r="AS227" s="183"/>
      <c r="AT227" s="183"/>
      <c r="AU227" s="183"/>
      <c r="AV227" s="183"/>
      <c r="AW227" s="183"/>
      <c r="AX227" s="183"/>
      <c r="AY227" s="183"/>
      <c r="AZ227" s="183"/>
      <c r="BA227" s="183"/>
      <c r="BB227" s="183"/>
      <c r="BC227" s="183"/>
      <c r="BD227" s="183"/>
      <c r="BE227" s="183"/>
      <c r="BF227" s="183"/>
      <c r="BG227" s="183"/>
      <c r="BH227" s="183"/>
      <c r="BI227" s="183"/>
      <c r="BJ227" s="183"/>
      <c r="BK227" s="183"/>
      <c r="BL227" s="183"/>
      <c r="BM227" s="183"/>
      <c r="BN227" s="183"/>
      <c r="BO227" s="183"/>
      <c r="BP227" s="183"/>
      <c r="BQ227" s="183"/>
      <c r="BR227" s="183"/>
      <c r="BS227" s="183"/>
      <c r="BT227" s="183"/>
      <c r="BU227" s="183"/>
      <c r="BV227" s="183"/>
      <c r="BW227" s="183"/>
      <c r="BX227" s="183"/>
      <c r="BY227" s="183"/>
      <c r="BZ227" s="183"/>
      <c r="CA227" s="183"/>
      <c r="CB227" s="183"/>
      <c r="CC227" s="183"/>
      <c r="CD227" s="183"/>
      <c r="CE227" s="183"/>
      <c r="CF227" s="183"/>
      <c r="CG227" s="183"/>
      <c r="CH227" s="183"/>
      <c r="CI227" s="183"/>
      <c r="CJ227" s="183"/>
      <c r="CK227" s="183"/>
      <c r="CL227" s="183"/>
      <c r="CM227" s="183"/>
      <c r="CN227" s="183"/>
      <c r="CO227" s="183"/>
      <c r="CP227" s="183"/>
      <c r="CQ227" s="183"/>
      <c r="CR227" s="183"/>
    </row>
    <row r="228" spans="1:96" ht="45" customHeight="1">
      <c r="A228" s="192"/>
      <c r="B228" s="729"/>
      <c r="C228" s="729"/>
      <c r="D228" s="199">
        <v>3</v>
      </c>
      <c r="E228" s="200" t="str">
        <f>Вопросы!F423</f>
        <v xml:space="preserve">Тестирование адекватности реестра доступа и копирования конфиденциальной информации в течение последних 12 месяцев </v>
      </c>
      <c r="F228" s="341"/>
      <c r="G228" s="365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83"/>
      <c r="AD228" s="183"/>
      <c r="AE228" s="183"/>
      <c r="AF228" s="183"/>
      <c r="AG228" s="183"/>
      <c r="AH228" s="183"/>
      <c r="AI228" s="183"/>
      <c r="AJ228" s="183"/>
      <c r="AK228" s="183"/>
      <c r="AL228" s="183"/>
      <c r="AM228" s="183"/>
      <c r="AN228" s="183"/>
      <c r="AO228" s="183"/>
      <c r="AP228" s="183"/>
      <c r="AQ228" s="183"/>
      <c r="AR228" s="183"/>
      <c r="AS228" s="183"/>
      <c r="AT228" s="183"/>
      <c r="AU228" s="183"/>
      <c r="AV228" s="183"/>
      <c r="AW228" s="183"/>
      <c r="AX228" s="183"/>
      <c r="AY228" s="183"/>
      <c r="AZ228" s="183"/>
      <c r="BA228" s="183"/>
      <c r="BB228" s="183"/>
      <c r="BC228" s="183"/>
      <c r="BD228" s="183"/>
      <c r="BE228" s="183"/>
      <c r="BF228" s="183"/>
      <c r="BG228" s="183"/>
      <c r="BH228" s="183"/>
      <c r="BI228" s="183"/>
      <c r="BJ228" s="183"/>
      <c r="BK228" s="183"/>
      <c r="BL228" s="183"/>
      <c r="BM228" s="183"/>
      <c r="BN228" s="183"/>
      <c r="BO228" s="183"/>
      <c r="BP228" s="183"/>
      <c r="BQ228" s="183"/>
      <c r="BR228" s="183"/>
      <c r="BS228" s="183"/>
      <c r="BT228" s="183"/>
      <c r="BU228" s="183"/>
      <c r="BV228" s="183"/>
      <c r="BW228" s="183"/>
      <c r="BX228" s="183"/>
      <c r="BY228" s="183"/>
      <c r="BZ228" s="183"/>
      <c r="CA228" s="183"/>
      <c r="CB228" s="183"/>
      <c r="CC228" s="183"/>
      <c r="CD228" s="183"/>
      <c r="CE228" s="183"/>
      <c r="CF228" s="183"/>
      <c r="CG228" s="183"/>
      <c r="CH228" s="183"/>
      <c r="CI228" s="183"/>
      <c r="CJ228" s="183"/>
      <c r="CK228" s="183"/>
      <c r="CL228" s="183"/>
      <c r="CM228" s="183"/>
      <c r="CN228" s="183"/>
      <c r="CO228" s="183"/>
      <c r="CP228" s="183"/>
      <c r="CQ228" s="183"/>
      <c r="CR228" s="183"/>
    </row>
    <row r="229" spans="1:96" ht="45" customHeight="1">
      <c r="A229" s="192"/>
      <c r="B229" s="729" t="str">
        <f>Вопросы!D431</f>
        <v>3. Управление базой данных</v>
      </c>
      <c r="C229" s="729"/>
      <c r="D229" s="199">
        <v>1</v>
      </c>
      <c r="E229" s="200" t="str">
        <f>Вопросы!F431</f>
        <v>Вся документация (бумажная, электронная) хранится в электронном виде</v>
      </c>
      <c r="F229" s="341"/>
      <c r="G229" s="365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83"/>
      <c r="AD229" s="183"/>
      <c r="AE229" s="183"/>
      <c r="AF229" s="183"/>
      <c r="AG229" s="183"/>
      <c r="AH229" s="183"/>
      <c r="AI229" s="183"/>
      <c r="AJ229" s="183"/>
      <c r="AK229" s="183"/>
      <c r="AL229" s="183"/>
      <c r="AM229" s="183"/>
      <c r="AN229" s="183"/>
      <c r="AO229" s="183"/>
      <c r="AP229" s="183"/>
      <c r="AQ229" s="183"/>
      <c r="AR229" s="183"/>
      <c r="AS229" s="183"/>
      <c r="AT229" s="183"/>
      <c r="AU229" s="183"/>
      <c r="AV229" s="183"/>
      <c r="AW229" s="183"/>
      <c r="AX229" s="183"/>
      <c r="AY229" s="183"/>
      <c r="AZ229" s="183"/>
      <c r="BA229" s="183"/>
      <c r="BB229" s="183"/>
      <c r="BC229" s="183"/>
      <c r="BD229" s="183"/>
      <c r="BE229" s="183"/>
      <c r="BF229" s="183"/>
      <c r="BG229" s="183"/>
      <c r="BH229" s="183"/>
      <c r="BI229" s="183"/>
      <c r="BJ229" s="183"/>
      <c r="BK229" s="183"/>
      <c r="BL229" s="183"/>
      <c r="BM229" s="183"/>
      <c r="BN229" s="183"/>
      <c r="BO229" s="183"/>
      <c r="BP229" s="183"/>
      <c r="BQ229" s="183"/>
      <c r="BR229" s="183"/>
      <c r="BS229" s="183"/>
      <c r="BT229" s="183"/>
      <c r="BU229" s="183"/>
      <c r="BV229" s="183"/>
      <c r="BW229" s="183"/>
      <c r="BX229" s="183"/>
      <c r="BY229" s="183"/>
      <c r="BZ229" s="183"/>
      <c r="CA229" s="183"/>
      <c r="CB229" s="183"/>
      <c r="CC229" s="183"/>
      <c r="CD229" s="183"/>
      <c r="CE229" s="183"/>
      <c r="CF229" s="183"/>
      <c r="CG229" s="183"/>
      <c r="CH229" s="183"/>
      <c r="CI229" s="183"/>
      <c r="CJ229" s="183"/>
      <c r="CK229" s="183"/>
      <c r="CL229" s="183"/>
      <c r="CM229" s="183"/>
      <c r="CN229" s="183"/>
      <c r="CO229" s="183"/>
      <c r="CP229" s="183"/>
      <c r="CQ229" s="183"/>
      <c r="CR229" s="183"/>
    </row>
    <row r="230" spans="1:96" ht="45" customHeight="1">
      <c r="A230" s="192"/>
      <c r="B230" s="729"/>
      <c r="C230" s="729"/>
      <c r="D230" s="199">
        <v>2</v>
      </c>
      <c r="E230" s="200" t="str">
        <f>Вопросы!F432</f>
        <v>Наличие удаленного резервного копирования бумажной и электронной документации в другом регионе/Наличие удаленного сервера</v>
      </c>
      <c r="F230" s="341"/>
      <c r="G230" s="365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83"/>
      <c r="AD230" s="183"/>
      <c r="AE230" s="183"/>
      <c r="AF230" s="183"/>
      <c r="AG230" s="183"/>
      <c r="AH230" s="183"/>
      <c r="AI230" s="183"/>
      <c r="AJ230" s="183"/>
      <c r="AK230" s="183"/>
      <c r="AL230" s="183"/>
      <c r="AM230" s="183"/>
      <c r="AN230" s="183"/>
      <c r="AO230" s="183"/>
      <c r="AP230" s="183"/>
      <c r="AQ230" s="183"/>
      <c r="AR230" s="183"/>
      <c r="AS230" s="183"/>
      <c r="AT230" s="183"/>
      <c r="AU230" s="183"/>
      <c r="AV230" s="183"/>
      <c r="AW230" s="183"/>
      <c r="AX230" s="183"/>
      <c r="AY230" s="183"/>
      <c r="AZ230" s="183"/>
      <c r="BA230" s="183"/>
      <c r="BB230" s="183"/>
      <c r="BC230" s="183"/>
      <c r="BD230" s="183"/>
      <c r="BE230" s="183"/>
      <c r="BF230" s="183"/>
      <c r="BG230" s="183"/>
      <c r="BH230" s="183"/>
      <c r="BI230" s="183"/>
      <c r="BJ230" s="183"/>
      <c r="BK230" s="183"/>
      <c r="BL230" s="183"/>
      <c r="BM230" s="183"/>
      <c r="BN230" s="183"/>
      <c r="BO230" s="183"/>
      <c r="BP230" s="183"/>
      <c r="BQ230" s="183"/>
      <c r="BR230" s="183"/>
      <c r="BS230" s="183"/>
      <c r="BT230" s="183"/>
      <c r="BU230" s="183"/>
      <c r="BV230" s="183"/>
      <c r="BW230" s="183"/>
      <c r="BX230" s="183"/>
      <c r="BY230" s="183"/>
      <c r="BZ230" s="183"/>
      <c r="CA230" s="183"/>
      <c r="CB230" s="183"/>
      <c r="CC230" s="183"/>
      <c r="CD230" s="183"/>
      <c r="CE230" s="183"/>
      <c r="CF230" s="183"/>
      <c r="CG230" s="183"/>
      <c r="CH230" s="183"/>
      <c r="CI230" s="183"/>
      <c r="CJ230" s="183"/>
      <c r="CK230" s="183"/>
      <c r="CL230" s="183"/>
      <c r="CM230" s="183"/>
      <c r="CN230" s="183"/>
      <c r="CO230" s="183"/>
      <c r="CP230" s="183"/>
      <c r="CQ230" s="183"/>
      <c r="CR230" s="183"/>
    </row>
    <row r="231" spans="1:96" ht="45" customHeight="1">
      <c r="A231" s="192"/>
      <c r="B231" s="729"/>
      <c r="C231" s="729"/>
      <c r="D231" s="199">
        <v>3</v>
      </c>
      <c r="E231" s="200" t="str">
        <f>Вопросы!F433</f>
        <v>Наличие механизмов мониторинга и оповещения о выявлении внешних рисков (повешение температуры, потоп, пожар, несанкционированный доступ)</v>
      </c>
      <c r="F231" s="341"/>
      <c r="G231" s="365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83"/>
      <c r="AD231" s="183"/>
      <c r="AE231" s="183"/>
      <c r="AF231" s="183"/>
      <c r="AG231" s="183"/>
      <c r="AH231" s="183"/>
      <c r="AI231" s="183"/>
      <c r="AJ231" s="183"/>
      <c r="AK231" s="183"/>
      <c r="AL231" s="183"/>
      <c r="AM231" s="183"/>
      <c r="AN231" s="183"/>
      <c r="AO231" s="183"/>
      <c r="AP231" s="183"/>
      <c r="AQ231" s="183"/>
      <c r="AR231" s="183"/>
      <c r="AS231" s="183"/>
      <c r="AT231" s="183"/>
      <c r="AU231" s="183"/>
      <c r="AV231" s="183"/>
      <c r="AW231" s="183"/>
      <c r="AX231" s="183"/>
      <c r="AY231" s="183"/>
      <c r="AZ231" s="183"/>
      <c r="BA231" s="183"/>
      <c r="BB231" s="183"/>
      <c r="BC231" s="183"/>
      <c r="BD231" s="183"/>
      <c r="BE231" s="183"/>
      <c r="BF231" s="183"/>
      <c r="BG231" s="183"/>
      <c r="BH231" s="183"/>
      <c r="BI231" s="183"/>
      <c r="BJ231" s="183"/>
      <c r="BK231" s="183"/>
      <c r="BL231" s="183"/>
      <c r="BM231" s="183"/>
      <c r="BN231" s="183"/>
      <c r="BO231" s="183"/>
      <c r="BP231" s="183"/>
      <c r="BQ231" s="183"/>
      <c r="BR231" s="183"/>
      <c r="BS231" s="183"/>
      <c r="BT231" s="183"/>
      <c r="BU231" s="183"/>
      <c r="BV231" s="183"/>
      <c r="BW231" s="183"/>
      <c r="BX231" s="183"/>
      <c r="BY231" s="183"/>
      <c r="BZ231" s="183"/>
      <c r="CA231" s="183"/>
      <c r="CB231" s="183"/>
      <c r="CC231" s="183"/>
      <c r="CD231" s="183"/>
      <c r="CE231" s="183"/>
      <c r="CF231" s="183"/>
      <c r="CG231" s="183"/>
      <c r="CH231" s="183"/>
      <c r="CI231" s="183"/>
      <c r="CJ231" s="183"/>
      <c r="CK231" s="183"/>
      <c r="CL231" s="183"/>
      <c r="CM231" s="183"/>
      <c r="CN231" s="183"/>
      <c r="CO231" s="183"/>
      <c r="CP231" s="183"/>
      <c r="CQ231" s="183"/>
      <c r="CR231" s="183"/>
    </row>
    <row r="232" spans="1:96" ht="45" customHeight="1">
      <c r="A232" s="192"/>
      <c r="B232" s="736" t="str">
        <f>Вопросы!C441</f>
        <v>Независимая оценка</v>
      </c>
      <c r="C232" s="737"/>
      <c r="D232" s="737"/>
      <c r="E232" s="737"/>
      <c r="F232" s="738"/>
      <c r="G232" s="365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83"/>
      <c r="AD232" s="183"/>
      <c r="AE232" s="183"/>
      <c r="AF232" s="183"/>
      <c r="AG232" s="183"/>
      <c r="AH232" s="183"/>
      <c r="AI232" s="183"/>
      <c r="AJ232" s="183"/>
      <c r="AK232" s="183"/>
      <c r="AL232" s="183"/>
      <c r="AM232" s="183"/>
      <c r="AN232" s="183"/>
      <c r="AO232" s="183"/>
      <c r="AP232" s="183"/>
      <c r="AQ232" s="183"/>
      <c r="AR232" s="183"/>
      <c r="AS232" s="183"/>
      <c r="AT232" s="183"/>
      <c r="AU232" s="183"/>
      <c r="AV232" s="183"/>
      <c r="AW232" s="183"/>
      <c r="AX232" s="183"/>
      <c r="AY232" s="183"/>
      <c r="AZ232" s="183"/>
      <c r="BA232" s="183"/>
      <c r="BB232" s="183"/>
      <c r="BC232" s="183"/>
      <c r="BD232" s="183"/>
      <c r="BE232" s="183"/>
      <c r="BF232" s="183"/>
      <c r="BG232" s="183"/>
      <c r="BH232" s="183"/>
      <c r="BI232" s="183"/>
      <c r="BJ232" s="183"/>
      <c r="BK232" s="183"/>
      <c r="BL232" s="183"/>
      <c r="BM232" s="183"/>
      <c r="BN232" s="183"/>
      <c r="BO232" s="183"/>
      <c r="BP232" s="183"/>
      <c r="BQ232" s="183"/>
      <c r="BR232" s="183"/>
      <c r="BS232" s="183"/>
      <c r="BT232" s="183"/>
      <c r="BU232" s="183"/>
      <c r="BV232" s="183"/>
      <c r="BW232" s="183"/>
      <c r="BX232" s="183"/>
      <c r="BY232" s="183"/>
      <c r="BZ232" s="183"/>
      <c r="CA232" s="183"/>
      <c r="CB232" s="183"/>
      <c r="CC232" s="183"/>
      <c r="CD232" s="183"/>
      <c r="CE232" s="183"/>
      <c r="CF232" s="183"/>
      <c r="CG232" s="183"/>
      <c r="CH232" s="183"/>
      <c r="CI232" s="183"/>
      <c r="CJ232" s="183"/>
      <c r="CK232" s="183"/>
      <c r="CL232" s="183"/>
      <c r="CM232" s="183"/>
      <c r="CN232" s="183"/>
      <c r="CO232" s="183"/>
      <c r="CP232" s="183"/>
      <c r="CQ232" s="183"/>
      <c r="CR232" s="183"/>
    </row>
    <row r="233" spans="1:96" ht="45" customHeight="1">
      <c r="A233" s="192"/>
      <c r="B233" s="729" t="str">
        <f>Вопросы!D441</f>
        <v>1. Внутренний аудит</v>
      </c>
      <c r="C233" s="729"/>
      <c r="D233" s="199">
        <v>1</v>
      </c>
      <c r="E233" s="200" t="str">
        <f>Вопросы!F441</f>
        <v>Наличие четкой методологии для определения масштабов и частоты внутреннего аудита всех элементов системы управления рисками</v>
      </c>
      <c r="F233" s="341"/>
      <c r="G233" s="365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83"/>
      <c r="AD233" s="183"/>
      <c r="AE233" s="183"/>
      <c r="AF233" s="183"/>
      <c r="AG233" s="183"/>
      <c r="AH233" s="183"/>
      <c r="AI233" s="183"/>
      <c r="AJ233" s="183"/>
      <c r="AK233" s="183"/>
      <c r="AL233" s="183"/>
      <c r="AM233" s="183"/>
      <c r="AN233" s="183"/>
      <c r="AO233" s="183"/>
      <c r="AP233" s="183"/>
      <c r="AQ233" s="183"/>
      <c r="AR233" s="183"/>
      <c r="AS233" s="183"/>
      <c r="AT233" s="183"/>
      <c r="AU233" s="183"/>
      <c r="AV233" s="183"/>
      <c r="AW233" s="183"/>
      <c r="AX233" s="183"/>
      <c r="AY233" s="183"/>
      <c r="AZ233" s="183"/>
      <c r="BA233" s="183"/>
      <c r="BB233" s="183"/>
      <c r="BC233" s="183"/>
      <c r="BD233" s="183"/>
      <c r="BE233" s="183"/>
      <c r="BF233" s="183"/>
      <c r="BG233" s="183"/>
      <c r="BH233" s="183"/>
      <c r="BI233" s="183"/>
      <c r="BJ233" s="183"/>
      <c r="BK233" s="183"/>
      <c r="BL233" s="183"/>
      <c r="BM233" s="183"/>
      <c r="BN233" s="183"/>
      <c r="BO233" s="183"/>
      <c r="BP233" s="183"/>
      <c r="BQ233" s="183"/>
      <c r="BR233" s="183"/>
      <c r="BS233" s="183"/>
      <c r="BT233" s="183"/>
      <c r="BU233" s="183"/>
      <c r="BV233" s="183"/>
      <c r="BW233" s="183"/>
      <c r="BX233" s="183"/>
      <c r="BY233" s="183"/>
      <c r="BZ233" s="183"/>
      <c r="CA233" s="183"/>
      <c r="CB233" s="183"/>
      <c r="CC233" s="183"/>
      <c r="CD233" s="183"/>
      <c r="CE233" s="183"/>
      <c r="CF233" s="183"/>
      <c r="CG233" s="183"/>
      <c r="CH233" s="183"/>
      <c r="CI233" s="183"/>
      <c r="CJ233" s="183"/>
      <c r="CK233" s="183"/>
      <c r="CL233" s="183"/>
      <c r="CM233" s="183"/>
      <c r="CN233" s="183"/>
      <c r="CO233" s="183"/>
      <c r="CP233" s="183"/>
      <c r="CQ233" s="183"/>
      <c r="CR233" s="183"/>
    </row>
    <row r="234" spans="1:96" ht="45" customHeight="1">
      <c r="A234" s="192"/>
      <c r="B234" s="729"/>
      <c r="C234" s="729"/>
      <c r="D234" s="199">
        <v>2</v>
      </c>
      <c r="E234" s="200" t="str">
        <f>Вопросы!F442</f>
        <v>Внутренний аудит встречается отдельно с комитетом СД по аудиту (без участия других сторон)</v>
      </c>
      <c r="F234" s="341"/>
      <c r="G234" s="365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83"/>
      <c r="AD234" s="183"/>
      <c r="AE234" s="183"/>
      <c r="AF234" s="183"/>
      <c r="AG234" s="183"/>
      <c r="AH234" s="183"/>
      <c r="AI234" s="183"/>
      <c r="AJ234" s="183"/>
      <c r="AK234" s="183"/>
      <c r="AL234" s="183"/>
      <c r="AM234" s="183"/>
      <c r="AN234" s="183"/>
      <c r="AO234" s="183"/>
      <c r="AP234" s="183"/>
      <c r="AQ234" s="183"/>
      <c r="AR234" s="183"/>
      <c r="AS234" s="183"/>
      <c r="AT234" s="183"/>
      <c r="AU234" s="183"/>
      <c r="AV234" s="183"/>
      <c r="AW234" s="183"/>
      <c r="AX234" s="183"/>
      <c r="AY234" s="183"/>
      <c r="AZ234" s="183"/>
      <c r="BA234" s="183"/>
      <c r="BB234" s="183"/>
      <c r="BC234" s="183"/>
      <c r="BD234" s="183"/>
      <c r="BE234" s="183"/>
      <c r="BF234" s="183"/>
      <c r="BG234" s="183"/>
      <c r="BH234" s="183"/>
      <c r="BI234" s="183"/>
      <c r="BJ234" s="183"/>
      <c r="BK234" s="183"/>
      <c r="BL234" s="183"/>
      <c r="BM234" s="183"/>
      <c r="BN234" s="183"/>
      <c r="BO234" s="183"/>
      <c r="BP234" s="183"/>
      <c r="BQ234" s="183"/>
      <c r="BR234" s="183"/>
      <c r="BS234" s="183"/>
      <c r="BT234" s="183"/>
      <c r="BU234" s="183"/>
      <c r="BV234" s="183"/>
      <c r="BW234" s="183"/>
      <c r="BX234" s="183"/>
      <c r="BY234" s="183"/>
      <c r="BZ234" s="183"/>
      <c r="CA234" s="183"/>
      <c r="CB234" s="183"/>
      <c r="CC234" s="183"/>
      <c r="CD234" s="183"/>
      <c r="CE234" s="183"/>
      <c r="CF234" s="183"/>
      <c r="CG234" s="183"/>
      <c r="CH234" s="183"/>
      <c r="CI234" s="183"/>
      <c r="CJ234" s="183"/>
      <c r="CK234" s="183"/>
      <c r="CL234" s="183"/>
      <c r="CM234" s="183"/>
      <c r="CN234" s="183"/>
      <c r="CO234" s="183"/>
      <c r="CP234" s="183"/>
      <c r="CQ234" s="183"/>
      <c r="CR234" s="183"/>
    </row>
    <row r="235" spans="1:96" ht="45" customHeight="1">
      <c r="A235" s="192"/>
      <c r="B235" s="729"/>
      <c r="C235" s="729"/>
      <c r="D235" s="199">
        <v>3</v>
      </c>
      <c r="E235" s="200" t="str">
        <f>Вопросы!F443</f>
        <v>Внутренний аудит встречается с правлением</v>
      </c>
      <c r="F235" s="341"/>
      <c r="G235" s="365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83"/>
      <c r="AD235" s="183"/>
      <c r="AE235" s="183"/>
      <c r="AF235" s="183"/>
      <c r="AG235" s="183"/>
      <c r="AH235" s="183"/>
      <c r="AI235" s="183"/>
      <c r="AJ235" s="183"/>
      <c r="AK235" s="183"/>
      <c r="AL235" s="183"/>
      <c r="AM235" s="183"/>
      <c r="AN235" s="183"/>
      <c r="AO235" s="183"/>
      <c r="AP235" s="183"/>
      <c r="AQ235" s="183"/>
      <c r="AR235" s="183"/>
      <c r="AS235" s="183"/>
      <c r="AT235" s="183"/>
      <c r="AU235" s="183"/>
      <c r="AV235" s="183"/>
      <c r="AW235" s="183"/>
      <c r="AX235" s="183"/>
      <c r="AY235" s="183"/>
      <c r="AZ235" s="183"/>
      <c r="BA235" s="183"/>
      <c r="BB235" s="183"/>
      <c r="BC235" s="183"/>
      <c r="BD235" s="183"/>
      <c r="BE235" s="183"/>
      <c r="BF235" s="183"/>
      <c r="BG235" s="183"/>
      <c r="BH235" s="183"/>
      <c r="BI235" s="183"/>
      <c r="BJ235" s="183"/>
      <c r="BK235" s="183"/>
      <c r="BL235" s="183"/>
      <c r="BM235" s="183"/>
      <c r="BN235" s="183"/>
      <c r="BO235" s="183"/>
      <c r="BP235" s="183"/>
      <c r="BQ235" s="183"/>
      <c r="BR235" s="183"/>
      <c r="BS235" s="183"/>
      <c r="BT235" s="183"/>
      <c r="BU235" s="183"/>
      <c r="BV235" s="183"/>
      <c r="BW235" s="183"/>
      <c r="BX235" s="183"/>
      <c r="BY235" s="183"/>
      <c r="BZ235" s="183"/>
      <c r="CA235" s="183"/>
      <c r="CB235" s="183"/>
      <c r="CC235" s="183"/>
      <c r="CD235" s="183"/>
      <c r="CE235" s="183"/>
      <c r="CF235" s="183"/>
      <c r="CG235" s="183"/>
      <c r="CH235" s="183"/>
      <c r="CI235" s="183"/>
      <c r="CJ235" s="183"/>
      <c r="CK235" s="183"/>
      <c r="CL235" s="183"/>
      <c r="CM235" s="183"/>
      <c r="CN235" s="183"/>
      <c r="CO235" s="183"/>
      <c r="CP235" s="183"/>
      <c r="CQ235" s="183"/>
      <c r="CR235" s="183"/>
    </row>
    <row r="236" spans="1:96" ht="45" customHeight="1">
      <c r="A236" s="192"/>
      <c r="B236" s="729"/>
      <c r="C236" s="729"/>
      <c r="D236" s="199">
        <v>4</v>
      </c>
      <c r="E236" s="200" t="str">
        <f>Вопросы!F444</f>
        <v>Наличие регулярной отчетности внутреннего аудита перед советом директоров, по крайней мере раз в квартал</v>
      </c>
      <c r="F236" s="341"/>
      <c r="G236" s="365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83"/>
      <c r="AD236" s="183"/>
      <c r="AE236" s="183"/>
      <c r="AF236" s="183"/>
      <c r="AG236" s="183"/>
      <c r="AH236" s="183"/>
      <c r="AI236" s="183"/>
      <c r="AJ236" s="183"/>
      <c r="AK236" s="183"/>
      <c r="AL236" s="183"/>
      <c r="AM236" s="183"/>
      <c r="AN236" s="183"/>
      <c r="AO236" s="183"/>
      <c r="AP236" s="183"/>
      <c r="AQ236" s="183"/>
      <c r="AR236" s="183"/>
      <c r="AS236" s="183"/>
      <c r="AT236" s="183"/>
      <c r="AU236" s="183"/>
      <c r="AV236" s="183"/>
      <c r="AW236" s="183"/>
      <c r="AX236" s="183"/>
      <c r="AY236" s="183"/>
      <c r="AZ236" s="183"/>
      <c r="BA236" s="183"/>
      <c r="BB236" s="183"/>
      <c r="BC236" s="183"/>
      <c r="BD236" s="183"/>
      <c r="BE236" s="183"/>
      <c r="BF236" s="183"/>
      <c r="BG236" s="183"/>
      <c r="BH236" s="183"/>
      <c r="BI236" s="183"/>
      <c r="BJ236" s="183"/>
      <c r="BK236" s="183"/>
      <c r="BL236" s="183"/>
      <c r="BM236" s="183"/>
      <c r="BN236" s="183"/>
      <c r="BO236" s="183"/>
      <c r="BP236" s="183"/>
      <c r="BQ236" s="183"/>
      <c r="BR236" s="183"/>
      <c r="BS236" s="183"/>
      <c r="BT236" s="183"/>
      <c r="BU236" s="183"/>
      <c r="BV236" s="183"/>
      <c r="BW236" s="183"/>
      <c r="BX236" s="183"/>
      <c r="BY236" s="183"/>
      <c r="BZ236" s="183"/>
      <c r="CA236" s="183"/>
      <c r="CB236" s="183"/>
      <c r="CC236" s="183"/>
      <c r="CD236" s="183"/>
      <c r="CE236" s="183"/>
      <c r="CF236" s="183"/>
      <c r="CG236" s="183"/>
      <c r="CH236" s="183"/>
      <c r="CI236" s="183"/>
      <c r="CJ236" s="183"/>
      <c r="CK236" s="183"/>
      <c r="CL236" s="183"/>
      <c r="CM236" s="183"/>
      <c r="CN236" s="183"/>
      <c r="CO236" s="183"/>
      <c r="CP236" s="183"/>
      <c r="CQ236" s="183"/>
      <c r="CR236" s="183"/>
    </row>
    <row r="237" spans="1:96" ht="45" customHeight="1">
      <c r="A237" s="192"/>
      <c r="B237" s="729"/>
      <c r="C237" s="729"/>
      <c r="D237" s="199">
        <v>5</v>
      </c>
      <c r="E237" s="200" t="str">
        <f>Вопросы!F445</f>
        <v>Наличие последующих (дополнительных) отчетов внутреннего аудита перед СД, по крайней мере раз в квартал</v>
      </c>
      <c r="F237" s="341"/>
      <c r="G237" s="365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83"/>
      <c r="AD237" s="183"/>
      <c r="AE237" s="183"/>
      <c r="AF237" s="183"/>
      <c r="AG237" s="183"/>
      <c r="AH237" s="183"/>
      <c r="AI237" s="183"/>
      <c r="AJ237" s="183"/>
      <c r="AK237" s="183"/>
      <c r="AL237" s="183"/>
      <c r="AM237" s="183"/>
      <c r="AN237" s="183"/>
      <c r="AO237" s="183"/>
      <c r="AP237" s="183"/>
      <c r="AQ237" s="183"/>
      <c r="AR237" s="183"/>
      <c r="AS237" s="183"/>
      <c r="AT237" s="183"/>
      <c r="AU237" s="183"/>
      <c r="AV237" s="183"/>
      <c r="AW237" s="183"/>
      <c r="AX237" s="183"/>
      <c r="AY237" s="183"/>
      <c r="AZ237" s="183"/>
      <c r="BA237" s="183"/>
      <c r="BB237" s="183"/>
      <c r="BC237" s="183"/>
      <c r="BD237" s="183"/>
      <c r="BE237" s="183"/>
      <c r="BF237" s="183"/>
      <c r="BG237" s="183"/>
      <c r="BH237" s="183"/>
      <c r="BI237" s="183"/>
      <c r="BJ237" s="183"/>
      <c r="BK237" s="183"/>
      <c r="BL237" s="183"/>
      <c r="BM237" s="183"/>
      <c r="BN237" s="183"/>
      <c r="BO237" s="183"/>
      <c r="BP237" s="183"/>
      <c r="BQ237" s="183"/>
      <c r="BR237" s="183"/>
      <c r="BS237" s="183"/>
      <c r="BT237" s="183"/>
      <c r="BU237" s="183"/>
      <c r="BV237" s="183"/>
      <c r="BW237" s="183"/>
      <c r="BX237" s="183"/>
      <c r="BY237" s="183"/>
      <c r="BZ237" s="183"/>
      <c r="CA237" s="183"/>
      <c r="CB237" s="183"/>
      <c r="CC237" s="183"/>
      <c r="CD237" s="183"/>
      <c r="CE237" s="183"/>
      <c r="CF237" s="183"/>
      <c r="CG237" s="183"/>
      <c r="CH237" s="183"/>
      <c r="CI237" s="183"/>
      <c r="CJ237" s="183"/>
      <c r="CK237" s="183"/>
      <c r="CL237" s="183"/>
      <c r="CM237" s="183"/>
      <c r="CN237" s="183"/>
      <c r="CO237" s="183"/>
      <c r="CP237" s="183"/>
      <c r="CQ237" s="183"/>
      <c r="CR237" s="183"/>
    </row>
    <row r="238" spans="1:96" ht="45" customHeight="1">
      <c r="A238" s="192"/>
      <c r="B238" s="729"/>
      <c r="C238" s="729"/>
      <c r="D238" s="199">
        <v>6</v>
      </c>
      <c r="E238" s="200" t="str">
        <f>Вопросы!F446</f>
        <v>Уровень исправления недостатков, выявленных в отчете внутреннего аудита</v>
      </c>
      <c r="F238" s="341"/>
      <c r="G238" s="365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83"/>
      <c r="AD238" s="183"/>
      <c r="AE238" s="183"/>
      <c r="AF238" s="183"/>
      <c r="AG238" s="183"/>
      <c r="AH238" s="183"/>
      <c r="AI238" s="183"/>
      <c r="AJ238" s="183"/>
      <c r="AK238" s="183"/>
      <c r="AL238" s="183"/>
      <c r="AM238" s="183"/>
      <c r="AN238" s="183"/>
      <c r="AO238" s="183"/>
      <c r="AP238" s="183"/>
      <c r="AQ238" s="183"/>
      <c r="AR238" s="183"/>
      <c r="AS238" s="183"/>
      <c r="AT238" s="183"/>
      <c r="AU238" s="183"/>
      <c r="AV238" s="183"/>
      <c r="AW238" s="183"/>
      <c r="AX238" s="183"/>
      <c r="AY238" s="183"/>
      <c r="AZ238" s="183"/>
      <c r="BA238" s="183"/>
      <c r="BB238" s="183"/>
      <c r="BC238" s="183"/>
      <c r="BD238" s="183"/>
      <c r="BE238" s="183"/>
      <c r="BF238" s="183"/>
      <c r="BG238" s="183"/>
      <c r="BH238" s="183"/>
      <c r="BI238" s="183"/>
      <c r="BJ238" s="183"/>
      <c r="BK238" s="183"/>
      <c r="BL238" s="183"/>
      <c r="BM238" s="183"/>
      <c r="BN238" s="183"/>
      <c r="BO238" s="183"/>
      <c r="BP238" s="183"/>
      <c r="BQ238" s="183"/>
      <c r="BR238" s="183"/>
      <c r="BS238" s="183"/>
      <c r="BT238" s="183"/>
      <c r="BU238" s="183"/>
      <c r="BV238" s="183"/>
      <c r="BW238" s="183"/>
      <c r="BX238" s="183"/>
      <c r="BY238" s="183"/>
      <c r="BZ238" s="183"/>
      <c r="CA238" s="183"/>
      <c r="CB238" s="183"/>
      <c r="CC238" s="183"/>
      <c r="CD238" s="183"/>
      <c r="CE238" s="183"/>
      <c r="CF238" s="183"/>
      <c r="CG238" s="183"/>
      <c r="CH238" s="183"/>
      <c r="CI238" s="183"/>
      <c r="CJ238" s="183"/>
      <c r="CK238" s="183"/>
      <c r="CL238" s="183"/>
      <c r="CM238" s="183"/>
      <c r="CN238" s="183"/>
      <c r="CO238" s="183"/>
      <c r="CP238" s="183"/>
      <c r="CQ238" s="183"/>
      <c r="CR238" s="183"/>
    </row>
    <row r="239" spans="1:96" ht="45" customHeight="1">
      <c r="A239" s="192"/>
      <c r="B239" s="731" t="str">
        <f>Вопросы!D451</f>
        <v>2. Внешний аудит</v>
      </c>
      <c r="C239" s="729"/>
      <c r="D239" s="199">
        <v>1</v>
      </c>
      <c r="E239" s="200" t="str">
        <f>Вопросы!F451</f>
        <v>Внешний аудитор встречается с командой внутреннего аудита</v>
      </c>
      <c r="F239" s="341"/>
      <c r="G239" s="365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83"/>
      <c r="AD239" s="183"/>
      <c r="AE239" s="183"/>
      <c r="AF239" s="183"/>
      <c r="AG239" s="183"/>
      <c r="AH239" s="183"/>
      <c r="AI239" s="183"/>
      <c r="AJ239" s="183"/>
      <c r="AK239" s="183"/>
      <c r="AL239" s="183"/>
      <c r="AM239" s="183"/>
      <c r="AN239" s="183"/>
      <c r="AO239" s="183"/>
      <c r="AP239" s="183"/>
      <c r="AQ239" s="183"/>
      <c r="AR239" s="183"/>
      <c r="AS239" s="183"/>
      <c r="AT239" s="183"/>
      <c r="AU239" s="183"/>
      <c r="AV239" s="183"/>
      <c r="AW239" s="183"/>
      <c r="AX239" s="183"/>
      <c r="AY239" s="183"/>
      <c r="AZ239" s="183"/>
      <c r="BA239" s="183"/>
      <c r="BB239" s="183"/>
      <c r="BC239" s="183"/>
      <c r="BD239" s="183"/>
      <c r="BE239" s="183"/>
      <c r="BF239" s="183"/>
      <c r="BG239" s="183"/>
      <c r="BH239" s="183"/>
      <c r="BI239" s="183"/>
      <c r="BJ239" s="183"/>
      <c r="BK239" s="183"/>
      <c r="BL239" s="183"/>
      <c r="BM239" s="183"/>
      <c r="BN239" s="183"/>
      <c r="BO239" s="183"/>
      <c r="BP239" s="183"/>
      <c r="BQ239" s="183"/>
      <c r="BR239" s="183"/>
      <c r="BS239" s="183"/>
      <c r="BT239" s="183"/>
      <c r="BU239" s="183"/>
      <c r="BV239" s="183"/>
      <c r="BW239" s="183"/>
      <c r="BX239" s="183"/>
      <c r="BY239" s="183"/>
      <c r="BZ239" s="183"/>
      <c r="CA239" s="183"/>
      <c r="CB239" s="183"/>
      <c r="CC239" s="183"/>
      <c r="CD239" s="183"/>
      <c r="CE239" s="183"/>
      <c r="CF239" s="183"/>
      <c r="CG239" s="183"/>
      <c r="CH239" s="183"/>
      <c r="CI239" s="183"/>
      <c r="CJ239" s="183"/>
      <c r="CK239" s="183"/>
      <c r="CL239" s="183"/>
      <c r="CM239" s="183"/>
      <c r="CN239" s="183"/>
      <c r="CO239" s="183"/>
      <c r="CP239" s="183"/>
      <c r="CQ239" s="183"/>
      <c r="CR239" s="183"/>
    </row>
    <row r="240" spans="1:96" ht="45" customHeight="1">
      <c r="A240" s="192"/>
      <c r="B240" s="729"/>
      <c r="C240" s="729"/>
      <c r="D240" s="199">
        <v>2</v>
      </c>
      <c r="E240" s="200" t="str">
        <f>Вопросы!F452</f>
        <v>Внешний аудитор встречается отдельно с  комитетом аудита</v>
      </c>
      <c r="F240" s="341"/>
      <c r="G240" s="365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83"/>
      <c r="AD240" s="183"/>
      <c r="AE240" s="183"/>
      <c r="AF240" s="183"/>
      <c r="AG240" s="183"/>
      <c r="AH240" s="183"/>
      <c r="AI240" s="183"/>
      <c r="AJ240" s="183"/>
      <c r="AK240" s="183"/>
      <c r="AL240" s="183"/>
      <c r="AM240" s="183"/>
      <c r="AN240" s="183"/>
      <c r="AO240" s="183"/>
      <c r="AP240" s="183"/>
      <c r="AQ240" s="183"/>
      <c r="AR240" s="183"/>
      <c r="AS240" s="183"/>
      <c r="AT240" s="183"/>
      <c r="AU240" s="183"/>
      <c r="AV240" s="183"/>
      <c r="AW240" s="183"/>
      <c r="AX240" s="183"/>
      <c r="AY240" s="183"/>
      <c r="AZ240" s="183"/>
      <c r="BA240" s="183"/>
      <c r="BB240" s="183"/>
      <c r="BC240" s="183"/>
      <c r="BD240" s="183"/>
      <c r="BE240" s="183"/>
      <c r="BF240" s="183"/>
      <c r="BG240" s="183"/>
      <c r="BH240" s="183"/>
      <c r="BI240" s="183"/>
      <c r="BJ240" s="183"/>
      <c r="BK240" s="183"/>
      <c r="BL240" s="183"/>
      <c r="BM240" s="183"/>
      <c r="BN240" s="183"/>
      <c r="BO240" s="183"/>
      <c r="BP240" s="183"/>
      <c r="BQ240" s="183"/>
      <c r="BR240" s="183"/>
      <c r="BS240" s="183"/>
      <c r="BT240" s="183"/>
      <c r="BU240" s="183"/>
      <c r="BV240" s="183"/>
      <c r="BW240" s="183"/>
      <c r="BX240" s="183"/>
      <c r="BY240" s="183"/>
      <c r="BZ240" s="183"/>
      <c r="CA240" s="183"/>
      <c r="CB240" s="183"/>
      <c r="CC240" s="183"/>
      <c r="CD240" s="183"/>
      <c r="CE240" s="183"/>
      <c r="CF240" s="183"/>
      <c r="CG240" s="183"/>
      <c r="CH240" s="183"/>
      <c r="CI240" s="183"/>
      <c r="CJ240" s="183"/>
      <c r="CK240" s="183"/>
      <c r="CL240" s="183"/>
      <c r="CM240" s="183"/>
      <c r="CN240" s="183"/>
      <c r="CO240" s="183"/>
      <c r="CP240" s="183"/>
      <c r="CQ240" s="183"/>
      <c r="CR240" s="183"/>
    </row>
    <row r="241" spans="1:96" ht="45" customHeight="1">
      <c r="A241" s="192"/>
      <c r="B241" s="729"/>
      <c r="C241" s="729"/>
      <c r="D241" s="199">
        <v>3</v>
      </c>
      <c r="E241" s="200" t="str">
        <f>Вопросы!F453</f>
        <v>Проведение внешнего аудит каждые полгода</v>
      </c>
      <c r="F241" s="341"/>
      <c r="G241" s="365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83"/>
      <c r="AD241" s="183"/>
      <c r="AE241" s="183"/>
      <c r="AF241" s="183"/>
      <c r="AG241" s="183"/>
      <c r="AH241" s="183"/>
      <c r="AI241" s="183"/>
      <c r="AJ241" s="183"/>
      <c r="AK241" s="183"/>
      <c r="AL241" s="183"/>
      <c r="AM241" s="183"/>
      <c r="AN241" s="183"/>
      <c r="AO241" s="183"/>
      <c r="AP241" s="183"/>
      <c r="AQ241" s="183"/>
      <c r="AR241" s="183"/>
      <c r="AS241" s="183"/>
      <c r="AT241" s="183"/>
      <c r="AU241" s="183"/>
      <c r="AV241" s="183"/>
      <c r="AW241" s="183"/>
      <c r="AX241" s="183"/>
      <c r="AY241" s="183"/>
      <c r="AZ241" s="183"/>
      <c r="BA241" s="183"/>
      <c r="BB241" s="183"/>
      <c r="BC241" s="183"/>
      <c r="BD241" s="183"/>
      <c r="BE241" s="183"/>
      <c r="BF241" s="183"/>
      <c r="BG241" s="183"/>
      <c r="BH241" s="183"/>
      <c r="BI241" s="183"/>
      <c r="BJ241" s="183"/>
      <c r="BK241" s="183"/>
      <c r="BL241" s="183"/>
      <c r="BM241" s="183"/>
      <c r="BN241" s="183"/>
      <c r="BO241" s="183"/>
      <c r="BP241" s="183"/>
      <c r="BQ241" s="183"/>
      <c r="BR241" s="183"/>
      <c r="BS241" s="183"/>
      <c r="BT241" s="183"/>
      <c r="BU241" s="183"/>
      <c r="BV241" s="183"/>
      <c r="BW241" s="183"/>
      <c r="BX241" s="183"/>
      <c r="BY241" s="183"/>
      <c r="BZ241" s="183"/>
      <c r="CA241" s="183"/>
      <c r="CB241" s="183"/>
      <c r="CC241" s="183"/>
      <c r="CD241" s="183"/>
      <c r="CE241" s="183"/>
      <c r="CF241" s="183"/>
      <c r="CG241" s="183"/>
      <c r="CH241" s="183"/>
      <c r="CI241" s="183"/>
      <c r="CJ241" s="183"/>
      <c r="CK241" s="183"/>
      <c r="CL241" s="183"/>
      <c r="CM241" s="183"/>
      <c r="CN241" s="183"/>
      <c r="CO241" s="183"/>
      <c r="CP241" s="183"/>
      <c r="CQ241" s="183"/>
      <c r="CR241" s="183"/>
    </row>
    <row r="242" spans="1:96" ht="45" customHeight="1">
      <c r="A242" s="192"/>
      <c r="B242" s="729"/>
      <c r="C242" s="729"/>
      <c r="D242" s="199">
        <v>4</v>
      </c>
      <c r="E242" s="200" t="str">
        <f>Вопросы!F454</f>
        <v xml:space="preserve">Наличие последующих (дополнительных) отчетов внешнего аудита перед СД </v>
      </c>
      <c r="F242" s="341"/>
      <c r="G242" s="365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83"/>
      <c r="AD242" s="183"/>
      <c r="AE242" s="183"/>
      <c r="AF242" s="183"/>
      <c r="AG242" s="183"/>
      <c r="AH242" s="183"/>
      <c r="AI242" s="183"/>
      <c r="AJ242" s="183"/>
      <c r="AK242" s="183"/>
      <c r="AL242" s="183"/>
      <c r="AM242" s="183"/>
      <c r="AN242" s="183"/>
      <c r="AO242" s="183"/>
      <c r="AP242" s="183"/>
      <c r="AQ242" s="183"/>
      <c r="AR242" s="183"/>
      <c r="AS242" s="183"/>
      <c r="AT242" s="183"/>
      <c r="AU242" s="183"/>
      <c r="AV242" s="183"/>
      <c r="AW242" s="183"/>
      <c r="AX242" s="183"/>
      <c r="AY242" s="183"/>
      <c r="AZ242" s="183"/>
      <c r="BA242" s="183"/>
      <c r="BB242" s="183"/>
      <c r="BC242" s="183"/>
      <c r="BD242" s="183"/>
      <c r="BE242" s="183"/>
      <c r="BF242" s="183"/>
      <c r="BG242" s="183"/>
      <c r="BH242" s="183"/>
      <c r="BI242" s="183"/>
      <c r="BJ242" s="183"/>
      <c r="BK242" s="183"/>
      <c r="BL242" s="183"/>
      <c r="BM242" s="183"/>
      <c r="BN242" s="183"/>
      <c r="BO242" s="183"/>
      <c r="BP242" s="183"/>
      <c r="BQ242" s="183"/>
      <c r="BR242" s="183"/>
      <c r="BS242" s="183"/>
      <c r="BT242" s="183"/>
      <c r="BU242" s="183"/>
      <c r="BV242" s="183"/>
      <c r="BW242" s="183"/>
      <c r="BX242" s="183"/>
      <c r="BY242" s="183"/>
      <c r="BZ242" s="183"/>
      <c r="CA242" s="183"/>
      <c r="CB242" s="183"/>
      <c r="CC242" s="183"/>
      <c r="CD242" s="183"/>
      <c r="CE242" s="183"/>
      <c r="CF242" s="183"/>
      <c r="CG242" s="183"/>
      <c r="CH242" s="183"/>
      <c r="CI242" s="183"/>
      <c r="CJ242" s="183"/>
      <c r="CK242" s="183"/>
      <c r="CL242" s="183"/>
      <c r="CM242" s="183"/>
      <c r="CN242" s="183"/>
      <c r="CO242" s="183"/>
      <c r="CP242" s="183"/>
      <c r="CQ242" s="183"/>
      <c r="CR242" s="183"/>
    </row>
    <row r="243" spans="1:96" ht="45" customHeight="1">
      <c r="A243" s="192"/>
      <c r="B243" s="729"/>
      <c r="C243" s="729"/>
      <c r="D243" s="199">
        <v>5</v>
      </c>
      <c r="E243" s="200" t="str">
        <f>Вопросы!F455</f>
        <v>Уровень исправления недостатков, выявленных в отчете внешнего аудита</v>
      </c>
      <c r="F243" s="341"/>
      <c r="G243" s="365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83"/>
      <c r="AD243" s="183"/>
      <c r="AE243" s="183"/>
      <c r="AF243" s="183"/>
      <c r="AG243" s="183"/>
      <c r="AH243" s="183"/>
      <c r="AI243" s="183"/>
      <c r="AJ243" s="183"/>
      <c r="AK243" s="183"/>
      <c r="AL243" s="183"/>
      <c r="AM243" s="183"/>
      <c r="AN243" s="183"/>
      <c r="AO243" s="183"/>
      <c r="AP243" s="183"/>
      <c r="AQ243" s="183"/>
      <c r="AR243" s="183"/>
      <c r="AS243" s="183"/>
      <c r="AT243" s="183"/>
      <c r="AU243" s="183"/>
      <c r="AV243" s="183"/>
      <c r="AW243" s="183"/>
      <c r="AX243" s="183"/>
      <c r="AY243" s="183"/>
      <c r="AZ243" s="183"/>
      <c r="BA243" s="183"/>
      <c r="BB243" s="183"/>
      <c r="BC243" s="183"/>
      <c r="BD243" s="183"/>
      <c r="BE243" s="183"/>
      <c r="BF243" s="183"/>
      <c r="BG243" s="183"/>
      <c r="BH243" s="183"/>
      <c r="BI243" s="183"/>
      <c r="BJ243" s="183"/>
      <c r="BK243" s="183"/>
      <c r="BL243" s="183"/>
      <c r="BM243" s="183"/>
      <c r="BN243" s="183"/>
      <c r="BO243" s="183"/>
      <c r="BP243" s="183"/>
      <c r="BQ243" s="183"/>
      <c r="BR243" s="183"/>
      <c r="BS243" s="183"/>
      <c r="BT243" s="183"/>
      <c r="BU243" s="183"/>
      <c r="BV243" s="183"/>
      <c r="BW243" s="183"/>
      <c r="BX243" s="183"/>
      <c r="BY243" s="183"/>
      <c r="BZ243" s="183"/>
      <c r="CA243" s="183"/>
      <c r="CB243" s="183"/>
      <c r="CC243" s="183"/>
      <c r="CD243" s="183"/>
      <c r="CE243" s="183"/>
      <c r="CF243" s="183"/>
      <c r="CG243" s="183"/>
      <c r="CH243" s="183"/>
      <c r="CI243" s="183"/>
      <c r="CJ243" s="183"/>
      <c r="CK243" s="183"/>
      <c r="CL243" s="183"/>
      <c r="CM243" s="183"/>
      <c r="CN243" s="183"/>
      <c r="CO243" s="183"/>
      <c r="CP243" s="183"/>
      <c r="CQ243" s="183"/>
      <c r="CR243" s="183"/>
    </row>
    <row r="244" spans="1:96" ht="45" customHeight="1">
      <c r="A244" s="192"/>
      <c r="B244" s="748" t="str">
        <f>Вопросы!D461</f>
        <v>3. Внутренний контроль</v>
      </c>
      <c r="C244" s="756"/>
      <c r="D244" s="199">
        <v>1</v>
      </c>
      <c r="E244" s="200" t="str">
        <f>Вопросы!F461</f>
        <v>Проведение встреч внутреннего контроля с членами правления и предоставление отчетов на ежемесячной основе</v>
      </c>
      <c r="F244" s="341"/>
      <c r="G244" s="365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83"/>
      <c r="AD244" s="183"/>
      <c r="AE244" s="183"/>
      <c r="AF244" s="183"/>
      <c r="AG244" s="183"/>
      <c r="AH244" s="183"/>
      <c r="AI244" s="183"/>
      <c r="AJ244" s="183"/>
      <c r="AK244" s="183"/>
      <c r="AL244" s="183"/>
      <c r="AM244" s="183"/>
      <c r="AN244" s="183"/>
      <c r="AO244" s="183"/>
      <c r="AP244" s="183"/>
      <c r="AQ244" s="183"/>
      <c r="AR244" s="183"/>
      <c r="AS244" s="183"/>
      <c r="AT244" s="183"/>
      <c r="AU244" s="183"/>
      <c r="AV244" s="183"/>
      <c r="AW244" s="183"/>
      <c r="AX244" s="183"/>
      <c r="AY244" s="183"/>
      <c r="AZ244" s="183"/>
      <c r="BA244" s="183"/>
      <c r="BB244" s="183"/>
      <c r="BC244" s="183"/>
      <c r="BD244" s="183"/>
      <c r="BE244" s="183"/>
      <c r="BF244" s="183"/>
      <c r="BG244" s="183"/>
      <c r="BH244" s="183"/>
      <c r="BI244" s="183"/>
      <c r="BJ244" s="183"/>
      <c r="BK244" s="183"/>
      <c r="BL244" s="183"/>
      <c r="BM244" s="183"/>
      <c r="BN244" s="183"/>
      <c r="BO244" s="183"/>
      <c r="BP244" s="183"/>
      <c r="BQ244" s="183"/>
      <c r="BR244" s="183"/>
      <c r="BS244" s="183"/>
      <c r="BT244" s="183"/>
      <c r="BU244" s="183"/>
      <c r="BV244" s="183"/>
      <c r="BW244" s="183"/>
      <c r="BX244" s="183"/>
      <c r="BY244" s="183"/>
      <c r="BZ244" s="183"/>
      <c r="CA244" s="183"/>
      <c r="CB244" s="183"/>
      <c r="CC244" s="183"/>
      <c r="CD244" s="183"/>
      <c r="CE244" s="183"/>
      <c r="CF244" s="183"/>
      <c r="CG244" s="183"/>
      <c r="CH244" s="183"/>
      <c r="CI244" s="183"/>
      <c r="CJ244" s="183"/>
      <c r="CK244" s="183"/>
      <c r="CL244" s="183"/>
      <c r="CM244" s="183"/>
      <c r="CN244" s="183"/>
      <c r="CO244" s="183"/>
      <c r="CP244" s="183"/>
      <c r="CQ244" s="183"/>
      <c r="CR244" s="183"/>
    </row>
    <row r="245" spans="1:96" ht="45" customHeight="1">
      <c r="A245" s="192"/>
      <c r="B245" s="750"/>
      <c r="C245" s="757"/>
      <c r="D245" s="199">
        <v>2</v>
      </c>
      <c r="E245" s="200" t="str">
        <f>Вопросы!F462</f>
        <v>Полное внедрение результатов прошлогоднего внутреннего контроля</v>
      </c>
      <c r="F245" s="341"/>
      <c r="G245" s="365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83"/>
      <c r="AD245" s="183"/>
      <c r="AE245" s="183"/>
      <c r="AF245" s="183"/>
      <c r="AG245" s="183"/>
      <c r="AH245" s="183"/>
      <c r="AI245" s="183"/>
      <c r="AJ245" s="183"/>
      <c r="AK245" s="183"/>
      <c r="AL245" s="183"/>
      <c r="AM245" s="183"/>
      <c r="AN245" s="183"/>
      <c r="AO245" s="183"/>
      <c r="AP245" s="183"/>
      <c r="AQ245" s="183"/>
      <c r="AR245" s="183"/>
      <c r="AS245" s="183"/>
      <c r="AT245" s="183"/>
      <c r="AU245" s="183"/>
      <c r="AV245" s="183"/>
      <c r="AW245" s="183"/>
      <c r="AX245" s="183"/>
      <c r="AY245" s="183"/>
      <c r="AZ245" s="183"/>
      <c r="BA245" s="183"/>
      <c r="BB245" s="183"/>
      <c r="BC245" s="183"/>
      <c r="BD245" s="183"/>
      <c r="BE245" s="183"/>
      <c r="BF245" s="183"/>
      <c r="BG245" s="183"/>
      <c r="BH245" s="183"/>
      <c r="BI245" s="183"/>
      <c r="BJ245" s="183"/>
      <c r="BK245" s="183"/>
      <c r="BL245" s="183"/>
      <c r="BM245" s="183"/>
      <c r="BN245" s="183"/>
      <c r="BO245" s="183"/>
      <c r="BP245" s="183"/>
      <c r="BQ245" s="183"/>
      <c r="BR245" s="183"/>
      <c r="BS245" s="183"/>
      <c r="BT245" s="183"/>
      <c r="BU245" s="183"/>
      <c r="BV245" s="183"/>
      <c r="BW245" s="183"/>
      <c r="BX245" s="183"/>
      <c r="BY245" s="183"/>
      <c r="BZ245" s="183"/>
      <c r="CA245" s="183"/>
      <c r="CB245" s="183"/>
      <c r="CC245" s="183"/>
      <c r="CD245" s="183"/>
      <c r="CE245" s="183"/>
      <c r="CF245" s="183"/>
      <c r="CG245" s="183"/>
      <c r="CH245" s="183"/>
      <c r="CI245" s="183"/>
      <c r="CJ245" s="183"/>
      <c r="CK245" s="183"/>
      <c r="CL245" s="183"/>
      <c r="CM245" s="183"/>
      <c r="CN245" s="183"/>
      <c r="CO245" s="183"/>
      <c r="CP245" s="183"/>
      <c r="CQ245" s="183"/>
      <c r="CR245" s="183"/>
    </row>
    <row r="246" spans="1:96" ht="45" customHeight="1">
      <c r="A246" s="192"/>
      <c r="B246" s="736" t="str">
        <f>Вопросы!C471</f>
        <v>Поддержка капитала</v>
      </c>
      <c r="C246" s="737"/>
      <c r="D246" s="737"/>
      <c r="E246" s="737"/>
      <c r="F246" s="738"/>
      <c r="G246" s="365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83"/>
      <c r="AD246" s="183"/>
      <c r="AE246" s="183"/>
      <c r="AF246" s="183"/>
      <c r="AG246" s="183"/>
      <c r="AH246" s="183"/>
      <c r="AI246" s="183"/>
      <c r="AJ246" s="183"/>
      <c r="AK246" s="183"/>
      <c r="AL246" s="183"/>
      <c r="AM246" s="183"/>
      <c r="AN246" s="183"/>
      <c r="AO246" s="183"/>
      <c r="AP246" s="183"/>
      <c r="AQ246" s="183"/>
      <c r="AR246" s="183"/>
      <c r="AS246" s="183"/>
      <c r="AT246" s="183"/>
      <c r="AU246" s="183"/>
      <c r="AV246" s="183"/>
      <c r="AW246" s="183"/>
      <c r="AX246" s="183"/>
      <c r="AY246" s="183"/>
      <c r="AZ246" s="183"/>
      <c r="BA246" s="183"/>
      <c r="BB246" s="183"/>
      <c r="BC246" s="183"/>
      <c r="BD246" s="183"/>
      <c r="BE246" s="183"/>
      <c r="BF246" s="183"/>
      <c r="BG246" s="183"/>
      <c r="BH246" s="183"/>
      <c r="BI246" s="183"/>
      <c r="BJ246" s="183"/>
      <c r="BK246" s="183"/>
      <c r="BL246" s="183"/>
      <c r="BM246" s="183"/>
      <c r="BN246" s="183"/>
      <c r="BO246" s="183"/>
      <c r="BP246" s="183"/>
      <c r="BQ246" s="183"/>
      <c r="BR246" s="183"/>
      <c r="BS246" s="183"/>
      <c r="BT246" s="183"/>
      <c r="BU246" s="183"/>
      <c r="BV246" s="183"/>
      <c r="BW246" s="183"/>
      <c r="BX246" s="183"/>
      <c r="BY246" s="183"/>
      <c r="BZ246" s="183"/>
      <c r="CA246" s="183"/>
      <c r="CB246" s="183"/>
      <c r="CC246" s="183"/>
      <c r="CD246" s="183"/>
      <c r="CE246" s="183"/>
      <c r="CF246" s="183"/>
      <c r="CG246" s="183"/>
      <c r="CH246" s="183"/>
      <c r="CI246" s="183"/>
      <c r="CJ246" s="183"/>
      <c r="CK246" s="183"/>
      <c r="CL246" s="183"/>
      <c r="CM246" s="183"/>
      <c r="CN246" s="183"/>
      <c r="CO246" s="183"/>
      <c r="CP246" s="183"/>
      <c r="CQ246" s="183"/>
      <c r="CR246" s="183"/>
    </row>
    <row r="247" spans="1:96" ht="45" customHeight="1">
      <c r="A247" s="192"/>
      <c r="B247" s="729" t="str">
        <f>Вопросы!D471</f>
        <v>1. Излишек/покрытие</v>
      </c>
      <c r="C247" s="729"/>
      <c r="D247" s="199">
        <v>1</v>
      </c>
      <c r="E247" s="200" t="str">
        <f>Вопросы!F471</f>
        <v>Отношение АКЧЛ (используемых при расчете НМП) к совокупным активам</v>
      </c>
      <c r="F247" s="341"/>
      <c r="G247" s="365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83"/>
      <c r="AD247" s="183"/>
      <c r="AE247" s="183"/>
      <c r="AF247" s="183"/>
      <c r="AG247" s="183"/>
      <c r="AH247" s="183"/>
      <c r="AI247" s="183"/>
      <c r="AJ247" s="183"/>
      <c r="AK247" s="183"/>
      <c r="AL247" s="183"/>
      <c r="AM247" s="183"/>
      <c r="AN247" s="183"/>
      <c r="AO247" s="183"/>
      <c r="AP247" s="183"/>
      <c r="AQ247" s="183"/>
      <c r="AR247" s="183"/>
      <c r="AS247" s="183"/>
      <c r="AT247" s="183"/>
      <c r="AU247" s="183"/>
      <c r="AV247" s="183"/>
      <c r="AW247" s="183"/>
      <c r="AX247" s="183"/>
      <c r="AY247" s="183"/>
      <c r="AZ247" s="183"/>
      <c r="BA247" s="183"/>
      <c r="BB247" s="183"/>
      <c r="BC247" s="183"/>
      <c r="BD247" s="183"/>
      <c r="BE247" s="183"/>
      <c r="BF247" s="183"/>
      <c r="BG247" s="183"/>
      <c r="BH247" s="183"/>
      <c r="BI247" s="183"/>
      <c r="BJ247" s="183"/>
      <c r="BK247" s="183"/>
      <c r="BL247" s="183"/>
      <c r="BM247" s="183"/>
      <c r="BN247" s="183"/>
      <c r="BO247" s="183"/>
      <c r="BP247" s="183"/>
      <c r="BQ247" s="183"/>
      <c r="BR247" s="183"/>
      <c r="BS247" s="183"/>
      <c r="BT247" s="183"/>
      <c r="BU247" s="183"/>
      <c r="BV247" s="183"/>
      <c r="BW247" s="183"/>
      <c r="BX247" s="183"/>
      <c r="BY247" s="183"/>
      <c r="BZ247" s="183"/>
      <c r="CA247" s="183"/>
      <c r="CB247" s="183"/>
      <c r="CC247" s="183"/>
      <c r="CD247" s="183"/>
      <c r="CE247" s="183"/>
      <c r="CF247" s="183"/>
      <c r="CG247" s="183"/>
      <c r="CH247" s="183"/>
      <c r="CI247" s="183"/>
      <c r="CJ247" s="183"/>
      <c r="CK247" s="183"/>
      <c r="CL247" s="183"/>
      <c r="CM247" s="183"/>
      <c r="CN247" s="183"/>
      <c r="CO247" s="183"/>
      <c r="CP247" s="183"/>
      <c r="CQ247" s="183"/>
      <c r="CR247" s="183"/>
    </row>
    <row r="248" spans="1:96" ht="45" customHeight="1">
      <c r="A248" s="192"/>
      <c r="B248" s="729"/>
      <c r="C248" s="729"/>
      <c r="D248" s="199">
        <v>2</v>
      </c>
      <c r="E248" s="200" t="str">
        <f>Вопросы!F472</f>
        <v>Изменение в чистых активах по сравнению с предыдущим годом</v>
      </c>
      <c r="F248" s="341"/>
      <c r="G248" s="365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83"/>
      <c r="AF248" s="183"/>
      <c r="AG248" s="183"/>
      <c r="AH248" s="183"/>
      <c r="AI248" s="183"/>
      <c r="AJ248" s="183"/>
      <c r="AK248" s="183"/>
      <c r="AL248" s="183"/>
      <c r="AM248" s="183"/>
      <c r="AN248" s="183"/>
      <c r="AO248" s="183"/>
      <c r="AP248" s="183"/>
      <c r="AQ248" s="183"/>
      <c r="AR248" s="183"/>
      <c r="AS248" s="183"/>
      <c r="AT248" s="183"/>
      <c r="AU248" s="183"/>
      <c r="AV248" s="183"/>
      <c r="AW248" s="183"/>
      <c r="AX248" s="183"/>
      <c r="AY248" s="183"/>
      <c r="AZ248" s="183"/>
      <c r="BA248" s="183"/>
      <c r="BB248" s="183"/>
      <c r="BC248" s="183"/>
      <c r="BD248" s="183"/>
      <c r="BE248" s="183"/>
      <c r="BF248" s="183"/>
      <c r="BG248" s="183"/>
      <c r="BH248" s="183"/>
      <c r="BI248" s="183"/>
      <c r="BJ248" s="183"/>
      <c r="BK248" s="183"/>
      <c r="BL248" s="183"/>
      <c r="BM248" s="183"/>
      <c r="BN248" s="183"/>
      <c r="BO248" s="183"/>
      <c r="BP248" s="183"/>
      <c r="BQ248" s="183"/>
      <c r="BR248" s="183"/>
      <c r="BS248" s="183"/>
      <c r="BT248" s="183"/>
      <c r="BU248" s="183"/>
      <c r="BV248" s="183"/>
      <c r="BW248" s="183"/>
      <c r="BX248" s="183"/>
      <c r="BY248" s="183"/>
      <c r="BZ248" s="183"/>
      <c r="CA248" s="183"/>
      <c r="CB248" s="183"/>
      <c r="CC248" s="183"/>
      <c r="CD248" s="183"/>
      <c r="CE248" s="183"/>
      <c r="CF248" s="183"/>
      <c r="CG248" s="183"/>
      <c r="CH248" s="183"/>
      <c r="CI248" s="183"/>
      <c r="CJ248" s="183"/>
      <c r="CK248" s="183"/>
      <c r="CL248" s="183"/>
      <c r="CM248" s="183"/>
      <c r="CN248" s="183"/>
      <c r="CO248" s="183"/>
      <c r="CP248" s="183"/>
      <c r="CQ248" s="183"/>
      <c r="CR248" s="183"/>
    </row>
    <row r="249" spans="1:96" ht="45" customHeight="1">
      <c r="A249" s="192"/>
      <c r="B249" s="729"/>
      <c r="C249" s="729"/>
      <c r="D249" s="199">
        <v>3</v>
      </c>
      <c r="E249" s="200" t="str">
        <f>Вопросы!F473</f>
        <v>Отношение капитала к обязательствам</v>
      </c>
      <c r="F249" s="341"/>
      <c r="G249" s="365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83"/>
      <c r="AD249" s="183"/>
      <c r="AE249" s="183"/>
      <c r="AF249" s="183"/>
      <c r="AG249" s="183"/>
      <c r="AH249" s="183"/>
      <c r="AI249" s="183"/>
      <c r="AJ249" s="183"/>
      <c r="AK249" s="183"/>
      <c r="AL249" s="183"/>
      <c r="AM249" s="183"/>
      <c r="AN249" s="183"/>
      <c r="AO249" s="183"/>
      <c r="AP249" s="183"/>
      <c r="AQ249" s="183"/>
      <c r="AR249" s="183"/>
      <c r="AS249" s="183"/>
      <c r="AT249" s="183"/>
      <c r="AU249" s="183"/>
      <c r="AV249" s="183"/>
      <c r="AW249" s="183"/>
      <c r="AX249" s="183"/>
      <c r="AY249" s="183"/>
      <c r="AZ249" s="183"/>
      <c r="BA249" s="183"/>
      <c r="BB249" s="183"/>
      <c r="BC249" s="183"/>
      <c r="BD249" s="183"/>
      <c r="BE249" s="183"/>
      <c r="BF249" s="183"/>
      <c r="BG249" s="183"/>
      <c r="BH249" s="183"/>
      <c r="BI249" s="183"/>
      <c r="BJ249" s="183"/>
      <c r="BK249" s="183"/>
      <c r="BL249" s="183"/>
      <c r="BM249" s="183"/>
      <c r="BN249" s="183"/>
      <c r="BO249" s="183"/>
      <c r="BP249" s="183"/>
      <c r="BQ249" s="183"/>
      <c r="BR249" s="183"/>
      <c r="BS249" s="183"/>
      <c r="BT249" s="183"/>
      <c r="BU249" s="183"/>
      <c r="BV249" s="183"/>
      <c r="BW249" s="183"/>
      <c r="BX249" s="183"/>
      <c r="BY249" s="183"/>
      <c r="BZ249" s="183"/>
      <c r="CA249" s="183"/>
      <c r="CB249" s="183"/>
      <c r="CC249" s="183"/>
      <c r="CD249" s="183"/>
      <c r="CE249" s="183"/>
      <c r="CF249" s="183"/>
      <c r="CG249" s="183"/>
      <c r="CH249" s="183"/>
      <c r="CI249" s="183"/>
      <c r="CJ249" s="183"/>
      <c r="CK249" s="183"/>
      <c r="CL249" s="183"/>
      <c r="CM249" s="183"/>
      <c r="CN249" s="183"/>
      <c r="CO249" s="183"/>
      <c r="CP249" s="183"/>
      <c r="CQ249" s="183"/>
      <c r="CR249" s="183"/>
    </row>
    <row r="250" spans="1:96" ht="45" customHeight="1">
      <c r="A250" s="192"/>
      <c r="B250" s="729"/>
      <c r="C250" s="729"/>
      <c r="D250" s="199">
        <v>4</v>
      </c>
      <c r="E250" s="200" t="str">
        <f>Вопросы!F474</f>
        <v xml:space="preserve">Резервный капитал (отношение уставного капитала и нераспределенной прибыли к минимальной марже платежеспособности) </v>
      </c>
      <c r="F250" s="341"/>
      <c r="G250" s="365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83"/>
      <c r="AD250" s="183"/>
      <c r="AE250" s="183"/>
      <c r="AF250" s="183"/>
      <c r="AG250" s="183"/>
      <c r="AH250" s="183"/>
      <c r="AI250" s="183"/>
      <c r="AJ250" s="183"/>
      <c r="AK250" s="183"/>
      <c r="AL250" s="183"/>
      <c r="AM250" s="183"/>
      <c r="AN250" s="183"/>
      <c r="AO250" s="183"/>
      <c r="AP250" s="183"/>
      <c r="AQ250" s="183"/>
      <c r="AR250" s="183"/>
      <c r="AS250" s="183"/>
      <c r="AT250" s="183"/>
      <c r="AU250" s="183"/>
      <c r="AV250" s="183"/>
      <c r="AW250" s="183"/>
      <c r="AX250" s="183"/>
      <c r="AY250" s="183"/>
      <c r="AZ250" s="183"/>
      <c r="BA250" s="183"/>
      <c r="BB250" s="183"/>
      <c r="BC250" s="183"/>
      <c r="BD250" s="183"/>
      <c r="BE250" s="183"/>
      <c r="BF250" s="183"/>
      <c r="BG250" s="183"/>
      <c r="BH250" s="183"/>
      <c r="BI250" s="183"/>
      <c r="BJ250" s="183"/>
      <c r="BK250" s="183"/>
      <c r="BL250" s="183"/>
      <c r="BM250" s="183"/>
      <c r="BN250" s="183"/>
      <c r="BO250" s="183"/>
      <c r="BP250" s="183"/>
      <c r="BQ250" s="183"/>
      <c r="BR250" s="183"/>
      <c r="BS250" s="183"/>
      <c r="BT250" s="183"/>
      <c r="BU250" s="183"/>
      <c r="BV250" s="183"/>
      <c r="BW250" s="183"/>
      <c r="BX250" s="183"/>
      <c r="BY250" s="183"/>
      <c r="BZ250" s="183"/>
      <c r="CA250" s="183"/>
      <c r="CB250" s="183"/>
      <c r="CC250" s="183"/>
      <c r="CD250" s="183"/>
      <c r="CE250" s="183"/>
      <c r="CF250" s="183"/>
      <c r="CG250" s="183"/>
      <c r="CH250" s="183"/>
      <c r="CI250" s="183"/>
      <c r="CJ250" s="183"/>
      <c r="CK250" s="183"/>
      <c r="CL250" s="183"/>
      <c r="CM250" s="183"/>
      <c r="CN250" s="183"/>
      <c r="CO250" s="183"/>
      <c r="CP250" s="183"/>
      <c r="CQ250" s="183"/>
      <c r="CR250" s="183"/>
    </row>
    <row r="251" spans="1:96" ht="45" customHeight="1">
      <c r="A251" s="192"/>
      <c r="B251" s="729"/>
      <c r="C251" s="729"/>
      <c r="D251" s="199">
        <v>5</v>
      </c>
      <c r="E251" s="200" t="str">
        <f>Вопросы!F475</f>
        <v>Наличие системы управления капиталом</v>
      </c>
      <c r="F251" s="341"/>
      <c r="G251" s="365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83"/>
      <c r="AF251" s="183"/>
      <c r="AG251" s="183"/>
      <c r="AH251" s="183"/>
      <c r="AI251" s="183"/>
      <c r="AJ251" s="183"/>
      <c r="AK251" s="183"/>
      <c r="AL251" s="183"/>
      <c r="AM251" s="183"/>
      <c r="AN251" s="183"/>
      <c r="AO251" s="183"/>
      <c r="AP251" s="183"/>
      <c r="AQ251" s="183"/>
      <c r="AR251" s="183"/>
      <c r="AS251" s="183"/>
      <c r="AT251" s="183"/>
      <c r="AU251" s="183"/>
      <c r="AV251" s="183"/>
      <c r="AW251" s="183"/>
      <c r="AX251" s="183"/>
      <c r="AY251" s="183"/>
      <c r="AZ251" s="183"/>
      <c r="BA251" s="183"/>
      <c r="BB251" s="183"/>
      <c r="BC251" s="183"/>
      <c r="BD251" s="183"/>
      <c r="BE251" s="183"/>
      <c r="BF251" s="183"/>
      <c r="BG251" s="183"/>
      <c r="BH251" s="183"/>
      <c r="BI251" s="183"/>
      <c r="BJ251" s="183"/>
      <c r="BK251" s="183"/>
      <c r="BL251" s="183"/>
      <c r="BM251" s="183"/>
      <c r="BN251" s="183"/>
      <c r="BO251" s="183"/>
      <c r="BP251" s="183"/>
      <c r="BQ251" s="183"/>
      <c r="BR251" s="183"/>
      <c r="BS251" s="183"/>
      <c r="BT251" s="183"/>
      <c r="BU251" s="183"/>
      <c r="BV251" s="183"/>
      <c r="BW251" s="183"/>
      <c r="BX251" s="183"/>
      <c r="BY251" s="183"/>
      <c r="BZ251" s="183"/>
      <c r="CA251" s="183"/>
      <c r="CB251" s="183"/>
      <c r="CC251" s="183"/>
      <c r="CD251" s="183"/>
      <c r="CE251" s="183"/>
      <c r="CF251" s="183"/>
      <c r="CG251" s="183"/>
      <c r="CH251" s="183"/>
      <c r="CI251" s="183"/>
      <c r="CJ251" s="183"/>
      <c r="CK251" s="183"/>
      <c r="CL251" s="183"/>
      <c r="CM251" s="183"/>
      <c r="CN251" s="183"/>
      <c r="CO251" s="183"/>
      <c r="CP251" s="183"/>
      <c r="CQ251" s="183"/>
      <c r="CR251" s="183"/>
    </row>
    <row r="252" spans="1:96" ht="45" customHeight="1">
      <c r="A252" s="192"/>
      <c r="B252" s="729"/>
      <c r="C252" s="729"/>
      <c r="D252" s="199">
        <v>6</v>
      </c>
      <c r="E252" s="200" t="str">
        <f>Вопросы!F476</f>
        <v>Наличие стратегии по нахождению и мониторингу источников капитала в долгосрочной перспективе</v>
      </c>
      <c r="F252" s="341"/>
      <c r="G252" s="365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83"/>
      <c r="AD252" s="183"/>
      <c r="AE252" s="183"/>
      <c r="AF252" s="183"/>
      <c r="AG252" s="183"/>
      <c r="AH252" s="183"/>
      <c r="AI252" s="183"/>
      <c r="AJ252" s="183"/>
      <c r="AK252" s="183"/>
      <c r="AL252" s="183"/>
      <c r="AM252" s="183"/>
      <c r="AN252" s="183"/>
      <c r="AO252" s="183"/>
      <c r="AP252" s="183"/>
      <c r="AQ252" s="183"/>
      <c r="AR252" s="183"/>
      <c r="AS252" s="183"/>
      <c r="AT252" s="183"/>
      <c r="AU252" s="183"/>
      <c r="AV252" s="183"/>
      <c r="AW252" s="183"/>
      <c r="AX252" s="183"/>
      <c r="AY252" s="183"/>
      <c r="AZ252" s="183"/>
      <c r="BA252" s="183"/>
      <c r="BB252" s="183"/>
      <c r="BC252" s="183"/>
      <c r="BD252" s="183"/>
      <c r="BE252" s="183"/>
      <c r="BF252" s="183"/>
      <c r="BG252" s="183"/>
      <c r="BH252" s="183"/>
      <c r="BI252" s="183"/>
      <c r="BJ252" s="183"/>
      <c r="BK252" s="183"/>
      <c r="BL252" s="183"/>
      <c r="BM252" s="183"/>
      <c r="BN252" s="183"/>
      <c r="BO252" s="183"/>
      <c r="BP252" s="183"/>
      <c r="BQ252" s="183"/>
      <c r="BR252" s="183"/>
      <c r="BS252" s="183"/>
      <c r="BT252" s="183"/>
      <c r="BU252" s="183"/>
      <c r="BV252" s="183"/>
      <c r="BW252" s="183"/>
      <c r="BX252" s="183"/>
      <c r="BY252" s="183"/>
      <c r="BZ252" s="183"/>
      <c r="CA252" s="183"/>
      <c r="CB252" s="183"/>
      <c r="CC252" s="183"/>
      <c r="CD252" s="183"/>
      <c r="CE252" s="183"/>
      <c r="CF252" s="183"/>
      <c r="CG252" s="183"/>
      <c r="CH252" s="183"/>
      <c r="CI252" s="183"/>
      <c r="CJ252" s="183"/>
      <c r="CK252" s="183"/>
      <c r="CL252" s="183"/>
      <c r="CM252" s="183"/>
      <c r="CN252" s="183"/>
      <c r="CO252" s="183"/>
      <c r="CP252" s="183"/>
      <c r="CQ252" s="183"/>
      <c r="CR252" s="183"/>
    </row>
    <row r="253" spans="1:96" ht="45" customHeight="1">
      <c r="A253" s="192"/>
      <c r="B253" s="745" t="str">
        <f>Вопросы!D481</f>
        <v>2. Прибыль</v>
      </c>
      <c r="C253" s="733"/>
      <c r="D253" s="199">
        <v>1</v>
      </c>
      <c r="E253" s="200" t="str">
        <f>Вопросы!F481</f>
        <v xml:space="preserve">Наличие нераспределенной прибыли предудущих лет  </v>
      </c>
      <c r="F253" s="341"/>
      <c r="G253" s="365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83"/>
      <c r="AD253" s="183"/>
      <c r="AE253" s="183"/>
      <c r="AF253" s="183"/>
      <c r="AG253" s="183"/>
      <c r="AH253" s="183"/>
      <c r="AI253" s="183"/>
      <c r="AJ253" s="183"/>
      <c r="AK253" s="183"/>
      <c r="AL253" s="183"/>
      <c r="AM253" s="183"/>
      <c r="AN253" s="183"/>
      <c r="AO253" s="183"/>
      <c r="AP253" s="183"/>
      <c r="AQ253" s="183"/>
      <c r="AR253" s="183"/>
      <c r="AS253" s="183"/>
      <c r="AT253" s="183"/>
      <c r="AU253" s="183"/>
      <c r="AV253" s="183"/>
      <c r="AW253" s="183"/>
      <c r="AX253" s="183"/>
      <c r="AY253" s="183"/>
      <c r="AZ253" s="183"/>
      <c r="BA253" s="183"/>
      <c r="BB253" s="183"/>
      <c r="BC253" s="183"/>
      <c r="BD253" s="183"/>
      <c r="BE253" s="183"/>
      <c r="BF253" s="183"/>
      <c r="BG253" s="183"/>
      <c r="BH253" s="183"/>
      <c r="BI253" s="183"/>
      <c r="BJ253" s="183"/>
      <c r="BK253" s="183"/>
      <c r="BL253" s="183"/>
      <c r="BM253" s="183"/>
      <c r="BN253" s="183"/>
      <c r="BO253" s="183"/>
      <c r="BP253" s="183"/>
      <c r="BQ253" s="183"/>
      <c r="BR253" s="183"/>
      <c r="BS253" s="183"/>
      <c r="BT253" s="183"/>
      <c r="BU253" s="183"/>
      <c r="BV253" s="183"/>
      <c r="BW253" s="183"/>
      <c r="BX253" s="183"/>
      <c r="BY253" s="183"/>
      <c r="BZ253" s="183"/>
      <c r="CA253" s="183"/>
      <c r="CB253" s="183"/>
      <c r="CC253" s="183"/>
      <c r="CD253" s="183"/>
      <c r="CE253" s="183"/>
      <c r="CF253" s="183"/>
      <c r="CG253" s="183"/>
      <c r="CH253" s="183"/>
      <c r="CI253" s="183"/>
      <c r="CJ253" s="183"/>
      <c r="CK253" s="183"/>
      <c r="CL253" s="183"/>
      <c r="CM253" s="183"/>
      <c r="CN253" s="183"/>
      <c r="CO253" s="183"/>
      <c r="CP253" s="183"/>
      <c r="CQ253" s="183"/>
      <c r="CR253" s="183"/>
    </row>
    <row r="254" spans="1:96" ht="45" customHeight="1">
      <c r="A254" s="192"/>
      <c r="B254" s="746"/>
      <c r="C254" s="747"/>
      <c r="D254" s="199">
        <v>2</v>
      </c>
      <c r="E254" s="200" t="str">
        <f>Вопросы!F482</f>
        <v>Наличие нераспределенной прибыли отчетного периода</v>
      </c>
      <c r="F254" s="341"/>
      <c r="G254" s="365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83"/>
      <c r="AD254" s="183"/>
      <c r="AE254" s="183"/>
      <c r="AF254" s="183"/>
      <c r="AG254" s="183"/>
      <c r="AH254" s="183"/>
      <c r="AI254" s="183"/>
      <c r="AJ254" s="183"/>
      <c r="AK254" s="183"/>
      <c r="AL254" s="183"/>
      <c r="AM254" s="183"/>
      <c r="AN254" s="183"/>
      <c r="AO254" s="183"/>
      <c r="AP254" s="183"/>
      <c r="AQ254" s="183"/>
      <c r="AR254" s="183"/>
      <c r="AS254" s="183"/>
      <c r="AT254" s="183"/>
      <c r="AU254" s="183"/>
      <c r="AV254" s="183"/>
      <c r="AW254" s="183"/>
      <c r="AX254" s="183"/>
      <c r="AY254" s="183"/>
      <c r="AZ254" s="183"/>
      <c r="BA254" s="183"/>
      <c r="BB254" s="183"/>
      <c r="BC254" s="183"/>
      <c r="BD254" s="183"/>
      <c r="BE254" s="183"/>
      <c r="BF254" s="183"/>
      <c r="BG254" s="183"/>
      <c r="BH254" s="183"/>
      <c r="BI254" s="183"/>
      <c r="BJ254" s="183"/>
      <c r="BK254" s="183"/>
      <c r="BL254" s="183"/>
      <c r="BM254" s="183"/>
      <c r="BN254" s="183"/>
      <c r="BO254" s="183"/>
      <c r="BP254" s="183"/>
      <c r="BQ254" s="183"/>
      <c r="BR254" s="183"/>
      <c r="BS254" s="183"/>
      <c r="BT254" s="183"/>
      <c r="BU254" s="183"/>
      <c r="BV254" s="183"/>
      <c r="BW254" s="183"/>
      <c r="BX254" s="183"/>
      <c r="BY254" s="183"/>
      <c r="BZ254" s="183"/>
      <c r="CA254" s="183"/>
      <c r="CB254" s="183"/>
      <c r="CC254" s="183"/>
      <c r="CD254" s="183"/>
      <c r="CE254" s="183"/>
      <c r="CF254" s="183"/>
      <c r="CG254" s="183"/>
      <c r="CH254" s="183"/>
      <c r="CI254" s="183"/>
      <c r="CJ254" s="183"/>
      <c r="CK254" s="183"/>
      <c r="CL254" s="183"/>
      <c r="CM254" s="183"/>
      <c r="CN254" s="183"/>
      <c r="CO254" s="183"/>
      <c r="CP254" s="183"/>
      <c r="CQ254" s="183"/>
      <c r="CR254" s="183"/>
    </row>
    <row r="255" spans="1:96" ht="45" customHeight="1">
      <c r="A255" s="192"/>
      <c r="B255" s="746"/>
      <c r="C255" s="747"/>
      <c r="D255" s="199">
        <v>3</v>
      </c>
      <c r="E255" s="200" t="str">
        <f>Вопросы!F483</f>
        <v>Изменение прибыли (по сравнению с прошлым годом)</v>
      </c>
      <c r="F255" s="341"/>
      <c r="G255" s="365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83"/>
      <c r="AD255" s="183"/>
      <c r="AE255" s="183"/>
      <c r="AF255" s="183"/>
      <c r="AG255" s="183"/>
      <c r="AH255" s="183"/>
      <c r="AI255" s="183"/>
      <c r="AJ255" s="183"/>
      <c r="AK255" s="183"/>
      <c r="AL255" s="183"/>
      <c r="AM255" s="183"/>
      <c r="AN255" s="183"/>
      <c r="AO255" s="183"/>
      <c r="AP255" s="183"/>
      <c r="AQ255" s="183"/>
      <c r="AR255" s="183"/>
      <c r="AS255" s="183"/>
      <c r="AT255" s="183"/>
      <c r="AU255" s="183"/>
      <c r="AV255" s="183"/>
      <c r="AW255" s="183"/>
      <c r="AX255" s="183"/>
      <c r="AY255" s="183"/>
      <c r="AZ255" s="183"/>
      <c r="BA255" s="183"/>
      <c r="BB255" s="183"/>
      <c r="BC255" s="183"/>
      <c r="BD255" s="183"/>
      <c r="BE255" s="183"/>
      <c r="BF255" s="183"/>
      <c r="BG255" s="183"/>
      <c r="BH255" s="183"/>
      <c r="BI255" s="183"/>
      <c r="BJ255" s="183"/>
      <c r="BK255" s="183"/>
      <c r="BL255" s="183"/>
      <c r="BM255" s="183"/>
      <c r="BN255" s="183"/>
      <c r="BO255" s="183"/>
      <c r="BP255" s="183"/>
      <c r="BQ255" s="183"/>
      <c r="BR255" s="183"/>
      <c r="BS255" s="183"/>
      <c r="BT255" s="183"/>
      <c r="BU255" s="183"/>
      <c r="BV255" s="183"/>
      <c r="BW255" s="183"/>
      <c r="BX255" s="183"/>
      <c r="BY255" s="183"/>
      <c r="BZ255" s="183"/>
      <c r="CA255" s="183"/>
      <c r="CB255" s="183"/>
      <c r="CC255" s="183"/>
      <c r="CD255" s="183"/>
      <c r="CE255" s="183"/>
      <c r="CF255" s="183"/>
      <c r="CG255" s="183"/>
      <c r="CH255" s="183"/>
      <c r="CI255" s="183"/>
      <c r="CJ255" s="183"/>
      <c r="CK255" s="183"/>
      <c r="CL255" s="183"/>
      <c r="CM255" s="183"/>
      <c r="CN255" s="183"/>
      <c r="CO255" s="183"/>
      <c r="CP255" s="183"/>
      <c r="CQ255" s="183"/>
      <c r="CR255" s="183"/>
    </row>
    <row r="256" spans="1:96" ht="45" customHeight="1">
      <c r="A256" s="192"/>
      <c r="B256" s="746"/>
      <c r="C256" s="747"/>
      <c r="D256" s="199">
        <v>4</v>
      </c>
      <c r="E256" s="200" t="str">
        <f>Вопросы!F484</f>
        <v>Доля нереализованной прибыли (прибыль по еще не закрытым позициям), распределенной в качестве дивидендоа</v>
      </c>
      <c r="F256" s="341"/>
      <c r="G256" s="365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83"/>
      <c r="AD256" s="183"/>
      <c r="AE256" s="183"/>
      <c r="AF256" s="183"/>
      <c r="AG256" s="183"/>
      <c r="AH256" s="183"/>
      <c r="AI256" s="183"/>
      <c r="AJ256" s="183"/>
      <c r="AK256" s="183"/>
      <c r="AL256" s="183"/>
      <c r="AM256" s="183"/>
      <c r="AN256" s="183"/>
      <c r="AO256" s="183"/>
      <c r="AP256" s="183"/>
      <c r="AQ256" s="183"/>
      <c r="AR256" s="183"/>
      <c r="AS256" s="183"/>
      <c r="AT256" s="183"/>
      <c r="AU256" s="183"/>
      <c r="AV256" s="183"/>
      <c r="AW256" s="183"/>
      <c r="AX256" s="183"/>
      <c r="AY256" s="183"/>
      <c r="AZ256" s="183"/>
      <c r="BA256" s="183"/>
      <c r="BB256" s="183"/>
      <c r="BC256" s="183"/>
      <c r="BD256" s="183"/>
      <c r="BE256" s="183"/>
      <c r="BF256" s="183"/>
      <c r="BG256" s="183"/>
      <c r="BH256" s="183"/>
      <c r="BI256" s="183"/>
      <c r="BJ256" s="183"/>
      <c r="BK256" s="183"/>
      <c r="BL256" s="183"/>
      <c r="BM256" s="183"/>
      <c r="BN256" s="183"/>
      <c r="BO256" s="183"/>
      <c r="BP256" s="183"/>
      <c r="BQ256" s="183"/>
      <c r="BR256" s="183"/>
      <c r="BS256" s="183"/>
      <c r="BT256" s="183"/>
      <c r="BU256" s="183"/>
      <c r="BV256" s="183"/>
      <c r="BW256" s="183"/>
      <c r="BX256" s="183"/>
      <c r="BY256" s="183"/>
      <c r="BZ256" s="183"/>
      <c r="CA256" s="183"/>
      <c r="CB256" s="183"/>
      <c r="CC256" s="183"/>
      <c r="CD256" s="183"/>
      <c r="CE256" s="183"/>
      <c r="CF256" s="183"/>
      <c r="CG256" s="183"/>
      <c r="CH256" s="183"/>
      <c r="CI256" s="183"/>
      <c r="CJ256" s="183"/>
      <c r="CK256" s="183"/>
      <c r="CL256" s="183"/>
      <c r="CM256" s="183"/>
      <c r="CN256" s="183"/>
      <c r="CO256" s="183"/>
      <c r="CP256" s="183"/>
      <c r="CQ256" s="183"/>
      <c r="CR256" s="183"/>
    </row>
    <row r="257" spans="1:96" ht="45" customHeight="1">
      <c r="A257" s="192"/>
      <c r="B257" s="729" t="str">
        <f>Вопросы!D491</f>
        <v>3. Доступ к дополнительному капиталу</v>
      </c>
      <c r="C257" s="729"/>
      <c r="D257" s="199">
        <v>1</v>
      </c>
      <c r="E257" s="200" t="str">
        <f>Вопросы!F491</f>
        <v xml:space="preserve">Является ли организация (или ее родительская организация) листингуемой </v>
      </c>
      <c r="F257" s="341"/>
      <c r="G257" s="365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83"/>
      <c r="AF257" s="183"/>
      <c r="AG257" s="183"/>
      <c r="AH257" s="183"/>
      <c r="AI257" s="183"/>
      <c r="AJ257" s="183"/>
      <c r="AK257" s="183"/>
      <c r="AL257" s="183"/>
      <c r="AM257" s="183"/>
      <c r="AN257" s="183"/>
      <c r="AO257" s="183"/>
      <c r="AP257" s="183"/>
      <c r="AQ257" s="183"/>
      <c r="AR257" s="183"/>
      <c r="AS257" s="183"/>
      <c r="AT257" s="183"/>
      <c r="AU257" s="183"/>
      <c r="AV257" s="183"/>
      <c r="AW257" s="183"/>
      <c r="AX257" s="183"/>
      <c r="AY257" s="183"/>
      <c r="AZ257" s="183"/>
      <c r="BA257" s="183"/>
      <c r="BB257" s="183"/>
      <c r="BC257" s="183"/>
      <c r="BD257" s="183"/>
      <c r="BE257" s="183"/>
      <c r="BF257" s="183"/>
      <c r="BG257" s="183"/>
      <c r="BH257" s="183"/>
      <c r="BI257" s="183"/>
      <c r="BJ257" s="183"/>
      <c r="BK257" s="183"/>
      <c r="BL257" s="183"/>
      <c r="BM257" s="183"/>
      <c r="BN257" s="183"/>
      <c r="BO257" s="183"/>
      <c r="BP257" s="183"/>
      <c r="BQ257" s="183"/>
      <c r="BR257" s="183"/>
      <c r="BS257" s="183"/>
      <c r="BT257" s="183"/>
      <c r="BU257" s="183"/>
      <c r="BV257" s="183"/>
      <c r="BW257" s="183"/>
      <c r="BX257" s="183"/>
      <c r="BY257" s="183"/>
      <c r="BZ257" s="183"/>
      <c r="CA257" s="183"/>
      <c r="CB257" s="183"/>
      <c r="CC257" s="183"/>
      <c r="CD257" s="183"/>
      <c r="CE257" s="183"/>
      <c r="CF257" s="183"/>
      <c r="CG257" s="183"/>
      <c r="CH257" s="183"/>
      <c r="CI257" s="183"/>
      <c r="CJ257" s="183"/>
      <c r="CK257" s="183"/>
      <c r="CL257" s="183"/>
      <c r="CM257" s="183"/>
      <c r="CN257" s="183"/>
      <c r="CO257" s="183"/>
      <c r="CP257" s="183"/>
      <c r="CQ257" s="183"/>
      <c r="CR257" s="183"/>
    </row>
    <row r="258" spans="1:96" ht="45" customHeight="1">
      <c r="A258" s="192"/>
      <c r="B258" s="729"/>
      <c r="C258" s="729"/>
      <c r="D258" s="199">
        <v>2</v>
      </c>
      <c r="E258" s="200" t="str">
        <f>Вопросы!F492</f>
        <v xml:space="preserve">Наличие плана по увеличению или получению дополнительного капитала в случае необходимости </v>
      </c>
      <c r="F258" s="341"/>
      <c r="G258" s="365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83"/>
      <c r="AD258" s="183"/>
      <c r="AE258" s="183"/>
      <c r="AF258" s="183"/>
      <c r="AG258" s="183"/>
      <c r="AH258" s="183"/>
      <c r="AI258" s="183"/>
      <c r="AJ258" s="183"/>
      <c r="AK258" s="183"/>
      <c r="AL258" s="183"/>
      <c r="AM258" s="183"/>
      <c r="AN258" s="183"/>
      <c r="AO258" s="183"/>
      <c r="AP258" s="183"/>
      <c r="AQ258" s="183"/>
      <c r="AR258" s="183"/>
      <c r="AS258" s="183"/>
      <c r="AT258" s="183"/>
      <c r="AU258" s="183"/>
      <c r="AV258" s="183"/>
      <c r="AW258" s="183"/>
      <c r="AX258" s="183"/>
      <c r="AY258" s="183"/>
      <c r="AZ258" s="183"/>
      <c r="BA258" s="183"/>
      <c r="BB258" s="183"/>
      <c r="BC258" s="183"/>
      <c r="BD258" s="183"/>
      <c r="BE258" s="183"/>
      <c r="BF258" s="183"/>
      <c r="BG258" s="183"/>
      <c r="BH258" s="183"/>
      <c r="BI258" s="183"/>
      <c r="BJ258" s="183"/>
      <c r="BK258" s="183"/>
      <c r="BL258" s="183"/>
      <c r="BM258" s="183"/>
      <c r="BN258" s="183"/>
      <c r="BO258" s="183"/>
      <c r="BP258" s="183"/>
      <c r="BQ258" s="183"/>
      <c r="BR258" s="183"/>
      <c r="BS258" s="183"/>
      <c r="BT258" s="183"/>
      <c r="BU258" s="183"/>
      <c r="BV258" s="183"/>
      <c r="BW258" s="183"/>
      <c r="BX258" s="183"/>
      <c r="BY258" s="183"/>
      <c r="BZ258" s="183"/>
      <c r="CA258" s="183"/>
      <c r="CB258" s="183"/>
      <c r="CC258" s="183"/>
      <c r="CD258" s="183"/>
      <c r="CE258" s="183"/>
      <c r="CF258" s="183"/>
      <c r="CG258" s="183"/>
      <c r="CH258" s="183"/>
      <c r="CI258" s="183"/>
      <c r="CJ258" s="183"/>
      <c r="CK258" s="183"/>
      <c r="CL258" s="183"/>
      <c r="CM258" s="183"/>
      <c r="CN258" s="183"/>
      <c r="CO258" s="183"/>
      <c r="CP258" s="183"/>
      <c r="CQ258" s="183"/>
      <c r="CR258" s="183"/>
    </row>
    <row r="259" spans="1:96" ht="45" customHeight="1">
      <c r="A259" s="192"/>
      <c r="B259" s="752" t="str">
        <f>Вопросы!D501</f>
        <v>Для компаний общего страхования</v>
      </c>
      <c r="C259" s="737"/>
      <c r="D259" s="737"/>
      <c r="E259" s="737"/>
      <c r="F259" s="738"/>
      <c r="G259" s="365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83"/>
      <c r="AD259" s="183"/>
      <c r="AE259" s="183"/>
      <c r="AF259" s="183"/>
      <c r="AG259" s="183"/>
      <c r="AH259" s="183"/>
      <c r="AI259" s="183"/>
      <c r="AJ259" s="183"/>
      <c r="AK259" s="183"/>
      <c r="AL259" s="183"/>
      <c r="AM259" s="183"/>
      <c r="AN259" s="183"/>
      <c r="AO259" s="183"/>
      <c r="AP259" s="183"/>
      <c r="AQ259" s="183"/>
      <c r="AR259" s="183"/>
      <c r="AS259" s="183"/>
      <c r="AT259" s="183"/>
      <c r="AU259" s="183"/>
      <c r="AV259" s="183"/>
      <c r="AW259" s="183"/>
      <c r="AX259" s="183"/>
      <c r="AY259" s="183"/>
      <c r="AZ259" s="183"/>
      <c r="BA259" s="183"/>
      <c r="BB259" s="183"/>
      <c r="BC259" s="183"/>
      <c r="BD259" s="183"/>
      <c r="BE259" s="183"/>
      <c r="BF259" s="183"/>
      <c r="BG259" s="183"/>
      <c r="BH259" s="183"/>
      <c r="BI259" s="183"/>
      <c r="BJ259" s="183"/>
      <c r="BK259" s="183"/>
      <c r="BL259" s="183"/>
      <c r="BM259" s="183"/>
      <c r="BN259" s="183"/>
      <c r="BO259" s="183"/>
      <c r="BP259" s="183"/>
      <c r="BQ259" s="183"/>
      <c r="BR259" s="183"/>
      <c r="BS259" s="183"/>
      <c r="BT259" s="183"/>
      <c r="BU259" s="183"/>
      <c r="BV259" s="183"/>
      <c r="BW259" s="183"/>
      <c r="BX259" s="183"/>
      <c r="BY259" s="183"/>
      <c r="BZ259" s="183"/>
      <c r="CA259" s="183"/>
      <c r="CB259" s="183"/>
      <c r="CC259" s="183"/>
      <c r="CD259" s="183"/>
      <c r="CE259" s="183"/>
      <c r="CF259" s="183"/>
      <c r="CG259" s="183"/>
      <c r="CH259" s="183"/>
      <c r="CI259" s="183"/>
      <c r="CJ259" s="183"/>
      <c r="CK259" s="183"/>
      <c r="CL259" s="183"/>
      <c r="CM259" s="183"/>
      <c r="CN259" s="183"/>
      <c r="CO259" s="183"/>
      <c r="CP259" s="183"/>
      <c r="CQ259" s="183"/>
      <c r="CR259" s="183"/>
    </row>
    <row r="260" spans="1:96" ht="45" customHeight="1">
      <c r="A260" s="192"/>
      <c r="B260" s="199">
        <v>1</v>
      </c>
      <c r="C260" s="753" t="str">
        <f>Вопросы!F501</f>
        <v>Рыночная доля обязательств</v>
      </c>
      <c r="D260" s="754"/>
      <c r="E260" s="755"/>
      <c r="F260" s="341"/>
      <c r="G260" s="365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83"/>
      <c r="AD260" s="183"/>
      <c r="AE260" s="183"/>
      <c r="AF260" s="183"/>
      <c r="AG260" s="183"/>
      <c r="AH260" s="183"/>
      <c r="AI260" s="183"/>
      <c r="AJ260" s="183"/>
      <c r="AK260" s="183"/>
      <c r="AL260" s="183"/>
      <c r="AM260" s="183"/>
      <c r="AN260" s="183"/>
      <c r="AO260" s="183"/>
      <c r="AP260" s="183"/>
      <c r="AQ260" s="183"/>
      <c r="AR260" s="183"/>
      <c r="AS260" s="183"/>
      <c r="AT260" s="183"/>
      <c r="AU260" s="183"/>
      <c r="AV260" s="183"/>
      <c r="AW260" s="183"/>
      <c r="AX260" s="183"/>
      <c r="AY260" s="183"/>
      <c r="AZ260" s="183"/>
      <c r="BA260" s="183"/>
      <c r="BB260" s="183"/>
      <c r="BC260" s="183"/>
      <c r="BD260" s="183"/>
      <c r="BE260" s="183"/>
      <c r="BF260" s="183"/>
      <c r="BG260" s="183"/>
      <c r="BH260" s="183"/>
      <c r="BI260" s="183"/>
      <c r="BJ260" s="183"/>
      <c r="BK260" s="183"/>
      <c r="BL260" s="183"/>
      <c r="BM260" s="183"/>
      <c r="BN260" s="183"/>
      <c r="BO260" s="183"/>
      <c r="BP260" s="183"/>
      <c r="BQ260" s="183"/>
      <c r="BR260" s="183"/>
      <c r="BS260" s="183"/>
      <c r="BT260" s="183"/>
      <c r="BU260" s="183"/>
      <c r="BV260" s="183"/>
      <c r="BW260" s="183"/>
      <c r="BX260" s="183"/>
      <c r="BY260" s="183"/>
      <c r="BZ260" s="183"/>
      <c r="CA260" s="183"/>
      <c r="CB260" s="183"/>
      <c r="CC260" s="183"/>
      <c r="CD260" s="183"/>
      <c r="CE260" s="183"/>
      <c r="CF260" s="183"/>
      <c r="CG260" s="183"/>
      <c r="CH260" s="183"/>
      <c r="CI260" s="183"/>
      <c r="CJ260" s="183"/>
      <c r="CK260" s="183"/>
      <c r="CL260" s="183"/>
      <c r="CM260" s="183"/>
      <c r="CN260" s="183"/>
      <c r="CO260" s="183"/>
      <c r="CP260" s="183"/>
      <c r="CQ260" s="183"/>
      <c r="CR260" s="183"/>
    </row>
    <row r="261" spans="1:96" ht="45" customHeight="1">
      <c r="A261" s="192"/>
      <c r="B261" s="199">
        <v>2</v>
      </c>
      <c r="C261" s="753" t="str">
        <f>Вопросы!F502</f>
        <v>Рыночная доля действующих договоров</v>
      </c>
      <c r="D261" s="754"/>
      <c r="E261" s="755"/>
      <c r="F261" s="341"/>
      <c r="G261" s="365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83"/>
      <c r="AD261" s="183"/>
      <c r="AE261" s="183"/>
      <c r="AF261" s="183"/>
      <c r="AG261" s="183"/>
      <c r="AH261" s="183"/>
      <c r="AI261" s="183"/>
      <c r="AJ261" s="183"/>
      <c r="AK261" s="183"/>
      <c r="AL261" s="183"/>
      <c r="AM261" s="183"/>
      <c r="AN261" s="183"/>
      <c r="AO261" s="183"/>
      <c r="AP261" s="183"/>
      <c r="AQ261" s="183"/>
      <c r="AR261" s="183"/>
      <c r="AS261" s="183"/>
      <c r="AT261" s="183"/>
      <c r="AU261" s="183"/>
      <c r="AV261" s="183"/>
      <c r="AW261" s="183"/>
      <c r="AX261" s="183"/>
      <c r="AY261" s="183"/>
      <c r="AZ261" s="183"/>
      <c r="BA261" s="183"/>
      <c r="BB261" s="183"/>
      <c r="BC261" s="183"/>
      <c r="BD261" s="183"/>
      <c r="BE261" s="183"/>
      <c r="BF261" s="183"/>
      <c r="BG261" s="183"/>
      <c r="BH261" s="183"/>
      <c r="BI261" s="183"/>
      <c r="BJ261" s="183"/>
      <c r="BK261" s="183"/>
      <c r="BL261" s="183"/>
      <c r="BM261" s="183"/>
      <c r="BN261" s="183"/>
      <c r="BO261" s="183"/>
      <c r="BP261" s="183"/>
      <c r="BQ261" s="183"/>
      <c r="BR261" s="183"/>
      <c r="BS261" s="183"/>
      <c r="BT261" s="183"/>
      <c r="BU261" s="183"/>
      <c r="BV261" s="183"/>
      <c r="BW261" s="183"/>
      <c r="BX261" s="183"/>
      <c r="BY261" s="183"/>
      <c r="BZ261" s="183"/>
      <c r="CA261" s="183"/>
      <c r="CB261" s="183"/>
      <c r="CC261" s="183"/>
      <c r="CD261" s="183"/>
      <c r="CE261" s="183"/>
      <c r="CF261" s="183"/>
      <c r="CG261" s="183"/>
      <c r="CH261" s="183"/>
      <c r="CI261" s="183"/>
      <c r="CJ261" s="183"/>
      <c r="CK261" s="183"/>
      <c r="CL261" s="183"/>
      <c r="CM261" s="183"/>
      <c r="CN261" s="183"/>
      <c r="CO261" s="183"/>
      <c r="CP261" s="183"/>
      <c r="CQ261" s="183"/>
      <c r="CR261" s="183"/>
    </row>
    <row r="262" spans="1:96" ht="45" customHeight="1">
      <c r="A262" s="192"/>
      <c r="B262" s="199">
        <v>3</v>
      </c>
      <c r="C262" s="753" t="str">
        <f>Вопросы!F503</f>
        <v>Рыночная доля премий</v>
      </c>
      <c r="D262" s="754"/>
      <c r="E262" s="755"/>
      <c r="F262" s="341"/>
      <c r="G262" s="365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83"/>
      <c r="AD262" s="183"/>
      <c r="AE262" s="183"/>
      <c r="AF262" s="183"/>
      <c r="AG262" s="183"/>
      <c r="AH262" s="183"/>
      <c r="AI262" s="183"/>
      <c r="AJ262" s="183"/>
      <c r="AK262" s="183"/>
      <c r="AL262" s="183"/>
      <c r="AM262" s="183"/>
      <c r="AN262" s="183"/>
      <c r="AO262" s="183"/>
      <c r="AP262" s="183"/>
      <c r="AQ262" s="183"/>
      <c r="AR262" s="183"/>
      <c r="AS262" s="183"/>
      <c r="AT262" s="183"/>
      <c r="AU262" s="183"/>
      <c r="AV262" s="183"/>
      <c r="AW262" s="183"/>
      <c r="AX262" s="183"/>
      <c r="AY262" s="183"/>
      <c r="AZ262" s="183"/>
      <c r="BA262" s="183"/>
      <c r="BB262" s="183"/>
      <c r="BC262" s="183"/>
      <c r="BD262" s="183"/>
      <c r="BE262" s="183"/>
      <c r="BF262" s="183"/>
      <c r="BG262" s="183"/>
      <c r="BH262" s="183"/>
      <c r="BI262" s="183"/>
      <c r="BJ262" s="183"/>
      <c r="BK262" s="183"/>
      <c r="BL262" s="183"/>
      <c r="BM262" s="183"/>
      <c r="BN262" s="183"/>
      <c r="BO262" s="183"/>
      <c r="BP262" s="183"/>
      <c r="BQ262" s="183"/>
      <c r="BR262" s="183"/>
      <c r="BS262" s="183"/>
      <c r="BT262" s="183"/>
      <c r="BU262" s="183"/>
      <c r="BV262" s="183"/>
      <c r="BW262" s="183"/>
      <c r="BX262" s="183"/>
      <c r="BY262" s="183"/>
      <c r="BZ262" s="183"/>
      <c r="CA262" s="183"/>
      <c r="CB262" s="183"/>
      <c r="CC262" s="183"/>
      <c r="CD262" s="183"/>
      <c r="CE262" s="183"/>
      <c r="CF262" s="183"/>
      <c r="CG262" s="183"/>
      <c r="CH262" s="183"/>
      <c r="CI262" s="183"/>
      <c r="CJ262" s="183"/>
      <c r="CK262" s="183"/>
      <c r="CL262" s="183"/>
      <c r="CM262" s="183"/>
      <c r="CN262" s="183"/>
      <c r="CO262" s="183"/>
      <c r="CP262" s="183"/>
      <c r="CQ262" s="183"/>
      <c r="CR262" s="183"/>
    </row>
    <row r="263" spans="1:96" ht="45" customHeight="1">
      <c r="A263" s="192"/>
      <c r="B263" s="752" t="str">
        <f>Вопросы!D511</f>
        <v>Для компаний страхования жизни</v>
      </c>
      <c r="C263" s="737"/>
      <c r="D263" s="737"/>
      <c r="E263" s="737"/>
      <c r="F263" s="738"/>
      <c r="G263" s="365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83"/>
      <c r="AD263" s="183"/>
      <c r="AE263" s="183"/>
      <c r="AF263" s="183"/>
      <c r="AG263" s="183"/>
      <c r="AH263" s="183"/>
      <c r="AI263" s="183"/>
      <c r="AJ263" s="183"/>
      <c r="AK263" s="183"/>
      <c r="AL263" s="183"/>
      <c r="AM263" s="183"/>
      <c r="AN263" s="183"/>
      <c r="AO263" s="183"/>
      <c r="AP263" s="183"/>
      <c r="AQ263" s="183"/>
      <c r="AR263" s="183"/>
      <c r="AS263" s="183"/>
      <c r="AT263" s="183"/>
      <c r="AU263" s="183"/>
      <c r="AV263" s="183"/>
      <c r="AW263" s="183"/>
      <c r="AX263" s="183"/>
      <c r="AY263" s="183"/>
      <c r="AZ263" s="183"/>
      <c r="BA263" s="183"/>
      <c r="BB263" s="183"/>
      <c r="BC263" s="183"/>
      <c r="BD263" s="183"/>
      <c r="BE263" s="183"/>
      <c r="BF263" s="183"/>
      <c r="BG263" s="183"/>
      <c r="BH263" s="183"/>
      <c r="BI263" s="183"/>
      <c r="BJ263" s="183"/>
      <c r="BK263" s="183"/>
      <c r="BL263" s="183"/>
      <c r="BM263" s="183"/>
      <c r="BN263" s="183"/>
      <c r="BO263" s="183"/>
      <c r="BP263" s="183"/>
      <c r="BQ263" s="183"/>
      <c r="BR263" s="183"/>
      <c r="BS263" s="183"/>
      <c r="BT263" s="183"/>
      <c r="BU263" s="183"/>
      <c r="BV263" s="183"/>
      <c r="BW263" s="183"/>
      <c r="BX263" s="183"/>
      <c r="BY263" s="183"/>
      <c r="BZ263" s="183"/>
      <c r="CA263" s="183"/>
      <c r="CB263" s="183"/>
      <c r="CC263" s="183"/>
      <c r="CD263" s="183"/>
      <c r="CE263" s="183"/>
      <c r="CF263" s="183"/>
      <c r="CG263" s="183"/>
      <c r="CH263" s="183"/>
      <c r="CI263" s="183"/>
      <c r="CJ263" s="183"/>
      <c r="CK263" s="183"/>
      <c r="CL263" s="183"/>
      <c r="CM263" s="183"/>
      <c r="CN263" s="183"/>
      <c r="CO263" s="183"/>
      <c r="CP263" s="183"/>
      <c r="CQ263" s="183"/>
      <c r="CR263" s="183"/>
    </row>
    <row r="264" spans="1:96" ht="45" customHeight="1">
      <c r="A264" s="192"/>
      <c r="B264" s="199">
        <v>1</v>
      </c>
      <c r="C264" s="753" t="str">
        <f>Вопросы!F511</f>
        <v>Рыночная доля обязательств</v>
      </c>
      <c r="D264" s="754"/>
      <c r="E264" s="755"/>
      <c r="F264" s="341"/>
      <c r="G264" s="365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83"/>
      <c r="AD264" s="183"/>
      <c r="AE264" s="183"/>
      <c r="AF264" s="183"/>
      <c r="AG264" s="183"/>
      <c r="AH264" s="183"/>
      <c r="AI264" s="183"/>
      <c r="AJ264" s="183"/>
      <c r="AK264" s="183"/>
      <c r="AL264" s="183"/>
      <c r="AM264" s="183"/>
      <c r="AN264" s="183"/>
      <c r="AO264" s="183"/>
      <c r="AP264" s="183"/>
      <c r="AQ264" s="183"/>
      <c r="AR264" s="183"/>
      <c r="AS264" s="183"/>
      <c r="AT264" s="183"/>
      <c r="AU264" s="183"/>
      <c r="AV264" s="183"/>
      <c r="AW264" s="183"/>
      <c r="AX264" s="183"/>
      <c r="AY264" s="183"/>
      <c r="AZ264" s="183"/>
      <c r="BA264" s="183"/>
      <c r="BB264" s="183"/>
      <c r="BC264" s="183"/>
      <c r="BD264" s="183"/>
      <c r="BE264" s="183"/>
      <c r="BF264" s="183"/>
      <c r="BG264" s="183"/>
      <c r="BH264" s="183"/>
      <c r="BI264" s="183"/>
      <c r="BJ264" s="183"/>
      <c r="BK264" s="183"/>
      <c r="BL264" s="183"/>
      <c r="BM264" s="183"/>
      <c r="BN264" s="183"/>
      <c r="BO264" s="183"/>
      <c r="BP264" s="183"/>
      <c r="BQ264" s="183"/>
      <c r="BR264" s="183"/>
      <c r="BS264" s="183"/>
      <c r="BT264" s="183"/>
      <c r="BU264" s="183"/>
      <c r="BV264" s="183"/>
      <c r="BW264" s="183"/>
      <c r="BX264" s="183"/>
      <c r="BY264" s="183"/>
      <c r="BZ264" s="183"/>
      <c r="CA264" s="183"/>
      <c r="CB264" s="183"/>
      <c r="CC264" s="183"/>
      <c r="CD264" s="183"/>
      <c r="CE264" s="183"/>
      <c r="CF264" s="183"/>
      <c r="CG264" s="183"/>
      <c r="CH264" s="183"/>
      <c r="CI264" s="183"/>
      <c r="CJ264" s="183"/>
      <c r="CK264" s="183"/>
      <c r="CL264" s="183"/>
      <c r="CM264" s="183"/>
      <c r="CN264" s="183"/>
      <c r="CO264" s="183"/>
      <c r="CP264" s="183"/>
      <c r="CQ264" s="183"/>
      <c r="CR264" s="183"/>
    </row>
    <row r="265" spans="1:96" ht="45" customHeight="1">
      <c r="A265" s="192"/>
      <c r="B265" s="199">
        <v>2</v>
      </c>
      <c r="C265" s="753" t="str">
        <f>Вопросы!F512</f>
        <v>Рыночная доля действующих договоров</v>
      </c>
      <c r="D265" s="754"/>
      <c r="E265" s="755"/>
      <c r="F265" s="341"/>
      <c r="G265" s="365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83"/>
      <c r="AD265" s="183"/>
      <c r="AE265" s="183"/>
      <c r="AF265" s="183"/>
      <c r="AG265" s="183"/>
      <c r="AH265" s="183"/>
      <c r="AI265" s="183"/>
      <c r="AJ265" s="183"/>
      <c r="AK265" s="183"/>
      <c r="AL265" s="183"/>
      <c r="AM265" s="183"/>
      <c r="AN265" s="183"/>
      <c r="AO265" s="183"/>
      <c r="AP265" s="183"/>
      <c r="AQ265" s="183"/>
      <c r="AR265" s="183"/>
      <c r="AS265" s="183"/>
      <c r="AT265" s="183"/>
      <c r="AU265" s="183"/>
      <c r="AV265" s="183"/>
      <c r="AW265" s="183"/>
      <c r="AX265" s="183"/>
      <c r="AY265" s="183"/>
      <c r="AZ265" s="183"/>
      <c r="BA265" s="183"/>
      <c r="BB265" s="183"/>
      <c r="BC265" s="183"/>
      <c r="BD265" s="183"/>
      <c r="BE265" s="183"/>
      <c r="BF265" s="183"/>
      <c r="BG265" s="183"/>
      <c r="BH265" s="183"/>
      <c r="BI265" s="183"/>
      <c r="BJ265" s="183"/>
      <c r="BK265" s="183"/>
      <c r="BL265" s="183"/>
      <c r="BM265" s="183"/>
      <c r="BN265" s="183"/>
      <c r="BO265" s="183"/>
      <c r="BP265" s="183"/>
      <c r="BQ265" s="183"/>
      <c r="BR265" s="183"/>
      <c r="BS265" s="183"/>
      <c r="BT265" s="183"/>
      <c r="BU265" s="183"/>
      <c r="BV265" s="183"/>
      <c r="BW265" s="183"/>
      <c r="BX265" s="183"/>
      <c r="BY265" s="183"/>
      <c r="BZ265" s="183"/>
      <c r="CA265" s="183"/>
      <c r="CB265" s="183"/>
      <c r="CC265" s="183"/>
      <c r="CD265" s="183"/>
      <c r="CE265" s="183"/>
      <c r="CF265" s="183"/>
      <c r="CG265" s="183"/>
      <c r="CH265" s="183"/>
      <c r="CI265" s="183"/>
      <c r="CJ265" s="183"/>
      <c r="CK265" s="183"/>
      <c r="CL265" s="183"/>
      <c r="CM265" s="183"/>
      <c r="CN265" s="183"/>
      <c r="CO265" s="183"/>
      <c r="CP265" s="183"/>
      <c r="CQ265" s="183"/>
      <c r="CR265" s="183"/>
    </row>
    <row r="266" spans="1:96" ht="45" customHeight="1">
      <c r="A266" s="192"/>
      <c r="B266" s="199">
        <v>3</v>
      </c>
      <c r="C266" s="758" t="str">
        <f>Вопросы!F513</f>
        <v>Рыночная доля технических провизий (страховых резервов)</v>
      </c>
      <c r="D266" s="758"/>
      <c r="E266" s="758"/>
      <c r="F266" s="341"/>
      <c r="G266" s="365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83"/>
      <c r="AD266" s="183"/>
      <c r="AE266" s="183"/>
      <c r="AF266" s="183"/>
      <c r="AG266" s="183"/>
      <c r="AH266" s="183"/>
      <c r="AI266" s="183"/>
      <c r="AJ266" s="183"/>
      <c r="AK266" s="183"/>
      <c r="AL266" s="183"/>
      <c r="AM266" s="183"/>
      <c r="AN266" s="183"/>
      <c r="AO266" s="183"/>
      <c r="AP266" s="183"/>
      <c r="AQ266" s="183"/>
      <c r="AR266" s="183"/>
      <c r="AS266" s="183"/>
      <c r="AT266" s="183"/>
      <c r="AU266" s="183"/>
      <c r="AV266" s="183"/>
      <c r="AW266" s="183"/>
      <c r="AX266" s="183"/>
      <c r="AY266" s="183"/>
      <c r="AZ266" s="183"/>
      <c r="BA266" s="183"/>
      <c r="BB266" s="183"/>
      <c r="BC266" s="183"/>
      <c r="BD266" s="183"/>
      <c r="BE266" s="183"/>
      <c r="BF266" s="183"/>
      <c r="BG266" s="183"/>
      <c r="BH266" s="183"/>
      <c r="BI266" s="183"/>
      <c r="BJ266" s="183"/>
      <c r="BK266" s="183"/>
      <c r="BL266" s="183"/>
      <c r="BM266" s="183"/>
      <c r="BN266" s="183"/>
      <c r="BO266" s="183"/>
      <c r="BP266" s="183"/>
      <c r="BQ266" s="183"/>
      <c r="BR266" s="183"/>
      <c r="BS266" s="183"/>
      <c r="BT266" s="183"/>
      <c r="BU266" s="183"/>
      <c r="BV266" s="183"/>
      <c r="BW266" s="183"/>
      <c r="BX266" s="183"/>
      <c r="BY266" s="183"/>
      <c r="BZ266" s="183"/>
      <c r="CA266" s="183"/>
      <c r="CB266" s="183"/>
      <c r="CC266" s="183"/>
      <c r="CD266" s="183"/>
      <c r="CE266" s="183"/>
      <c r="CF266" s="183"/>
      <c r="CG266" s="183"/>
      <c r="CH266" s="183"/>
      <c r="CI266" s="183"/>
      <c r="CJ266" s="183"/>
      <c r="CK266" s="183"/>
      <c r="CL266" s="183"/>
      <c r="CM266" s="183"/>
      <c r="CN266" s="183"/>
      <c r="CO266" s="183"/>
      <c r="CP266" s="183"/>
      <c r="CQ266" s="183"/>
      <c r="CR266" s="183"/>
    </row>
    <row r="267" spans="1:96">
      <c r="A267" s="202"/>
      <c r="B267" s="203"/>
      <c r="C267" s="203"/>
      <c r="D267" s="204"/>
      <c r="E267" s="205"/>
      <c r="F267" s="340"/>
      <c r="G267" s="367"/>
      <c r="H267" s="204"/>
      <c r="I267" s="204"/>
      <c r="J267" s="204"/>
      <c r="K267" s="204"/>
      <c r="L267" s="204"/>
      <c r="M267" s="204"/>
      <c r="N267" s="204"/>
      <c r="O267" s="204"/>
      <c r="P267" s="204"/>
      <c r="Q267" s="204"/>
      <c r="R267" s="204"/>
      <c r="S267" s="204"/>
      <c r="T267" s="204"/>
      <c r="U267" s="204"/>
      <c r="V267" s="204"/>
      <c r="W267" s="204"/>
      <c r="X267" s="204"/>
      <c r="Y267" s="204"/>
      <c r="Z267" s="204"/>
      <c r="AA267" s="204"/>
      <c r="AB267" s="204"/>
      <c r="AC267" s="204"/>
      <c r="AD267" s="204"/>
      <c r="AE267" s="204"/>
      <c r="AF267" s="204"/>
      <c r="AG267" s="204"/>
      <c r="AH267" s="204"/>
      <c r="AI267" s="204"/>
      <c r="AJ267" s="204"/>
      <c r="AK267" s="204"/>
      <c r="AL267" s="204"/>
      <c r="AM267" s="204"/>
      <c r="AN267" s="204"/>
      <c r="AO267" s="204"/>
      <c r="AP267" s="204"/>
      <c r="AQ267" s="204"/>
      <c r="AR267" s="204"/>
      <c r="AS267" s="204"/>
      <c r="AT267" s="204"/>
      <c r="AU267" s="204"/>
      <c r="AV267" s="204"/>
      <c r="AW267" s="204"/>
      <c r="AX267" s="204"/>
      <c r="AY267" s="204"/>
      <c r="AZ267" s="204"/>
      <c r="BA267" s="204"/>
      <c r="BB267" s="204"/>
      <c r="BC267" s="204"/>
      <c r="BD267" s="204"/>
      <c r="BE267" s="204"/>
      <c r="BF267" s="204"/>
      <c r="BG267" s="204"/>
      <c r="BH267" s="204"/>
      <c r="BI267" s="204"/>
      <c r="BJ267" s="204"/>
      <c r="BK267" s="204"/>
      <c r="BL267" s="204"/>
      <c r="BM267" s="204"/>
      <c r="BN267" s="204"/>
      <c r="BO267" s="204"/>
      <c r="BP267" s="204"/>
      <c r="BQ267" s="204"/>
      <c r="BR267" s="204"/>
      <c r="BS267" s="204"/>
      <c r="BT267" s="204"/>
      <c r="BU267" s="204"/>
      <c r="BV267" s="204"/>
      <c r="BW267" s="204"/>
      <c r="BX267" s="204"/>
      <c r="BY267" s="204"/>
      <c r="BZ267" s="204"/>
      <c r="CA267" s="204"/>
      <c r="CB267" s="204"/>
      <c r="CC267" s="204"/>
      <c r="CD267" s="204"/>
      <c r="CE267" s="204"/>
      <c r="CF267" s="204"/>
      <c r="CG267" s="204"/>
      <c r="CH267" s="204"/>
      <c r="CI267" s="204"/>
      <c r="CJ267" s="204"/>
      <c r="CK267" s="204"/>
      <c r="CL267" s="204"/>
      <c r="CM267" s="204"/>
      <c r="CN267" s="204"/>
      <c r="CO267" s="204"/>
      <c r="CP267" s="204"/>
      <c r="CQ267" s="204"/>
      <c r="CR267" s="204"/>
    </row>
    <row r="268" spans="1:96">
      <c r="A268" s="202"/>
      <c r="B268" s="203"/>
      <c r="C268" s="203"/>
      <c r="D268" s="204"/>
      <c r="E268" s="205"/>
      <c r="F268" s="340"/>
      <c r="G268" s="367"/>
      <c r="H268" s="204"/>
      <c r="I268" s="204"/>
      <c r="J268" s="204"/>
      <c r="K268" s="204"/>
      <c r="L268" s="204"/>
      <c r="M268" s="204"/>
      <c r="N268" s="204"/>
      <c r="O268" s="204"/>
      <c r="P268" s="204"/>
      <c r="Q268" s="204"/>
      <c r="R268" s="204"/>
      <c r="S268" s="204"/>
      <c r="T268" s="204"/>
      <c r="U268" s="204"/>
      <c r="V268" s="204"/>
      <c r="W268" s="204"/>
      <c r="X268" s="204"/>
      <c r="Y268" s="204"/>
      <c r="Z268" s="204"/>
      <c r="AA268" s="204"/>
      <c r="AB268" s="204"/>
      <c r="AC268" s="204"/>
      <c r="AD268" s="204"/>
      <c r="AE268" s="204"/>
      <c r="AF268" s="204"/>
      <c r="AG268" s="204"/>
      <c r="AH268" s="204"/>
      <c r="AI268" s="204"/>
      <c r="AJ268" s="204"/>
      <c r="AK268" s="204"/>
      <c r="AL268" s="204"/>
      <c r="AM268" s="204"/>
      <c r="AN268" s="204"/>
      <c r="AO268" s="204"/>
      <c r="AP268" s="204"/>
      <c r="AQ268" s="204"/>
      <c r="AR268" s="204"/>
      <c r="AS268" s="204"/>
      <c r="AT268" s="204"/>
      <c r="AU268" s="204"/>
      <c r="AV268" s="204"/>
      <c r="AW268" s="204"/>
      <c r="AX268" s="204"/>
      <c r="AY268" s="204"/>
      <c r="AZ268" s="204"/>
      <c r="BA268" s="204"/>
      <c r="BB268" s="204"/>
      <c r="BC268" s="204"/>
      <c r="BD268" s="204"/>
      <c r="BE268" s="204"/>
      <c r="BF268" s="204"/>
      <c r="BG268" s="204"/>
      <c r="BH268" s="204"/>
      <c r="BI268" s="204"/>
      <c r="BJ268" s="204"/>
      <c r="BK268" s="204"/>
      <c r="BL268" s="204"/>
      <c r="BM268" s="204"/>
      <c r="BN268" s="204"/>
      <c r="BO268" s="204"/>
      <c r="BP268" s="204"/>
      <c r="BQ268" s="204"/>
      <c r="BR268" s="204"/>
      <c r="BS268" s="204"/>
      <c r="BT268" s="204"/>
      <c r="BU268" s="204"/>
      <c r="BV268" s="204"/>
      <c r="BW268" s="204"/>
      <c r="BX268" s="204"/>
      <c r="BY268" s="204"/>
      <c r="BZ268" s="204"/>
      <c r="CA268" s="204"/>
      <c r="CB268" s="204"/>
      <c r="CC268" s="204"/>
      <c r="CD268" s="204"/>
      <c r="CE268" s="204"/>
      <c r="CF268" s="204"/>
      <c r="CG268" s="204"/>
      <c r="CH268" s="204"/>
      <c r="CI268" s="204"/>
      <c r="CJ268" s="204"/>
      <c r="CK268" s="204"/>
      <c r="CL268" s="204"/>
      <c r="CM268" s="204"/>
      <c r="CN268" s="204"/>
      <c r="CO268" s="204"/>
      <c r="CP268" s="204"/>
      <c r="CQ268" s="204"/>
      <c r="CR268" s="204"/>
    </row>
    <row r="269" spans="1:96">
      <c r="A269" s="202"/>
      <c r="B269" s="203"/>
      <c r="C269" s="203"/>
      <c r="D269" s="204"/>
      <c r="E269" s="205"/>
      <c r="F269" s="340"/>
      <c r="G269" s="367"/>
      <c r="H269" s="204"/>
      <c r="I269" s="204"/>
      <c r="J269" s="204"/>
      <c r="K269" s="204"/>
      <c r="L269" s="204"/>
      <c r="M269" s="204"/>
      <c r="N269" s="204"/>
      <c r="O269" s="204"/>
      <c r="P269" s="204"/>
      <c r="Q269" s="204"/>
      <c r="R269" s="204"/>
      <c r="S269" s="204"/>
      <c r="T269" s="204"/>
      <c r="U269" s="204"/>
      <c r="V269" s="204"/>
      <c r="W269" s="204"/>
      <c r="X269" s="204"/>
      <c r="Y269" s="204"/>
      <c r="Z269" s="204"/>
      <c r="AA269" s="204"/>
      <c r="AB269" s="204"/>
      <c r="AC269" s="204"/>
      <c r="AD269" s="204"/>
      <c r="AE269" s="204"/>
      <c r="AF269" s="204"/>
      <c r="AG269" s="204"/>
      <c r="AH269" s="204"/>
      <c r="AI269" s="204"/>
      <c r="AJ269" s="204"/>
      <c r="AK269" s="204"/>
      <c r="AL269" s="204"/>
      <c r="AM269" s="204"/>
      <c r="AN269" s="204"/>
      <c r="AO269" s="204"/>
      <c r="AP269" s="204"/>
      <c r="AQ269" s="204"/>
      <c r="AR269" s="204"/>
      <c r="AS269" s="204"/>
      <c r="AT269" s="204"/>
      <c r="AU269" s="204"/>
      <c r="AV269" s="204"/>
      <c r="AW269" s="204"/>
      <c r="AX269" s="204"/>
      <c r="AY269" s="204"/>
      <c r="AZ269" s="204"/>
      <c r="BA269" s="204"/>
      <c r="BB269" s="204"/>
      <c r="BC269" s="204"/>
      <c r="BD269" s="204"/>
      <c r="BE269" s="204"/>
      <c r="BF269" s="204"/>
      <c r="BG269" s="204"/>
      <c r="BH269" s="204"/>
      <c r="BI269" s="204"/>
      <c r="BJ269" s="204"/>
      <c r="BK269" s="204"/>
      <c r="BL269" s="204"/>
      <c r="BM269" s="204"/>
      <c r="BN269" s="204"/>
      <c r="BO269" s="204"/>
      <c r="BP269" s="204"/>
      <c r="BQ269" s="204"/>
      <c r="BR269" s="204"/>
      <c r="BS269" s="204"/>
      <c r="BT269" s="204"/>
      <c r="BU269" s="204"/>
      <c r="BV269" s="204"/>
      <c r="BW269" s="204"/>
      <c r="BX269" s="204"/>
      <c r="BY269" s="204"/>
      <c r="BZ269" s="204"/>
      <c r="CA269" s="204"/>
      <c r="CB269" s="204"/>
      <c r="CC269" s="204"/>
      <c r="CD269" s="204"/>
      <c r="CE269" s="204"/>
      <c r="CF269" s="204"/>
      <c r="CG269" s="204"/>
      <c r="CH269" s="204"/>
      <c r="CI269" s="204"/>
      <c r="CJ269" s="204"/>
      <c r="CK269" s="204"/>
      <c r="CL269" s="204"/>
      <c r="CM269" s="204"/>
      <c r="CN269" s="204"/>
      <c r="CO269" s="204"/>
      <c r="CP269" s="204"/>
      <c r="CQ269" s="204"/>
      <c r="CR269" s="204"/>
    </row>
    <row r="270" spans="1:96">
      <c r="A270" s="202"/>
      <c r="B270" s="203"/>
      <c r="C270" s="203"/>
      <c r="D270" s="204"/>
      <c r="E270" s="205"/>
      <c r="F270" s="340"/>
      <c r="G270" s="367"/>
      <c r="H270" s="204"/>
      <c r="I270" s="204"/>
      <c r="J270" s="204"/>
      <c r="K270" s="204"/>
      <c r="L270" s="204"/>
      <c r="M270" s="204"/>
      <c r="N270" s="204"/>
      <c r="O270" s="204"/>
      <c r="P270" s="204"/>
      <c r="Q270" s="204"/>
      <c r="R270" s="204"/>
      <c r="S270" s="204"/>
      <c r="T270" s="204"/>
      <c r="U270" s="204"/>
      <c r="V270" s="204"/>
      <c r="W270" s="204"/>
      <c r="X270" s="204"/>
      <c r="Y270" s="204"/>
      <c r="Z270" s="204"/>
      <c r="AA270" s="204"/>
      <c r="AB270" s="204"/>
      <c r="AC270" s="204"/>
      <c r="AD270" s="204"/>
      <c r="AE270" s="204"/>
      <c r="AF270" s="204"/>
      <c r="AG270" s="204"/>
      <c r="AH270" s="204"/>
      <c r="AI270" s="204"/>
      <c r="AJ270" s="204"/>
      <c r="AK270" s="204"/>
      <c r="AL270" s="204"/>
      <c r="AM270" s="204"/>
      <c r="AN270" s="204"/>
      <c r="AO270" s="204"/>
      <c r="AP270" s="204"/>
      <c r="AQ270" s="204"/>
      <c r="AR270" s="204"/>
      <c r="AS270" s="204"/>
      <c r="AT270" s="204"/>
      <c r="AU270" s="204"/>
      <c r="AV270" s="204"/>
      <c r="AW270" s="204"/>
      <c r="AX270" s="204"/>
      <c r="AY270" s="204"/>
      <c r="AZ270" s="204"/>
      <c r="BA270" s="204"/>
      <c r="BB270" s="204"/>
      <c r="BC270" s="204"/>
      <c r="BD270" s="204"/>
      <c r="BE270" s="204"/>
      <c r="BF270" s="204"/>
      <c r="BG270" s="204"/>
      <c r="BH270" s="204"/>
      <c r="BI270" s="204"/>
      <c r="BJ270" s="204"/>
      <c r="BK270" s="204"/>
      <c r="BL270" s="204"/>
      <c r="BM270" s="204"/>
      <c r="BN270" s="204"/>
      <c r="BO270" s="204"/>
      <c r="BP270" s="204"/>
      <c r="BQ270" s="204"/>
      <c r="BR270" s="204"/>
      <c r="BS270" s="204"/>
      <c r="BT270" s="204"/>
      <c r="BU270" s="204"/>
      <c r="BV270" s="204"/>
      <c r="BW270" s="204"/>
      <c r="BX270" s="204"/>
      <c r="BY270" s="204"/>
      <c r="BZ270" s="204"/>
      <c r="CA270" s="204"/>
      <c r="CB270" s="204"/>
      <c r="CC270" s="204"/>
      <c r="CD270" s="204"/>
      <c r="CE270" s="204"/>
      <c r="CF270" s="204"/>
      <c r="CG270" s="204"/>
      <c r="CH270" s="204"/>
      <c r="CI270" s="204"/>
      <c r="CJ270" s="204"/>
      <c r="CK270" s="204"/>
      <c r="CL270" s="204"/>
      <c r="CM270" s="204"/>
      <c r="CN270" s="204"/>
      <c r="CO270" s="204"/>
      <c r="CP270" s="204"/>
      <c r="CQ270" s="204"/>
      <c r="CR270" s="204"/>
    </row>
    <row r="271" spans="1:96">
      <c r="A271" s="202"/>
      <c r="B271" s="203"/>
      <c r="C271" s="203"/>
      <c r="D271" s="204"/>
      <c r="E271" s="205"/>
      <c r="F271" s="340"/>
      <c r="G271" s="367"/>
      <c r="H271" s="204"/>
      <c r="I271" s="204"/>
      <c r="J271" s="204"/>
      <c r="K271" s="204"/>
      <c r="L271" s="204"/>
      <c r="M271" s="204"/>
      <c r="N271" s="204"/>
      <c r="O271" s="204"/>
      <c r="P271" s="204"/>
      <c r="Q271" s="204"/>
      <c r="R271" s="204"/>
      <c r="S271" s="204"/>
      <c r="T271" s="204"/>
      <c r="U271" s="204"/>
      <c r="V271" s="204"/>
      <c r="W271" s="204"/>
      <c r="X271" s="204"/>
      <c r="Y271" s="204"/>
      <c r="Z271" s="204"/>
      <c r="AA271" s="204"/>
      <c r="AB271" s="204"/>
      <c r="AC271" s="204"/>
      <c r="AD271" s="204"/>
      <c r="AE271" s="204"/>
      <c r="AF271" s="204"/>
      <c r="AG271" s="204"/>
      <c r="AH271" s="204"/>
      <c r="AI271" s="204"/>
      <c r="AJ271" s="204"/>
      <c r="AK271" s="204"/>
      <c r="AL271" s="204"/>
      <c r="AM271" s="204"/>
      <c r="AN271" s="204"/>
      <c r="AO271" s="204"/>
      <c r="AP271" s="204"/>
      <c r="AQ271" s="204"/>
      <c r="AR271" s="204"/>
      <c r="AS271" s="204"/>
      <c r="AT271" s="204"/>
      <c r="AU271" s="204"/>
      <c r="AV271" s="204"/>
      <c r="AW271" s="204"/>
      <c r="AX271" s="204"/>
      <c r="AY271" s="204"/>
      <c r="AZ271" s="204"/>
      <c r="BA271" s="204"/>
      <c r="BB271" s="204"/>
      <c r="BC271" s="204"/>
      <c r="BD271" s="204"/>
      <c r="BE271" s="204"/>
      <c r="BF271" s="204"/>
      <c r="BG271" s="204"/>
      <c r="BH271" s="204"/>
      <c r="BI271" s="204"/>
      <c r="BJ271" s="204"/>
      <c r="BK271" s="204"/>
      <c r="BL271" s="204"/>
      <c r="BM271" s="204"/>
      <c r="BN271" s="204"/>
      <c r="BO271" s="204"/>
      <c r="BP271" s="204"/>
      <c r="BQ271" s="204"/>
      <c r="BR271" s="204"/>
      <c r="BS271" s="204"/>
      <c r="BT271" s="204"/>
      <c r="BU271" s="204"/>
      <c r="BV271" s="204"/>
      <c r="BW271" s="204"/>
      <c r="BX271" s="204"/>
      <c r="BY271" s="204"/>
      <c r="BZ271" s="204"/>
      <c r="CA271" s="204"/>
      <c r="CB271" s="204"/>
      <c r="CC271" s="204"/>
      <c r="CD271" s="204"/>
      <c r="CE271" s="204"/>
      <c r="CF271" s="204"/>
      <c r="CG271" s="204"/>
      <c r="CH271" s="204"/>
      <c r="CI271" s="204"/>
      <c r="CJ271" s="204"/>
      <c r="CK271" s="204"/>
      <c r="CL271" s="204"/>
      <c r="CM271" s="204"/>
      <c r="CN271" s="204"/>
      <c r="CO271" s="204"/>
      <c r="CP271" s="204"/>
      <c r="CQ271" s="204"/>
      <c r="CR271" s="204"/>
    </row>
    <row r="272" spans="1:96">
      <c r="A272" s="202"/>
      <c r="B272" s="203"/>
      <c r="C272" s="203"/>
      <c r="D272" s="204"/>
      <c r="E272" s="205"/>
      <c r="F272" s="340"/>
      <c r="G272" s="367"/>
      <c r="H272" s="204"/>
      <c r="I272" s="204"/>
      <c r="J272" s="204"/>
      <c r="K272" s="204"/>
      <c r="L272" s="204"/>
      <c r="M272" s="204"/>
      <c r="N272" s="204"/>
      <c r="O272" s="204"/>
      <c r="P272" s="204"/>
      <c r="Q272" s="204"/>
      <c r="R272" s="204"/>
      <c r="S272" s="204"/>
      <c r="T272" s="204"/>
      <c r="U272" s="204"/>
      <c r="V272" s="204"/>
      <c r="W272" s="204"/>
      <c r="X272" s="204"/>
      <c r="Y272" s="204"/>
      <c r="Z272" s="204"/>
      <c r="AA272" s="204"/>
      <c r="AB272" s="204"/>
      <c r="AC272" s="204"/>
      <c r="AD272" s="204"/>
      <c r="AE272" s="204"/>
      <c r="AF272" s="204"/>
      <c r="AG272" s="204"/>
      <c r="AH272" s="204"/>
      <c r="AI272" s="204"/>
      <c r="AJ272" s="204"/>
      <c r="AK272" s="204"/>
      <c r="AL272" s="204"/>
      <c r="AM272" s="204"/>
      <c r="AN272" s="204"/>
      <c r="AO272" s="204"/>
      <c r="AP272" s="204"/>
      <c r="AQ272" s="204"/>
      <c r="AR272" s="204"/>
      <c r="AS272" s="204"/>
      <c r="AT272" s="204"/>
      <c r="AU272" s="204"/>
      <c r="AV272" s="204"/>
      <c r="AW272" s="204"/>
      <c r="AX272" s="204"/>
      <c r="AY272" s="204"/>
      <c r="AZ272" s="204"/>
      <c r="BA272" s="204"/>
      <c r="BB272" s="204"/>
      <c r="BC272" s="204"/>
      <c r="BD272" s="204"/>
      <c r="BE272" s="204"/>
      <c r="BF272" s="204"/>
      <c r="BG272" s="204"/>
      <c r="BH272" s="204"/>
      <c r="BI272" s="204"/>
      <c r="BJ272" s="204"/>
      <c r="BK272" s="204"/>
      <c r="BL272" s="204"/>
      <c r="BM272" s="204"/>
      <c r="BN272" s="204"/>
      <c r="BO272" s="204"/>
      <c r="BP272" s="204"/>
      <c r="BQ272" s="204"/>
      <c r="BR272" s="204"/>
      <c r="BS272" s="204"/>
      <c r="BT272" s="204"/>
      <c r="BU272" s="204"/>
      <c r="BV272" s="204"/>
      <c r="BW272" s="204"/>
      <c r="BX272" s="204"/>
      <c r="BY272" s="204"/>
      <c r="BZ272" s="204"/>
      <c r="CA272" s="204"/>
      <c r="CB272" s="204"/>
      <c r="CC272" s="204"/>
      <c r="CD272" s="204"/>
      <c r="CE272" s="204"/>
      <c r="CF272" s="204"/>
      <c r="CG272" s="204"/>
      <c r="CH272" s="204"/>
      <c r="CI272" s="204"/>
      <c r="CJ272" s="204"/>
      <c r="CK272" s="204"/>
      <c r="CL272" s="204"/>
      <c r="CM272" s="204"/>
      <c r="CN272" s="204"/>
      <c r="CO272" s="204"/>
      <c r="CP272" s="204"/>
      <c r="CQ272" s="204"/>
      <c r="CR272" s="204"/>
    </row>
    <row r="273" spans="1:96">
      <c r="A273" s="202"/>
      <c r="B273" s="203"/>
      <c r="C273" s="203"/>
      <c r="D273" s="204"/>
      <c r="E273" s="205"/>
      <c r="F273" s="340"/>
      <c r="G273" s="367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4"/>
      <c r="AH273" s="204"/>
      <c r="AI273" s="204"/>
      <c r="AJ273" s="204"/>
      <c r="AK273" s="204"/>
      <c r="AL273" s="204"/>
      <c r="AM273" s="204"/>
      <c r="AN273" s="204"/>
      <c r="AO273" s="204"/>
      <c r="AP273" s="204"/>
      <c r="AQ273" s="204"/>
      <c r="AR273" s="204"/>
      <c r="AS273" s="204"/>
      <c r="AT273" s="204"/>
      <c r="AU273" s="204"/>
      <c r="AV273" s="204"/>
      <c r="AW273" s="204"/>
      <c r="AX273" s="204"/>
      <c r="AY273" s="204"/>
      <c r="AZ273" s="204"/>
      <c r="BA273" s="204"/>
      <c r="BB273" s="204"/>
      <c r="BC273" s="204"/>
      <c r="BD273" s="204"/>
      <c r="BE273" s="204"/>
      <c r="BF273" s="204"/>
      <c r="BG273" s="204"/>
      <c r="BH273" s="204"/>
      <c r="BI273" s="204"/>
      <c r="BJ273" s="204"/>
      <c r="BK273" s="204"/>
      <c r="BL273" s="204"/>
      <c r="BM273" s="204"/>
      <c r="BN273" s="204"/>
      <c r="BO273" s="204"/>
      <c r="BP273" s="204"/>
      <c r="BQ273" s="204"/>
      <c r="BR273" s="204"/>
      <c r="BS273" s="204"/>
      <c r="BT273" s="204"/>
      <c r="BU273" s="204"/>
      <c r="BV273" s="204"/>
      <c r="BW273" s="204"/>
      <c r="BX273" s="204"/>
      <c r="BY273" s="204"/>
      <c r="BZ273" s="204"/>
      <c r="CA273" s="204"/>
      <c r="CB273" s="204"/>
      <c r="CC273" s="204"/>
      <c r="CD273" s="204"/>
      <c r="CE273" s="204"/>
      <c r="CF273" s="204"/>
      <c r="CG273" s="204"/>
      <c r="CH273" s="204"/>
      <c r="CI273" s="204"/>
      <c r="CJ273" s="204"/>
      <c r="CK273" s="204"/>
      <c r="CL273" s="204"/>
      <c r="CM273" s="204"/>
      <c r="CN273" s="204"/>
      <c r="CO273" s="204"/>
      <c r="CP273" s="204"/>
      <c r="CQ273" s="204"/>
      <c r="CR273" s="204"/>
    </row>
    <row r="274" spans="1:96">
      <c r="A274" s="202"/>
      <c r="B274" s="203"/>
      <c r="C274" s="203"/>
      <c r="D274" s="204"/>
      <c r="E274" s="205"/>
      <c r="F274" s="340"/>
      <c r="G274" s="367"/>
      <c r="H274" s="204"/>
      <c r="I274" s="204"/>
      <c r="J274" s="204"/>
      <c r="K274" s="204"/>
      <c r="L274" s="204"/>
      <c r="M274" s="204"/>
      <c r="N274" s="204"/>
      <c r="O274" s="204"/>
      <c r="P274" s="204"/>
      <c r="Q274" s="204"/>
      <c r="R274" s="204"/>
      <c r="S274" s="204"/>
      <c r="T274" s="204"/>
      <c r="U274" s="204"/>
      <c r="V274" s="204"/>
      <c r="W274" s="204"/>
      <c r="X274" s="204"/>
      <c r="Y274" s="204"/>
      <c r="Z274" s="204"/>
      <c r="AA274" s="204"/>
      <c r="AB274" s="204"/>
      <c r="AC274" s="204"/>
      <c r="AD274" s="204"/>
      <c r="AE274" s="204"/>
      <c r="AF274" s="204"/>
      <c r="AG274" s="204"/>
      <c r="AH274" s="204"/>
      <c r="AI274" s="204"/>
      <c r="AJ274" s="204"/>
      <c r="AK274" s="204"/>
      <c r="AL274" s="204"/>
      <c r="AM274" s="204"/>
      <c r="AN274" s="204"/>
      <c r="AO274" s="204"/>
      <c r="AP274" s="204"/>
      <c r="AQ274" s="204"/>
      <c r="AR274" s="204"/>
      <c r="AS274" s="204"/>
      <c r="AT274" s="204"/>
      <c r="AU274" s="204"/>
      <c r="AV274" s="204"/>
      <c r="AW274" s="204"/>
      <c r="AX274" s="204"/>
      <c r="AY274" s="204"/>
      <c r="AZ274" s="204"/>
      <c r="BA274" s="204"/>
      <c r="BB274" s="204"/>
      <c r="BC274" s="204"/>
      <c r="BD274" s="204"/>
      <c r="BE274" s="204"/>
      <c r="BF274" s="204"/>
      <c r="BG274" s="204"/>
      <c r="BH274" s="204"/>
      <c r="BI274" s="204"/>
      <c r="BJ274" s="204"/>
      <c r="BK274" s="204"/>
      <c r="BL274" s="204"/>
      <c r="BM274" s="204"/>
      <c r="BN274" s="204"/>
      <c r="BO274" s="204"/>
      <c r="BP274" s="204"/>
      <c r="BQ274" s="204"/>
      <c r="BR274" s="204"/>
      <c r="BS274" s="204"/>
      <c r="BT274" s="204"/>
      <c r="BU274" s="204"/>
      <c r="BV274" s="204"/>
      <c r="BW274" s="204"/>
      <c r="BX274" s="204"/>
      <c r="BY274" s="204"/>
      <c r="BZ274" s="204"/>
      <c r="CA274" s="204"/>
      <c r="CB274" s="204"/>
      <c r="CC274" s="204"/>
      <c r="CD274" s="204"/>
      <c r="CE274" s="204"/>
      <c r="CF274" s="204"/>
      <c r="CG274" s="204"/>
      <c r="CH274" s="204"/>
      <c r="CI274" s="204"/>
      <c r="CJ274" s="204"/>
      <c r="CK274" s="204"/>
      <c r="CL274" s="204"/>
      <c r="CM274" s="204"/>
      <c r="CN274" s="204"/>
      <c r="CO274" s="204"/>
      <c r="CP274" s="204"/>
      <c r="CQ274" s="204"/>
      <c r="CR274" s="204"/>
    </row>
    <row r="275" spans="1:96">
      <c r="A275" s="202"/>
      <c r="B275" s="203"/>
      <c r="C275" s="203"/>
      <c r="D275" s="204"/>
      <c r="E275" s="205"/>
      <c r="F275" s="340"/>
      <c r="G275" s="367"/>
      <c r="H275" s="204"/>
      <c r="I275" s="204"/>
      <c r="J275" s="204"/>
      <c r="K275" s="204"/>
      <c r="L275" s="204"/>
      <c r="M275" s="204"/>
      <c r="N275" s="204"/>
      <c r="O275" s="204"/>
      <c r="P275" s="204"/>
      <c r="Q275" s="204"/>
      <c r="R275" s="204"/>
      <c r="S275" s="204"/>
      <c r="T275" s="204"/>
      <c r="U275" s="204"/>
      <c r="V275" s="204"/>
      <c r="W275" s="204"/>
      <c r="X275" s="204"/>
      <c r="Y275" s="204"/>
      <c r="Z275" s="204"/>
      <c r="AA275" s="204"/>
      <c r="AB275" s="204"/>
      <c r="AC275" s="204"/>
      <c r="AD275" s="204"/>
      <c r="AE275" s="204"/>
      <c r="AF275" s="204"/>
      <c r="AG275" s="204"/>
      <c r="AH275" s="204"/>
      <c r="AI275" s="204"/>
      <c r="AJ275" s="204"/>
      <c r="AK275" s="204"/>
      <c r="AL275" s="204"/>
      <c r="AM275" s="204"/>
      <c r="AN275" s="204"/>
      <c r="AO275" s="204"/>
      <c r="AP275" s="204"/>
      <c r="AQ275" s="204"/>
      <c r="AR275" s="204"/>
      <c r="AS275" s="204"/>
      <c r="AT275" s="204"/>
      <c r="AU275" s="204"/>
      <c r="AV275" s="204"/>
      <c r="AW275" s="204"/>
      <c r="AX275" s="204"/>
      <c r="AY275" s="204"/>
      <c r="AZ275" s="204"/>
      <c r="BA275" s="204"/>
      <c r="BB275" s="204"/>
      <c r="BC275" s="204"/>
      <c r="BD275" s="204"/>
      <c r="BE275" s="204"/>
      <c r="BF275" s="204"/>
      <c r="BG275" s="204"/>
      <c r="BH275" s="204"/>
      <c r="BI275" s="204"/>
      <c r="BJ275" s="204"/>
      <c r="BK275" s="204"/>
      <c r="BL275" s="204"/>
      <c r="BM275" s="204"/>
      <c r="BN275" s="204"/>
      <c r="BO275" s="204"/>
      <c r="BP275" s="204"/>
      <c r="BQ275" s="204"/>
      <c r="BR275" s="204"/>
      <c r="BS275" s="204"/>
      <c r="BT275" s="204"/>
      <c r="BU275" s="204"/>
      <c r="BV275" s="204"/>
      <c r="BW275" s="204"/>
      <c r="BX275" s="204"/>
      <c r="BY275" s="204"/>
      <c r="BZ275" s="204"/>
      <c r="CA275" s="204"/>
      <c r="CB275" s="204"/>
      <c r="CC275" s="204"/>
      <c r="CD275" s="204"/>
      <c r="CE275" s="204"/>
      <c r="CF275" s="204"/>
      <c r="CG275" s="204"/>
      <c r="CH275" s="204"/>
      <c r="CI275" s="204"/>
      <c r="CJ275" s="204"/>
      <c r="CK275" s="204"/>
      <c r="CL275" s="204"/>
      <c r="CM275" s="204"/>
      <c r="CN275" s="204"/>
      <c r="CO275" s="204"/>
      <c r="CP275" s="204"/>
      <c r="CQ275" s="204"/>
      <c r="CR275" s="204"/>
    </row>
    <row r="276" spans="1:96">
      <c r="A276" s="202"/>
      <c r="B276" s="203"/>
      <c r="C276" s="203"/>
      <c r="D276" s="204"/>
      <c r="E276" s="205"/>
      <c r="F276" s="340"/>
      <c r="G276" s="367"/>
      <c r="H276" s="204"/>
      <c r="I276" s="204"/>
      <c r="J276" s="204"/>
      <c r="K276" s="204"/>
      <c r="L276" s="204"/>
      <c r="M276" s="204"/>
      <c r="N276" s="204"/>
      <c r="O276" s="204"/>
      <c r="P276" s="204"/>
      <c r="Q276" s="204"/>
      <c r="R276" s="204"/>
      <c r="S276" s="204"/>
      <c r="T276" s="204"/>
      <c r="U276" s="204"/>
      <c r="V276" s="204"/>
      <c r="W276" s="204"/>
      <c r="X276" s="204"/>
      <c r="Y276" s="204"/>
      <c r="Z276" s="204"/>
      <c r="AA276" s="204"/>
      <c r="AB276" s="204"/>
      <c r="AC276" s="204"/>
      <c r="AD276" s="204"/>
      <c r="AE276" s="204"/>
      <c r="AF276" s="204"/>
      <c r="AG276" s="204"/>
      <c r="AH276" s="204"/>
      <c r="AI276" s="204"/>
      <c r="AJ276" s="204"/>
      <c r="AK276" s="204"/>
      <c r="AL276" s="204"/>
      <c r="AM276" s="204"/>
      <c r="AN276" s="204"/>
      <c r="AO276" s="204"/>
      <c r="AP276" s="204"/>
      <c r="AQ276" s="204"/>
      <c r="AR276" s="204"/>
      <c r="AS276" s="204"/>
      <c r="AT276" s="204"/>
      <c r="AU276" s="204"/>
      <c r="AV276" s="204"/>
      <c r="AW276" s="204"/>
      <c r="AX276" s="204"/>
      <c r="AY276" s="204"/>
      <c r="AZ276" s="204"/>
      <c r="BA276" s="204"/>
      <c r="BB276" s="204"/>
      <c r="BC276" s="204"/>
      <c r="BD276" s="204"/>
      <c r="BE276" s="204"/>
      <c r="BF276" s="204"/>
      <c r="BG276" s="204"/>
      <c r="BH276" s="204"/>
      <c r="BI276" s="204"/>
      <c r="BJ276" s="204"/>
      <c r="BK276" s="204"/>
      <c r="BL276" s="204"/>
      <c r="BM276" s="204"/>
      <c r="BN276" s="204"/>
      <c r="BO276" s="204"/>
      <c r="BP276" s="204"/>
      <c r="BQ276" s="204"/>
      <c r="BR276" s="204"/>
      <c r="BS276" s="204"/>
      <c r="BT276" s="204"/>
      <c r="BU276" s="204"/>
      <c r="BV276" s="204"/>
      <c r="BW276" s="204"/>
      <c r="BX276" s="204"/>
      <c r="BY276" s="204"/>
      <c r="BZ276" s="204"/>
      <c r="CA276" s="204"/>
      <c r="CB276" s="204"/>
      <c r="CC276" s="204"/>
      <c r="CD276" s="204"/>
      <c r="CE276" s="204"/>
      <c r="CF276" s="204"/>
      <c r="CG276" s="204"/>
      <c r="CH276" s="204"/>
      <c r="CI276" s="204"/>
      <c r="CJ276" s="204"/>
      <c r="CK276" s="204"/>
      <c r="CL276" s="204"/>
      <c r="CM276" s="204"/>
      <c r="CN276" s="204"/>
      <c r="CO276" s="204"/>
      <c r="CP276" s="204"/>
      <c r="CQ276" s="204"/>
      <c r="CR276" s="204"/>
    </row>
    <row r="277" spans="1:96">
      <c r="A277" s="202"/>
      <c r="B277" s="203"/>
      <c r="C277" s="203"/>
      <c r="D277" s="204"/>
      <c r="E277" s="205"/>
      <c r="F277" s="340"/>
      <c r="G277" s="367"/>
      <c r="H277" s="204"/>
      <c r="I277" s="204"/>
      <c r="J277" s="204"/>
      <c r="K277" s="204"/>
      <c r="L277" s="204"/>
      <c r="M277" s="204"/>
      <c r="N277" s="204"/>
      <c r="O277" s="204"/>
      <c r="P277" s="204"/>
      <c r="Q277" s="204"/>
      <c r="R277" s="204"/>
      <c r="S277" s="204"/>
      <c r="T277" s="204"/>
      <c r="U277" s="204"/>
      <c r="V277" s="204"/>
      <c r="W277" s="204"/>
      <c r="X277" s="204"/>
      <c r="Y277" s="204"/>
      <c r="Z277" s="204"/>
      <c r="AA277" s="204"/>
      <c r="AB277" s="204"/>
      <c r="AC277" s="204"/>
      <c r="AD277" s="204"/>
      <c r="AE277" s="204"/>
      <c r="AF277" s="204"/>
      <c r="AG277" s="204"/>
      <c r="AH277" s="204"/>
      <c r="AI277" s="204"/>
      <c r="AJ277" s="204"/>
      <c r="AK277" s="204"/>
      <c r="AL277" s="204"/>
      <c r="AM277" s="204"/>
      <c r="AN277" s="204"/>
      <c r="AO277" s="204"/>
      <c r="AP277" s="204"/>
      <c r="AQ277" s="204"/>
      <c r="AR277" s="204"/>
      <c r="AS277" s="204"/>
      <c r="AT277" s="204"/>
      <c r="AU277" s="204"/>
      <c r="AV277" s="204"/>
      <c r="AW277" s="204"/>
      <c r="AX277" s="204"/>
      <c r="AY277" s="204"/>
      <c r="AZ277" s="204"/>
      <c r="BA277" s="204"/>
      <c r="BB277" s="204"/>
      <c r="BC277" s="204"/>
      <c r="BD277" s="204"/>
      <c r="BE277" s="204"/>
      <c r="BF277" s="204"/>
      <c r="BG277" s="204"/>
      <c r="BH277" s="204"/>
      <c r="BI277" s="204"/>
      <c r="BJ277" s="204"/>
      <c r="BK277" s="204"/>
      <c r="BL277" s="204"/>
      <c r="BM277" s="204"/>
      <c r="BN277" s="204"/>
      <c r="BO277" s="204"/>
      <c r="BP277" s="204"/>
      <c r="BQ277" s="204"/>
      <c r="BR277" s="204"/>
      <c r="BS277" s="204"/>
      <c r="BT277" s="204"/>
      <c r="BU277" s="204"/>
      <c r="BV277" s="204"/>
      <c r="BW277" s="204"/>
      <c r="BX277" s="204"/>
      <c r="BY277" s="204"/>
      <c r="BZ277" s="204"/>
      <c r="CA277" s="204"/>
      <c r="CB277" s="204"/>
      <c r="CC277" s="204"/>
      <c r="CD277" s="204"/>
      <c r="CE277" s="204"/>
      <c r="CF277" s="204"/>
      <c r="CG277" s="204"/>
      <c r="CH277" s="204"/>
      <c r="CI277" s="204"/>
      <c r="CJ277" s="204"/>
      <c r="CK277" s="204"/>
      <c r="CL277" s="204"/>
      <c r="CM277" s="204"/>
      <c r="CN277" s="204"/>
      <c r="CO277" s="204"/>
      <c r="CP277" s="204"/>
      <c r="CQ277" s="204"/>
      <c r="CR277" s="204"/>
    </row>
    <row r="278" spans="1:96">
      <c r="A278" s="202"/>
      <c r="B278" s="203"/>
      <c r="C278" s="203"/>
      <c r="D278" s="204"/>
      <c r="E278" s="205"/>
      <c r="F278" s="340"/>
      <c r="G278" s="367"/>
      <c r="H278" s="204"/>
      <c r="I278" s="204"/>
      <c r="J278" s="204"/>
      <c r="K278" s="204"/>
      <c r="L278" s="204"/>
      <c r="M278" s="204"/>
      <c r="N278" s="204"/>
      <c r="O278" s="204"/>
      <c r="P278" s="204"/>
      <c r="Q278" s="204"/>
      <c r="R278" s="204"/>
      <c r="S278" s="204"/>
      <c r="T278" s="204"/>
      <c r="U278" s="204"/>
      <c r="V278" s="204"/>
      <c r="W278" s="204"/>
      <c r="X278" s="204"/>
      <c r="Y278" s="204"/>
      <c r="Z278" s="204"/>
      <c r="AA278" s="204"/>
      <c r="AB278" s="204"/>
      <c r="AC278" s="204"/>
      <c r="AD278" s="204"/>
      <c r="AE278" s="204"/>
      <c r="AF278" s="204"/>
      <c r="AG278" s="204"/>
      <c r="AH278" s="204"/>
      <c r="AI278" s="204"/>
      <c r="AJ278" s="204"/>
      <c r="AK278" s="204"/>
      <c r="AL278" s="204"/>
      <c r="AM278" s="204"/>
      <c r="AN278" s="204"/>
      <c r="AO278" s="204"/>
      <c r="AP278" s="204"/>
      <c r="AQ278" s="204"/>
      <c r="AR278" s="204"/>
      <c r="AS278" s="204"/>
      <c r="AT278" s="204"/>
      <c r="AU278" s="204"/>
      <c r="AV278" s="204"/>
      <c r="AW278" s="204"/>
      <c r="AX278" s="204"/>
      <c r="AY278" s="204"/>
      <c r="AZ278" s="204"/>
      <c r="BA278" s="204"/>
      <c r="BB278" s="204"/>
      <c r="BC278" s="204"/>
      <c r="BD278" s="204"/>
      <c r="BE278" s="204"/>
      <c r="BF278" s="204"/>
      <c r="BG278" s="204"/>
      <c r="BH278" s="204"/>
      <c r="BI278" s="204"/>
      <c r="BJ278" s="204"/>
      <c r="BK278" s="204"/>
      <c r="BL278" s="204"/>
      <c r="BM278" s="204"/>
      <c r="BN278" s="204"/>
      <c r="BO278" s="204"/>
      <c r="BP278" s="204"/>
      <c r="BQ278" s="204"/>
      <c r="BR278" s="204"/>
      <c r="BS278" s="204"/>
      <c r="BT278" s="204"/>
      <c r="BU278" s="204"/>
      <c r="BV278" s="204"/>
      <c r="BW278" s="204"/>
      <c r="BX278" s="204"/>
      <c r="BY278" s="204"/>
      <c r="BZ278" s="204"/>
      <c r="CA278" s="204"/>
      <c r="CB278" s="204"/>
      <c r="CC278" s="204"/>
      <c r="CD278" s="204"/>
      <c r="CE278" s="204"/>
      <c r="CF278" s="204"/>
      <c r="CG278" s="204"/>
      <c r="CH278" s="204"/>
      <c r="CI278" s="204"/>
      <c r="CJ278" s="204"/>
      <c r="CK278" s="204"/>
      <c r="CL278" s="204"/>
      <c r="CM278" s="204"/>
      <c r="CN278" s="204"/>
      <c r="CO278" s="204"/>
      <c r="CP278" s="204"/>
      <c r="CQ278" s="204"/>
      <c r="CR278" s="204"/>
    </row>
    <row r="279" spans="1:96">
      <c r="A279" s="202"/>
      <c r="B279" s="203"/>
      <c r="C279" s="203"/>
      <c r="D279" s="204"/>
      <c r="E279" s="205"/>
      <c r="F279" s="340"/>
      <c r="G279" s="367"/>
      <c r="H279" s="204"/>
      <c r="I279" s="204"/>
      <c r="J279" s="204"/>
      <c r="K279" s="204"/>
      <c r="L279" s="204"/>
      <c r="M279" s="204"/>
      <c r="N279" s="204"/>
      <c r="O279" s="204"/>
      <c r="P279" s="204"/>
      <c r="Q279" s="204"/>
      <c r="R279" s="204"/>
      <c r="S279" s="204"/>
      <c r="T279" s="204"/>
      <c r="U279" s="204"/>
      <c r="V279" s="204"/>
      <c r="W279" s="204"/>
      <c r="X279" s="204"/>
      <c r="Y279" s="204"/>
      <c r="Z279" s="204"/>
      <c r="AA279" s="204"/>
      <c r="AB279" s="204"/>
      <c r="AC279" s="204"/>
      <c r="AD279" s="204"/>
      <c r="AE279" s="204"/>
      <c r="AF279" s="204"/>
      <c r="AG279" s="204"/>
      <c r="AH279" s="204"/>
      <c r="AI279" s="204"/>
      <c r="AJ279" s="204"/>
      <c r="AK279" s="204"/>
      <c r="AL279" s="204"/>
      <c r="AM279" s="204"/>
      <c r="AN279" s="204"/>
      <c r="AO279" s="204"/>
      <c r="AP279" s="204"/>
      <c r="AQ279" s="204"/>
      <c r="AR279" s="204"/>
      <c r="AS279" s="204"/>
      <c r="AT279" s="204"/>
      <c r="AU279" s="204"/>
      <c r="AV279" s="204"/>
      <c r="AW279" s="204"/>
      <c r="AX279" s="204"/>
      <c r="AY279" s="204"/>
      <c r="AZ279" s="204"/>
      <c r="BA279" s="204"/>
      <c r="BB279" s="204"/>
      <c r="BC279" s="204"/>
      <c r="BD279" s="204"/>
      <c r="BE279" s="204"/>
      <c r="BF279" s="204"/>
      <c r="BG279" s="204"/>
      <c r="BH279" s="204"/>
      <c r="BI279" s="204"/>
      <c r="BJ279" s="204"/>
      <c r="BK279" s="204"/>
      <c r="BL279" s="204"/>
      <c r="BM279" s="204"/>
      <c r="BN279" s="204"/>
      <c r="BO279" s="204"/>
      <c r="BP279" s="204"/>
      <c r="BQ279" s="204"/>
      <c r="BR279" s="204"/>
      <c r="BS279" s="204"/>
      <c r="BT279" s="204"/>
      <c r="BU279" s="204"/>
      <c r="BV279" s="204"/>
      <c r="BW279" s="204"/>
      <c r="BX279" s="204"/>
      <c r="BY279" s="204"/>
      <c r="BZ279" s="204"/>
      <c r="CA279" s="204"/>
      <c r="CB279" s="204"/>
      <c r="CC279" s="204"/>
      <c r="CD279" s="204"/>
      <c r="CE279" s="204"/>
      <c r="CF279" s="204"/>
      <c r="CG279" s="204"/>
      <c r="CH279" s="204"/>
      <c r="CI279" s="204"/>
      <c r="CJ279" s="204"/>
      <c r="CK279" s="204"/>
      <c r="CL279" s="204"/>
      <c r="CM279" s="204"/>
      <c r="CN279" s="204"/>
      <c r="CO279" s="204"/>
      <c r="CP279" s="204"/>
      <c r="CQ279" s="204"/>
      <c r="CR279" s="204"/>
    </row>
    <row r="280" spans="1:96">
      <c r="A280" s="202"/>
      <c r="B280" s="203"/>
      <c r="C280" s="203"/>
      <c r="D280" s="204"/>
      <c r="E280" s="205"/>
      <c r="F280" s="340"/>
      <c r="G280" s="367"/>
      <c r="H280" s="204"/>
      <c r="I280" s="204"/>
      <c r="J280" s="204"/>
      <c r="K280" s="204"/>
      <c r="L280" s="204"/>
      <c r="M280" s="204"/>
      <c r="N280" s="204"/>
      <c r="O280" s="204"/>
      <c r="P280" s="204"/>
      <c r="Q280" s="204"/>
      <c r="R280" s="204"/>
      <c r="S280" s="204"/>
      <c r="T280" s="204"/>
      <c r="U280" s="204"/>
      <c r="V280" s="204"/>
      <c r="W280" s="204"/>
      <c r="X280" s="204"/>
      <c r="Y280" s="204"/>
      <c r="Z280" s="204"/>
      <c r="AA280" s="204"/>
      <c r="AB280" s="204"/>
      <c r="AC280" s="204"/>
      <c r="AD280" s="204"/>
      <c r="AE280" s="204"/>
      <c r="AF280" s="204"/>
      <c r="AG280" s="204"/>
      <c r="AH280" s="204"/>
      <c r="AI280" s="204"/>
      <c r="AJ280" s="204"/>
      <c r="AK280" s="204"/>
      <c r="AL280" s="204"/>
      <c r="AM280" s="204"/>
      <c r="AN280" s="204"/>
      <c r="AO280" s="204"/>
      <c r="AP280" s="204"/>
      <c r="AQ280" s="204"/>
      <c r="AR280" s="204"/>
      <c r="AS280" s="204"/>
      <c r="AT280" s="204"/>
      <c r="AU280" s="204"/>
      <c r="AV280" s="204"/>
      <c r="AW280" s="204"/>
      <c r="AX280" s="204"/>
      <c r="AY280" s="204"/>
      <c r="AZ280" s="204"/>
      <c r="BA280" s="204"/>
      <c r="BB280" s="204"/>
      <c r="BC280" s="204"/>
      <c r="BD280" s="204"/>
      <c r="BE280" s="204"/>
      <c r="BF280" s="204"/>
      <c r="BG280" s="204"/>
      <c r="BH280" s="204"/>
      <c r="BI280" s="204"/>
      <c r="BJ280" s="204"/>
      <c r="BK280" s="204"/>
      <c r="BL280" s="204"/>
      <c r="BM280" s="204"/>
      <c r="BN280" s="204"/>
      <c r="BO280" s="204"/>
      <c r="BP280" s="204"/>
      <c r="BQ280" s="204"/>
      <c r="BR280" s="204"/>
      <c r="BS280" s="204"/>
      <c r="BT280" s="204"/>
      <c r="BU280" s="204"/>
      <c r="BV280" s="204"/>
      <c r="BW280" s="204"/>
      <c r="BX280" s="204"/>
      <c r="BY280" s="204"/>
      <c r="BZ280" s="204"/>
      <c r="CA280" s="204"/>
      <c r="CB280" s="204"/>
      <c r="CC280" s="204"/>
      <c r="CD280" s="204"/>
      <c r="CE280" s="204"/>
      <c r="CF280" s="204"/>
      <c r="CG280" s="204"/>
      <c r="CH280" s="204"/>
      <c r="CI280" s="204"/>
      <c r="CJ280" s="204"/>
      <c r="CK280" s="204"/>
      <c r="CL280" s="204"/>
      <c r="CM280" s="204"/>
      <c r="CN280" s="204"/>
      <c r="CO280" s="204"/>
      <c r="CP280" s="204"/>
      <c r="CQ280" s="204"/>
      <c r="CR280" s="204"/>
    </row>
    <row r="281" spans="1:96">
      <c r="A281" s="202"/>
      <c r="B281" s="203"/>
      <c r="C281" s="203"/>
      <c r="D281" s="204"/>
      <c r="E281" s="205"/>
      <c r="F281" s="340"/>
      <c r="G281" s="367"/>
      <c r="H281" s="204"/>
      <c r="I281" s="204"/>
      <c r="J281" s="204"/>
      <c r="K281" s="204"/>
      <c r="L281" s="204"/>
      <c r="M281" s="204"/>
      <c r="N281" s="204"/>
      <c r="O281" s="204"/>
      <c r="P281" s="204"/>
      <c r="Q281" s="204"/>
      <c r="R281" s="204"/>
      <c r="S281" s="204"/>
      <c r="T281" s="204"/>
      <c r="U281" s="204"/>
      <c r="V281" s="204"/>
      <c r="W281" s="204"/>
      <c r="X281" s="204"/>
      <c r="Y281" s="204"/>
      <c r="Z281" s="204"/>
      <c r="AA281" s="204"/>
      <c r="AB281" s="204"/>
      <c r="AC281" s="204"/>
      <c r="AD281" s="204"/>
      <c r="AE281" s="204"/>
      <c r="AF281" s="204"/>
      <c r="AG281" s="204"/>
      <c r="AH281" s="204"/>
      <c r="AI281" s="204"/>
      <c r="AJ281" s="204"/>
      <c r="AK281" s="204"/>
      <c r="AL281" s="204"/>
      <c r="AM281" s="204"/>
      <c r="AN281" s="204"/>
      <c r="AO281" s="204"/>
      <c r="AP281" s="204"/>
      <c r="AQ281" s="204"/>
      <c r="AR281" s="204"/>
      <c r="AS281" s="204"/>
      <c r="AT281" s="204"/>
      <c r="AU281" s="204"/>
      <c r="AV281" s="204"/>
      <c r="AW281" s="204"/>
      <c r="AX281" s="204"/>
      <c r="AY281" s="204"/>
      <c r="AZ281" s="204"/>
      <c r="BA281" s="204"/>
      <c r="BB281" s="204"/>
      <c r="BC281" s="204"/>
      <c r="BD281" s="204"/>
      <c r="BE281" s="204"/>
      <c r="BF281" s="204"/>
      <c r="BG281" s="204"/>
      <c r="BH281" s="204"/>
      <c r="BI281" s="204"/>
      <c r="BJ281" s="204"/>
      <c r="BK281" s="204"/>
      <c r="BL281" s="204"/>
      <c r="BM281" s="204"/>
      <c r="BN281" s="204"/>
      <c r="BO281" s="204"/>
      <c r="BP281" s="204"/>
      <c r="BQ281" s="204"/>
      <c r="BR281" s="204"/>
      <c r="BS281" s="204"/>
      <c r="BT281" s="204"/>
      <c r="BU281" s="204"/>
      <c r="BV281" s="204"/>
      <c r="BW281" s="204"/>
      <c r="BX281" s="204"/>
      <c r="BY281" s="204"/>
      <c r="BZ281" s="204"/>
      <c r="CA281" s="204"/>
      <c r="CB281" s="204"/>
      <c r="CC281" s="204"/>
      <c r="CD281" s="204"/>
      <c r="CE281" s="204"/>
      <c r="CF281" s="204"/>
      <c r="CG281" s="204"/>
      <c r="CH281" s="204"/>
      <c r="CI281" s="204"/>
      <c r="CJ281" s="204"/>
      <c r="CK281" s="204"/>
      <c r="CL281" s="204"/>
      <c r="CM281" s="204"/>
      <c r="CN281" s="204"/>
      <c r="CO281" s="204"/>
      <c r="CP281" s="204"/>
      <c r="CQ281" s="204"/>
      <c r="CR281" s="204"/>
    </row>
    <row r="282" spans="1:96">
      <c r="A282" s="202"/>
      <c r="B282" s="203"/>
      <c r="C282" s="203"/>
      <c r="D282" s="204"/>
      <c r="E282" s="205"/>
      <c r="F282" s="340"/>
      <c r="G282" s="367"/>
      <c r="H282" s="204"/>
      <c r="I282" s="204"/>
      <c r="J282" s="204"/>
      <c r="K282" s="204"/>
      <c r="L282" s="204"/>
      <c r="M282" s="204"/>
      <c r="N282" s="204"/>
      <c r="O282" s="204"/>
      <c r="P282" s="204"/>
      <c r="Q282" s="204"/>
      <c r="R282" s="204"/>
      <c r="S282" s="204"/>
      <c r="T282" s="204"/>
      <c r="U282" s="204"/>
      <c r="V282" s="204"/>
      <c r="W282" s="204"/>
      <c r="X282" s="204"/>
      <c r="Y282" s="204"/>
      <c r="Z282" s="204"/>
      <c r="AA282" s="204"/>
      <c r="AB282" s="204"/>
      <c r="AC282" s="204"/>
      <c r="AD282" s="204"/>
      <c r="AE282" s="204"/>
      <c r="AF282" s="204"/>
      <c r="AG282" s="204"/>
      <c r="AH282" s="204"/>
      <c r="AI282" s="204"/>
      <c r="AJ282" s="204"/>
      <c r="AK282" s="204"/>
      <c r="AL282" s="204"/>
      <c r="AM282" s="204"/>
      <c r="AN282" s="204"/>
      <c r="AO282" s="204"/>
      <c r="AP282" s="204"/>
      <c r="AQ282" s="204"/>
      <c r="AR282" s="204"/>
      <c r="AS282" s="204"/>
      <c r="AT282" s="204"/>
      <c r="AU282" s="204"/>
      <c r="AV282" s="204"/>
      <c r="AW282" s="204"/>
      <c r="AX282" s="204"/>
      <c r="AY282" s="204"/>
      <c r="AZ282" s="204"/>
      <c r="BA282" s="204"/>
      <c r="BB282" s="204"/>
      <c r="BC282" s="204"/>
      <c r="BD282" s="204"/>
      <c r="BE282" s="204"/>
      <c r="BF282" s="204"/>
      <c r="BG282" s="204"/>
      <c r="BH282" s="204"/>
      <c r="BI282" s="204"/>
      <c r="BJ282" s="204"/>
      <c r="BK282" s="204"/>
      <c r="BL282" s="204"/>
      <c r="BM282" s="204"/>
      <c r="BN282" s="204"/>
      <c r="BO282" s="204"/>
      <c r="BP282" s="204"/>
      <c r="BQ282" s="204"/>
      <c r="BR282" s="204"/>
      <c r="BS282" s="204"/>
      <c r="BT282" s="204"/>
      <c r="BU282" s="204"/>
      <c r="BV282" s="204"/>
      <c r="BW282" s="204"/>
      <c r="BX282" s="204"/>
      <c r="BY282" s="204"/>
      <c r="BZ282" s="204"/>
      <c r="CA282" s="204"/>
      <c r="CB282" s="204"/>
      <c r="CC282" s="204"/>
      <c r="CD282" s="204"/>
      <c r="CE282" s="204"/>
      <c r="CF282" s="204"/>
      <c r="CG282" s="204"/>
      <c r="CH282" s="204"/>
      <c r="CI282" s="204"/>
      <c r="CJ282" s="204"/>
      <c r="CK282" s="204"/>
      <c r="CL282" s="204"/>
      <c r="CM282" s="204"/>
      <c r="CN282" s="204"/>
      <c r="CO282" s="204"/>
      <c r="CP282" s="204"/>
      <c r="CQ282" s="204"/>
      <c r="CR282" s="204"/>
    </row>
    <row r="283" spans="1:96">
      <c r="A283" s="202"/>
      <c r="B283" s="203"/>
      <c r="C283" s="203"/>
      <c r="D283" s="204"/>
      <c r="E283" s="205"/>
      <c r="F283" s="340"/>
      <c r="G283" s="367"/>
      <c r="H283" s="204"/>
      <c r="I283" s="204"/>
      <c r="J283" s="204"/>
      <c r="K283" s="204"/>
      <c r="L283" s="204"/>
      <c r="M283" s="204"/>
      <c r="N283" s="204"/>
      <c r="O283" s="204"/>
      <c r="P283" s="204"/>
      <c r="Q283" s="204"/>
      <c r="R283" s="204"/>
      <c r="S283" s="204"/>
      <c r="T283" s="204"/>
      <c r="U283" s="204"/>
      <c r="V283" s="204"/>
      <c r="W283" s="204"/>
      <c r="X283" s="204"/>
      <c r="Y283" s="204"/>
      <c r="Z283" s="204"/>
      <c r="AA283" s="204"/>
      <c r="AB283" s="204"/>
      <c r="AC283" s="204"/>
      <c r="AD283" s="204"/>
      <c r="AE283" s="204"/>
      <c r="AF283" s="204"/>
      <c r="AG283" s="204"/>
      <c r="AH283" s="204"/>
      <c r="AI283" s="204"/>
      <c r="AJ283" s="204"/>
      <c r="AK283" s="204"/>
      <c r="AL283" s="204"/>
      <c r="AM283" s="204"/>
      <c r="AN283" s="204"/>
      <c r="AO283" s="204"/>
      <c r="AP283" s="204"/>
      <c r="AQ283" s="204"/>
      <c r="AR283" s="204"/>
      <c r="AS283" s="204"/>
      <c r="AT283" s="204"/>
      <c r="AU283" s="204"/>
      <c r="AV283" s="204"/>
      <c r="AW283" s="204"/>
      <c r="AX283" s="204"/>
      <c r="AY283" s="204"/>
      <c r="AZ283" s="204"/>
      <c r="BA283" s="204"/>
      <c r="BB283" s="204"/>
      <c r="BC283" s="204"/>
      <c r="BD283" s="204"/>
      <c r="BE283" s="204"/>
      <c r="BF283" s="204"/>
      <c r="BG283" s="204"/>
      <c r="BH283" s="204"/>
      <c r="BI283" s="204"/>
      <c r="BJ283" s="204"/>
      <c r="BK283" s="204"/>
      <c r="BL283" s="204"/>
      <c r="BM283" s="204"/>
      <c r="BN283" s="204"/>
      <c r="BO283" s="204"/>
      <c r="BP283" s="204"/>
      <c r="BQ283" s="204"/>
      <c r="BR283" s="204"/>
      <c r="BS283" s="204"/>
      <c r="BT283" s="204"/>
      <c r="BU283" s="204"/>
      <c r="BV283" s="204"/>
      <c r="BW283" s="204"/>
      <c r="BX283" s="204"/>
      <c r="BY283" s="204"/>
      <c r="BZ283" s="204"/>
      <c r="CA283" s="204"/>
      <c r="CB283" s="204"/>
      <c r="CC283" s="204"/>
      <c r="CD283" s="204"/>
      <c r="CE283" s="204"/>
      <c r="CF283" s="204"/>
      <c r="CG283" s="204"/>
      <c r="CH283" s="204"/>
      <c r="CI283" s="204"/>
      <c r="CJ283" s="204"/>
      <c r="CK283" s="204"/>
      <c r="CL283" s="204"/>
      <c r="CM283" s="204"/>
      <c r="CN283" s="204"/>
      <c r="CO283" s="204"/>
      <c r="CP283" s="204"/>
      <c r="CQ283" s="204"/>
      <c r="CR283" s="204"/>
    </row>
    <row r="284" spans="1:96">
      <c r="A284" s="202"/>
      <c r="B284" s="203"/>
      <c r="C284" s="203"/>
      <c r="D284" s="204"/>
      <c r="E284" s="205"/>
      <c r="F284" s="340"/>
      <c r="G284" s="367"/>
      <c r="H284" s="204"/>
      <c r="I284" s="204"/>
      <c r="J284" s="204"/>
      <c r="K284" s="204"/>
      <c r="L284" s="204"/>
      <c r="M284" s="204"/>
      <c r="N284" s="204"/>
      <c r="O284" s="204"/>
      <c r="P284" s="204"/>
      <c r="Q284" s="204"/>
      <c r="R284" s="204"/>
      <c r="S284" s="204"/>
      <c r="T284" s="204"/>
      <c r="U284" s="204"/>
      <c r="V284" s="204"/>
      <c r="W284" s="204"/>
      <c r="X284" s="204"/>
      <c r="Y284" s="204"/>
      <c r="Z284" s="204"/>
      <c r="AA284" s="204"/>
      <c r="AB284" s="204"/>
      <c r="AC284" s="204"/>
      <c r="AD284" s="204"/>
      <c r="AE284" s="204"/>
      <c r="AF284" s="204"/>
      <c r="AG284" s="204"/>
      <c r="AH284" s="204"/>
      <c r="AI284" s="204"/>
      <c r="AJ284" s="204"/>
      <c r="AK284" s="204"/>
      <c r="AL284" s="204"/>
      <c r="AM284" s="204"/>
      <c r="AN284" s="204"/>
      <c r="AO284" s="204"/>
      <c r="AP284" s="204"/>
      <c r="AQ284" s="204"/>
      <c r="AR284" s="204"/>
      <c r="AS284" s="204"/>
      <c r="AT284" s="204"/>
      <c r="AU284" s="204"/>
      <c r="AV284" s="204"/>
      <c r="AW284" s="204"/>
      <c r="AX284" s="204"/>
      <c r="AY284" s="204"/>
      <c r="AZ284" s="204"/>
      <c r="BA284" s="204"/>
      <c r="BB284" s="204"/>
      <c r="BC284" s="204"/>
      <c r="BD284" s="204"/>
      <c r="BE284" s="204"/>
      <c r="BF284" s="204"/>
      <c r="BG284" s="204"/>
      <c r="BH284" s="204"/>
      <c r="BI284" s="204"/>
      <c r="BJ284" s="204"/>
      <c r="BK284" s="204"/>
      <c r="BL284" s="204"/>
      <c r="BM284" s="204"/>
      <c r="BN284" s="204"/>
      <c r="BO284" s="204"/>
      <c r="BP284" s="204"/>
      <c r="BQ284" s="204"/>
      <c r="BR284" s="204"/>
      <c r="BS284" s="204"/>
      <c r="BT284" s="204"/>
      <c r="BU284" s="204"/>
      <c r="BV284" s="204"/>
      <c r="BW284" s="204"/>
      <c r="BX284" s="204"/>
      <c r="BY284" s="204"/>
      <c r="BZ284" s="204"/>
      <c r="CA284" s="204"/>
      <c r="CB284" s="204"/>
      <c r="CC284" s="204"/>
      <c r="CD284" s="204"/>
      <c r="CE284" s="204"/>
      <c r="CF284" s="204"/>
      <c r="CG284" s="204"/>
      <c r="CH284" s="204"/>
      <c r="CI284" s="204"/>
      <c r="CJ284" s="204"/>
      <c r="CK284" s="204"/>
      <c r="CL284" s="204"/>
      <c r="CM284" s="204"/>
      <c r="CN284" s="204"/>
      <c r="CO284" s="204"/>
      <c r="CP284" s="204"/>
      <c r="CQ284" s="204"/>
      <c r="CR284" s="204"/>
    </row>
    <row r="285" spans="1:96">
      <c r="A285" s="202"/>
      <c r="B285" s="203"/>
      <c r="C285" s="203"/>
      <c r="D285" s="204"/>
      <c r="E285" s="205"/>
      <c r="F285" s="340"/>
      <c r="G285" s="367"/>
      <c r="H285" s="204"/>
      <c r="I285" s="204"/>
      <c r="J285" s="204"/>
      <c r="K285" s="204"/>
      <c r="L285" s="204"/>
      <c r="M285" s="204"/>
      <c r="N285" s="204"/>
      <c r="O285" s="204"/>
      <c r="P285" s="204"/>
      <c r="Q285" s="204"/>
      <c r="R285" s="204"/>
      <c r="S285" s="204"/>
      <c r="T285" s="204"/>
      <c r="U285" s="204"/>
      <c r="V285" s="204"/>
      <c r="W285" s="204"/>
      <c r="X285" s="204"/>
      <c r="Y285" s="204"/>
      <c r="Z285" s="204"/>
      <c r="AA285" s="204"/>
      <c r="AB285" s="204"/>
      <c r="AC285" s="204"/>
      <c r="AD285" s="204"/>
      <c r="AE285" s="204"/>
      <c r="AF285" s="204"/>
      <c r="AG285" s="204"/>
      <c r="AH285" s="204"/>
      <c r="AI285" s="204"/>
      <c r="AJ285" s="204"/>
      <c r="AK285" s="204"/>
      <c r="AL285" s="204"/>
      <c r="AM285" s="204"/>
      <c r="AN285" s="204"/>
      <c r="AO285" s="204"/>
      <c r="AP285" s="204"/>
      <c r="AQ285" s="204"/>
      <c r="AR285" s="204"/>
      <c r="AS285" s="204"/>
      <c r="AT285" s="204"/>
      <c r="AU285" s="204"/>
      <c r="AV285" s="204"/>
      <c r="AW285" s="204"/>
      <c r="AX285" s="204"/>
      <c r="AY285" s="204"/>
      <c r="AZ285" s="204"/>
      <c r="BA285" s="204"/>
      <c r="BB285" s="204"/>
      <c r="BC285" s="204"/>
      <c r="BD285" s="204"/>
      <c r="BE285" s="204"/>
      <c r="BF285" s="204"/>
      <c r="BG285" s="204"/>
      <c r="BH285" s="204"/>
      <c r="BI285" s="204"/>
      <c r="BJ285" s="204"/>
      <c r="BK285" s="204"/>
      <c r="BL285" s="204"/>
      <c r="BM285" s="204"/>
      <c r="BN285" s="204"/>
      <c r="BO285" s="204"/>
      <c r="BP285" s="204"/>
      <c r="BQ285" s="204"/>
      <c r="BR285" s="204"/>
      <c r="BS285" s="204"/>
      <c r="BT285" s="204"/>
      <c r="BU285" s="204"/>
      <c r="BV285" s="204"/>
      <c r="BW285" s="204"/>
      <c r="BX285" s="204"/>
      <c r="BY285" s="204"/>
      <c r="BZ285" s="204"/>
      <c r="CA285" s="204"/>
      <c r="CB285" s="204"/>
      <c r="CC285" s="204"/>
      <c r="CD285" s="204"/>
      <c r="CE285" s="204"/>
      <c r="CF285" s="204"/>
      <c r="CG285" s="204"/>
      <c r="CH285" s="204"/>
      <c r="CI285" s="204"/>
      <c r="CJ285" s="204"/>
      <c r="CK285" s="204"/>
      <c r="CL285" s="204"/>
      <c r="CM285" s="204"/>
      <c r="CN285" s="204"/>
      <c r="CO285" s="204"/>
      <c r="CP285" s="204"/>
      <c r="CQ285" s="204"/>
      <c r="CR285" s="204"/>
    </row>
    <row r="286" spans="1:96">
      <c r="A286" s="202"/>
      <c r="B286" s="203"/>
      <c r="C286" s="203"/>
      <c r="D286" s="204"/>
      <c r="E286" s="205"/>
      <c r="F286" s="340"/>
      <c r="G286" s="367"/>
      <c r="H286" s="204"/>
      <c r="I286" s="204"/>
      <c r="J286" s="204"/>
      <c r="K286" s="204"/>
      <c r="L286" s="204"/>
      <c r="M286" s="204"/>
      <c r="N286" s="204"/>
      <c r="O286" s="204"/>
      <c r="P286" s="204"/>
      <c r="Q286" s="204"/>
      <c r="R286" s="204"/>
      <c r="S286" s="204"/>
      <c r="T286" s="204"/>
      <c r="U286" s="204"/>
      <c r="V286" s="204"/>
      <c r="W286" s="204"/>
      <c r="X286" s="204"/>
      <c r="Y286" s="204"/>
      <c r="Z286" s="204"/>
      <c r="AA286" s="204"/>
      <c r="AB286" s="204"/>
      <c r="AC286" s="204"/>
      <c r="AD286" s="204"/>
      <c r="AE286" s="204"/>
      <c r="AF286" s="204"/>
      <c r="AG286" s="204"/>
      <c r="AH286" s="204"/>
      <c r="AI286" s="204"/>
      <c r="AJ286" s="204"/>
      <c r="AK286" s="204"/>
      <c r="AL286" s="204"/>
      <c r="AM286" s="204"/>
      <c r="AN286" s="204"/>
      <c r="AO286" s="204"/>
      <c r="AP286" s="204"/>
      <c r="AQ286" s="204"/>
      <c r="AR286" s="204"/>
      <c r="AS286" s="204"/>
      <c r="AT286" s="204"/>
      <c r="AU286" s="204"/>
      <c r="AV286" s="204"/>
      <c r="AW286" s="204"/>
      <c r="AX286" s="204"/>
      <c r="AY286" s="204"/>
      <c r="AZ286" s="204"/>
      <c r="BA286" s="204"/>
      <c r="BB286" s="204"/>
      <c r="BC286" s="204"/>
      <c r="BD286" s="204"/>
      <c r="BE286" s="204"/>
      <c r="BF286" s="204"/>
      <c r="BG286" s="204"/>
      <c r="BH286" s="204"/>
      <c r="BI286" s="204"/>
      <c r="BJ286" s="204"/>
      <c r="BK286" s="204"/>
      <c r="BL286" s="204"/>
      <c r="BM286" s="204"/>
      <c r="BN286" s="204"/>
      <c r="BO286" s="204"/>
      <c r="BP286" s="204"/>
      <c r="BQ286" s="204"/>
      <c r="BR286" s="204"/>
      <c r="BS286" s="204"/>
      <c r="BT286" s="204"/>
      <c r="BU286" s="204"/>
      <c r="BV286" s="204"/>
      <c r="BW286" s="204"/>
      <c r="BX286" s="204"/>
      <c r="BY286" s="204"/>
      <c r="BZ286" s="204"/>
      <c r="CA286" s="204"/>
      <c r="CB286" s="204"/>
      <c r="CC286" s="204"/>
      <c r="CD286" s="204"/>
      <c r="CE286" s="204"/>
      <c r="CF286" s="204"/>
      <c r="CG286" s="204"/>
      <c r="CH286" s="204"/>
      <c r="CI286" s="204"/>
      <c r="CJ286" s="204"/>
      <c r="CK286" s="204"/>
      <c r="CL286" s="204"/>
      <c r="CM286" s="204"/>
      <c r="CN286" s="204"/>
      <c r="CO286" s="204"/>
      <c r="CP286" s="204"/>
      <c r="CQ286" s="204"/>
      <c r="CR286" s="204"/>
    </row>
    <row r="287" spans="1:96">
      <c r="A287" s="202"/>
      <c r="B287" s="203"/>
      <c r="C287" s="203"/>
      <c r="D287" s="204"/>
      <c r="E287" s="205"/>
      <c r="F287" s="340"/>
      <c r="G287" s="367"/>
      <c r="H287" s="204"/>
      <c r="I287" s="204"/>
      <c r="J287" s="204"/>
      <c r="K287" s="204"/>
      <c r="L287" s="204"/>
      <c r="M287" s="204"/>
      <c r="N287" s="204"/>
      <c r="O287" s="204"/>
      <c r="P287" s="204"/>
      <c r="Q287" s="204"/>
      <c r="R287" s="204"/>
      <c r="S287" s="204"/>
      <c r="T287" s="204"/>
      <c r="U287" s="204"/>
      <c r="V287" s="204"/>
      <c r="W287" s="204"/>
      <c r="X287" s="204"/>
      <c r="Y287" s="204"/>
      <c r="Z287" s="204"/>
      <c r="AA287" s="204"/>
      <c r="AB287" s="204"/>
      <c r="AC287" s="204"/>
      <c r="AD287" s="204"/>
      <c r="AE287" s="204"/>
      <c r="AF287" s="204"/>
      <c r="AG287" s="204"/>
      <c r="AH287" s="204"/>
      <c r="AI287" s="204"/>
      <c r="AJ287" s="204"/>
      <c r="AK287" s="204"/>
      <c r="AL287" s="204"/>
      <c r="AM287" s="204"/>
      <c r="AN287" s="204"/>
      <c r="AO287" s="204"/>
      <c r="AP287" s="204"/>
      <c r="AQ287" s="204"/>
      <c r="AR287" s="204"/>
      <c r="AS287" s="204"/>
      <c r="AT287" s="204"/>
      <c r="AU287" s="204"/>
      <c r="AV287" s="204"/>
      <c r="AW287" s="204"/>
      <c r="AX287" s="204"/>
      <c r="AY287" s="204"/>
      <c r="AZ287" s="204"/>
      <c r="BA287" s="204"/>
      <c r="BB287" s="204"/>
      <c r="BC287" s="204"/>
      <c r="BD287" s="204"/>
      <c r="BE287" s="204"/>
      <c r="BF287" s="204"/>
      <c r="BG287" s="204"/>
      <c r="BH287" s="204"/>
      <c r="BI287" s="204"/>
      <c r="BJ287" s="204"/>
      <c r="BK287" s="204"/>
      <c r="BL287" s="204"/>
      <c r="BM287" s="204"/>
      <c r="BN287" s="204"/>
      <c r="BO287" s="204"/>
      <c r="BP287" s="204"/>
      <c r="BQ287" s="204"/>
      <c r="BR287" s="204"/>
      <c r="BS287" s="204"/>
      <c r="BT287" s="204"/>
      <c r="BU287" s="204"/>
      <c r="BV287" s="204"/>
      <c r="BW287" s="204"/>
      <c r="BX287" s="204"/>
      <c r="BY287" s="204"/>
      <c r="BZ287" s="204"/>
      <c r="CA287" s="204"/>
      <c r="CB287" s="204"/>
      <c r="CC287" s="204"/>
      <c r="CD287" s="204"/>
      <c r="CE287" s="204"/>
      <c r="CF287" s="204"/>
      <c r="CG287" s="204"/>
      <c r="CH287" s="204"/>
      <c r="CI287" s="204"/>
      <c r="CJ287" s="204"/>
      <c r="CK287" s="204"/>
      <c r="CL287" s="204"/>
      <c r="CM287" s="204"/>
      <c r="CN287" s="204"/>
      <c r="CO287" s="204"/>
      <c r="CP287" s="204"/>
      <c r="CQ287" s="204"/>
      <c r="CR287" s="204"/>
    </row>
    <row r="288" spans="1:96">
      <c r="A288" s="202"/>
      <c r="B288" s="203"/>
      <c r="C288" s="203"/>
      <c r="D288" s="204"/>
      <c r="E288" s="205"/>
      <c r="F288" s="340"/>
      <c r="G288" s="367"/>
      <c r="H288" s="204"/>
      <c r="I288" s="204"/>
      <c r="J288" s="204"/>
      <c r="K288" s="204"/>
      <c r="L288" s="204"/>
      <c r="M288" s="204"/>
      <c r="N288" s="204"/>
      <c r="O288" s="204"/>
      <c r="P288" s="204"/>
      <c r="Q288" s="204"/>
      <c r="R288" s="204"/>
      <c r="S288" s="204"/>
      <c r="T288" s="204"/>
      <c r="U288" s="204"/>
      <c r="V288" s="204"/>
      <c r="W288" s="204"/>
      <c r="X288" s="204"/>
      <c r="Y288" s="204"/>
      <c r="Z288" s="204"/>
      <c r="AA288" s="204"/>
      <c r="AB288" s="204"/>
      <c r="AC288" s="204"/>
      <c r="AD288" s="204"/>
      <c r="AE288" s="204"/>
      <c r="AF288" s="204"/>
      <c r="AG288" s="204"/>
      <c r="AH288" s="204"/>
      <c r="AI288" s="204"/>
      <c r="AJ288" s="204"/>
      <c r="AK288" s="204"/>
      <c r="AL288" s="204"/>
      <c r="AM288" s="204"/>
      <c r="AN288" s="204"/>
      <c r="AO288" s="204"/>
      <c r="AP288" s="204"/>
      <c r="AQ288" s="204"/>
      <c r="AR288" s="204"/>
      <c r="AS288" s="204"/>
      <c r="AT288" s="204"/>
      <c r="AU288" s="204"/>
      <c r="AV288" s="204"/>
      <c r="AW288" s="204"/>
      <c r="AX288" s="204"/>
      <c r="AY288" s="204"/>
      <c r="AZ288" s="204"/>
      <c r="BA288" s="204"/>
      <c r="BB288" s="204"/>
      <c r="BC288" s="204"/>
      <c r="BD288" s="204"/>
      <c r="BE288" s="204"/>
      <c r="BF288" s="204"/>
      <c r="BG288" s="204"/>
      <c r="BH288" s="204"/>
      <c r="BI288" s="204"/>
      <c r="BJ288" s="204"/>
      <c r="BK288" s="204"/>
      <c r="BL288" s="204"/>
      <c r="BM288" s="204"/>
      <c r="BN288" s="204"/>
      <c r="BO288" s="204"/>
      <c r="BP288" s="204"/>
      <c r="BQ288" s="204"/>
      <c r="BR288" s="204"/>
      <c r="BS288" s="204"/>
      <c r="BT288" s="204"/>
      <c r="BU288" s="204"/>
      <c r="BV288" s="204"/>
      <c r="BW288" s="204"/>
      <c r="BX288" s="204"/>
      <c r="BY288" s="204"/>
      <c r="BZ288" s="204"/>
      <c r="CA288" s="204"/>
      <c r="CB288" s="204"/>
      <c r="CC288" s="204"/>
      <c r="CD288" s="204"/>
      <c r="CE288" s="204"/>
      <c r="CF288" s="204"/>
      <c r="CG288" s="204"/>
      <c r="CH288" s="204"/>
      <c r="CI288" s="204"/>
      <c r="CJ288" s="204"/>
      <c r="CK288" s="204"/>
      <c r="CL288" s="204"/>
      <c r="CM288" s="204"/>
      <c r="CN288" s="204"/>
      <c r="CO288" s="204"/>
      <c r="CP288" s="204"/>
      <c r="CQ288" s="204"/>
      <c r="CR288" s="204"/>
    </row>
    <row r="289" spans="1:96">
      <c r="A289" s="202"/>
      <c r="B289" s="203"/>
      <c r="C289" s="203"/>
      <c r="D289" s="204"/>
      <c r="E289" s="205"/>
      <c r="F289" s="340"/>
      <c r="G289" s="367"/>
      <c r="H289" s="204"/>
      <c r="I289" s="204"/>
      <c r="J289" s="204"/>
      <c r="K289" s="204"/>
      <c r="L289" s="204"/>
      <c r="M289" s="204"/>
      <c r="N289" s="204"/>
      <c r="O289" s="204"/>
      <c r="P289" s="204"/>
      <c r="Q289" s="204"/>
      <c r="R289" s="204"/>
      <c r="S289" s="204"/>
      <c r="T289" s="204"/>
      <c r="U289" s="204"/>
      <c r="V289" s="204"/>
      <c r="W289" s="204"/>
      <c r="X289" s="204"/>
      <c r="Y289" s="204"/>
      <c r="Z289" s="204"/>
      <c r="AA289" s="204"/>
      <c r="AB289" s="204"/>
      <c r="AC289" s="204"/>
      <c r="AD289" s="204"/>
      <c r="AE289" s="204"/>
      <c r="AF289" s="204"/>
      <c r="AG289" s="204"/>
      <c r="AH289" s="204"/>
      <c r="AI289" s="204"/>
      <c r="AJ289" s="204"/>
      <c r="AK289" s="204"/>
      <c r="AL289" s="204"/>
      <c r="AM289" s="204"/>
      <c r="AN289" s="204"/>
      <c r="AO289" s="204"/>
      <c r="AP289" s="204"/>
      <c r="AQ289" s="204"/>
      <c r="AR289" s="204"/>
      <c r="AS289" s="204"/>
      <c r="AT289" s="204"/>
      <c r="AU289" s="204"/>
      <c r="AV289" s="204"/>
      <c r="AW289" s="204"/>
      <c r="AX289" s="204"/>
      <c r="AY289" s="204"/>
      <c r="AZ289" s="204"/>
      <c r="BA289" s="204"/>
      <c r="BB289" s="204"/>
      <c r="BC289" s="204"/>
      <c r="BD289" s="204"/>
      <c r="BE289" s="204"/>
      <c r="BF289" s="204"/>
      <c r="BG289" s="204"/>
      <c r="BH289" s="204"/>
      <c r="BI289" s="204"/>
      <c r="BJ289" s="204"/>
      <c r="BK289" s="204"/>
      <c r="BL289" s="204"/>
      <c r="BM289" s="204"/>
      <c r="BN289" s="204"/>
      <c r="BO289" s="204"/>
      <c r="BP289" s="204"/>
      <c r="BQ289" s="204"/>
      <c r="BR289" s="204"/>
      <c r="BS289" s="204"/>
      <c r="BT289" s="204"/>
      <c r="BU289" s="204"/>
      <c r="BV289" s="204"/>
      <c r="BW289" s="204"/>
      <c r="BX289" s="204"/>
      <c r="BY289" s="204"/>
      <c r="BZ289" s="204"/>
      <c r="CA289" s="204"/>
      <c r="CB289" s="204"/>
      <c r="CC289" s="204"/>
      <c r="CD289" s="204"/>
      <c r="CE289" s="204"/>
      <c r="CF289" s="204"/>
      <c r="CG289" s="204"/>
      <c r="CH289" s="204"/>
      <c r="CI289" s="204"/>
      <c r="CJ289" s="204"/>
      <c r="CK289" s="204"/>
      <c r="CL289" s="204"/>
      <c r="CM289" s="204"/>
      <c r="CN289" s="204"/>
      <c r="CO289" s="204"/>
      <c r="CP289" s="204"/>
      <c r="CQ289" s="204"/>
      <c r="CR289" s="204"/>
    </row>
    <row r="290" spans="1:96">
      <c r="A290" s="202"/>
      <c r="B290" s="203"/>
      <c r="C290" s="203"/>
      <c r="D290" s="204"/>
      <c r="E290" s="205"/>
      <c r="F290" s="340"/>
      <c r="G290" s="367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4"/>
      <c r="AH290" s="204"/>
      <c r="AI290" s="204"/>
      <c r="AJ290" s="204"/>
      <c r="AK290" s="204"/>
      <c r="AL290" s="204"/>
      <c r="AM290" s="204"/>
      <c r="AN290" s="204"/>
      <c r="AO290" s="204"/>
      <c r="AP290" s="204"/>
      <c r="AQ290" s="204"/>
      <c r="AR290" s="204"/>
      <c r="AS290" s="204"/>
      <c r="AT290" s="204"/>
      <c r="AU290" s="204"/>
      <c r="AV290" s="204"/>
      <c r="AW290" s="204"/>
      <c r="AX290" s="204"/>
      <c r="AY290" s="204"/>
      <c r="AZ290" s="204"/>
      <c r="BA290" s="204"/>
      <c r="BB290" s="204"/>
      <c r="BC290" s="204"/>
      <c r="BD290" s="204"/>
      <c r="BE290" s="204"/>
      <c r="BF290" s="204"/>
      <c r="BG290" s="204"/>
      <c r="BH290" s="204"/>
      <c r="BI290" s="204"/>
      <c r="BJ290" s="204"/>
      <c r="BK290" s="204"/>
      <c r="BL290" s="204"/>
      <c r="BM290" s="204"/>
      <c r="BN290" s="204"/>
      <c r="BO290" s="204"/>
      <c r="BP290" s="204"/>
      <c r="BQ290" s="204"/>
      <c r="BR290" s="204"/>
      <c r="BS290" s="204"/>
      <c r="BT290" s="204"/>
      <c r="BU290" s="204"/>
      <c r="BV290" s="204"/>
      <c r="BW290" s="204"/>
      <c r="BX290" s="204"/>
      <c r="BY290" s="204"/>
      <c r="BZ290" s="204"/>
      <c r="CA290" s="204"/>
      <c r="CB290" s="204"/>
      <c r="CC290" s="204"/>
      <c r="CD290" s="204"/>
      <c r="CE290" s="204"/>
      <c r="CF290" s="204"/>
      <c r="CG290" s="204"/>
      <c r="CH290" s="204"/>
      <c r="CI290" s="204"/>
      <c r="CJ290" s="204"/>
      <c r="CK290" s="204"/>
      <c r="CL290" s="204"/>
      <c r="CM290" s="204"/>
      <c r="CN290" s="204"/>
      <c r="CO290" s="204"/>
      <c r="CP290" s="204"/>
      <c r="CQ290" s="204"/>
      <c r="CR290" s="204"/>
    </row>
    <row r="291" spans="1:96">
      <c r="A291" s="202"/>
      <c r="B291" s="203"/>
      <c r="C291" s="203"/>
      <c r="D291" s="204"/>
      <c r="E291" s="205"/>
      <c r="F291" s="340"/>
      <c r="G291" s="367"/>
      <c r="H291" s="204"/>
      <c r="I291" s="204"/>
      <c r="J291" s="204"/>
      <c r="K291" s="204"/>
      <c r="L291" s="204"/>
      <c r="M291" s="204"/>
      <c r="N291" s="204"/>
      <c r="O291" s="204"/>
      <c r="P291" s="204"/>
      <c r="Q291" s="204"/>
      <c r="R291" s="204"/>
      <c r="S291" s="204"/>
      <c r="T291" s="204"/>
      <c r="U291" s="204"/>
      <c r="V291" s="204"/>
      <c r="W291" s="204"/>
      <c r="X291" s="204"/>
      <c r="Y291" s="204"/>
      <c r="Z291" s="204"/>
      <c r="AA291" s="204"/>
      <c r="AB291" s="204"/>
      <c r="AC291" s="204"/>
      <c r="AD291" s="204"/>
      <c r="AE291" s="204"/>
      <c r="AF291" s="204"/>
      <c r="AG291" s="204"/>
      <c r="AH291" s="204"/>
      <c r="AI291" s="204"/>
      <c r="AJ291" s="204"/>
      <c r="AK291" s="204"/>
      <c r="AL291" s="204"/>
      <c r="AM291" s="204"/>
      <c r="AN291" s="204"/>
      <c r="AO291" s="204"/>
      <c r="AP291" s="204"/>
      <c r="AQ291" s="204"/>
      <c r="AR291" s="204"/>
      <c r="AS291" s="204"/>
      <c r="AT291" s="204"/>
      <c r="AU291" s="204"/>
      <c r="AV291" s="204"/>
      <c r="AW291" s="204"/>
      <c r="AX291" s="204"/>
      <c r="AY291" s="204"/>
      <c r="AZ291" s="204"/>
      <c r="BA291" s="204"/>
      <c r="BB291" s="204"/>
      <c r="BC291" s="204"/>
      <c r="BD291" s="204"/>
      <c r="BE291" s="204"/>
      <c r="BF291" s="204"/>
      <c r="BG291" s="204"/>
      <c r="BH291" s="204"/>
      <c r="BI291" s="204"/>
      <c r="BJ291" s="204"/>
      <c r="BK291" s="204"/>
      <c r="BL291" s="204"/>
      <c r="BM291" s="204"/>
      <c r="BN291" s="204"/>
      <c r="BO291" s="204"/>
      <c r="BP291" s="204"/>
      <c r="BQ291" s="204"/>
      <c r="BR291" s="204"/>
      <c r="BS291" s="204"/>
      <c r="BT291" s="204"/>
      <c r="BU291" s="204"/>
      <c r="BV291" s="204"/>
      <c r="BW291" s="204"/>
      <c r="BX291" s="204"/>
      <c r="BY291" s="204"/>
      <c r="BZ291" s="204"/>
      <c r="CA291" s="204"/>
      <c r="CB291" s="204"/>
      <c r="CC291" s="204"/>
      <c r="CD291" s="204"/>
      <c r="CE291" s="204"/>
      <c r="CF291" s="204"/>
      <c r="CG291" s="204"/>
      <c r="CH291" s="204"/>
      <c r="CI291" s="204"/>
      <c r="CJ291" s="204"/>
      <c r="CK291" s="204"/>
      <c r="CL291" s="204"/>
      <c r="CM291" s="204"/>
      <c r="CN291" s="204"/>
      <c r="CO291" s="204"/>
      <c r="CP291" s="204"/>
      <c r="CQ291" s="204"/>
      <c r="CR291" s="204"/>
    </row>
  </sheetData>
  <mergeCells count="77">
    <mergeCell ref="B263:F263"/>
    <mergeCell ref="C264:E264"/>
    <mergeCell ref="C265:E265"/>
    <mergeCell ref="C266:E266"/>
    <mergeCell ref="C261:E261"/>
    <mergeCell ref="C262:E262"/>
    <mergeCell ref="B226:C228"/>
    <mergeCell ref="B187:C192"/>
    <mergeCell ref="B193:F193"/>
    <mergeCell ref="B194:C199"/>
    <mergeCell ref="B200:C204"/>
    <mergeCell ref="B205:C209"/>
    <mergeCell ref="B211:C213"/>
    <mergeCell ref="B214:C215"/>
    <mergeCell ref="B216:C219"/>
    <mergeCell ref="B220:F220"/>
    <mergeCell ref="B221:C225"/>
    <mergeCell ref="B210:F210"/>
    <mergeCell ref="C260:E260"/>
    <mergeCell ref="B229:C231"/>
    <mergeCell ref="B232:F232"/>
    <mergeCell ref="B233:C238"/>
    <mergeCell ref="B239:C243"/>
    <mergeCell ref="B244:C245"/>
    <mergeCell ref="B246:F246"/>
    <mergeCell ref="B247:C252"/>
    <mergeCell ref="B253:C256"/>
    <mergeCell ref="B257:C258"/>
    <mergeCell ref="B259:F259"/>
    <mergeCell ref="B184:C186"/>
    <mergeCell ref="B142:C143"/>
    <mergeCell ref="B144:F144"/>
    <mergeCell ref="B145:C151"/>
    <mergeCell ref="B152:C155"/>
    <mergeCell ref="B156:C162"/>
    <mergeCell ref="B163:F163"/>
    <mergeCell ref="B164:C170"/>
    <mergeCell ref="B171:C176"/>
    <mergeCell ref="B177:C178"/>
    <mergeCell ref="B179:C182"/>
    <mergeCell ref="B183:F183"/>
    <mergeCell ref="B138:C141"/>
    <mergeCell ref="B105:C107"/>
    <mergeCell ref="B108:F108"/>
    <mergeCell ref="B109:C112"/>
    <mergeCell ref="B113:C117"/>
    <mergeCell ref="B118:C120"/>
    <mergeCell ref="B121:F121"/>
    <mergeCell ref="B122:C125"/>
    <mergeCell ref="B126:C129"/>
    <mergeCell ref="B130:F130"/>
    <mergeCell ref="B131:C134"/>
    <mergeCell ref="B135:C137"/>
    <mergeCell ref="B99:C104"/>
    <mergeCell ref="B50:C57"/>
    <mergeCell ref="B58:C62"/>
    <mergeCell ref="B63:C70"/>
    <mergeCell ref="B77:C80"/>
    <mergeCell ref="B81:C82"/>
    <mergeCell ref="B83:F83"/>
    <mergeCell ref="B84:C87"/>
    <mergeCell ref="B88:C94"/>
    <mergeCell ref="B95:C97"/>
    <mergeCell ref="B98:F98"/>
    <mergeCell ref="B71:C76"/>
    <mergeCell ref="B49:F49"/>
    <mergeCell ref="B2:F3"/>
    <mergeCell ref="C5:D5"/>
    <mergeCell ref="C7:D7"/>
    <mergeCell ref="C9:D9"/>
    <mergeCell ref="B11:F11"/>
    <mergeCell ref="B12:C20"/>
    <mergeCell ref="B21:C25"/>
    <mergeCell ref="B26:C33"/>
    <mergeCell ref="B34:C38"/>
    <mergeCell ref="B39:C41"/>
    <mergeCell ref="B42:C48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9"/>
  <dimension ref="A1:N239"/>
  <sheetViews>
    <sheetView topLeftCell="A6" zoomScale="70" zoomScaleNormal="70" workbookViewId="0">
      <selection activeCell="D51" sqref="D51:D54"/>
    </sheetView>
  </sheetViews>
  <sheetFormatPr defaultRowHeight="15"/>
  <cols>
    <col min="1" max="1" width="4.375" style="262" customWidth="1"/>
    <col min="2" max="2" width="66.25" style="292" customWidth="1"/>
    <col min="3" max="3" width="8.25" style="296" customWidth="1"/>
    <col min="4" max="4" width="8.25" style="297" customWidth="1"/>
    <col min="5" max="5" width="11.625" style="287" customWidth="1"/>
    <col min="6" max="6" width="11.625" customWidth="1"/>
    <col min="7" max="7" width="4.375" style="259" customWidth="1"/>
    <col min="8" max="8" width="37.875" style="258" customWidth="1"/>
    <col min="9" max="10" width="16" style="258" customWidth="1"/>
    <col min="11" max="11" width="9" style="260"/>
  </cols>
  <sheetData>
    <row r="1" spans="1:14">
      <c r="A1" s="261">
        <v>169</v>
      </c>
      <c r="B1" s="291" t="s">
        <v>567</v>
      </c>
      <c r="C1" s="294" t="s">
        <v>363</v>
      </c>
      <c r="D1" s="295" t="s">
        <v>364</v>
      </c>
      <c r="E1" s="287" t="s">
        <v>364</v>
      </c>
      <c r="F1">
        <f>IF(E1=VLOOKUP(A1,$G$1:$N$239,6,0),1,0)</f>
        <v>1</v>
      </c>
      <c r="G1" s="263">
        <v>1</v>
      </c>
      <c r="H1" s="264" t="s">
        <v>629</v>
      </c>
      <c r="I1" s="265" t="s">
        <v>363</v>
      </c>
      <c r="J1" s="265" t="s">
        <v>364</v>
      </c>
      <c r="K1" s="266"/>
      <c r="L1" s="265" t="s">
        <v>363</v>
      </c>
      <c r="M1" s="265" t="s">
        <v>364</v>
      </c>
      <c r="N1" s="266"/>
    </row>
    <row r="2" spans="1:14" ht="45">
      <c r="A2" s="261">
        <v>128</v>
      </c>
      <c r="B2" s="291" t="s">
        <v>716</v>
      </c>
      <c r="C2" s="294" t="s">
        <v>521</v>
      </c>
      <c r="D2" s="295" t="s">
        <v>701</v>
      </c>
      <c r="E2" s="287" t="s">
        <v>701</v>
      </c>
      <c r="F2">
        <f t="shared" ref="F2:F20" si="0">IF(E2=VLOOKUP(A2,$G$1:$N$239,6,0),1,0)</f>
        <v>1</v>
      </c>
      <c r="G2" s="263">
        <v>2</v>
      </c>
      <c r="H2" s="264" t="s">
        <v>368</v>
      </c>
      <c r="I2" s="265" t="s">
        <v>365</v>
      </c>
      <c r="J2" s="265" t="s">
        <v>369</v>
      </c>
      <c r="K2" s="266"/>
      <c r="L2" s="265" t="s">
        <v>365</v>
      </c>
      <c r="M2" s="265" t="s">
        <v>369</v>
      </c>
      <c r="N2" s="266"/>
    </row>
    <row r="3" spans="1:14">
      <c r="A3" s="261">
        <v>139</v>
      </c>
      <c r="B3" s="291" t="s">
        <v>710</v>
      </c>
      <c r="C3" s="294" t="s">
        <v>363</v>
      </c>
      <c r="D3" s="295" t="s">
        <v>364</v>
      </c>
      <c r="E3" s="287" t="s">
        <v>364</v>
      </c>
      <c r="F3">
        <f t="shared" si="0"/>
        <v>1</v>
      </c>
      <c r="G3" s="263">
        <v>3</v>
      </c>
      <c r="H3" s="264" t="s">
        <v>372</v>
      </c>
      <c r="I3" s="265" t="s">
        <v>363</v>
      </c>
      <c r="J3" s="265" t="s">
        <v>364</v>
      </c>
      <c r="K3" s="266"/>
      <c r="L3" s="265" t="s">
        <v>363</v>
      </c>
      <c r="M3" s="265" t="s">
        <v>364</v>
      </c>
      <c r="N3" s="266"/>
    </row>
    <row r="4" spans="1:14" ht="45">
      <c r="A4" s="261">
        <v>7</v>
      </c>
      <c r="B4" s="291" t="s">
        <v>631</v>
      </c>
      <c r="C4" s="294" t="s">
        <v>366</v>
      </c>
      <c r="D4" s="295" t="s">
        <v>370</v>
      </c>
      <c r="E4" s="287" t="s">
        <v>366</v>
      </c>
      <c r="F4">
        <f t="shared" si="0"/>
        <v>1</v>
      </c>
      <c r="G4" s="263">
        <v>4</v>
      </c>
      <c r="H4" s="264" t="s">
        <v>627</v>
      </c>
      <c r="I4" s="265" t="s">
        <v>363</v>
      </c>
      <c r="J4" s="265" t="s">
        <v>364</v>
      </c>
      <c r="K4" s="266"/>
      <c r="L4" s="265" t="s">
        <v>363</v>
      </c>
      <c r="M4" s="265" t="s">
        <v>364</v>
      </c>
      <c r="N4" s="266"/>
    </row>
    <row r="5" spans="1:14" ht="60">
      <c r="A5" s="261">
        <v>73</v>
      </c>
      <c r="B5" s="291" t="s">
        <v>447</v>
      </c>
      <c r="C5" s="294" t="s">
        <v>406</v>
      </c>
      <c r="D5" s="295" t="s">
        <v>409</v>
      </c>
      <c r="E5" s="287" t="s">
        <v>406</v>
      </c>
      <c r="F5">
        <f t="shared" si="0"/>
        <v>1</v>
      </c>
      <c r="G5" s="263">
        <v>5</v>
      </c>
      <c r="H5" s="264" t="s">
        <v>628</v>
      </c>
      <c r="I5" s="265" t="s">
        <v>363</v>
      </c>
      <c r="J5" s="265" t="s">
        <v>364</v>
      </c>
      <c r="K5" s="266"/>
      <c r="L5" s="265" t="s">
        <v>363</v>
      </c>
      <c r="M5" s="265" t="s">
        <v>364</v>
      </c>
      <c r="N5" s="266"/>
    </row>
    <row r="6" spans="1:14">
      <c r="A6" s="261">
        <v>186</v>
      </c>
      <c r="B6" s="291" t="s">
        <v>657</v>
      </c>
      <c r="C6" s="294" t="s">
        <v>363</v>
      </c>
      <c r="D6" s="295" t="s">
        <v>364</v>
      </c>
      <c r="E6" s="287" t="s">
        <v>363</v>
      </c>
      <c r="F6">
        <f t="shared" si="0"/>
        <v>1</v>
      </c>
      <c r="G6" s="263">
        <v>6</v>
      </c>
      <c r="H6" s="264" t="s">
        <v>630</v>
      </c>
      <c r="I6" s="265" t="s">
        <v>363</v>
      </c>
      <c r="J6" s="265" t="s">
        <v>364</v>
      </c>
      <c r="K6" s="266"/>
      <c r="L6" s="265" t="s">
        <v>363</v>
      </c>
      <c r="M6" s="265" t="s">
        <v>364</v>
      </c>
      <c r="N6" s="266"/>
    </row>
    <row r="7" spans="1:14">
      <c r="A7" s="261">
        <v>70</v>
      </c>
      <c r="B7" s="291" t="s">
        <v>645</v>
      </c>
      <c r="C7" s="294" t="s">
        <v>363</v>
      </c>
      <c r="D7" s="295" t="s">
        <v>364</v>
      </c>
      <c r="E7" s="287" t="s">
        <v>363</v>
      </c>
      <c r="F7">
        <f t="shared" si="0"/>
        <v>1</v>
      </c>
      <c r="G7" s="263">
        <v>7</v>
      </c>
      <c r="H7" s="264" t="s">
        <v>631</v>
      </c>
      <c r="I7" s="265" t="s">
        <v>366</v>
      </c>
      <c r="J7" s="265" t="s">
        <v>370</v>
      </c>
      <c r="K7" s="266"/>
      <c r="L7" s="265" t="s">
        <v>366</v>
      </c>
      <c r="M7" s="265" t="s">
        <v>370</v>
      </c>
      <c r="N7" s="266"/>
    </row>
    <row r="8" spans="1:14">
      <c r="A8" s="261">
        <v>182</v>
      </c>
      <c r="B8" s="291" t="s">
        <v>575</v>
      </c>
      <c r="C8" s="294" t="s">
        <v>363</v>
      </c>
      <c r="D8" s="295" t="s">
        <v>364</v>
      </c>
      <c r="E8" s="287" t="s">
        <v>363</v>
      </c>
      <c r="F8">
        <f t="shared" si="0"/>
        <v>1</v>
      </c>
      <c r="G8" s="263">
        <v>8</v>
      </c>
      <c r="H8" s="264" t="s">
        <v>373</v>
      </c>
      <c r="I8" s="267" t="s">
        <v>363</v>
      </c>
      <c r="J8" s="267" t="s">
        <v>364</v>
      </c>
      <c r="K8" s="266"/>
      <c r="L8" s="267" t="s">
        <v>364</v>
      </c>
      <c r="M8" s="267" t="s">
        <v>363</v>
      </c>
      <c r="N8" s="266"/>
    </row>
    <row r="9" spans="1:14" ht="60">
      <c r="A9" s="261">
        <v>195</v>
      </c>
      <c r="B9" s="291" t="s">
        <v>589</v>
      </c>
      <c r="C9" s="294" t="s">
        <v>407</v>
      </c>
      <c r="D9" s="295" t="s">
        <v>410</v>
      </c>
      <c r="E9" s="287" t="s">
        <v>407</v>
      </c>
      <c r="F9">
        <f t="shared" si="0"/>
        <v>1</v>
      </c>
      <c r="G9" s="263">
        <v>9</v>
      </c>
      <c r="H9" s="264" t="s">
        <v>804</v>
      </c>
      <c r="I9" s="268">
        <v>1</v>
      </c>
      <c r="J9" s="265" t="s">
        <v>805</v>
      </c>
      <c r="K9" s="266"/>
      <c r="L9" s="268">
        <v>1</v>
      </c>
      <c r="M9" s="265" t="s">
        <v>805</v>
      </c>
      <c r="N9" s="266"/>
    </row>
    <row r="10" spans="1:14">
      <c r="A10" s="261">
        <v>170</v>
      </c>
      <c r="B10" s="291" t="s">
        <v>689</v>
      </c>
      <c r="C10" s="294" t="s">
        <v>363</v>
      </c>
      <c r="D10" s="295" t="s">
        <v>364</v>
      </c>
      <c r="E10" s="287" t="s">
        <v>363</v>
      </c>
      <c r="F10">
        <f t="shared" si="0"/>
        <v>1</v>
      </c>
      <c r="G10" s="263">
        <v>10</v>
      </c>
      <c r="H10" s="264" t="s">
        <v>633</v>
      </c>
      <c r="I10" s="265" t="s">
        <v>363</v>
      </c>
      <c r="J10" s="265" t="s">
        <v>364</v>
      </c>
      <c r="K10" s="266"/>
      <c r="L10" s="265" t="s">
        <v>363</v>
      </c>
      <c r="M10" s="265" t="s">
        <v>364</v>
      </c>
      <c r="N10" s="266"/>
    </row>
    <row r="11" spans="1:14">
      <c r="A11" s="261">
        <v>11</v>
      </c>
      <c r="B11" s="291" t="s">
        <v>632</v>
      </c>
      <c r="C11" s="294" t="s">
        <v>363</v>
      </c>
      <c r="D11" s="295" t="s">
        <v>364</v>
      </c>
      <c r="E11" s="287" t="s">
        <v>363</v>
      </c>
      <c r="F11">
        <f t="shared" si="0"/>
        <v>1</v>
      </c>
      <c r="G11" s="263">
        <v>11</v>
      </c>
      <c r="H11" s="264" t="s">
        <v>632</v>
      </c>
      <c r="I11" s="265" t="s">
        <v>363</v>
      </c>
      <c r="J11" s="265" t="s">
        <v>364</v>
      </c>
      <c r="K11" s="266"/>
      <c r="L11" s="265" t="s">
        <v>363</v>
      </c>
      <c r="M11" s="265" t="s">
        <v>364</v>
      </c>
      <c r="N11" s="266"/>
    </row>
    <row r="12" spans="1:14">
      <c r="A12" s="261">
        <v>99</v>
      </c>
      <c r="B12" s="291" t="s">
        <v>485</v>
      </c>
      <c r="C12" s="294" t="s">
        <v>363</v>
      </c>
      <c r="D12" s="295" t="s">
        <v>364</v>
      </c>
      <c r="E12" s="287" t="s">
        <v>364</v>
      </c>
      <c r="F12">
        <f t="shared" si="0"/>
        <v>1</v>
      </c>
      <c r="G12" s="263">
        <v>12</v>
      </c>
      <c r="H12" s="264" t="s">
        <v>377</v>
      </c>
      <c r="I12" s="265" t="s">
        <v>363</v>
      </c>
      <c r="J12" s="265" t="s">
        <v>364</v>
      </c>
      <c r="K12" s="266"/>
      <c r="L12" s="265" t="s">
        <v>363</v>
      </c>
      <c r="M12" s="265" t="s">
        <v>364</v>
      </c>
      <c r="N12" s="266"/>
    </row>
    <row r="13" spans="1:14">
      <c r="A13" s="261">
        <v>207</v>
      </c>
      <c r="B13" s="291" t="s">
        <v>802</v>
      </c>
      <c r="C13" s="294" t="s">
        <v>584</v>
      </c>
      <c r="D13" s="295" t="s">
        <v>364</v>
      </c>
      <c r="E13" s="287" t="s">
        <v>584</v>
      </c>
      <c r="F13">
        <f t="shared" si="0"/>
        <v>1</v>
      </c>
      <c r="G13" s="263">
        <v>13</v>
      </c>
      <c r="H13" s="264" t="s">
        <v>378</v>
      </c>
      <c r="I13" s="265" t="s">
        <v>363</v>
      </c>
      <c r="J13" s="265" t="s">
        <v>364</v>
      </c>
      <c r="K13" s="266"/>
      <c r="L13" s="265" t="s">
        <v>363</v>
      </c>
      <c r="M13" s="265" t="s">
        <v>364</v>
      </c>
      <c r="N13" s="266"/>
    </row>
    <row r="14" spans="1:14" ht="30">
      <c r="A14" s="261">
        <v>18</v>
      </c>
      <c r="B14" s="291" t="s">
        <v>386</v>
      </c>
      <c r="C14" s="294" t="s">
        <v>380</v>
      </c>
      <c r="D14" s="295" t="s">
        <v>382</v>
      </c>
      <c r="E14" s="287" t="s">
        <v>382</v>
      </c>
      <c r="F14">
        <f t="shared" si="0"/>
        <v>1</v>
      </c>
      <c r="G14" s="263">
        <v>14</v>
      </c>
      <c r="H14" s="264" t="s">
        <v>722</v>
      </c>
      <c r="I14" s="265" t="s">
        <v>363</v>
      </c>
      <c r="J14" s="265" t="s">
        <v>364</v>
      </c>
      <c r="K14" s="266"/>
      <c r="L14" s="265" t="s">
        <v>363</v>
      </c>
      <c r="M14" s="265" t="s">
        <v>364</v>
      </c>
      <c r="N14" s="266"/>
    </row>
    <row r="15" spans="1:14" ht="30">
      <c r="A15" s="261">
        <v>90</v>
      </c>
      <c r="B15" s="291" t="s">
        <v>650</v>
      </c>
      <c r="C15" s="294" t="s">
        <v>649</v>
      </c>
      <c r="D15" s="295" t="s">
        <v>480</v>
      </c>
      <c r="E15" s="287" t="s">
        <v>649</v>
      </c>
      <c r="F15">
        <f t="shared" si="0"/>
        <v>1</v>
      </c>
      <c r="G15" s="263">
        <v>15</v>
      </c>
      <c r="H15" s="264" t="s">
        <v>698</v>
      </c>
      <c r="I15" s="265" t="s">
        <v>363</v>
      </c>
      <c r="J15" s="265" t="s">
        <v>364</v>
      </c>
      <c r="K15" s="266"/>
      <c r="L15" s="265" t="s">
        <v>363</v>
      </c>
      <c r="M15" s="265" t="s">
        <v>364</v>
      </c>
      <c r="N15" s="266"/>
    </row>
    <row r="16" spans="1:14" ht="60">
      <c r="A16" s="261">
        <v>230</v>
      </c>
      <c r="B16" s="291" t="s">
        <v>623</v>
      </c>
      <c r="C16" s="294" t="s">
        <v>426</v>
      </c>
      <c r="D16" s="295" t="s">
        <v>621</v>
      </c>
      <c r="E16" s="287" t="s">
        <v>621</v>
      </c>
      <c r="F16">
        <f t="shared" si="0"/>
        <v>1</v>
      </c>
      <c r="G16" s="263">
        <v>16</v>
      </c>
      <c r="H16" s="264" t="s">
        <v>634</v>
      </c>
      <c r="I16" s="265" t="s">
        <v>363</v>
      </c>
      <c r="J16" s="265" t="s">
        <v>364</v>
      </c>
      <c r="K16" s="266"/>
      <c r="L16" s="265" t="s">
        <v>363</v>
      </c>
      <c r="M16" s="265" t="s">
        <v>364</v>
      </c>
      <c r="N16" s="266"/>
    </row>
    <row r="17" spans="1:14">
      <c r="A17" s="261">
        <v>209</v>
      </c>
      <c r="B17" s="291" t="s">
        <v>602</v>
      </c>
      <c r="C17" s="294" t="s">
        <v>363</v>
      </c>
      <c r="D17" s="295" t="s">
        <v>364</v>
      </c>
      <c r="E17" s="287" t="s">
        <v>363</v>
      </c>
      <c r="F17">
        <f t="shared" si="0"/>
        <v>1</v>
      </c>
      <c r="G17" s="263">
        <v>17</v>
      </c>
      <c r="H17" s="264" t="s">
        <v>384</v>
      </c>
      <c r="I17" s="265" t="s">
        <v>363</v>
      </c>
      <c r="J17" s="265" t="s">
        <v>364</v>
      </c>
      <c r="K17" s="266"/>
      <c r="L17" s="265" t="s">
        <v>363</v>
      </c>
      <c r="M17" s="265" t="s">
        <v>364</v>
      </c>
      <c r="N17" s="266"/>
    </row>
    <row r="18" spans="1:14" ht="45">
      <c r="A18" s="261">
        <v>189</v>
      </c>
      <c r="B18" s="291" t="s">
        <v>582</v>
      </c>
      <c r="C18" s="294" t="s">
        <v>420</v>
      </c>
      <c r="D18" s="295" t="s">
        <v>583</v>
      </c>
      <c r="E18" s="287" t="s">
        <v>420</v>
      </c>
      <c r="F18">
        <f t="shared" si="0"/>
        <v>1</v>
      </c>
      <c r="G18" s="263">
        <v>18</v>
      </c>
      <c r="H18" s="264" t="s">
        <v>386</v>
      </c>
      <c r="I18" s="267" t="s">
        <v>380</v>
      </c>
      <c r="J18" s="267" t="s">
        <v>382</v>
      </c>
      <c r="K18" s="269"/>
      <c r="L18" s="267" t="s">
        <v>382</v>
      </c>
      <c r="M18" s="267" t="s">
        <v>380</v>
      </c>
      <c r="N18" s="286"/>
    </row>
    <row r="19" spans="1:14">
      <c r="A19" s="261">
        <v>227</v>
      </c>
      <c r="B19" s="291" t="s">
        <v>618</v>
      </c>
      <c r="C19" s="294" t="s">
        <v>363</v>
      </c>
      <c r="D19" s="295" t="s">
        <v>364</v>
      </c>
      <c r="E19" s="287" t="s">
        <v>363</v>
      </c>
      <c r="F19">
        <f t="shared" si="0"/>
        <v>1</v>
      </c>
      <c r="G19" s="263">
        <v>19</v>
      </c>
      <c r="H19" s="264" t="s">
        <v>796</v>
      </c>
      <c r="I19" s="267" t="s">
        <v>380</v>
      </c>
      <c r="J19" s="267" t="s">
        <v>382</v>
      </c>
      <c r="K19" s="269"/>
      <c r="L19" s="267" t="s">
        <v>382</v>
      </c>
      <c r="M19" s="267" t="s">
        <v>380</v>
      </c>
      <c r="N19" s="286"/>
    </row>
    <row r="20" spans="1:14" ht="15.75" thickBot="1">
      <c r="A20" s="261">
        <v>88</v>
      </c>
      <c r="B20" s="291" t="s">
        <v>469</v>
      </c>
      <c r="C20" s="294" t="s">
        <v>363</v>
      </c>
      <c r="D20" s="295" t="s">
        <v>364</v>
      </c>
      <c r="E20" s="287" t="s">
        <v>364</v>
      </c>
      <c r="F20">
        <f t="shared" si="0"/>
        <v>1</v>
      </c>
      <c r="G20" s="263">
        <v>20</v>
      </c>
      <c r="H20" s="264" t="s">
        <v>387</v>
      </c>
      <c r="I20" s="265" t="s">
        <v>363</v>
      </c>
      <c r="J20" s="265" t="s">
        <v>364</v>
      </c>
      <c r="K20" s="266"/>
      <c r="L20" s="265" t="s">
        <v>363</v>
      </c>
      <c r="M20" s="265" t="s">
        <v>364</v>
      </c>
      <c r="N20" s="266"/>
    </row>
    <row r="21" spans="1:14" ht="15.75" thickBot="1">
      <c r="F21" s="293">
        <f>SUM(F1:F20)</f>
        <v>20</v>
      </c>
      <c r="G21" s="263">
        <v>21</v>
      </c>
      <c r="H21" s="264" t="s">
        <v>694</v>
      </c>
      <c r="I21" s="267" t="s">
        <v>381</v>
      </c>
      <c r="J21" s="267" t="s">
        <v>383</v>
      </c>
      <c r="K21" s="269"/>
      <c r="L21" s="267" t="s">
        <v>383</v>
      </c>
      <c r="M21" s="267" t="s">
        <v>381</v>
      </c>
      <c r="N21" s="286"/>
    </row>
    <row r="22" spans="1:14">
      <c r="G22" s="263">
        <v>22</v>
      </c>
      <c r="H22" s="264" t="s">
        <v>635</v>
      </c>
      <c r="I22" s="265" t="s">
        <v>363</v>
      </c>
      <c r="J22" s="265" t="s">
        <v>364</v>
      </c>
      <c r="K22" s="266"/>
      <c r="L22" s="265" t="s">
        <v>363</v>
      </c>
      <c r="M22" s="265" t="s">
        <v>364</v>
      </c>
      <c r="N22" s="266"/>
    </row>
    <row r="23" spans="1:14">
      <c r="G23" s="263">
        <v>23</v>
      </c>
      <c r="H23" s="270" t="s">
        <v>388</v>
      </c>
      <c r="I23" s="271" t="s">
        <v>363</v>
      </c>
      <c r="J23" s="271" t="s">
        <v>364</v>
      </c>
      <c r="K23" s="266"/>
      <c r="L23" s="271" t="s">
        <v>363</v>
      </c>
      <c r="M23" s="271" t="s">
        <v>364</v>
      </c>
      <c r="N23" s="266"/>
    </row>
    <row r="24" spans="1:14">
      <c r="G24" s="263">
        <v>24</v>
      </c>
      <c r="H24" s="264" t="s">
        <v>637</v>
      </c>
      <c r="I24" s="265" t="s">
        <v>363</v>
      </c>
      <c r="J24" s="265" t="s">
        <v>364</v>
      </c>
      <c r="K24" s="266"/>
      <c r="L24" s="265" t="s">
        <v>363</v>
      </c>
      <c r="M24" s="265" t="s">
        <v>364</v>
      </c>
      <c r="N24" s="266"/>
    </row>
    <row r="25" spans="1:14">
      <c r="G25" s="263">
        <v>25</v>
      </c>
      <c r="H25" s="264" t="s">
        <v>393</v>
      </c>
      <c r="I25" s="268" t="s">
        <v>389</v>
      </c>
      <c r="J25" s="265" t="s">
        <v>391</v>
      </c>
      <c r="K25" s="266"/>
      <c r="L25" s="268" t="s">
        <v>389</v>
      </c>
      <c r="M25" s="265" t="s">
        <v>391</v>
      </c>
      <c r="N25" s="266"/>
    </row>
    <row r="26" spans="1:14">
      <c r="G26" s="263">
        <v>26</v>
      </c>
      <c r="H26" s="270" t="s">
        <v>709</v>
      </c>
      <c r="I26" s="272" t="s">
        <v>745</v>
      </c>
      <c r="J26" s="273" t="s">
        <v>744</v>
      </c>
      <c r="K26" s="269"/>
      <c r="L26" s="273" t="s">
        <v>744</v>
      </c>
      <c r="M26" s="272" t="s">
        <v>745</v>
      </c>
      <c r="N26" s="286"/>
    </row>
    <row r="27" spans="1:14">
      <c r="G27" s="263">
        <v>27</v>
      </c>
      <c r="H27" s="270" t="s">
        <v>638</v>
      </c>
      <c r="I27" s="272" t="s">
        <v>390</v>
      </c>
      <c r="J27" s="272" t="s">
        <v>392</v>
      </c>
      <c r="K27" s="269"/>
      <c r="L27" s="272" t="s">
        <v>392</v>
      </c>
      <c r="M27" s="272" t="s">
        <v>390</v>
      </c>
      <c r="N27" s="286"/>
    </row>
    <row r="28" spans="1:14">
      <c r="G28" s="263">
        <v>28</v>
      </c>
      <c r="H28" s="270" t="s">
        <v>714</v>
      </c>
      <c r="I28" s="272" t="s">
        <v>682</v>
      </c>
      <c r="J28" s="272" t="s">
        <v>715</v>
      </c>
      <c r="K28" s="269"/>
      <c r="L28" s="272" t="s">
        <v>715</v>
      </c>
      <c r="M28" s="272" t="s">
        <v>682</v>
      </c>
      <c r="N28" s="286"/>
    </row>
    <row r="29" spans="1:14">
      <c r="G29" s="263">
        <v>29</v>
      </c>
      <c r="H29" s="270" t="s">
        <v>695</v>
      </c>
      <c r="I29" s="271" t="s">
        <v>363</v>
      </c>
      <c r="J29" s="271" t="s">
        <v>364</v>
      </c>
      <c r="K29" s="266"/>
      <c r="L29" s="271" t="s">
        <v>363</v>
      </c>
      <c r="M29" s="271" t="s">
        <v>364</v>
      </c>
      <c r="N29" s="266"/>
    </row>
    <row r="30" spans="1:14">
      <c r="G30" s="263">
        <v>30</v>
      </c>
      <c r="H30" s="270" t="s">
        <v>696</v>
      </c>
      <c r="I30" s="271" t="s">
        <v>363</v>
      </c>
      <c r="J30" s="271" t="s">
        <v>364</v>
      </c>
      <c r="K30" s="266"/>
      <c r="L30" s="271" t="s">
        <v>363</v>
      </c>
      <c r="M30" s="271" t="s">
        <v>364</v>
      </c>
      <c r="N30" s="266"/>
    </row>
    <row r="31" spans="1:14">
      <c r="G31" s="263">
        <v>31</v>
      </c>
      <c r="H31" s="270" t="s">
        <v>396</v>
      </c>
      <c r="I31" s="271" t="s">
        <v>363</v>
      </c>
      <c r="J31" s="271" t="s">
        <v>364</v>
      </c>
      <c r="K31" s="266"/>
      <c r="L31" s="271" t="s">
        <v>363</v>
      </c>
      <c r="M31" s="271" t="s">
        <v>364</v>
      </c>
      <c r="N31" s="266"/>
    </row>
    <row r="32" spans="1:14">
      <c r="G32" s="263">
        <v>32</v>
      </c>
      <c r="H32" s="274" t="s">
        <v>697</v>
      </c>
      <c r="I32" s="273" t="s">
        <v>495</v>
      </c>
      <c r="J32" s="272" t="s">
        <v>639</v>
      </c>
      <c r="K32" s="269"/>
      <c r="L32" s="272" t="s">
        <v>639</v>
      </c>
      <c r="M32" s="273" t="s">
        <v>495</v>
      </c>
      <c r="N32" s="286"/>
    </row>
    <row r="33" spans="7:14">
      <c r="G33" s="263">
        <v>33</v>
      </c>
      <c r="H33" s="274" t="s">
        <v>797</v>
      </c>
      <c r="I33" s="273" t="s">
        <v>380</v>
      </c>
      <c r="J33" s="272" t="s">
        <v>398</v>
      </c>
      <c r="K33" s="269"/>
      <c r="L33" s="272" t="s">
        <v>398</v>
      </c>
      <c r="M33" s="273" t="s">
        <v>380</v>
      </c>
      <c r="N33" s="286"/>
    </row>
    <row r="34" spans="7:14">
      <c r="G34" s="263">
        <v>34</v>
      </c>
      <c r="H34" s="274" t="s">
        <v>400</v>
      </c>
      <c r="I34" s="273" t="s">
        <v>397</v>
      </c>
      <c r="J34" s="272" t="s">
        <v>399</v>
      </c>
      <c r="K34" s="269"/>
      <c r="L34" s="272" t="s">
        <v>399</v>
      </c>
      <c r="M34" s="273" t="s">
        <v>397</v>
      </c>
      <c r="N34" s="286"/>
    </row>
    <row r="35" spans="7:14">
      <c r="G35" s="263">
        <v>35</v>
      </c>
      <c r="H35" s="274" t="s">
        <v>401</v>
      </c>
      <c r="I35" s="271" t="s">
        <v>363</v>
      </c>
      <c r="J35" s="271" t="s">
        <v>364</v>
      </c>
      <c r="K35" s="266"/>
      <c r="L35" s="271" t="s">
        <v>363</v>
      </c>
      <c r="M35" s="271" t="s">
        <v>364</v>
      </c>
      <c r="N35" s="266"/>
    </row>
    <row r="36" spans="7:14">
      <c r="G36" s="263">
        <v>36</v>
      </c>
      <c r="H36" s="274" t="s">
        <v>640</v>
      </c>
      <c r="I36" s="272" t="s">
        <v>363</v>
      </c>
      <c r="J36" s="272" t="s">
        <v>364</v>
      </c>
      <c r="K36" s="269"/>
      <c r="L36" s="267" t="s">
        <v>364</v>
      </c>
      <c r="M36" s="267" t="s">
        <v>363</v>
      </c>
      <c r="N36" s="269"/>
    </row>
    <row r="37" spans="7:14">
      <c r="G37" s="263">
        <v>37</v>
      </c>
      <c r="H37" s="274" t="s">
        <v>402</v>
      </c>
      <c r="I37" s="272" t="s">
        <v>363</v>
      </c>
      <c r="J37" s="272" t="s">
        <v>364</v>
      </c>
      <c r="K37" s="269"/>
      <c r="L37" s="267" t="s">
        <v>364</v>
      </c>
      <c r="M37" s="267" t="s">
        <v>363</v>
      </c>
      <c r="N37" s="269"/>
    </row>
    <row r="38" spans="7:14" ht="22.5">
      <c r="G38" s="263">
        <v>38</v>
      </c>
      <c r="H38" s="275" t="s">
        <v>405</v>
      </c>
      <c r="I38" s="265" t="s">
        <v>363</v>
      </c>
      <c r="J38" s="265" t="s">
        <v>364</v>
      </c>
      <c r="K38" s="276"/>
      <c r="L38" s="265" t="s">
        <v>363</v>
      </c>
      <c r="M38" s="265" t="s">
        <v>364</v>
      </c>
      <c r="N38" s="276"/>
    </row>
    <row r="39" spans="7:14" ht="22.5">
      <c r="G39" s="263">
        <v>39</v>
      </c>
      <c r="H39" s="275" t="s">
        <v>643</v>
      </c>
      <c r="I39" s="265" t="s">
        <v>363</v>
      </c>
      <c r="J39" s="265" t="s">
        <v>364</v>
      </c>
      <c r="K39" s="276" t="s">
        <v>385</v>
      </c>
      <c r="L39" s="265" t="s">
        <v>363</v>
      </c>
      <c r="M39" s="265" t="s">
        <v>364</v>
      </c>
      <c r="N39" s="276" t="s">
        <v>385</v>
      </c>
    </row>
    <row r="40" spans="7:14">
      <c r="G40" s="263">
        <v>40</v>
      </c>
      <c r="H40" s="275" t="s">
        <v>413</v>
      </c>
      <c r="I40" s="265" t="s">
        <v>363</v>
      </c>
      <c r="J40" s="265" t="s">
        <v>364</v>
      </c>
      <c r="K40" s="276"/>
      <c r="L40" s="265" t="s">
        <v>363</v>
      </c>
      <c r="M40" s="265" t="s">
        <v>364</v>
      </c>
      <c r="N40" s="276"/>
    </row>
    <row r="41" spans="7:14">
      <c r="G41" s="263">
        <v>41</v>
      </c>
      <c r="H41" s="275" t="s">
        <v>771</v>
      </c>
      <c r="I41" s="277" t="s">
        <v>406</v>
      </c>
      <c r="J41" s="265" t="s">
        <v>409</v>
      </c>
      <c r="K41" s="278"/>
      <c r="L41" s="277" t="s">
        <v>406</v>
      </c>
      <c r="M41" s="265" t="s">
        <v>409</v>
      </c>
      <c r="N41" s="278"/>
    </row>
    <row r="42" spans="7:14" ht="67.5">
      <c r="G42" s="263">
        <v>42</v>
      </c>
      <c r="H42" s="279" t="s">
        <v>798</v>
      </c>
      <c r="I42" s="265" t="s">
        <v>703</v>
      </c>
      <c r="J42" s="265" t="s">
        <v>704</v>
      </c>
      <c r="K42" s="265"/>
      <c r="L42" s="265" t="s">
        <v>703</v>
      </c>
      <c r="M42" s="265" t="s">
        <v>704</v>
      </c>
      <c r="N42" s="265"/>
    </row>
    <row r="43" spans="7:14" ht="22.5">
      <c r="G43" s="263">
        <v>43</v>
      </c>
      <c r="H43" s="275" t="s">
        <v>414</v>
      </c>
      <c r="I43" s="265" t="s">
        <v>363</v>
      </c>
      <c r="J43" s="265" t="s">
        <v>364</v>
      </c>
      <c r="K43" s="276"/>
      <c r="L43" s="265" t="s">
        <v>363</v>
      </c>
      <c r="M43" s="265" t="s">
        <v>364</v>
      </c>
      <c r="N43" s="276"/>
    </row>
    <row r="44" spans="7:14" ht="22.5">
      <c r="G44" s="263">
        <v>44</v>
      </c>
      <c r="H44" s="275" t="s">
        <v>415</v>
      </c>
      <c r="I44" s="265" t="s">
        <v>408</v>
      </c>
      <c r="J44" s="265" t="s">
        <v>411</v>
      </c>
      <c r="K44" s="278"/>
      <c r="L44" s="265" t="s">
        <v>408</v>
      </c>
      <c r="M44" s="265" t="s">
        <v>411</v>
      </c>
      <c r="N44" s="278"/>
    </row>
    <row r="45" spans="7:14" ht="22.5">
      <c r="G45" s="263">
        <v>45</v>
      </c>
      <c r="H45" s="275" t="s">
        <v>416</v>
      </c>
      <c r="I45" s="268">
        <v>1</v>
      </c>
      <c r="J45" s="265" t="s">
        <v>412</v>
      </c>
      <c r="K45" s="278"/>
      <c r="L45" s="268">
        <v>1</v>
      </c>
      <c r="M45" s="265" t="s">
        <v>412</v>
      </c>
      <c r="N45" s="278"/>
    </row>
    <row r="46" spans="7:14" ht="22.5">
      <c r="G46" s="263">
        <v>46</v>
      </c>
      <c r="H46" s="275" t="s">
        <v>699</v>
      </c>
      <c r="I46" s="268">
        <v>1</v>
      </c>
      <c r="J46" s="265" t="s">
        <v>418</v>
      </c>
      <c r="K46" s="276"/>
      <c r="L46" s="268">
        <v>1</v>
      </c>
      <c r="M46" s="265" t="s">
        <v>418</v>
      </c>
      <c r="N46" s="276"/>
    </row>
    <row r="47" spans="7:14" ht="22.5">
      <c r="G47" s="263">
        <v>47</v>
      </c>
      <c r="H47" s="275" t="s">
        <v>724</v>
      </c>
      <c r="I47" s="265" t="s">
        <v>419</v>
      </c>
      <c r="J47" s="265" t="s">
        <v>421</v>
      </c>
      <c r="K47" s="276"/>
      <c r="L47" s="265" t="s">
        <v>419</v>
      </c>
      <c r="M47" s="265" t="s">
        <v>421</v>
      </c>
      <c r="N47" s="276"/>
    </row>
    <row r="48" spans="7:14" ht="22.5">
      <c r="G48" s="263">
        <v>48</v>
      </c>
      <c r="H48" s="275" t="s">
        <v>646</v>
      </c>
      <c r="I48" s="268">
        <v>1</v>
      </c>
      <c r="J48" s="265" t="s">
        <v>412</v>
      </c>
      <c r="K48" s="276"/>
      <c r="L48" s="268">
        <v>1</v>
      </c>
      <c r="M48" s="265" t="s">
        <v>412</v>
      </c>
      <c r="N48" s="276"/>
    </row>
    <row r="49" spans="7:14" ht="22.5">
      <c r="G49" s="263">
        <v>49</v>
      </c>
      <c r="H49" s="275" t="s">
        <v>683</v>
      </c>
      <c r="I49" s="265" t="s">
        <v>419</v>
      </c>
      <c r="J49" s="265" t="s">
        <v>421</v>
      </c>
      <c r="K49" s="276"/>
      <c r="L49" s="265" t="s">
        <v>419</v>
      </c>
      <c r="M49" s="265" t="s">
        <v>421</v>
      </c>
      <c r="N49" s="276"/>
    </row>
    <row r="50" spans="7:14">
      <c r="G50" s="263">
        <v>50</v>
      </c>
      <c r="H50" s="275" t="s">
        <v>423</v>
      </c>
      <c r="I50" s="265" t="s">
        <v>420</v>
      </c>
      <c r="J50" s="265" t="s">
        <v>422</v>
      </c>
      <c r="K50" s="276"/>
      <c r="L50" s="265" t="s">
        <v>420</v>
      </c>
      <c r="M50" s="265" t="s">
        <v>422</v>
      </c>
      <c r="N50" s="276"/>
    </row>
    <row r="51" spans="7:14">
      <c r="G51" s="263">
        <v>51</v>
      </c>
      <c r="H51" s="275" t="s">
        <v>425</v>
      </c>
      <c r="I51" s="265" t="s">
        <v>363</v>
      </c>
      <c r="J51" s="265" t="s">
        <v>364</v>
      </c>
      <c r="K51" s="276"/>
      <c r="L51" s="265" t="s">
        <v>363</v>
      </c>
      <c r="M51" s="265" t="s">
        <v>364</v>
      </c>
      <c r="N51" s="276"/>
    </row>
    <row r="52" spans="7:14">
      <c r="G52" s="263">
        <v>52</v>
      </c>
      <c r="H52" s="275" t="s">
        <v>427</v>
      </c>
      <c r="I52" s="268">
        <v>1</v>
      </c>
      <c r="J52" s="265" t="s">
        <v>418</v>
      </c>
      <c r="K52" s="280"/>
      <c r="L52" s="268">
        <v>1</v>
      </c>
      <c r="M52" s="265" t="s">
        <v>418</v>
      </c>
      <c r="N52" s="280"/>
    </row>
    <row r="53" spans="7:14">
      <c r="G53" s="263">
        <v>53</v>
      </c>
      <c r="H53" s="275" t="s">
        <v>429</v>
      </c>
      <c r="I53" s="265" t="s">
        <v>363</v>
      </c>
      <c r="J53" s="265" t="s">
        <v>364</v>
      </c>
      <c r="K53" s="276" t="s">
        <v>385</v>
      </c>
      <c r="L53" s="265" t="s">
        <v>363</v>
      </c>
      <c r="M53" s="265" t="s">
        <v>364</v>
      </c>
      <c r="N53" s="276" t="s">
        <v>385</v>
      </c>
    </row>
    <row r="54" spans="7:14">
      <c r="G54" s="263">
        <v>54</v>
      </c>
      <c r="H54" s="275" t="s">
        <v>430</v>
      </c>
      <c r="I54" s="265" t="s">
        <v>363</v>
      </c>
      <c r="J54" s="265" t="s">
        <v>364</v>
      </c>
      <c r="K54" s="276"/>
      <c r="L54" s="265" t="s">
        <v>363</v>
      </c>
      <c r="M54" s="265" t="s">
        <v>364</v>
      </c>
      <c r="N54" s="276"/>
    </row>
    <row r="55" spans="7:14">
      <c r="G55" s="263">
        <v>55</v>
      </c>
      <c r="H55" s="275" t="s">
        <v>431</v>
      </c>
      <c r="I55" s="265" t="s">
        <v>420</v>
      </c>
      <c r="J55" s="265" t="s">
        <v>422</v>
      </c>
      <c r="K55" s="276" t="s">
        <v>385</v>
      </c>
      <c r="L55" s="265" t="s">
        <v>420</v>
      </c>
      <c r="M55" s="265" t="s">
        <v>422</v>
      </c>
      <c r="N55" s="276" t="s">
        <v>385</v>
      </c>
    </row>
    <row r="56" spans="7:14" ht="22.5">
      <c r="G56" s="263">
        <v>56</v>
      </c>
      <c r="H56" s="275" t="s">
        <v>432</v>
      </c>
      <c r="I56" s="265" t="s">
        <v>363</v>
      </c>
      <c r="J56" s="265" t="s">
        <v>364</v>
      </c>
      <c r="K56" s="276"/>
      <c r="L56" s="265" t="s">
        <v>363</v>
      </c>
      <c r="M56" s="265" t="s">
        <v>364</v>
      </c>
      <c r="N56" s="276"/>
    </row>
    <row r="57" spans="7:14">
      <c r="G57" s="263">
        <v>57</v>
      </c>
      <c r="H57" s="275" t="s">
        <v>433</v>
      </c>
      <c r="I57" s="267" t="s">
        <v>426</v>
      </c>
      <c r="J57" s="267" t="s">
        <v>428</v>
      </c>
      <c r="K57" s="269"/>
      <c r="L57" s="267" t="s">
        <v>428</v>
      </c>
      <c r="M57" s="267" t="s">
        <v>426</v>
      </c>
      <c r="N57" s="286"/>
    </row>
    <row r="58" spans="7:14">
      <c r="G58" s="263">
        <v>58</v>
      </c>
      <c r="H58" s="275" t="s">
        <v>434</v>
      </c>
      <c r="I58" s="265" t="s">
        <v>363</v>
      </c>
      <c r="J58" s="265" t="s">
        <v>364</v>
      </c>
      <c r="K58" s="276"/>
      <c r="L58" s="265" t="s">
        <v>363</v>
      </c>
      <c r="M58" s="265" t="s">
        <v>364</v>
      </c>
      <c r="N58" s="276"/>
    </row>
    <row r="59" spans="7:14">
      <c r="G59" s="263">
        <v>59</v>
      </c>
      <c r="H59" s="275" t="s">
        <v>437</v>
      </c>
      <c r="I59" s="265" t="s">
        <v>420</v>
      </c>
      <c r="J59" s="265" t="s">
        <v>422</v>
      </c>
      <c r="K59" s="276" t="s">
        <v>385</v>
      </c>
      <c r="L59" s="265" t="s">
        <v>420</v>
      </c>
      <c r="M59" s="265" t="s">
        <v>422</v>
      </c>
      <c r="N59" s="276" t="s">
        <v>385</v>
      </c>
    </row>
    <row r="60" spans="7:14" ht="22.5">
      <c r="G60" s="263">
        <v>60</v>
      </c>
      <c r="H60" s="275" t="s">
        <v>439</v>
      </c>
      <c r="I60" s="265" t="s">
        <v>363</v>
      </c>
      <c r="J60" s="265" t="s">
        <v>364</v>
      </c>
      <c r="K60" s="276"/>
      <c r="L60" s="265" t="s">
        <v>363</v>
      </c>
      <c r="M60" s="265" t="s">
        <v>364</v>
      </c>
      <c r="N60" s="276"/>
    </row>
    <row r="61" spans="7:14">
      <c r="G61" s="263">
        <v>61</v>
      </c>
      <c r="H61" s="275" t="s">
        <v>440</v>
      </c>
      <c r="I61" s="265" t="s">
        <v>363</v>
      </c>
      <c r="J61" s="265" t="s">
        <v>364</v>
      </c>
      <c r="K61" s="276"/>
      <c r="L61" s="265" t="s">
        <v>363</v>
      </c>
      <c r="M61" s="265" t="s">
        <v>364</v>
      </c>
      <c r="N61" s="276"/>
    </row>
    <row r="62" spans="7:14">
      <c r="G62" s="263">
        <v>62</v>
      </c>
      <c r="H62" s="275" t="s">
        <v>676</v>
      </c>
      <c r="I62" s="265" t="s">
        <v>584</v>
      </c>
      <c r="J62" s="265" t="s">
        <v>364</v>
      </c>
      <c r="K62" s="276"/>
      <c r="L62" s="265" t="s">
        <v>584</v>
      </c>
      <c r="M62" s="265" t="s">
        <v>364</v>
      </c>
      <c r="N62" s="276"/>
    </row>
    <row r="63" spans="7:14" ht="33.75">
      <c r="G63" s="263">
        <v>63</v>
      </c>
      <c r="H63" s="275" t="s">
        <v>677</v>
      </c>
      <c r="I63" s="267" t="s">
        <v>450</v>
      </c>
      <c r="J63" s="267" t="s">
        <v>452</v>
      </c>
      <c r="K63" s="269"/>
      <c r="L63" s="267" t="s">
        <v>452</v>
      </c>
      <c r="M63" s="267" t="s">
        <v>450</v>
      </c>
      <c r="N63" s="286"/>
    </row>
    <row r="64" spans="7:14" ht="22.5">
      <c r="G64" s="263">
        <v>64</v>
      </c>
      <c r="H64" s="275" t="s">
        <v>812</v>
      </c>
      <c r="I64" s="267" t="s">
        <v>436</v>
      </c>
      <c r="J64" s="267" t="s">
        <v>438</v>
      </c>
      <c r="K64" s="280"/>
      <c r="L64" s="267" t="s">
        <v>438</v>
      </c>
      <c r="M64" s="267" t="s">
        <v>436</v>
      </c>
      <c r="N64" s="280"/>
    </row>
    <row r="65" spans="7:14">
      <c r="G65" s="263">
        <v>65</v>
      </c>
      <c r="H65" s="275" t="s">
        <v>442</v>
      </c>
      <c r="I65" s="265" t="s">
        <v>363</v>
      </c>
      <c r="J65" s="265" t="s">
        <v>364</v>
      </c>
      <c r="K65" s="276"/>
      <c r="L65" s="265" t="s">
        <v>363</v>
      </c>
      <c r="M65" s="265" t="s">
        <v>364</v>
      </c>
      <c r="N65" s="276"/>
    </row>
    <row r="66" spans="7:14" ht="22.5">
      <c r="G66" s="263">
        <v>66</v>
      </c>
      <c r="H66" s="275" t="s">
        <v>758</v>
      </c>
      <c r="I66" s="265" t="s">
        <v>363</v>
      </c>
      <c r="J66" s="265" t="s">
        <v>364</v>
      </c>
      <c r="K66" s="276"/>
      <c r="L66" s="265" t="s">
        <v>363</v>
      </c>
      <c r="M66" s="265" t="s">
        <v>364</v>
      </c>
      <c r="N66" s="276"/>
    </row>
    <row r="67" spans="7:14" ht="33.75">
      <c r="G67" s="263">
        <v>67</v>
      </c>
      <c r="H67" s="275" t="s">
        <v>708</v>
      </c>
      <c r="I67" s="265" t="s">
        <v>363</v>
      </c>
      <c r="J67" s="265" t="s">
        <v>364</v>
      </c>
      <c r="K67" s="276"/>
      <c r="L67" s="265" t="s">
        <v>363</v>
      </c>
      <c r="M67" s="265" t="s">
        <v>364</v>
      </c>
      <c r="N67" s="276"/>
    </row>
    <row r="68" spans="7:14">
      <c r="G68" s="263">
        <v>68</v>
      </c>
      <c r="H68" s="275" t="s">
        <v>680</v>
      </c>
      <c r="I68" s="265" t="s">
        <v>363</v>
      </c>
      <c r="J68" s="265" t="s">
        <v>364</v>
      </c>
      <c r="K68" s="276"/>
      <c r="L68" s="265" t="s">
        <v>363</v>
      </c>
      <c r="M68" s="265" t="s">
        <v>364</v>
      </c>
      <c r="N68" s="276"/>
    </row>
    <row r="69" spans="7:14">
      <c r="G69" s="263">
        <v>69</v>
      </c>
      <c r="H69" s="275" t="s">
        <v>734</v>
      </c>
      <c r="I69" s="265" t="s">
        <v>363</v>
      </c>
      <c r="J69" s="265" t="s">
        <v>364</v>
      </c>
      <c r="K69" s="276"/>
      <c r="L69" s="265" t="s">
        <v>363</v>
      </c>
      <c r="M69" s="265" t="s">
        <v>364</v>
      </c>
      <c r="N69" s="276"/>
    </row>
    <row r="70" spans="7:14" ht="22.5">
      <c r="G70" s="263">
        <v>70</v>
      </c>
      <c r="H70" s="275" t="s">
        <v>645</v>
      </c>
      <c r="I70" s="265" t="s">
        <v>363</v>
      </c>
      <c r="J70" s="265" t="s">
        <v>364</v>
      </c>
      <c r="K70" s="276"/>
      <c r="L70" s="265" t="s">
        <v>363</v>
      </c>
      <c r="M70" s="265" t="s">
        <v>364</v>
      </c>
      <c r="N70" s="276"/>
    </row>
    <row r="71" spans="7:14" ht="33.75">
      <c r="G71" s="263">
        <v>71</v>
      </c>
      <c r="H71" s="275" t="s">
        <v>732</v>
      </c>
      <c r="I71" s="265" t="s">
        <v>363</v>
      </c>
      <c r="J71" s="265" t="s">
        <v>364</v>
      </c>
      <c r="K71" s="276"/>
      <c r="L71" s="265" t="s">
        <v>363</v>
      </c>
      <c r="M71" s="265" t="s">
        <v>364</v>
      </c>
      <c r="N71" s="276"/>
    </row>
    <row r="72" spans="7:14">
      <c r="G72" s="263">
        <v>72</v>
      </c>
      <c r="H72" s="275" t="s">
        <v>446</v>
      </c>
      <c r="I72" s="265" t="s">
        <v>420</v>
      </c>
      <c r="J72" s="265" t="s">
        <v>422</v>
      </c>
      <c r="K72" s="276" t="s">
        <v>385</v>
      </c>
      <c r="L72" s="265" t="s">
        <v>420</v>
      </c>
      <c r="M72" s="265" t="s">
        <v>422</v>
      </c>
      <c r="N72" s="276" t="s">
        <v>385</v>
      </c>
    </row>
    <row r="73" spans="7:14" ht="22.5">
      <c r="G73" s="263">
        <v>73</v>
      </c>
      <c r="H73" s="275" t="s">
        <v>447</v>
      </c>
      <c r="I73" s="265" t="s">
        <v>406</v>
      </c>
      <c r="J73" s="265" t="s">
        <v>409</v>
      </c>
      <c r="K73" s="280"/>
      <c r="L73" s="265" t="s">
        <v>406</v>
      </c>
      <c r="M73" s="265" t="s">
        <v>409</v>
      </c>
      <c r="N73" s="280"/>
    </row>
    <row r="74" spans="7:14">
      <c r="G74" s="263">
        <v>74</v>
      </c>
      <c r="H74" s="275" t="s">
        <v>448</v>
      </c>
      <c r="I74" s="265" t="s">
        <v>363</v>
      </c>
      <c r="J74" s="265" t="s">
        <v>364</v>
      </c>
      <c r="K74" s="276"/>
      <c r="L74" s="265" t="s">
        <v>363</v>
      </c>
      <c r="M74" s="265" t="s">
        <v>364</v>
      </c>
      <c r="N74" s="276"/>
    </row>
    <row r="75" spans="7:14" ht="22.5">
      <c r="G75" s="263">
        <v>75</v>
      </c>
      <c r="H75" s="275" t="s">
        <v>700</v>
      </c>
      <c r="I75" s="267" t="s">
        <v>426</v>
      </c>
      <c r="J75" s="267" t="s">
        <v>428</v>
      </c>
      <c r="K75" s="269"/>
      <c r="L75" s="267" t="s">
        <v>428</v>
      </c>
      <c r="M75" s="267" t="s">
        <v>426</v>
      </c>
      <c r="N75" s="286"/>
    </row>
    <row r="76" spans="7:14" ht="22.5">
      <c r="G76" s="263">
        <v>76</v>
      </c>
      <c r="H76" s="275" t="s">
        <v>773</v>
      </c>
      <c r="I76" s="267" t="s">
        <v>686</v>
      </c>
      <c r="J76" s="267" t="s">
        <v>452</v>
      </c>
      <c r="K76" s="269"/>
      <c r="L76" s="267" t="s">
        <v>452</v>
      </c>
      <c r="M76" s="267" t="s">
        <v>686</v>
      </c>
      <c r="N76" s="286"/>
    </row>
    <row r="77" spans="7:14" ht="56.25">
      <c r="G77" s="263">
        <v>77</v>
      </c>
      <c r="H77" s="275" t="s">
        <v>777</v>
      </c>
      <c r="I77" s="267" t="s">
        <v>450</v>
      </c>
      <c r="J77" s="267" t="s">
        <v>774</v>
      </c>
      <c r="K77" s="269"/>
      <c r="L77" s="267" t="s">
        <v>774</v>
      </c>
      <c r="M77" s="267" t="s">
        <v>450</v>
      </c>
      <c r="N77" s="286"/>
    </row>
    <row r="78" spans="7:14">
      <c r="G78" s="263">
        <v>78</v>
      </c>
      <c r="H78" s="275" t="s">
        <v>454</v>
      </c>
      <c r="I78" s="267" t="s">
        <v>450</v>
      </c>
      <c r="J78" s="267" t="s">
        <v>452</v>
      </c>
      <c r="K78" s="269"/>
      <c r="L78" s="267" t="s">
        <v>452</v>
      </c>
      <c r="M78" s="267" t="s">
        <v>450</v>
      </c>
      <c r="N78" s="286"/>
    </row>
    <row r="79" spans="7:14" ht="22.5">
      <c r="G79" s="263">
        <v>79</v>
      </c>
      <c r="H79" s="275" t="s">
        <v>455</v>
      </c>
      <c r="I79" s="267" t="s">
        <v>363</v>
      </c>
      <c r="J79" s="267" t="s">
        <v>364</v>
      </c>
      <c r="K79" s="269"/>
      <c r="L79" s="267" t="s">
        <v>364</v>
      </c>
      <c r="M79" s="267" t="s">
        <v>363</v>
      </c>
      <c r="N79" s="286"/>
    </row>
    <row r="80" spans="7:14" ht="22.5">
      <c r="G80" s="263">
        <v>80</v>
      </c>
      <c r="H80" s="281" t="s">
        <v>667</v>
      </c>
      <c r="I80" s="272" t="s">
        <v>451</v>
      </c>
      <c r="J80" s="272" t="s">
        <v>453</v>
      </c>
      <c r="K80" s="269"/>
      <c r="L80" s="272" t="s">
        <v>453</v>
      </c>
      <c r="M80" s="272" t="s">
        <v>451</v>
      </c>
      <c r="N80" s="286"/>
    </row>
    <row r="81" spans="7:14" ht="22.5">
      <c r="G81" s="263">
        <v>81</v>
      </c>
      <c r="H81" s="281" t="s">
        <v>759</v>
      </c>
      <c r="I81" s="272" t="s">
        <v>451</v>
      </c>
      <c r="J81" s="272" t="s">
        <v>453</v>
      </c>
      <c r="K81" s="269"/>
      <c r="L81" s="272" t="s">
        <v>453</v>
      </c>
      <c r="M81" s="272" t="s">
        <v>451</v>
      </c>
      <c r="N81" s="286"/>
    </row>
    <row r="82" spans="7:14" ht="22.5">
      <c r="G82" s="263">
        <v>82</v>
      </c>
      <c r="H82" s="281" t="s">
        <v>647</v>
      </c>
      <c r="I82" s="272" t="s">
        <v>450</v>
      </c>
      <c r="J82" s="272" t="s">
        <v>452</v>
      </c>
      <c r="K82" s="269"/>
      <c r="L82" s="272" t="s">
        <v>452</v>
      </c>
      <c r="M82" s="272" t="s">
        <v>450</v>
      </c>
      <c r="N82" s="286"/>
    </row>
    <row r="83" spans="7:14" ht="22.5">
      <c r="G83" s="263">
        <v>83</v>
      </c>
      <c r="H83" s="281" t="s">
        <v>760</v>
      </c>
      <c r="I83" s="272" t="s">
        <v>450</v>
      </c>
      <c r="J83" s="272" t="s">
        <v>452</v>
      </c>
      <c r="K83" s="269"/>
      <c r="L83" s="272" t="s">
        <v>452</v>
      </c>
      <c r="M83" s="272" t="s">
        <v>450</v>
      </c>
      <c r="N83" s="286"/>
    </row>
    <row r="84" spans="7:14" ht="33.75">
      <c r="G84" s="263">
        <v>84</v>
      </c>
      <c r="H84" s="281" t="s">
        <v>761</v>
      </c>
      <c r="I84" s="272" t="s">
        <v>457</v>
      </c>
      <c r="J84" s="272" t="s">
        <v>458</v>
      </c>
      <c r="K84" s="269"/>
      <c r="L84" s="272" t="s">
        <v>458</v>
      </c>
      <c r="M84" s="272" t="s">
        <v>457</v>
      </c>
      <c r="N84" s="286"/>
    </row>
    <row r="85" spans="7:14" ht="22.5">
      <c r="G85" s="263">
        <v>85</v>
      </c>
      <c r="H85" s="275" t="s">
        <v>461</v>
      </c>
      <c r="I85" s="265" t="s">
        <v>363</v>
      </c>
      <c r="J85" s="265" t="s">
        <v>364</v>
      </c>
      <c r="K85" s="280"/>
      <c r="L85" s="265" t="s">
        <v>363</v>
      </c>
      <c r="M85" s="265" t="s">
        <v>364</v>
      </c>
      <c r="N85" s="280"/>
    </row>
    <row r="86" spans="7:14">
      <c r="G86" s="263">
        <v>86</v>
      </c>
      <c r="H86" s="275" t="s">
        <v>465</v>
      </c>
      <c r="I86" s="265" t="s">
        <v>420</v>
      </c>
      <c r="J86" s="265" t="s">
        <v>422</v>
      </c>
      <c r="K86" s="276" t="s">
        <v>385</v>
      </c>
      <c r="L86" s="265" t="s">
        <v>420</v>
      </c>
      <c r="M86" s="265" t="s">
        <v>422</v>
      </c>
      <c r="N86" s="276" t="s">
        <v>385</v>
      </c>
    </row>
    <row r="87" spans="7:14">
      <c r="G87" s="263">
        <v>87</v>
      </c>
      <c r="H87" s="275" t="s">
        <v>468</v>
      </c>
      <c r="I87" s="267" t="s">
        <v>462</v>
      </c>
      <c r="J87" s="267" t="s">
        <v>452</v>
      </c>
      <c r="K87" s="269"/>
      <c r="L87" s="267" t="s">
        <v>452</v>
      </c>
      <c r="M87" s="267" t="s">
        <v>462</v>
      </c>
      <c r="N87" s="286"/>
    </row>
    <row r="88" spans="7:14">
      <c r="G88" s="263">
        <v>88</v>
      </c>
      <c r="H88" s="275" t="s">
        <v>469</v>
      </c>
      <c r="I88" s="267" t="s">
        <v>363</v>
      </c>
      <c r="J88" s="267" t="s">
        <v>364</v>
      </c>
      <c r="K88" s="269"/>
      <c r="L88" s="267" t="s">
        <v>364</v>
      </c>
      <c r="M88" s="267" t="s">
        <v>363</v>
      </c>
      <c r="N88" s="286"/>
    </row>
    <row r="89" spans="7:14" ht="22.5">
      <c r="G89" s="263">
        <v>89</v>
      </c>
      <c r="H89" s="275" t="s">
        <v>470</v>
      </c>
      <c r="I89" s="267" t="s">
        <v>463</v>
      </c>
      <c r="J89" s="267" t="s">
        <v>466</v>
      </c>
      <c r="K89" s="269"/>
      <c r="L89" s="267" t="s">
        <v>466</v>
      </c>
      <c r="M89" s="267" t="s">
        <v>463</v>
      </c>
      <c r="N89" s="286"/>
    </row>
    <row r="90" spans="7:14" ht="33.75">
      <c r="G90" s="263">
        <v>90</v>
      </c>
      <c r="H90" s="275" t="s">
        <v>650</v>
      </c>
      <c r="I90" s="268" t="s">
        <v>649</v>
      </c>
      <c r="J90" s="265" t="s">
        <v>480</v>
      </c>
      <c r="K90" s="280"/>
      <c r="L90" s="268" t="s">
        <v>649</v>
      </c>
      <c r="M90" s="265" t="s">
        <v>480</v>
      </c>
      <c r="N90" s="280"/>
    </row>
    <row r="91" spans="7:14">
      <c r="G91" s="263">
        <v>91</v>
      </c>
      <c r="H91" s="275" t="s">
        <v>472</v>
      </c>
      <c r="I91" s="265" t="s">
        <v>363</v>
      </c>
      <c r="J91" s="265" t="s">
        <v>364</v>
      </c>
      <c r="K91" s="280"/>
      <c r="L91" s="265" t="s">
        <v>363</v>
      </c>
      <c r="M91" s="265" t="s">
        <v>364</v>
      </c>
      <c r="N91" s="280"/>
    </row>
    <row r="92" spans="7:14" ht="22.5">
      <c r="G92" s="263">
        <v>92</v>
      </c>
      <c r="H92" s="275" t="s">
        <v>473</v>
      </c>
      <c r="I92" s="265" t="s">
        <v>363</v>
      </c>
      <c r="J92" s="265" t="s">
        <v>364</v>
      </c>
      <c r="K92" s="276" t="s">
        <v>385</v>
      </c>
      <c r="L92" s="265" t="s">
        <v>363</v>
      </c>
      <c r="M92" s="265" t="s">
        <v>364</v>
      </c>
      <c r="N92" s="276" t="s">
        <v>385</v>
      </c>
    </row>
    <row r="93" spans="7:14">
      <c r="G93" s="263">
        <v>93</v>
      </c>
      <c r="H93" s="275" t="s">
        <v>474</v>
      </c>
      <c r="I93" s="265" t="s">
        <v>406</v>
      </c>
      <c r="J93" s="265" t="s">
        <v>409</v>
      </c>
      <c r="K93" s="280"/>
      <c r="L93" s="265" t="s">
        <v>406</v>
      </c>
      <c r="M93" s="265" t="s">
        <v>409</v>
      </c>
      <c r="N93" s="280"/>
    </row>
    <row r="94" spans="7:14" ht="22.5">
      <c r="G94" s="263">
        <v>94</v>
      </c>
      <c r="H94" s="275" t="s">
        <v>748</v>
      </c>
      <c r="I94" s="267" t="s">
        <v>477</v>
      </c>
      <c r="J94" s="267" t="s">
        <v>428</v>
      </c>
      <c r="K94" s="269"/>
      <c r="L94" s="267" t="s">
        <v>428</v>
      </c>
      <c r="M94" s="267" t="s">
        <v>477</v>
      </c>
      <c r="N94" s="286"/>
    </row>
    <row r="95" spans="7:14">
      <c r="G95" s="263">
        <v>95</v>
      </c>
      <c r="H95" s="275" t="s">
        <v>479</v>
      </c>
      <c r="I95" s="267" t="s">
        <v>478</v>
      </c>
      <c r="J95" s="267" t="s">
        <v>480</v>
      </c>
      <c r="K95" s="269"/>
      <c r="L95" s="267" t="s">
        <v>480</v>
      </c>
      <c r="M95" s="267" t="s">
        <v>478</v>
      </c>
      <c r="N95" s="286"/>
    </row>
    <row r="96" spans="7:14" ht="22.5">
      <c r="G96" s="263">
        <v>96</v>
      </c>
      <c r="H96" s="275" t="s">
        <v>749</v>
      </c>
      <c r="I96" s="265" t="s">
        <v>363</v>
      </c>
      <c r="J96" s="265" t="s">
        <v>364</v>
      </c>
      <c r="K96" s="280"/>
      <c r="L96" s="265" t="s">
        <v>363</v>
      </c>
      <c r="M96" s="265" t="s">
        <v>364</v>
      </c>
      <c r="N96" s="280"/>
    </row>
    <row r="97" spans="7:14" ht="22.5">
      <c r="G97" s="263">
        <v>97</v>
      </c>
      <c r="H97" s="281" t="s">
        <v>707</v>
      </c>
      <c r="I97" s="272" t="s">
        <v>477</v>
      </c>
      <c r="J97" s="272" t="s">
        <v>428</v>
      </c>
      <c r="K97" s="269"/>
      <c r="L97" s="272" t="s">
        <v>428</v>
      </c>
      <c r="M97" s="272" t="s">
        <v>477</v>
      </c>
      <c r="N97" s="286"/>
    </row>
    <row r="98" spans="7:14">
      <c r="G98" s="263">
        <v>98</v>
      </c>
      <c r="H98" s="275" t="s">
        <v>482</v>
      </c>
      <c r="I98" s="265" t="s">
        <v>363</v>
      </c>
      <c r="J98" s="265" t="s">
        <v>364</v>
      </c>
      <c r="K98" s="280"/>
      <c r="L98" s="265" t="s">
        <v>363</v>
      </c>
      <c r="M98" s="265" t="s">
        <v>364</v>
      </c>
      <c r="N98" s="280"/>
    </row>
    <row r="99" spans="7:14">
      <c r="G99" s="263">
        <v>99</v>
      </c>
      <c r="H99" s="275" t="s">
        <v>485</v>
      </c>
      <c r="I99" s="267" t="s">
        <v>363</v>
      </c>
      <c r="J99" s="267" t="s">
        <v>364</v>
      </c>
      <c r="K99" s="269"/>
      <c r="L99" s="267" t="s">
        <v>364</v>
      </c>
      <c r="M99" s="267" t="s">
        <v>363</v>
      </c>
      <c r="N99" s="286"/>
    </row>
    <row r="100" spans="7:14">
      <c r="G100" s="263">
        <v>100</v>
      </c>
      <c r="H100" s="275" t="s">
        <v>488</v>
      </c>
      <c r="I100" s="267" t="s">
        <v>462</v>
      </c>
      <c r="J100" s="267" t="s">
        <v>452</v>
      </c>
      <c r="K100" s="269"/>
      <c r="L100" s="267" t="s">
        <v>452</v>
      </c>
      <c r="M100" s="267" t="s">
        <v>462</v>
      </c>
      <c r="N100" s="286"/>
    </row>
    <row r="101" spans="7:14">
      <c r="G101" s="263">
        <v>101</v>
      </c>
      <c r="H101" s="275" t="s">
        <v>687</v>
      </c>
      <c r="I101" s="267" t="s">
        <v>483</v>
      </c>
      <c r="J101" s="267" t="s">
        <v>486</v>
      </c>
      <c r="K101" s="269"/>
      <c r="L101" s="267" t="s">
        <v>486</v>
      </c>
      <c r="M101" s="267" t="s">
        <v>483</v>
      </c>
      <c r="N101" s="286"/>
    </row>
    <row r="102" spans="7:14">
      <c r="G102" s="263">
        <v>102</v>
      </c>
      <c r="H102" s="275" t="s">
        <v>489</v>
      </c>
      <c r="I102" s="267" t="s">
        <v>484</v>
      </c>
      <c r="J102" s="267" t="s">
        <v>487</v>
      </c>
      <c r="K102" s="269"/>
      <c r="L102" s="267" t="s">
        <v>487</v>
      </c>
      <c r="M102" s="267" t="s">
        <v>484</v>
      </c>
      <c r="N102" s="286"/>
    </row>
    <row r="103" spans="7:14" ht="22.5">
      <c r="G103" s="263">
        <v>103</v>
      </c>
      <c r="H103" s="275" t="s">
        <v>491</v>
      </c>
      <c r="I103" s="265" t="s">
        <v>406</v>
      </c>
      <c r="J103" s="265" t="s">
        <v>409</v>
      </c>
      <c r="K103" s="280"/>
      <c r="L103" s="265" t="s">
        <v>406</v>
      </c>
      <c r="M103" s="265" t="s">
        <v>409</v>
      </c>
      <c r="N103" s="280"/>
    </row>
    <row r="104" spans="7:14" ht="22.5">
      <c r="G104" s="263">
        <v>104</v>
      </c>
      <c r="H104" s="275" t="s">
        <v>492</v>
      </c>
      <c r="I104" s="265" t="s">
        <v>363</v>
      </c>
      <c r="J104" s="265" t="s">
        <v>364</v>
      </c>
      <c r="K104" s="280"/>
      <c r="L104" s="265" t="s">
        <v>363</v>
      </c>
      <c r="M104" s="265" t="s">
        <v>364</v>
      </c>
      <c r="N104" s="280"/>
    </row>
    <row r="105" spans="7:14" ht="33.75">
      <c r="G105" s="263">
        <v>105</v>
      </c>
      <c r="H105" s="275" t="s">
        <v>726</v>
      </c>
      <c r="I105" s="265" t="s">
        <v>363</v>
      </c>
      <c r="J105" s="265" t="s">
        <v>364</v>
      </c>
      <c r="K105" s="280"/>
      <c r="L105" s="265" t="s">
        <v>363</v>
      </c>
      <c r="M105" s="265" t="s">
        <v>364</v>
      </c>
      <c r="N105" s="280"/>
    </row>
    <row r="106" spans="7:14" ht="22.5">
      <c r="G106" s="263">
        <v>106</v>
      </c>
      <c r="H106" s="275" t="s">
        <v>496</v>
      </c>
      <c r="I106" s="265" t="s">
        <v>363</v>
      </c>
      <c r="J106" s="265" t="s">
        <v>364</v>
      </c>
      <c r="K106" s="276" t="s">
        <v>385</v>
      </c>
      <c r="L106" s="265" t="s">
        <v>363</v>
      </c>
      <c r="M106" s="265" t="s">
        <v>364</v>
      </c>
      <c r="N106" s="276" t="s">
        <v>385</v>
      </c>
    </row>
    <row r="107" spans="7:14">
      <c r="G107" s="263">
        <v>107</v>
      </c>
      <c r="H107" s="275" t="s">
        <v>497</v>
      </c>
      <c r="I107" s="265" t="s">
        <v>420</v>
      </c>
      <c r="J107" s="265" t="s">
        <v>422</v>
      </c>
      <c r="K107" s="276" t="s">
        <v>385</v>
      </c>
      <c r="L107" s="265" t="s">
        <v>420</v>
      </c>
      <c r="M107" s="265" t="s">
        <v>422</v>
      </c>
      <c r="N107" s="276" t="s">
        <v>385</v>
      </c>
    </row>
    <row r="108" spans="7:14">
      <c r="G108" s="263">
        <v>108</v>
      </c>
      <c r="H108" s="275" t="s">
        <v>498</v>
      </c>
      <c r="I108" s="265" t="s">
        <v>363</v>
      </c>
      <c r="J108" s="265" t="s">
        <v>364</v>
      </c>
      <c r="K108" s="280"/>
      <c r="L108" s="265" t="s">
        <v>363</v>
      </c>
      <c r="M108" s="265" t="s">
        <v>364</v>
      </c>
      <c r="N108" s="280"/>
    </row>
    <row r="109" spans="7:14" ht="22.5">
      <c r="G109" s="263">
        <v>109</v>
      </c>
      <c r="H109" s="275" t="s">
        <v>499</v>
      </c>
      <c r="I109" s="265" t="s">
        <v>363</v>
      </c>
      <c r="J109" s="265" t="s">
        <v>364</v>
      </c>
      <c r="K109" s="280"/>
      <c r="L109" s="265" t="s">
        <v>363</v>
      </c>
      <c r="M109" s="265" t="s">
        <v>364</v>
      </c>
      <c r="N109" s="280"/>
    </row>
    <row r="110" spans="7:14" ht="22.5">
      <c r="G110" s="263">
        <v>110</v>
      </c>
      <c r="H110" s="275" t="s">
        <v>651</v>
      </c>
      <c r="I110" s="265" t="s">
        <v>363</v>
      </c>
      <c r="J110" s="265" t="s">
        <v>364</v>
      </c>
      <c r="K110" s="280"/>
      <c r="L110" s="265" t="s">
        <v>363</v>
      </c>
      <c r="M110" s="265" t="s">
        <v>364</v>
      </c>
      <c r="N110" s="280"/>
    </row>
    <row r="111" spans="7:14" ht="22.5">
      <c r="G111" s="263">
        <v>111</v>
      </c>
      <c r="H111" s="275" t="s">
        <v>693</v>
      </c>
      <c r="I111" s="267" t="s">
        <v>501</v>
      </c>
      <c r="J111" s="267" t="s">
        <v>502</v>
      </c>
      <c r="K111" s="269"/>
      <c r="L111" s="267" t="s">
        <v>502</v>
      </c>
      <c r="M111" s="267" t="s">
        <v>501</v>
      </c>
      <c r="N111" s="286"/>
    </row>
    <row r="112" spans="7:14">
      <c r="G112" s="263">
        <v>112</v>
      </c>
      <c r="H112" s="275" t="s">
        <v>503</v>
      </c>
      <c r="I112" s="267" t="s">
        <v>501</v>
      </c>
      <c r="J112" s="267" t="s">
        <v>502</v>
      </c>
      <c r="K112" s="269"/>
      <c r="L112" s="267" t="s">
        <v>502</v>
      </c>
      <c r="M112" s="267" t="s">
        <v>501</v>
      </c>
      <c r="N112" s="286"/>
    </row>
    <row r="113" spans="7:14">
      <c r="G113" s="263">
        <v>113</v>
      </c>
      <c r="H113" s="275" t="s">
        <v>504</v>
      </c>
      <c r="I113" s="267" t="s">
        <v>501</v>
      </c>
      <c r="J113" s="267" t="s">
        <v>502</v>
      </c>
      <c r="K113" s="269"/>
      <c r="L113" s="267" t="s">
        <v>502</v>
      </c>
      <c r="M113" s="267" t="s">
        <v>501</v>
      </c>
      <c r="N113" s="286"/>
    </row>
    <row r="114" spans="7:14">
      <c r="G114" s="263">
        <v>114</v>
      </c>
      <c r="H114" s="275" t="s">
        <v>507</v>
      </c>
      <c r="I114" s="267" t="s">
        <v>363</v>
      </c>
      <c r="J114" s="267" t="s">
        <v>364</v>
      </c>
      <c r="K114" s="269"/>
      <c r="L114" s="267" t="s">
        <v>364</v>
      </c>
      <c r="M114" s="267" t="s">
        <v>363</v>
      </c>
      <c r="N114" s="286"/>
    </row>
    <row r="115" spans="7:14" ht="22.5">
      <c r="G115" s="263">
        <v>115</v>
      </c>
      <c r="H115" s="275" t="s">
        <v>508</v>
      </c>
      <c r="I115" s="267" t="s">
        <v>363</v>
      </c>
      <c r="J115" s="267" t="s">
        <v>364</v>
      </c>
      <c r="K115" s="269"/>
      <c r="L115" s="267" t="s">
        <v>364</v>
      </c>
      <c r="M115" s="267" t="s">
        <v>363</v>
      </c>
      <c r="N115" s="286"/>
    </row>
    <row r="116" spans="7:14">
      <c r="G116" s="263">
        <v>116</v>
      </c>
      <c r="H116" s="275" t="s">
        <v>509</v>
      </c>
      <c r="I116" s="265" t="s">
        <v>363</v>
      </c>
      <c r="J116" s="265" t="s">
        <v>364</v>
      </c>
      <c r="K116" s="280"/>
      <c r="L116" s="265" t="s">
        <v>363</v>
      </c>
      <c r="M116" s="265" t="s">
        <v>364</v>
      </c>
      <c r="N116" s="280"/>
    </row>
    <row r="117" spans="7:14" ht="22.5">
      <c r="G117" s="263">
        <v>117</v>
      </c>
      <c r="H117" s="275" t="s">
        <v>762</v>
      </c>
      <c r="I117" s="267" t="s">
        <v>397</v>
      </c>
      <c r="J117" s="267" t="s">
        <v>453</v>
      </c>
      <c r="K117" s="269"/>
      <c r="L117" s="267" t="s">
        <v>453</v>
      </c>
      <c r="M117" s="267" t="s">
        <v>397</v>
      </c>
      <c r="N117" s="286"/>
    </row>
    <row r="118" spans="7:14" ht="22.5">
      <c r="G118" s="263">
        <v>118</v>
      </c>
      <c r="H118" s="275" t="s">
        <v>511</v>
      </c>
      <c r="I118" s="267" t="s">
        <v>363</v>
      </c>
      <c r="J118" s="267" t="s">
        <v>364</v>
      </c>
      <c r="K118" s="269"/>
      <c r="L118" s="267" t="s">
        <v>364</v>
      </c>
      <c r="M118" s="267" t="s">
        <v>363</v>
      </c>
      <c r="N118" s="286"/>
    </row>
    <row r="119" spans="7:14">
      <c r="G119" s="263">
        <v>119</v>
      </c>
      <c r="H119" s="275" t="s">
        <v>512</v>
      </c>
      <c r="I119" s="267" t="s">
        <v>363</v>
      </c>
      <c r="J119" s="267" t="s">
        <v>364</v>
      </c>
      <c r="K119" s="269"/>
      <c r="L119" s="267" t="s">
        <v>364</v>
      </c>
      <c r="M119" s="267" t="s">
        <v>363</v>
      </c>
      <c r="N119" s="286"/>
    </row>
    <row r="120" spans="7:14">
      <c r="G120" s="263">
        <v>120</v>
      </c>
      <c r="H120" s="275" t="s">
        <v>513</v>
      </c>
      <c r="I120" s="265" t="s">
        <v>363</v>
      </c>
      <c r="J120" s="265" t="s">
        <v>364</v>
      </c>
      <c r="K120" s="280"/>
      <c r="L120" s="265" t="s">
        <v>363</v>
      </c>
      <c r="M120" s="265" t="s">
        <v>364</v>
      </c>
      <c r="N120" s="280"/>
    </row>
    <row r="121" spans="7:14">
      <c r="G121" s="263">
        <v>121</v>
      </c>
      <c r="H121" s="275" t="s">
        <v>729</v>
      </c>
      <c r="I121" s="267" t="s">
        <v>363</v>
      </c>
      <c r="J121" s="267" t="s">
        <v>364</v>
      </c>
      <c r="K121" s="269"/>
      <c r="L121" s="267" t="s">
        <v>364</v>
      </c>
      <c r="M121" s="267" t="s">
        <v>363</v>
      </c>
      <c r="N121" s="286"/>
    </row>
    <row r="122" spans="7:14">
      <c r="G122" s="263">
        <v>122</v>
      </c>
      <c r="H122" s="275" t="s">
        <v>515</v>
      </c>
      <c r="I122" s="267" t="s">
        <v>363</v>
      </c>
      <c r="J122" s="267" t="s">
        <v>364</v>
      </c>
      <c r="K122" s="269"/>
      <c r="L122" s="267" t="s">
        <v>364</v>
      </c>
      <c r="M122" s="267" t="s">
        <v>363</v>
      </c>
      <c r="N122" s="286"/>
    </row>
    <row r="123" spans="7:14" ht="22.5">
      <c r="G123" s="263">
        <v>123</v>
      </c>
      <c r="H123" s="275" t="s">
        <v>516</v>
      </c>
      <c r="I123" s="267" t="s">
        <v>363</v>
      </c>
      <c r="J123" s="267" t="s">
        <v>364</v>
      </c>
      <c r="K123" s="269"/>
      <c r="L123" s="267" t="s">
        <v>364</v>
      </c>
      <c r="M123" s="267" t="s">
        <v>363</v>
      </c>
      <c r="N123" s="286"/>
    </row>
    <row r="124" spans="7:14" ht="22.5">
      <c r="G124" s="263">
        <v>124</v>
      </c>
      <c r="H124" s="275" t="s">
        <v>652</v>
      </c>
      <c r="I124" s="267" t="s">
        <v>363</v>
      </c>
      <c r="J124" s="267" t="s">
        <v>364</v>
      </c>
      <c r="K124" s="269"/>
      <c r="L124" s="267" t="s">
        <v>364</v>
      </c>
      <c r="M124" s="267" t="s">
        <v>363</v>
      </c>
      <c r="N124" s="286"/>
    </row>
    <row r="125" spans="7:14" ht="33.75">
      <c r="G125" s="263">
        <v>125</v>
      </c>
      <c r="H125" s="275" t="s">
        <v>653</v>
      </c>
      <c r="I125" s="267" t="s">
        <v>363</v>
      </c>
      <c r="J125" s="267" t="s">
        <v>364</v>
      </c>
      <c r="K125" s="269"/>
      <c r="L125" s="267" t="s">
        <v>364</v>
      </c>
      <c r="M125" s="267" t="s">
        <v>363</v>
      </c>
      <c r="N125" s="286"/>
    </row>
    <row r="126" spans="7:14" ht="22.5">
      <c r="G126" s="263">
        <v>126</v>
      </c>
      <c r="H126" s="275" t="s">
        <v>518</v>
      </c>
      <c r="I126" s="267" t="s">
        <v>363</v>
      </c>
      <c r="J126" s="267" t="s">
        <v>364</v>
      </c>
      <c r="K126" s="269"/>
      <c r="L126" s="267" t="s">
        <v>364</v>
      </c>
      <c r="M126" s="267" t="s">
        <v>363</v>
      </c>
      <c r="N126" s="286"/>
    </row>
    <row r="127" spans="7:14" ht="22.5">
      <c r="G127" s="263">
        <v>127</v>
      </c>
      <c r="H127" s="279" t="s">
        <v>757</v>
      </c>
      <c r="I127" s="265" t="s">
        <v>768</v>
      </c>
      <c r="J127" s="265" t="s">
        <v>767</v>
      </c>
      <c r="K127" s="289"/>
      <c r="L127" s="267" t="s">
        <v>767</v>
      </c>
      <c r="M127" s="267" t="s">
        <v>768</v>
      </c>
      <c r="N127" s="282"/>
    </row>
    <row r="128" spans="7:14" ht="22.5">
      <c r="G128" s="263">
        <v>128</v>
      </c>
      <c r="H128" s="275" t="s">
        <v>716</v>
      </c>
      <c r="I128" s="265" t="s">
        <v>521</v>
      </c>
      <c r="J128" s="265" t="s">
        <v>701</v>
      </c>
      <c r="K128" s="290"/>
      <c r="L128" s="267" t="s">
        <v>701</v>
      </c>
      <c r="M128" s="267" t="s">
        <v>521</v>
      </c>
      <c r="N128" s="283"/>
    </row>
    <row r="129" spans="7:14" ht="22.5">
      <c r="G129" s="263">
        <v>129</v>
      </c>
      <c r="H129" s="275" t="s">
        <v>702</v>
      </c>
      <c r="I129" s="265" t="s">
        <v>521</v>
      </c>
      <c r="J129" s="265" t="s">
        <v>701</v>
      </c>
      <c r="K129" s="290"/>
      <c r="L129" s="267" t="s">
        <v>701</v>
      </c>
      <c r="M129" s="267" t="s">
        <v>521</v>
      </c>
      <c r="N129" s="283"/>
    </row>
    <row r="130" spans="7:14">
      <c r="G130" s="263">
        <v>130</v>
      </c>
      <c r="H130" s="275" t="s">
        <v>522</v>
      </c>
      <c r="I130" s="265" t="s">
        <v>521</v>
      </c>
      <c r="J130" s="265" t="s">
        <v>701</v>
      </c>
      <c r="K130" s="290"/>
      <c r="L130" s="267" t="s">
        <v>701</v>
      </c>
      <c r="M130" s="267" t="s">
        <v>521</v>
      </c>
      <c r="N130" s="283"/>
    </row>
    <row r="131" spans="7:14" ht="22.5">
      <c r="G131" s="263">
        <v>131</v>
      </c>
      <c r="H131" s="275" t="s">
        <v>523</v>
      </c>
      <c r="I131" s="265" t="s">
        <v>521</v>
      </c>
      <c r="J131" s="265" t="s">
        <v>701</v>
      </c>
      <c r="K131" s="290"/>
      <c r="L131" s="267" t="s">
        <v>701</v>
      </c>
      <c r="M131" s="267" t="s">
        <v>521</v>
      </c>
      <c r="N131" s="283"/>
    </row>
    <row r="132" spans="7:14" ht="22.5">
      <c r="G132" s="263">
        <v>132</v>
      </c>
      <c r="H132" s="275" t="s">
        <v>524</v>
      </c>
      <c r="I132" s="265" t="s">
        <v>521</v>
      </c>
      <c r="J132" s="265" t="s">
        <v>701</v>
      </c>
      <c r="K132" s="290"/>
      <c r="L132" s="267" t="s">
        <v>701</v>
      </c>
      <c r="M132" s="267" t="s">
        <v>521</v>
      </c>
      <c r="N132" s="283"/>
    </row>
    <row r="133" spans="7:14" ht="22.5">
      <c r="G133" s="263">
        <v>133</v>
      </c>
      <c r="H133" s="275" t="s">
        <v>525</v>
      </c>
      <c r="I133" s="265" t="s">
        <v>521</v>
      </c>
      <c r="J133" s="265" t="s">
        <v>701</v>
      </c>
      <c r="K133" s="290"/>
      <c r="L133" s="267" t="s">
        <v>701</v>
      </c>
      <c r="M133" s="267" t="s">
        <v>521</v>
      </c>
      <c r="N133" s="283"/>
    </row>
    <row r="134" spans="7:14" ht="22.5">
      <c r="G134" s="263">
        <v>134</v>
      </c>
      <c r="H134" s="275" t="s">
        <v>527</v>
      </c>
      <c r="I134" s="267" t="s">
        <v>363</v>
      </c>
      <c r="J134" s="267" t="s">
        <v>364</v>
      </c>
      <c r="K134" s="269"/>
      <c r="L134" s="267" t="s">
        <v>364</v>
      </c>
      <c r="M134" s="267" t="s">
        <v>363</v>
      </c>
      <c r="N134" s="286"/>
    </row>
    <row r="135" spans="7:14" ht="33.75">
      <c r="G135" s="263">
        <v>135</v>
      </c>
      <c r="H135" s="288" t="s">
        <v>806</v>
      </c>
      <c r="I135" s="265" t="s">
        <v>363</v>
      </c>
      <c r="J135" s="265" t="s">
        <v>364</v>
      </c>
      <c r="K135" s="276" t="s">
        <v>385</v>
      </c>
      <c r="L135" s="265" t="s">
        <v>363</v>
      </c>
      <c r="M135" s="265" t="s">
        <v>364</v>
      </c>
      <c r="N135" s="276" t="s">
        <v>385</v>
      </c>
    </row>
    <row r="136" spans="7:14" ht="22.5">
      <c r="G136" s="263">
        <v>136</v>
      </c>
      <c r="H136" s="279" t="s">
        <v>772</v>
      </c>
      <c r="I136" s="267" t="s">
        <v>528</v>
      </c>
      <c r="J136" s="267" t="s">
        <v>530</v>
      </c>
      <c r="K136" s="269"/>
      <c r="L136" s="267" t="s">
        <v>530</v>
      </c>
      <c r="M136" s="267" t="s">
        <v>528</v>
      </c>
      <c r="N136" s="286"/>
    </row>
    <row r="137" spans="7:14" ht="45">
      <c r="G137" s="263">
        <v>137</v>
      </c>
      <c r="H137" s="281" t="s">
        <v>731</v>
      </c>
      <c r="I137" s="272" t="s">
        <v>363</v>
      </c>
      <c r="J137" s="272" t="s">
        <v>364</v>
      </c>
      <c r="K137" s="269"/>
      <c r="L137" s="272" t="s">
        <v>364</v>
      </c>
      <c r="M137" s="272" t="s">
        <v>363</v>
      </c>
      <c r="N137" s="286"/>
    </row>
    <row r="138" spans="7:14" ht="22.5">
      <c r="G138" s="263">
        <v>138</v>
      </c>
      <c r="H138" s="275" t="s">
        <v>532</v>
      </c>
      <c r="I138" s="267" t="s">
        <v>363</v>
      </c>
      <c r="J138" s="267" t="s">
        <v>364</v>
      </c>
      <c r="K138" s="269"/>
      <c r="L138" s="267" t="s">
        <v>364</v>
      </c>
      <c r="M138" s="267" t="s">
        <v>363</v>
      </c>
      <c r="N138" s="286"/>
    </row>
    <row r="139" spans="7:14" ht="33.75">
      <c r="G139" s="263">
        <v>139</v>
      </c>
      <c r="H139" s="275" t="s">
        <v>710</v>
      </c>
      <c r="I139" s="267" t="s">
        <v>363</v>
      </c>
      <c r="J139" s="267" t="s">
        <v>364</v>
      </c>
      <c r="K139" s="269"/>
      <c r="L139" s="267" t="s">
        <v>364</v>
      </c>
      <c r="M139" s="267" t="s">
        <v>363</v>
      </c>
      <c r="N139" s="286"/>
    </row>
    <row r="140" spans="7:14" ht="22.5">
      <c r="G140" s="263">
        <v>140</v>
      </c>
      <c r="H140" s="275" t="s">
        <v>533</v>
      </c>
      <c r="I140" s="267" t="s">
        <v>363</v>
      </c>
      <c r="J140" s="267" t="s">
        <v>364</v>
      </c>
      <c r="K140" s="269"/>
      <c r="L140" s="267" t="s">
        <v>364</v>
      </c>
      <c r="M140" s="267" t="s">
        <v>363</v>
      </c>
      <c r="N140" s="286"/>
    </row>
    <row r="141" spans="7:14" ht="22.5">
      <c r="G141" s="263">
        <v>141</v>
      </c>
      <c r="H141" s="275" t="s">
        <v>534</v>
      </c>
      <c r="I141" s="267" t="s">
        <v>363</v>
      </c>
      <c r="J141" s="267" t="s">
        <v>364</v>
      </c>
      <c r="K141" s="269"/>
      <c r="L141" s="267" t="s">
        <v>364</v>
      </c>
      <c r="M141" s="267" t="s">
        <v>363</v>
      </c>
      <c r="N141" s="286"/>
    </row>
    <row r="142" spans="7:14" ht="22.5">
      <c r="G142" s="263">
        <v>142</v>
      </c>
      <c r="H142" s="275" t="s">
        <v>535</v>
      </c>
      <c r="I142" s="267" t="s">
        <v>363</v>
      </c>
      <c r="J142" s="267" t="s">
        <v>364</v>
      </c>
      <c r="K142" s="269"/>
      <c r="L142" s="267" t="s">
        <v>364</v>
      </c>
      <c r="M142" s="267" t="s">
        <v>363</v>
      </c>
      <c r="N142" s="286"/>
    </row>
    <row r="143" spans="7:14" ht="22.5">
      <c r="G143" s="263">
        <v>143</v>
      </c>
      <c r="H143" s="275" t="s">
        <v>536</v>
      </c>
      <c r="I143" s="267" t="s">
        <v>363</v>
      </c>
      <c r="J143" s="267" t="s">
        <v>364</v>
      </c>
      <c r="K143" s="269"/>
      <c r="L143" s="267" t="s">
        <v>364</v>
      </c>
      <c r="M143" s="267" t="s">
        <v>363</v>
      </c>
      <c r="N143" s="286"/>
    </row>
    <row r="144" spans="7:14">
      <c r="G144" s="263">
        <v>144</v>
      </c>
      <c r="H144" s="275" t="s">
        <v>537</v>
      </c>
      <c r="I144" s="267" t="s">
        <v>363</v>
      </c>
      <c r="J144" s="267" t="s">
        <v>364</v>
      </c>
      <c r="K144" s="269"/>
      <c r="L144" s="267" t="s">
        <v>364</v>
      </c>
      <c r="M144" s="267" t="s">
        <v>363</v>
      </c>
      <c r="N144" s="286"/>
    </row>
    <row r="145" spans="7:14">
      <c r="G145" s="263">
        <v>145</v>
      </c>
      <c r="H145" s="275" t="s">
        <v>540</v>
      </c>
      <c r="I145" s="265" t="s">
        <v>736</v>
      </c>
      <c r="J145" s="265" t="s">
        <v>737</v>
      </c>
      <c r="K145" s="284"/>
      <c r="L145" s="265" t="s">
        <v>736</v>
      </c>
      <c r="M145" s="265" t="s">
        <v>737</v>
      </c>
      <c r="N145" s="284"/>
    </row>
    <row r="146" spans="7:14" ht="22.5">
      <c r="G146" s="263">
        <v>146</v>
      </c>
      <c r="H146" s="275" t="s">
        <v>542</v>
      </c>
      <c r="I146" s="265" t="s">
        <v>541</v>
      </c>
      <c r="J146" s="265" t="s">
        <v>382</v>
      </c>
      <c r="K146" s="284"/>
      <c r="L146" s="265" t="s">
        <v>541</v>
      </c>
      <c r="M146" s="265" t="s">
        <v>382</v>
      </c>
      <c r="N146" s="284"/>
    </row>
    <row r="147" spans="7:14" ht="22.5">
      <c r="G147" s="263">
        <v>147</v>
      </c>
      <c r="H147" s="275" t="s">
        <v>688</v>
      </c>
      <c r="I147" s="265" t="s">
        <v>363</v>
      </c>
      <c r="J147" s="265" t="s">
        <v>364</v>
      </c>
      <c r="K147" s="280"/>
      <c r="L147" s="265" t="s">
        <v>363</v>
      </c>
      <c r="M147" s="265" t="s">
        <v>364</v>
      </c>
      <c r="N147" s="280"/>
    </row>
    <row r="148" spans="7:14" ht="22.5">
      <c r="G148" s="263">
        <v>148</v>
      </c>
      <c r="H148" s="275" t="s">
        <v>543</v>
      </c>
      <c r="I148" s="265" t="s">
        <v>363</v>
      </c>
      <c r="J148" s="265" t="s">
        <v>364</v>
      </c>
      <c r="K148" s="280"/>
      <c r="L148" s="265" t="s">
        <v>363</v>
      </c>
      <c r="M148" s="265" t="s">
        <v>364</v>
      </c>
      <c r="N148" s="280"/>
    </row>
    <row r="149" spans="7:14" ht="22.5">
      <c r="G149" s="263">
        <v>149</v>
      </c>
      <c r="H149" s="275" t="s">
        <v>544</v>
      </c>
      <c r="I149" s="267" t="s">
        <v>363</v>
      </c>
      <c r="J149" s="267" t="s">
        <v>364</v>
      </c>
      <c r="K149" s="269"/>
      <c r="L149" s="267" t="s">
        <v>364</v>
      </c>
      <c r="M149" s="267" t="s">
        <v>363</v>
      </c>
      <c r="N149" s="286"/>
    </row>
    <row r="150" spans="7:14" ht="22.5">
      <c r="G150" s="263">
        <v>150</v>
      </c>
      <c r="H150" s="275" t="s">
        <v>545</v>
      </c>
      <c r="I150" s="267" t="s">
        <v>363</v>
      </c>
      <c r="J150" s="267" t="s">
        <v>364</v>
      </c>
      <c r="K150" s="269"/>
      <c r="L150" s="267" t="s">
        <v>364</v>
      </c>
      <c r="M150" s="267" t="s">
        <v>363</v>
      </c>
      <c r="N150" s="286"/>
    </row>
    <row r="151" spans="7:14" ht="22.5">
      <c r="G151" s="263">
        <v>151</v>
      </c>
      <c r="H151" s="275" t="s">
        <v>546</v>
      </c>
      <c r="I151" s="265" t="s">
        <v>363</v>
      </c>
      <c r="J151" s="265" t="s">
        <v>364</v>
      </c>
      <c r="K151" s="280"/>
      <c r="L151" s="265" t="s">
        <v>363</v>
      </c>
      <c r="M151" s="265" t="s">
        <v>364</v>
      </c>
      <c r="N151" s="280"/>
    </row>
    <row r="152" spans="7:14" ht="22.5">
      <c r="G152" s="263">
        <v>152</v>
      </c>
      <c r="H152" s="275" t="s">
        <v>548</v>
      </c>
      <c r="I152" s="265" t="s">
        <v>363</v>
      </c>
      <c r="J152" s="265" t="s">
        <v>364</v>
      </c>
      <c r="K152" s="280"/>
      <c r="L152" s="265" t="s">
        <v>363</v>
      </c>
      <c r="M152" s="265" t="s">
        <v>364</v>
      </c>
      <c r="N152" s="280"/>
    </row>
    <row r="153" spans="7:14">
      <c r="G153" s="263">
        <v>153</v>
      </c>
      <c r="H153" s="275" t="s">
        <v>549</v>
      </c>
      <c r="I153" s="265" t="s">
        <v>407</v>
      </c>
      <c r="J153" s="265" t="s">
        <v>410</v>
      </c>
      <c r="K153" s="280"/>
      <c r="L153" s="265" t="s">
        <v>407</v>
      </c>
      <c r="M153" s="265" t="s">
        <v>410</v>
      </c>
      <c r="N153" s="280"/>
    </row>
    <row r="154" spans="7:14" ht="22.5">
      <c r="G154" s="263">
        <v>154</v>
      </c>
      <c r="H154" s="275" t="s">
        <v>550</v>
      </c>
      <c r="I154" s="265" t="s">
        <v>363</v>
      </c>
      <c r="J154" s="265" t="s">
        <v>364</v>
      </c>
      <c r="K154" s="280"/>
      <c r="L154" s="265" t="s">
        <v>363</v>
      </c>
      <c r="M154" s="265" t="s">
        <v>364</v>
      </c>
      <c r="N154" s="280"/>
    </row>
    <row r="155" spans="7:14">
      <c r="G155" s="263">
        <v>155</v>
      </c>
      <c r="H155" s="275" t="s">
        <v>551</v>
      </c>
      <c r="I155" s="265" t="s">
        <v>420</v>
      </c>
      <c r="J155" s="265" t="s">
        <v>422</v>
      </c>
      <c r="K155" s="280"/>
      <c r="L155" s="265" t="s">
        <v>420</v>
      </c>
      <c r="M155" s="265" t="s">
        <v>422</v>
      </c>
      <c r="N155" s="280"/>
    </row>
    <row r="156" spans="7:14" ht="22.5">
      <c r="G156" s="263">
        <v>156</v>
      </c>
      <c r="H156" s="275" t="s">
        <v>752</v>
      </c>
      <c r="I156" s="265" t="s">
        <v>420</v>
      </c>
      <c r="J156" s="265" t="s">
        <v>422</v>
      </c>
      <c r="K156" s="280"/>
      <c r="L156" s="265" t="s">
        <v>420</v>
      </c>
      <c r="M156" s="265" t="s">
        <v>422</v>
      </c>
      <c r="N156" s="280"/>
    </row>
    <row r="157" spans="7:14" ht="22.5">
      <c r="G157" s="263">
        <v>157</v>
      </c>
      <c r="H157" s="279" t="s">
        <v>552</v>
      </c>
      <c r="I157" s="265" t="s">
        <v>406</v>
      </c>
      <c r="J157" s="265" t="s">
        <v>409</v>
      </c>
      <c r="K157" s="282"/>
      <c r="L157" s="265" t="s">
        <v>406</v>
      </c>
      <c r="M157" s="265" t="s">
        <v>409</v>
      </c>
      <c r="N157" s="282"/>
    </row>
    <row r="158" spans="7:14" ht="22.5">
      <c r="G158" s="263">
        <v>158</v>
      </c>
      <c r="H158" s="275" t="s">
        <v>554</v>
      </c>
      <c r="I158" s="265" t="s">
        <v>363</v>
      </c>
      <c r="J158" s="265" t="s">
        <v>364</v>
      </c>
      <c r="K158" s="280"/>
      <c r="L158" s="265" t="s">
        <v>363</v>
      </c>
      <c r="M158" s="265" t="s">
        <v>364</v>
      </c>
      <c r="N158" s="280"/>
    </row>
    <row r="159" spans="7:14" ht="22.5">
      <c r="G159" s="263">
        <v>159</v>
      </c>
      <c r="H159" s="275" t="s">
        <v>555</v>
      </c>
      <c r="I159" s="267" t="s">
        <v>363</v>
      </c>
      <c r="J159" s="267" t="s">
        <v>364</v>
      </c>
      <c r="K159" s="269"/>
      <c r="L159" s="267" t="s">
        <v>364</v>
      </c>
      <c r="M159" s="267" t="s">
        <v>363</v>
      </c>
      <c r="N159" s="269"/>
    </row>
    <row r="160" spans="7:14">
      <c r="G160" s="263">
        <v>160</v>
      </c>
      <c r="H160" s="275" t="s">
        <v>556</v>
      </c>
      <c r="I160" s="265" t="s">
        <v>363</v>
      </c>
      <c r="J160" s="265" t="s">
        <v>364</v>
      </c>
      <c r="K160" s="280"/>
      <c r="L160" s="265" t="s">
        <v>363</v>
      </c>
      <c r="M160" s="265" t="s">
        <v>364</v>
      </c>
      <c r="N160" s="280"/>
    </row>
    <row r="161" spans="7:14">
      <c r="G161" s="263">
        <v>161</v>
      </c>
      <c r="H161" s="275" t="s">
        <v>753</v>
      </c>
      <c r="I161" s="265" t="s">
        <v>363</v>
      </c>
      <c r="J161" s="265" t="s">
        <v>364</v>
      </c>
      <c r="K161" s="280"/>
      <c r="L161" s="265" t="s">
        <v>363</v>
      </c>
      <c r="M161" s="265" t="s">
        <v>364</v>
      </c>
      <c r="N161" s="280"/>
    </row>
    <row r="162" spans="7:14">
      <c r="G162" s="263">
        <v>162</v>
      </c>
      <c r="H162" s="275" t="s">
        <v>557</v>
      </c>
      <c r="I162" s="265" t="s">
        <v>363</v>
      </c>
      <c r="J162" s="265" t="s">
        <v>364</v>
      </c>
      <c r="K162" s="280"/>
      <c r="L162" s="265" t="s">
        <v>363</v>
      </c>
      <c r="M162" s="265" t="s">
        <v>364</v>
      </c>
      <c r="N162" s="280"/>
    </row>
    <row r="163" spans="7:14" ht="22.5">
      <c r="G163" s="263">
        <v>163</v>
      </c>
      <c r="H163" s="275" t="s">
        <v>738</v>
      </c>
      <c r="I163" s="265" t="s">
        <v>363</v>
      </c>
      <c r="J163" s="265" t="s">
        <v>364</v>
      </c>
      <c r="K163" s="280"/>
      <c r="L163" s="265" t="s">
        <v>363</v>
      </c>
      <c r="M163" s="265" t="s">
        <v>364</v>
      </c>
      <c r="N163" s="280"/>
    </row>
    <row r="164" spans="7:14" ht="22.5">
      <c r="G164" s="263">
        <v>164</v>
      </c>
      <c r="H164" s="275" t="s">
        <v>560</v>
      </c>
      <c r="I164" s="265" t="s">
        <v>363</v>
      </c>
      <c r="J164" s="265" t="s">
        <v>364</v>
      </c>
      <c r="K164" s="283"/>
      <c r="L164" s="265" t="s">
        <v>363</v>
      </c>
      <c r="M164" s="265" t="s">
        <v>364</v>
      </c>
      <c r="N164" s="283"/>
    </row>
    <row r="165" spans="7:14" ht="22.5">
      <c r="G165" s="263">
        <v>165</v>
      </c>
      <c r="H165" s="275" t="s">
        <v>562</v>
      </c>
      <c r="I165" s="265" t="s">
        <v>363</v>
      </c>
      <c r="J165" s="265" t="s">
        <v>364</v>
      </c>
      <c r="K165" s="283"/>
      <c r="L165" s="265" t="s">
        <v>363</v>
      </c>
      <c r="M165" s="265" t="s">
        <v>364</v>
      </c>
      <c r="N165" s="283"/>
    </row>
    <row r="166" spans="7:14" ht="22.5">
      <c r="G166" s="263">
        <v>166</v>
      </c>
      <c r="H166" s="281" t="s">
        <v>733</v>
      </c>
      <c r="I166" s="271" t="s">
        <v>563</v>
      </c>
      <c r="J166" s="271" t="s">
        <v>561</v>
      </c>
      <c r="K166" s="266"/>
      <c r="L166" s="271" t="s">
        <v>563</v>
      </c>
      <c r="M166" s="271" t="s">
        <v>561</v>
      </c>
      <c r="N166" s="266"/>
    </row>
    <row r="167" spans="7:14" ht="22.5">
      <c r="G167" s="263">
        <v>167</v>
      </c>
      <c r="H167" s="275" t="s">
        <v>565</v>
      </c>
      <c r="I167" s="267" t="s">
        <v>363</v>
      </c>
      <c r="J167" s="267" t="s">
        <v>364</v>
      </c>
      <c r="K167" s="269"/>
      <c r="L167" s="267" t="s">
        <v>364</v>
      </c>
      <c r="M167" s="267" t="s">
        <v>363</v>
      </c>
      <c r="N167" s="269"/>
    </row>
    <row r="168" spans="7:14" ht="22.5">
      <c r="G168" s="263">
        <v>168</v>
      </c>
      <c r="H168" s="275" t="s">
        <v>566</v>
      </c>
      <c r="I168" s="267" t="s">
        <v>363</v>
      </c>
      <c r="J168" s="267" t="s">
        <v>364</v>
      </c>
      <c r="K168" s="269"/>
      <c r="L168" s="267" t="s">
        <v>364</v>
      </c>
      <c r="M168" s="267" t="s">
        <v>363</v>
      </c>
      <c r="N168" s="269"/>
    </row>
    <row r="169" spans="7:14" ht="33.75">
      <c r="G169" s="263">
        <v>169</v>
      </c>
      <c r="H169" s="275" t="s">
        <v>567</v>
      </c>
      <c r="I169" s="267" t="s">
        <v>363</v>
      </c>
      <c r="J169" s="267" t="s">
        <v>364</v>
      </c>
      <c r="K169" s="269"/>
      <c r="L169" s="267" t="s">
        <v>364</v>
      </c>
      <c r="M169" s="267" t="s">
        <v>363</v>
      </c>
      <c r="N169" s="269"/>
    </row>
    <row r="170" spans="7:14" ht="22.5">
      <c r="G170" s="263">
        <v>170</v>
      </c>
      <c r="H170" s="275" t="s">
        <v>689</v>
      </c>
      <c r="I170" s="265" t="s">
        <v>363</v>
      </c>
      <c r="J170" s="265" t="s">
        <v>364</v>
      </c>
      <c r="K170" s="283"/>
      <c r="L170" s="265" t="s">
        <v>363</v>
      </c>
      <c r="M170" s="265" t="s">
        <v>364</v>
      </c>
      <c r="N170" s="283"/>
    </row>
    <row r="171" spans="7:14">
      <c r="G171" s="263">
        <v>171</v>
      </c>
      <c r="H171" s="275" t="s">
        <v>568</v>
      </c>
      <c r="I171" s="265" t="s">
        <v>375</v>
      </c>
      <c r="J171" s="265" t="s">
        <v>376</v>
      </c>
      <c r="K171" s="280"/>
      <c r="L171" s="265" t="s">
        <v>375</v>
      </c>
      <c r="M171" s="265" t="s">
        <v>376</v>
      </c>
      <c r="N171" s="280"/>
    </row>
    <row r="172" spans="7:14">
      <c r="G172" s="263">
        <v>172</v>
      </c>
      <c r="H172" s="275" t="s">
        <v>654</v>
      </c>
      <c r="I172" s="265" t="s">
        <v>407</v>
      </c>
      <c r="J172" s="265" t="s">
        <v>370</v>
      </c>
      <c r="K172" s="280"/>
      <c r="L172" s="265" t="s">
        <v>407</v>
      </c>
      <c r="M172" s="265" t="s">
        <v>370</v>
      </c>
      <c r="N172" s="280"/>
    </row>
    <row r="173" spans="7:14" ht="22.5">
      <c r="G173" s="263">
        <v>173</v>
      </c>
      <c r="H173" s="275" t="s">
        <v>740</v>
      </c>
      <c r="I173" s="265" t="s">
        <v>419</v>
      </c>
      <c r="J173" s="265" t="s">
        <v>421</v>
      </c>
      <c r="K173" s="284"/>
      <c r="L173" s="265" t="s">
        <v>419</v>
      </c>
      <c r="M173" s="265" t="s">
        <v>421</v>
      </c>
      <c r="N173" s="284"/>
    </row>
    <row r="174" spans="7:14" ht="22.5">
      <c r="G174" s="263">
        <v>174</v>
      </c>
      <c r="H174" s="275" t="s">
        <v>571</v>
      </c>
      <c r="I174" s="265" t="s">
        <v>363</v>
      </c>
      <c r="J174" s="265" t="s">
        <v>364</v>
      </c>
      <c r="K174" s="284"/>
      <c r="L174" s="265" t="s">
        <v>363</v>
      </c>
      <c r="M174" s="265" t="s">
        <v>364</v>
      </c>
      <c r="N174" s="284"/>
    </row>
    <row r="175" spans="7:14" ht="33.75">
      <c r="G175" s="263">
        <v>175</v>
      </c>
      <c r="H175" s="275" t="s">
        <v>655</v>
      </c>
      <c r="I175" s="265" t="s">
        <v>363</v>
      </c>
      <c r="J175" s="265" t="s">
        <v>364</v>
      </c>
      <c r="K175" s="284"/>
      <c r="L175" s="265" t="s">
        <v>363</v>
      </c>
      <c r="M175" s="265" t="s">
        <v>364</v>
      </c>
      <c r="N175" s="284"/>
    </row>
    <row r="176" spans="7:14">
      <c r="G176" s="263">
        <v>176</v>
      </c>
      <c r="H176" s="275" t="s">
        <v>572</v>
      </c>
      <c r="I176" s="265" t="s">
        <v>363</v>
      </c>
      <c r="J176" s="265" t="s">
        <v>364</v>
      </c>
      <c r="K176" s="284"/>
      <c r="L176" s="265" t="s">
        <v>363</v>
      </c>
      <c r="M176" s="265" t="s">
        <v>364</v>
      </c>
      <c r="N176" s="284"/>
    </row>
    <row r="177" spans="7:14">
      <c r="G177" s="263">
        <v>177</v>
      </c>
      <c r="H177" s="275" t="s">
        <v>690</v>
      </c>
      <c r="I177" s="265" t="s">
        <v>363</v>
      </c>
      <c r="J177" s="265" t="s">
        <v>364</v>
      </c>
      <c r="K177" s="276" t="s">
        <v>385</v>
      </c>
      <c r="L177" s="265" t="s">
        <v>363</v>
      </c>
      <c r="M177" s="265" t="s">
        <v>364</v>
      </c>
      <c r="N177" s="276" t="s">
        <v>385</v>
      </c>
    </row>
    <row r="178" spans="7:14" ht="22.5">
      <c r="G178" s="263">
        <v>178</v>
      </c>
      <c r="H178" s="275" t="s">
        <v>573</v>
      </c>
      <c r="I178" s="265" t="s">
        <v>363</v>
      </c>
      <c r="J178" s="265" t="s">
        <v>364</v>
      </c>
      <c r="K178" s="284"/>
      <c r="L178" s="265" t="s">
        <v>363</v>
      </c>
      <c r="M178" s="265" t="s">
        <v>364</v>
      </c>
      <c r="N178" s="284"/>
    </row>
    <row r="179" spans="7:14" ht="22.5">
      <c r="G179" s="263">
        <v>179</v>
      </c>
      <c r="H179" s="275" t="s">
        <v>755</v>
      </c>
      <c r="I179" s="265" t="s">
        <v>419</v>
      </c>
      <c r="J179" s="265" t="s">
        <v>421</v>
      </c>
      <c r="K179" s="284"/>
      <c r="L179" s="265" t="s">
        <v>419</v>
      </c>
      <c r="M179" s="265" t="s">
        <v>421</v>
      </c>
      <c r="N179" s="284"/>
    </row>
    <row r="180" spans="7:14" ht="22.5">
      <c r="G180" s="263">
        <v>180</v>
      </c>
      <c r="H180" s="275" t="s">
        <v>574</v>
      </c>
      <c r="I180" s="265" t="s">
        <v>363</v>
      </c>
      <c r="J180" s="265" t="s">
        <v>364</v>
      </c>
      <c r="K180" s="284"/>
      <c r="L180" s="265" t="s">
        <v>363</v>
      </c>
      <c r="M180" s="265" t="s">
        <v>364</v>
      </c>
      <c r="N180" s="284"/>
    </row>
    <row r="181" spans="7:14" ht="33.75">
      <c r="G181" s="263">
        <v>181</v>
      </c>
      <c r="H181" s="275" t="s">
        <v>656</v>
      </c>
      <c r="I181" s="265" t="s">
        <v>363</v>
      </c>
      <c r="J181" s="265" t="s">
        <v>364</v>
      </c>
      <c r="K181" s="284"/>
      <c r="L181" s="265" t="s">
        <v>363</v>
      </c>
      <c r="M181" s="265" t="s">
        <v>364</v>
      </c>
      <c r="N181" s="284"/>
    </row>
    <row r="182" spans="7:14" ht="22.5">
      <c r="G182" s="263">
        <v>182</v>
      </c>
      <c r="H182" s="275" t="s">
        <v>575</v>
      </c>
      <c r="I182" s="265" t="s">
        <v>363</v>
      </c>
      <c r="J182" s="265" t="s">
        <v>364</v>
      </c>
      <c r="K182" s="284"/>
      <c r="L182" s="265" t="s">
        <v>363</v>
      </c>
      <c r="M182" s="265" t="s">
        <v>364</v>
      </c>
      <c r="N182" s="284"/>
    </row>
    <row r="183" spans="7:14" ht="22.5">
      <c r="G183" s="263">
        <v>183</v>
      </c>
      <c r="H183" s="275" t="s">
        <v>576</v>
      </c>
      <c r="I183" s="265" t="s">
        <v>363</v>
      </c>
      <c r="J183" s="265" t="s">
        <v>364</v>
      </c>
      <c r="K183" s="284"/>
      <c r="L183" s="265" t="s">
        <v>363</v>
      </c>
      <c r="M183" s="265" t="s">
        <v>364</v>
      </c>
      <c r="N183" s="284"/>
    </row>
    <row r="184" spans="7:14" ht="22.5">
      <c r="G184" s="263">
        <v>184</v>
      </c>
      <c r="H184" s="275" t="s">
        <v>756</v>
      </c>
      <c r="I184" s="265" t="s">
        <v>419</v>
      </c>
      <c r="J184" s="265" t="s">
        <v>421</v>
      </c>
      <c r="K184" s="284"/>
      <c r="L184" s="265" t="s">
        <v>419</v>
      </c>
      <c r="M184" s="265" t="s">
        <v>421</v>
      </c>
      <c r="N184" s="284"/>
    </row>
    <row r="185" spans="7:14" ht="22.5">
      <c r="G185" s="263">
        <v>185</v>
      </c>
      <c r="H185" s="275" t="s">
        <v>578</v>
      </c>
      <c r="I185" s="265" t="s">
        <v>363</v>
      </c>
      <c r="J185" s="265" t="s">
        <v>364</v>
      </c>
      <c r="K185" s="284"/>
      <c r="L185" s="265" t="s">
        <v>363</v>
      </c>
      <c r="M185" s="265" t="s">
        <v>364</v>
      </c>
      <c r="N185" s="284"/>
    </row>
    <row r="186" spans="7:14" ht="33.75">
      <c r="G186" s="263">
        <v>186</v>
      </c>
      <c r="H186" s="275" t="s">
        <v>657</v>
      </c>
      <c r="I186" s="265" t="s">
        <v>363</v>
      </c>
      <c r="J186" s="265" t="s">
        <v>364</v>
      </c>
      <c r="K186" s="284"/>
      <c r="L186" s="265" t="s">
        <v>363</v>
      </c>
      <c r="M186" s="265" t="s">
        <v>364</v>
      </c>
      <c r="N186" s="284"/>
    </row>
    <row r="187" spans="7:14" ht="22.5">
      <c r="G187" s="263">
        <v>187</v>
      </c>
      <c r="H187" s="275" t="s">
        <v>575</v>
      </c>
      <c r="I187" s="265" t="s">
        <v>363</v>
      </c>
      <c r="J187" s="265" t="s">
        <v>364</v>
      </c>
      <c r="K187" s="284"/>
      <c r="L187" s="265" t="s">
        <v>363</v>
      </c>
      <c r="M187" s="265" t="s">
        <v>364</v>
      </c>
      <c r="N187" s="284"/>
    </row>
    <row r="188" spans="7:14" ht="22.5">
      <c r="G188" s="263">
        <v>188</v>
      </c>
      <c r="H188" s="275" t="s">
        <v>579</v>
      </c>
      <c r="I188" s="265" t="s">
        <v>363</v>
      </c>
      <c r="J188" s="265" t="s">
        <v>364</v>
      </c>
      <c r="K188" s="284"/>
      <c r="L188" s="265" t="s">
        <v>363</v>
      </c>
      <c r="M188" s="265" t="s">
        <v>364</v>
      </c>
      <c r="N188" s="284"/>
    </row>
    <row r="189" spans="7:14">
      <c r="G189" s="263">
        <v>189</v>
      </c>
      <c r="H189" s="275" t="s">
        <v>582</v>
      </c>
      <c r="I189" s="265" t="s">
        <v>420</v>
      </c>
      <c r="J189" s="265" t="s">
        <v>583</v>
      </c>
      <c r="K189" s="283"/>
      <c r="L189" s="265" t="s">
        <v>420</v>
      </c>
      <c r="M189" s="265" t="s">
        <v>583</v>
      </c>
      <c r="N189" s="283"/>
    </row>
    <row r="190" spans="7:14" ht="22.5">
      <c r="G190" s="263">
        <v>190</v>
      </c>
      <c r="H190" s="275" t="s">
        <v>741</v>
      </c>
      <c r="I190" s="265" t="s">
        <v>584</v>
      </c>
      <c r="J190" s="265" t="s">
        <v>364</v>
      </c>
      <c r="K190" s="283"/>
      <c r="L190" s="265" t="s">
        <v>584</v>
      </c>
      <c r="M190" s="265" t="s">
        <v>364</v>
      </c>
      <c r="N190" s="283"/>
    </row>
    <row r="191" spans="7:14" ht="22.5">
      <c r="G191" s="263">
        <v>191</v>
      </c>
      <c r="H191" s="275" t="s">
        <v>659</v>
      </c>
      <c r="I191" s="265" t="s">
        <v>584</v>
      </c>
      <c r="J191" s="265" t="s">
        <v>364</v>
      </c>
      <c r="K191" s="283"/>
      <c r="L191" s="265" t="s">
        <v>584</v>
      </c>
      <c r="M191" s="265" t="s">
        <v>364</v>
      </c>
      <c r="N191" s="283"/>
    </row>
    <row r="192" spans="7:14" ht="22.5">
      <c r="G192" s="263">
        <v>192</v>
      </c>
      <c r="H192" s="275" t="s">
        <v>586</v>
      </c>
      <c r="I192" s="265" t="s">
        <v>584</v>
      </c>
      <c r="J192" s="265" t="s">
        <v>364</v>
      </c>
      <c r="K192" s="283"/>
      <c r="L192" s="265" t="s">
        <v>584</v>
      </c>
      <c r="M192" s="265" t="s">
        <v>364</v>
      </c>
      <c r="N192" s="283"/>
    </row>
    <row r="193" spans="7:14" ht="22.5">
      <c r="G193" s="263">
        <v>193</v>
      </c>
      <c r="H193" s="275" t="s">
        <v>587</v>
      </c>
      <c r="I193" s="265" t="s">
        <v>375</v>
      </c>
      <c r="J193" s="265" t="s">
        <v>376</v>
      </c>
      <c r="K193" s="283"/>
      <c r="L193" s="265" t="s">
        <v>375</v>
      </c>
      <c r="M193" s="265" t="s">
        <v>376</v>
      </c>
      <c r="N193" s="283"/>
    </row>
    <row r="194" spans="7:14">
      <c r="G194" s="263">
        <v>194</v>
      </c>
      <c r="H194" s="275" t="s">
        <v>742</v>
      </c>
      <c r="I194" s="265" t="s">
        <v>419</v>
      </c>
      <c r="J194" s="265" t="s">
        <v>421</v>
      </c>
      <c r="K194" s="284"/>
      <c r="L194" s="265" t="s">
        <v>419</v>
      </c>
      <c r="M194" s="265" t="s">
        <v>421</v>
      </c>
      <c r="N194" s="284"/>
    </row>
    <row r="195" spans="7:14">
      <c r="G195" s="263">
        <v>195</v>
      </c>
      <c r="H195" s="275" t="s">
        <v>589</v>
      </c>
      <c r="I195" s="265" t="s">
        <v>407</v>
      </c>
      <c r="J195" s="265" t="s">
        <v>410</v>
      </c>
      <c r="K195" s="284"/>
      <c r="L195" s="265" t="s">
        <v>407</v>
      </c>
      <c r="M195" s="265" t="s">
        <v>410</v>
      </c>
      <c r="N195" s="284"/>
    </row>
    <row r="196" spans="7:14" ht="22.5">
      <c r="G196" s="263">
        <v>196</v>
      </c>
      <c r="H196" s="275" t="s">
        <v>590</v>
      </c>
      <c r="I196" s="265" t="s">
        <v>406</v>
      </c>
      <c r="J196" s="265" t="s">
        <v>409</v>
      </c>
      <c r="K196" s="284"/>
      <c r="L196" s="265" t="s">
        <v>406</v>
      </c>
      <c r="M196" s="265" t="s">
        <v>409</v>
      </c>
      <c r="N196" s="284"/>
    </row>
    <row r="197" spans="7:14" ht="22.5">
      <c r="G197" s="263">
        <v>197</v>
      </c>
      <c r="H197" s="275" t="s">
        <v>591</v>
      </c>
      <c r="I197" s="265" t="s">
        <v>363</v>
      </c>
      <c r="J197" s="265" t="s">
        <v>364</v>
      </c>
      <c r="K197" s="284"/>
      <c r="L197" s="265" t="s">
        <v>363</v>
      </c>
      <c r="M197" s="265" t="s">
        <v>364</v>
      </c>
      <c r="N197" s="284"/>
    </row>
    <row r="198" spans="7:14">
      <c r="G198" s="263">
        <v>198</v>
      </c>
      <c r="H198" s="275" t="s">
        <v>593</v>
      </c>
      <c r="I198" s="267" t="s">
        <v>595</v>
      </c>
      <c r="J198" s="267" t="s">
        <v>594</v>
      </c>
      <c r="K198" s="269"/>
      <c r="L198" s="267" t="s">
        <v>594</v>
      </c>
      <c r="M198" s="267" t="s">
        <v>595</v>
      </c>
      <c r="N198" s="286"/>
    </row>
    <row r="199" spans="7:14">
      <c r="G199" s="263">
        <v>199</v>
      </c>
      <c r="H199" s="275" t="s">
        <v>596</v>
      </c>
      <c r="I199" s="265" t="s">
        <v>584</v>
      </c>
      <c r="J199" s="265" t="s">
        <v>364</v>
      </c>
      <c r="K199" s="283"/>
      <c r="L199" s="265" t="s">
        <v>584</v>
      </c>
      <c r="M199" s="265" t="s">
        <v>364</v>
      </c>
      <c r="N199" s="283"/>
    </row>
    <row r="200" spans="7:14" ht="22.5">
      <c r="G200" s="263">
        <v>200</v>
      </c>
      <c r="H200" s="275" t="s">
        <v>743</v>
      </c>
      <c r="I200" s="265" t="s">
        <v>584</v>
      </c>
      <c r="J200" s="265" t="s">
        <v>364</v>
      </c>
      <c r="K200" s="283"/>
      <c r="L200" s="265" t="s">
        <v>584</v>
      </c>
      <c r="M200" s="265" t="s">
        <v>364</v>
      </c>
      <c r="N200" s="283"/>
    </row>
    <row r="201" spans="7:14" ht="22.5">
      <c r="G201" s="263">
        <v>201</v>
      </c>
      <c r="H201" s="275" t="s">
        <v>764</v>
      </c>
      <c r="I201" s="265" t="s">
        <v>584</v>
      </c>
      <c r="J201" s="265" t="s">
        <v>364</v>
      </c>
      <c r="K201" s="283"/>
      <c r="L201" s="265" t="s">
        <v>584</v>
      </c>
      <c r="M201" s="265" t="s">
        <v>364</v>
      </c>
      <c r="N201" s="283"/>
    </row>
    <row r="202" spans="7:14" ht="22.5">
      <c r="G202" s="263">
        <v>202</v>
      </c>
      <c r="H202" s="275" t="s">
        <v>597</v>
      </c>
      <c r="I202" s="265" t="s">
        <v>584</v>
      </c>
      <c r="J202" s="265" t="s">
        <v>364</v>
      </c>
      <c r="K202" s="283"/>
      <c r="L202" s="265" t="s">
        <v>584</v>
      </c>
      <c r="M202" s="265" t="s">
        <v>364</v>
      </c>
      <c r="N202" s="283"/>
    </row>
    <row r="203" spans="7:14" ht="33.75">
      <c r="G203" s="263">
        <v>203</v>
      </c>
      <c r="H203" s="275" t="s">
        <v>799</v>
      </c>
      <c r="I203" s="265" t="s">
        <v>584</v>
      </c>
      <c r="J203" s="265" t="s">
        <v>364</v>
      </c>
      <c r="K203" s="283"/>
      <c r="L203" s="265" t="s">
        <v>584</v>
      </c>
      <c r="M203" s="265" t="s">
        <v>364</v>
      </c>
      <c r="N203" s="283"/>
    </row>
    <row r="204" spans="7:14" ht="45">
      <c r="G204" s="263">
        <v>204</v>
      </c>
      <c r="H204" s="275" t="s">
        <v>800</v>
      </c>
      <c r="I204" s="265" t="s">
        <v>584</v>
      </c>
      <c r="J204" s="265" t="s">
        <v>364</v>
      </c>
      <c r="K204" s="283"/>
      <c r="L204" s="265" t="s">
        <v>584</v>
      </c>
      <c r="M204" s="265" t="s">
        <v>364</v>
      </c>
      <c r="N204" s="283"/>
    </row>
    <row r="205" spans="7:14" ht="45">
      <c r="G205" s="263">
        <v>205</v>
      </c>
      <c r="H205" s="275" t="s">
        <v>801</v>
      </c>
      <c r="I205" s="265" t="s">
        <v>584</v>
      </c>
      <c r="J205" s="265" t="s">
        <v>364</v>
      </c>
      <c r="K205" s="283"/>
      <c r="L205" s="265" t="s">
        <v>584</v>
      </c>
      <c r="M205" s="265" t="s">
        <v>364</v>
      </c>
      <c r="N205" s="283"/>
    </row>
    <row r="206" spans="7:14" ht="22.5">
      <c r="G206" s="263">
        <v>206</v>
      </c>
      <c r="H206" s="275" t="s">
        <v>765</v>
      </c>
      <c r="I206" s="265" t="s">
        <v>584</v>
      </c>
      <c r="J206" s="265" t="s">
        <v>364</v>
      </c>
      <c r="K206" s="283"/>
      <c r="L206" s="265" t="s">
        <v>584</v>
      </c>
      <c r="M206" s="265" t="s">
        <v>364</v>
      </c>
      <c r="N206" s="283"/>
    </row>
    <row r="207" spans="7:14" ht="33.75">
      <c r="G207" s="263">
        <v>207</v>
      </c>
      <c r="H207" s="275" t="s">
        <v>802</v>
      </c>
      <c r="I207" s="265" t="s">
        <v>584</v>
      </c>
      <c r="J207" s="265" t="s">
        <v>364</v>
      </c>
      <c r="K207" s="283"/>
      <c r="L207" s="265" t="s">
        <v>584</v>
      </c>
      <c r="M207" s="265" t="s">
        <v>364</v>
      </c>
      <c r="N207" s="283"/>
    </row>
    <row r="208" spans="7:14" ht="33.75">
      <c r="G208" s="263">
        <v>208</v>
      </c>
      <c r="H208" s="275" t="s">
        <v>763</v>
      </c>
      <c r="I208" s="265" t="s">
        <v>584</v>
      </c>
      <c r="J208" s="265" t="s">
        <v>364</v>
      </c>
      <c r="K208" s="283"/>
      <c r="L208" s="265" t="s">
        <v>584</v>
      </c>
      <c r="M208" s="265" t="s">
        <v>364</v>
      </c>
      <c r="N208" s="283"/>
    </row>
    <row r="209" spans="7:14" ht="33.75">
      <c r="G209" s="263">
        <v>209</v>
      </c>
      <c r="H209" s="275" t="s">
        <v>602</v>
      </c>
      <c r="I209" s="265" t="s">
        <v>363</v>
      </c>
      <c r="J209" s="265" t="s">
        <v>364</v>
      </c>
      <c r="K209" s="284"/>
      <c r="L209" s="265" t="s">
        <v>363</v>
      </c>
      <c r="M209" s="265" t="s">
        <v>364</v>
      </c>
      <c r="N209" s="284"/>
    </row>
    <row r="210" spans="7:14" ht="22.5">
      <c r="G210" s="263">
        <v>210</v>
      </c>
      <c r="H210" s="275" t="s">
        <v>670</v>
      </c>
      <c r="I210" s="265" t="s">
        <v>363</v>
      </c>
      <c r="J210" s="265" t="s">
        <v>364</v>
      </c>
      <c r="K210" s="284"/>
      <c r="L210" s="265" t="s">
        <v>363</v>
      </c>
      <c r="M210" s="265" t="s">
        <v>364</v>
      </c>
      <c r="N210" s="284"/>
    </row>
    <row r="211" spans="7:14">
      <c r="G211" s="263">
        <v>211</v>
      </c>
      <c r="H211" s="275" t="s">
        <v>603</v>
      </c>
      <c r="I211" s="265" t="s">
        <v>363</v>
      </c>
      <c r="J211" s="265" t="s">
        <v>364</v>
      </c>
      <c r="K211" s="284"/>
      <c r="L211" s="265" t="s">
        <v>363</v>
      </c>
      <c r="M211" s="265" t="s">
        <v>364</v>
      </c>
      <c r="N211" s="284"/>
    </row>
    <row r="212" spans="7:14" ht="22.5">
      <c r="G212" s="263">
        <v>212</v>
      </c>
      <c r="H212" s="275" t="s">
        <v>604</v>
      </c>
      <c r="I212" s="265" t="s">
        <v>363</v>
      </c>
      <c r="J212" s="265" t="s">
        <v>364</v>
      </c>
      <c r="K212" s="284"/>
      <c r="L212" s="265" t="s">
        <v>363</v>
      </c>
      <c r="M212" s="265" t="s">
        <v>364</v>
      </c>
      <c r="N212" s="284"/>
    </row>
    <row r="213" spans="7:14" ht="33.75">
      <c r="G213" s="263">
        <v>213</v>
      </c>
      <c r="H213" s="275" t="s">
        <v>661</v>
      </c>
      <c r="I213" s="265" t="s">
        <v>363</v>
      </c>
      <c r="J213" s="265" t="s">
        <v>364</v>
      </c>
      <c r="K213" s="284"/>
      <c r="L213" s="265" t="s">
        <v>363</v>
      </c>
      <c r="M213" s="265" t="s">
        <v>364</v>
      </c>
      <c r="N213" s="284"/>
    </row>
    <row r="214" spans="7:14" ht="22.5">
      <c r="G214" s="263">
        <v>214</v>
      </c>
      <c r="H214" s="275" t="s">
        <v>605</v>
      </c>
      <c r="I214" s="265" t="s">
        <v>375</v>
      </c>
      <c r="J214" s="265" t="s">
        <v>376</v>
      </c>
      <c r="K214" s="284"/>
      <c r="L214" s="265" t="s">
        <v>375</v>
      </c>
      <c r="M214" s="265" t="s">
        <v>376</v>
      </c>
      <c r="N214" s="284"/>
    </row>
    <row r="215" spans="7:14" ht="22.5">
      <c r="G215" s="263">
        <v>215</v>
      </c>
      <c r="H215" s="275" t="s">
        <v>607</v>
      </c>
      <c r="I215" s="265" t="s">
        <v>406</v>
      </c>
      <c r="J215" s="265" t="s">
        <v>409</v>
      </c>
      <c r="K215" s="280"/>
      <c r="L215" s="265" t="s">
        <v>406</v>
      </c>
      <c r="M215" s="265" t="s">
        <v>409</v>
      </c>
      <c r="N215" s="280"/>
    </row>
    <row r="216" spans="7:14" ht="22.5">
      <c r="G216" s="263">
        <v>216</v>
      </c>
      <c r="H216" s="275" t="s">
        <v>608</v>
      </c>
      <c r="I216" s="265" t="s">
        <v>363</v>
      </c>
      <c r="J216" s="265" t="s">
        <v>364</v>
      </c>
      <c r="K216" s="284"/>
      <c r="L216" s="265" t="s">
        <v>363</v>
      </c>
      <c r="M216" s="265" t="s">
        <v>364</v>
      </c>
      <c r="N216" s="284"/>
    </row>
    <row r="217" spans="7:14">
      <c r="G217" s="263">
        <v>217</v>
      </c>
      <c r="H217" s="275" t="s">
        <v>692</v>
      </c>
      <c r="I217" s="265" t="s">
        <v>363</v>
      </c>
      <c r="J217" s="265" t="s">
        <v>364</v>
      </c>
      <c r="K217" s="284"/>
      <c r="L217" s="265" t="s">
        <v>363</v>
      </c>
      <c r="M217" s="265" t="s">
        <v>364</v>
      </c>
      <c r="N217" s="284"/>
    </row>
    <row r="218" spans="7:14" ht="22.5">
      <c r="G218" s="263">
        <v>218</v>
      </c>
      <c r="H218" s="275" t="s">
        <v>662</v>
      </c>
      <c r="I218" s="265" t="s">
        <v>363</v>
      </c>
      <c r="J218" s="265" t="s">
        <v>364</v>
      </c>
      <c r="K218" s="284"/>
      <c r="L218" s="265" t="s">
        <v>363</v>
      </c>
      <c r="M218" s="265" t="s">
        <v>364</v>
      </c>
      <c r="N218" s="284"/>
    </row>
    <row r="219" spans="7:14" ht="22.5">
      <c r="G219" s="263">
        <v>219</v>
      </c>
      <c r="H219" s="275" t="s">
        <v>610</v>
      </c>
      <c r="I219" s="265" t="s">
        <v>375</v>
      </c>
      <c r="J219" s="265" t="s">
        <v>609</v>
      </c>
      <c r="K219" s="280"/>
      <c r="L219" s="265" t="s">
        <v>375</v>
      </c>
      <c r="M219" s="265" t="s">
        <v>609</v>
      </c>
      <c r="N219" s="280"/>
    </row>
    <row r="220" spans="7:14" ht="33.75">
      <c r="G220" s="263">
        <v>220</v>
      </c>
      <c r="H220" s="285" t="s">
        <v>668</v>
      </c>
      <c r="I220" s="271" t="s">
        <v>584</v>
      </c>
      <c r="J220" s="271" t="s">
        <v>364</v>
      </c>
      <c r="K220" s="266"/>
      <c r="L220" s="271" t="s">
        <v>584</v>
      </c>
      <c r="M220" s="271" t="s">
        <v>364</v>
      </c>
      <c r="N220" s="266"/>
    </row>
    <row r="221" spans="7:14" ht="22.5">
      <c r="G221" s="263">
        <v>221</v>
      </c>
      <c r="H221" s="285" t="s">
        <v>669</v>
      </c>
      <c r="I221" s="271" t="s">
        <v>584</v>
      </c>
      <c r="J221" s="271" t="s">
        <v>364</v>
      </c>
      <c r="K221" s="266"/>
      <c r="L221" s="271" t="s">
        <v>584</v>
      </c>
      <c r="M221" s="271" t="s">
        <v>364</v>
      </c>
      <c r="N221" s="266"/>
    </row>
    <row r="222" spans="7:14" ht="22.5">
      <c r="G222" s="263">
        <v>222</v>
      </c>
      <c r="H222" s="275" t="s">
        <v>614</v>
      </c>
      <c r="I222" s="265" t="s">
        <v>375</v>
      </c>
      <c r="J222" s="265" t="s">
        <v>376</v>
      </c>
      <c r="K222" s="280"/>
      <c r="L222" s="265" t="s">
        <v>375</v>
      </c>
      <c r="M222" s="265" t="s">
        <v>376</v>
      </c>
      <c r="N222" s="280"/>
    </row>
    <row r="223" spans="7:14" ht="22.5">
      <c r="G223" s="263">
        <v>223</v>
      </c>
      <c r="H223" s="275" t="s">
        <v>615</v>
      </c>
      <c r="I223" s="267" t="s">
        <v>495</v>
      </c>
      <c r="J223" s="267" t="s">
        <v>428</v>
      </c>
      <c r="K223" s="269"/>
      <c r="L223" s="267" t="s">
        <v>428</v>
      </c>
      <c r="M223" s="267" t="s">
        <v>495</v>
      </c>
      <c r="N223" s="286"/>
    </row>
    <row r="224" spans="7:14" ht="22.5">
      <c r="G224" s="263">
        <v>224</v>
      </c>
      <c r="H224" s="275" t="s">
        <v>691</v>
      </c>
      <c r="I224" s="267" t="s">
        <v>380</v>
      </c>
      <c r="J224" s="267" t="s">
        <v>382</v>
      </c>
      <c r="K224" s="269"/>
      <c r="L224" s="267" t="s">
        <v>382</v>
      </c>
      <c r="M224" s="267" t="s">
        <v>380</v>
      </c>
      <c r="N224" s="286"/>
    </row>
    <row r="225" spans="7:14" ht="22.5">
      <c r="G225" s="263">
        <v>225</v>
      </c>
      <c r="H225" s="275" t="s">
        <v>616</v>
      </c>
      <c r="I225" s="265" t="s">
        <v>464</v>
      </c>
      <c r="J225" s="265" t="s">
        <v>467</v>
      </c>
      <c r="K225" s="280"/>
      <c r="L225" s="265" t="s">
        <v>464</v>
      </c>
      <c r="M225" s="265" t="s">
        <v>467</v>
      </c>
      <c r="N225" s="280"/>
    </row>
    <row r="226" spans="7:14">
      <c r="G226" s="263">
        <v>226</v>
      </c>
      <c r="H226" s="275" t="s">
        <v>617</v>
      </c>
      <c r="I226" s="265" t="s">
        <v>363</v>
      </c>
      <c r="J226" s="265" t="s">
        <v>364</v>
      </c>
      <c r="K226" s="280"/>
      <c r="L226" s="265" t="s">
        <v>363</v>
      </c>
      <c r="M226" s="265" t="s">
        <v>364</v>
      </c>
      <c r="N226" s="280"/>
    </row>
    <row r="227" spans="7:14" ht="22.5">
      <c r="G227" s="263">
        <v>227</v>
      </c>
      <c r="H227" s="275" t="s">
        <v>618</v>
      </c>
      <c r="I227" s="265" t="s">
        <v>363</v>
      </c>
      <c r="J227" s="265" t="s">
        <v>364</v>
      </c>
      <c r="K227" s="280"/>
      <c r="L227" s="265" t="s">
        <v>363</v>
      </c>
      <c r="M227" s="265" t="s">
        <v>364</v>
      </c>
      <c r="N227" s="280"/>
    </row>
    <row r="228" spans="7:14" ht="22.5">
      <c r="G228" s="263">
        <v>228</v>
      </c>
      <c r="H228" s="275" t="s">
        <v>803</v>
      </c>
      <c r="I228" s="265" t="s">
        <v>363</v>
      </c>
      <c r="J228" s="265" t="s">
        <v>364</v>
      </c>
      <c r="K228" s="280"/>
      <c r="L228" s="265" t="s">
        <v>363</v>
      </c>
      <c r="M228" s="265" t="s">
        <v>364</v>
      </c>
      <c r="N228" s="280"/>
    </row>
    <row r="229" spans="7:14" ht="22.5">
      <c r="G229" s="263">
        <v>229</v>
      </c>
      <c r="H229" s="275" t="s">
        <v>775</v>
      </c>
      <c r="I229" s="265" t="s">
        <v>363</v>
      </c>
      <c r="J229" s="265" t="s">
        <v>364</v>
      </c>
      <c r="K229" s="280"/>
      <c r="L229" s="265" t="s">
        <v>363</v>
      </c>
      <c r="M229" s="265" t="s">
        <v>364</v>
      </c>
      <c r="N229" s="280"/>
    </row>
    <row r="230" spans="7:14">
      <c r="G230" s="263">
        <v>230</v>
      </c>
      <c r="H230" s="279" t="s">
        <v>623</v>
      </c>
      <c r="I230" s="267" t="s">
        <v>426</v>
      </c>
      <c r="J230" s="267" t="s">
        <v>621</v>
      </c>
      <c r="K230" s="269"/>
      <c r="L230" s="267" t="s">
        <v>621</v>
      </c>
      <c r="M230" s="267" t="s">
        <v>426</v>
      </c>
      <c r="N230" s="286"/>
    </row>
    <row r="231" spans="7:14" ht="33.75">
      <c r="G231" s="263">
        <v>231</v>
      </c>
      <c r="H231" s="275" t="s">
        <v>780</v>
      </c>
      <c r="I231" s="267" t="s">
        <v>426</v>
      </c>
      <c r="J231" s="267" t="s">
        <v>621</v>
      </c>
      <c r="K231" s="269"/>
      <c r="L231" s="267" t="s">
        <v>621</v>
      </c>
      <c r="M231" s="267" t="s">
        <v>426</v>
      </c>
      <c r="N231" s="286"/>
    </row>
    <row r="232" spans="7:14" ht="22.5">
      <c r="G232" s="263">
        <v>232</v>
      </c>
      <c r="H232" s="275" t="s">
        <v>625</v>
      </c>
      <c r="I232" s="265" t="s">
        <v>363</v>
      </c>
      <c r="J232" s="265" t="s">
        <v>364</v>
      </c>
      <c r="K232" s="280"/>
      <c r="L232" s="265" t="s">
        <v>363</v>
      </c>
      <c r="M232" s="265" t="s">
        <v>364</v>
      </c>
      <c r="N232" s="280"/>
    </row>
    <row r="233" spans="7:14" ht="22.5">
      <c r="G233" s="263">
        <v>233</v>
      </c>
      <c r="H233" s="275" t="s">
        <v>626</v>
      </c>
      <c r="I233" s="265" t="s">
        <v>363</v>
      </c>
      <c r="J233" s="265" t="s">
        <v>364</v>
      </c>
      <c r="K233" s="280"/>
      <c r="L233" s="265" t="s">
        <v>363</v>
      </c>
      <c r="M233" s="265" t="s">
        <v>364</v>
      </c>
      <c r="N233" s="280"/>
    </row>
    <row r="234" spans="7:14">
      <c r="G234" s="263">
        <v>234</v>
      </c>
      <c r="H234" s="275" t="s">
        <v>787</v>
      </c>
      <c r="I234" s="267" t="s">
        <v>783</v>
      </c>
      <c r="J234" s="267" t="s">
        <v>782</v>
      </c>
      <c r="K234" s="269"/>
      <c r="L234" s="267" t="s">
        <v>782</v>
      </c>
      <c r="M234" s="267" t="s">
        <v>783</v>
      </c>
      <c r="N234" s="286"/>
    </row>
    <row r="235" spans="7:14">
      <c r="G235" s="263">
        <v>235</v>
      </c>
      <c r="H235" s="275" t="s">
        <v>788</v>
      </c>
      <c r="I235" s="267" t="s">
        <v>784</v>
      </c>
      <c r="J235" s="267" t="s">
        <v>622</v>
      </c>
      <c r="K235" s="269"/>
      <c r="L235" s="267" t="s">
        <v>622</v>
      </c>
      <c r="M235" s="267" t="s">
        <v>784</v>
      </c>
      <c r="N235" s="286"/>
    </row>
    <row r="236" spans="7:14">
      <c r="G236" s="263">
        <v>236</v>
      </c>
      <c r="H236" s="275" t="s">
        <v>789</v>
      </c>
      <c r="I236" s="267" t="s">
        <v>786</v>
      </c>
      <c r="J236" s="267" t="s">
        <v>785</v>
      </c>
      <c r="K236" s="269"/>
      <c r="L236" s="267" t="s">
        <v>785</v>
      </c>
      <c r="M236" s="267" t="s">
        <v>786</v>
      </c>
      <c r="N236" s="286"/>
    </row>
    <row r="237" spans="7:14">
      <c r="G237" s="263">
        <v>237</v>
      </c>
      <c r="H237" s="275" t="s">
        <v>790</v>
      </c>
      <c r="I237" s="267" t="s">
        <v>794</v>
      </c>
      <c r="J237" s="267" t="s">
        <v>793</v>
      </c>
      <c r="K237" s="269"/>
      <c r="L237" s="267" t="s">
        <v>793</v>
      </c>
      <c r="M237" s="267" t="s">
        <v>794</v>
      </c>
      <c r="N237" s="286"/>
    </row>
    <row r="238" spans="7:14">
      <c r="G238" s="263">
        <v>238</v>
      </c>
      <c r="H238" s="275" t="s">
        <v>791</v>
      </c>
      <c r="I238" s="267" t="s">
        <v>794</v>
      </c>
      <c r="J238" s="267" t="s">
        <v>793</v>
      </c>
      <c r="K238" s="269"/>
      <c r="L238" s="267" t="s">
        <v>793</v>
      </c>
      <c r="M238" s="267" t="s">
        <v>794</v>
      </c>
      <c r="N238" s="286"/>
    </row>
    <row r="239" spans="7:14">
      <c r="G239" s="263">
        <v>239</v>
      </c>
      <c r="H239" s="275" t="s">
        <v>792</v>
      </c>
      <c r="I239" s="267" t="s">
        <v>795</v>
      </c>
      <c r="J239" s="267" t="s">
        <v>466</v>
      </c>
      <c r="K239" s="269"/>
      <c r="L239" s="267" t="s">
        <v>466</v>
      </c>
      <c r="M239" s="267" t="s">
        <v>795</v>
      </c>
      <c r="N239" s="286"/>
    </row>
  </sheetData>
  <conditionalFormatting sqref="F1:F20">
    <cfRule type="cellIs" dxfId="5" priority="1" operator="equal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T45"/>
  <sheetViews>
    <sheetView zoomScale="70" zoomScaleNormal="70" workbookViewId="0">
      <selection activeCell="D51" sqref="D51:D54"/>
    </sheetView>
  </sheetViews>
  <sheetFormatPr defaultColWidth="9.125" defaultRowHeight="15"/>
  <cols>
    <col min="1" max="1" width="5.375" style="71" customWidth="1"/>
    <col min="2" max="2" width="5.25" style="71" customWidth="1"/>
    <col min="3" max="3" width="5.25" style="48" customWidth="1"/>
    <col min="4" max="4" width="42.125" style="71" customWidth="1"/>
    <col min="5" max="5" width="18.125" style="71" customWidth="1"/>
    <col min="6" max="13" width="19.75" style="71" customWidth="1"/>
    <col min="14" max="14" width="7.875" style="39" customWidth="1"/>
    <col min="15" max="19" width="14.25" style="71" customWidth="1"/>
    <col min="20" max="16384" width="9.125" style="71"/>
  </cols>
  <sheetData>
    <row r="1" spans="1:20" ht="15.75" thickBot="1">
      <c r="A1" s="48"/>
      <c r="B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</row>
    <row r="2" spans="1:20">
      <c r="B2" s="35"/>
      <c r="C2" s="38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40"/>
    </row>
    <row r="3" spans="1:20" ht="61.5" customHeight="1">
      <c r="B3" s="27"/>
      <c r="C3" s="630" t="s">
        <v>1139</v>
      </c>
      <c r="D3" s="630"/>
      <c r="E3" s="630"/>
      <c r="F3" s="630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29"/>
    </row>
    <row r="4" spans="1:20" ht="15.75">
      <c r="B4" s="27"/>
      <c r="C4" s="98"/>
      <c r="D4" s="28"/>
      <c r="E4" s="28"/>
      <c r="F4" s="525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9"/>
    </row>
    <row r="5" spans="1:20" ht="30">
      <c r="B5" s="27"/>
      <c r="C5" s="636" t="s">
        <v>7</v>
      </c>
      <c r="D5" s="637" t="s">
        <v>1128</v>
      </c>
      <c r="E5" s="638"/>
      <c r="F5" s="527" t="s">
        <v>1112</v>
      </c>
      <c r="G5" s="527" t="s">
        <v>1113</v>
      </c>
      <c r="H5" s="527" t="s">
        <v>1114</v>
      </c>
      <c r="I5" s="527" t="s">
        <v>1135</v>
      </c>
      <c r="J5" s="527" t="s">
        <v>1054</v>
      </c>
      <c r="K5" s="527" t="s">
        <v>1117</v>
      </c>
      <c r="L5" s="631" t="s">
        <v>1136</v>
      </c>
      <c r="M5" s="631" t="s">
        <v>1137</v>
      </c>
      <c r="N5" s="179"/>
      <c r="O5" s="633" t="s">
        <v>1133</v>
      </c>
      <c r="P5" s="634"/>
      <c r="Q5" s="634"/>
      <c r="R5" s="634"/>
      <c r="S5" s="635"/>
      <c r="T5" s="29"/>
    </row>
    <row r="6" spans="1:20" ht="15" customHeight="1">
      <c r="B6" s="27"/>
      <c r="C6" s="636"/>
      <c r="D6" s="639"/>
      <c r="E6" s="640"/>
      <c r="F6" s="524">
        <v>0.1</v>
      </c>
      <c r="G6" s="524">
        <v>0.25</v>
      </c>
      <c r="H6" s="524">
        <v>0.25</v>
      </c>
      <c r="I6" s="524">
        <v>0.2</v>
      </c>
      <c r="J6" s="524">
        <v>0.1</v>
      </c>
      <c r="K6" s="524">
        <v>0.1</v>
      </c>
      <c r="L6" s="632"/>
      <c r="M6" s="632"/>
      <c r="N6" s="517"/>
      <c r="O6" s="521" t="s">
        <v>907</v>
      </c>
      <c r="P6" s="508" t="s">
        <v>908</v>
      </c>
      <c r="Q6" s="5" t="s">
        <v>909</v>
      </c>
      <c r="R6" s="529" t="s">
        <v>910</v>
      </c>
      <c r="S6" s="528" t="s">
        <v>911</v>
      </c>
      <c r="T6" s="29"/>
    </row>
    <row r="7" spans="1:20" ht="39.75" customHeight="1">
      <c r="B7" s="27"/>
      <c r="C7" s="372">
        <v>1</v>
      </c>
      <c r="D7" s="628" t="s">
        <v>16</v>
      </c>
      <c r="E7" s="629"/>
      <c r="F7" s="530"/>
      <c r="G7" s="530"/>
      <c r="H7" s="530"/>
      <c r="I7" s="530"/>
      <c r="J7" s="530"/>
      <c r="K7" s="530"/>
      <c r="L7" s="540">
        <f>SUMPRODUCT($F$6:$K$6,F7:K7)</f>
        <v>0</v>
      </c>
      <c r="M7" s="518" t="str">
        <f>IF(AND(L7&gt;=0,L7&lt;1),"Низкий",IF(AND(L7&gt;=1,L7&lt;1.5),"Ниже среднего",IF(AND(L7&gt;=1.5,L7&lt;2),"Выше среднего",IF(AND(L7&gt;=2,L7&lt;3),"Высокий",IF(AND(L7&gt;=3,L7&lt;=4),"Экстремальный")))))</f>
        <v>Низкий</v>
      </c>
      <c r="N7" s="519"/>
      <c r="O7" s="373"/>
      <c r="P7" s="373"/>
      <c r="Q7" s="373"/>
      <c r="R7" s="373"/>
      <c r="S7" s="373"/>
      <c r="T7" s="29"/>
    </row>
    <row r="8" spans="1:20" ht="39.75" customHeight="1">
      <c r="B8" s="27"/>
      <c r="C8" s="372">
        <v>2</v>
      </c>
      <c r="D8" s="628" t="s">
        <v>24</v>
      </c>
      <c r="E8" s="629"/>
      <c r="F8" s="530"/>
      <c r="G8" s="530"/>
      <c r="H8" s="530"/>
      <c r="I8" s="530"/>
      <c r="J8" s="530"/>
      <c r="K8" s="530"/>
      <c r="L8" s="540">
        <f t="shared" ref="L8:L38" si="0">SUMPRODUCT($F$6:$K$6,F8:K8)</f>
        <v>0</v>
      </c>
      <c r="M8" s="518" t="str">
        <f t="shared" ref="M8:M38" si="1">IF(AND(L8&gt;=0,L8&lt;1),"Низкий",IF(AND(L8&gt;=1,L8&lt;1.5),"Ниже среднего",IF(AND(L8&gt;=1.5,L8&lt;2),"Выше среднего",IF(AND(L8&gt;=2,L8&lt;3),"Высокий",IF(AND(L8&gt;=3,L8&lt;=4),"Экстремальный")))))</f>
        <v>Низкий</v>
      </c>
      <c r="N8" s="520"/>
      <c r="O8" s="373"/>
      <c r="P8" s="373"/>
      <c r="Q8" s="373"/>
      <c r="R8" s="373"/>
      <c r="S8" s="373"/>
      <c r="T8" s="29"/>
    </row>
    <row r="9" spans="1:20" ht="39.75" customHeight="1">
      <c r="B9" s="27"/>
      <c r="C9" s="372">
        <v>3</v>
      </c>
      <c r="D9" s="628" t="s">
        <v>8</v>
      </c>
      <c r="E9" s="629"/>
      <c r="F9" s="530"/>
      <c r="G9" s="530"/>
      <c r="H9" s="530"/>
      <c r="I9" s="530"/>
      <c r="J9" s="530"/>
      <c r="K9" s="530"/>
      <c r="L9" s="540">
        <f t="shared" si="0"/>
        <v>0</v>
      </c>
      <c r="M9" s="518" t="str">
        <f t="shared" si="1"/>
        <v>Низкий</v>
      </c>
      <c r="N9" s="520"/>
      <c r="O9" s="373"/>
      <c r="P9" s="373"/>
      <c r="Q9" s="373"/>
      <c r="R9" s="373"/>
      <c r="S9" s="373"/>
      <c r="T9" s="29"/>
    </row>
    <row r="10" spans="1:20" ht="39.75" customHeight="1">
      <c r="B10" s="27"/>
      <c r="C10" s="372">
        <v>4</v>
      </c>
      <c r="D10" s="628" t="s">
        <v>9</v>
      </c>
      <c r="E10" s="629"/>
      <c r="F10" s="530"/>
      <c r="G10" s="530"/>
      <c r="H10" s="530"/>
      <c r="I10" s="530"/>
      <c r="J10" s="530"/>
      <c r="K10" s="530"/>
      <c r="L10" s="540">
        <f t="shared" si="0"/>
        <v>0</v>
      </c>
      <c r="M10" s="518" t="str">
        <f t="shared" si="1"/>
        <v>Низкий</v>
      </c>
      <c r="N10" s="520"/>
      <c r="O10" s="373"/>
      <c r="P10" s="373"/>
      <c r="Q10" s="373"/>
      <c r="R10" s="373"/>
      <c r="S10" s="373"/>
      <c r="T10" s="29"/>
    </row>
    <row r="11" spans="1:20" ht="39.75" customHeight="1">
      <c r="B11" s="27"/>
      <c r="C11" s="372">
        <v>5</v>
      </c>
      <c r="D11" s="628" t="s">
        <v>34</v>
      </c>
      <c r="E11" s="629"/>
      <c r="F11" s="530"/>
      <c r="G11" s="530"/>
      <c r="H11" s="530"/>
      <c r="I11" s="530"/>
      <c r="J11" s="530"/>
      <c r="K11" s="530"/>
      <c r="L11" s="540">
        <f t="shared" si="0"/>
        <v>0</v>
      </c>
      <c r="M11" s="518" t="str">
        <f t="shared" si="1"/>
        <v>Низкий</v>
      </c>
      <c r="N11" s="520"/>
      <c r="O11" s="373"/>
      <c r="P11" s="373"/>
      <c r="Q11" s="373"/>
      <c r="R11" s="373"/>
      <c r="S11" s="373"/>
      <c r="T11" s="29"/>
    </row>
    <row r="12" spans="1:20" ht="39.75" customHeight="1">
      <c r="B12" s="27"/>
      <c r="C12" s="372">
        <v>6</v>
      </c>
      <c r="D12" s="628" t="s">
        <v>25</v>
      </c>
      <c r="E12" s="629"/>
      <c r="F12" s="530"/>
      <c r="G12" s="530"/>
      <c r="H12" s="530"/>
      <c r="I12" s="530"/>
      <c r="J12" s="530"/>
      <c r="K12" s="530"/>
      <c r="L12" s="540">
        <f t="shared" si="0"/>
        <v>0</v>
      </c>
      <c r="M12" s="518" t="str">
        <f t="shared" si="1"/>
        <v>Низкий</v>
      </c>
      <c r="N12" s="520"/>
      <c r="O12" s="373"/>
      <c r="P12" s="373"/>
      <c r="Q12" s="373"/>
      <c r="R12" s="373"/>
      <c r="S12" s="373"/>
      <c r="T12" s="29"/>
    </row>
    <row r="13" spans="1:20" ht="39.75" customHeight="1">
      <c r="B13" s="27"/>
      <c r="C13" s="372">
        <v>7</v>
      </c>
      <c r="D13" s="628" t="s">
        <v>10</v>
      </c>
      <c r="E13" s="629"/>
      <c r="F13" s="530"/>
      <c r="G13" s="530"/>
      <c r="H13" s="530"/>
      <c r="I13" s="530"/>
      <c r="J13" s="530"/>
      <c r="K13" s="530"/>
      <c r="L13" s="540">
        <f t="shared" si="0"/>
        <v>0</v>
      </c>
      <c r="M13" s="518" t="str">
        <f t="shared" si="1"/>
        <v>Низкий</v>
      </c>
      <c r="N13" s="520"/>
      <c r="O13" s="373"/>
      <c r="P13" s="373"/>
      <c r="Q13" s="373"/>
      <c r="R13" s="373"/>
      <c r="S13" s="373"/>
      <c r="T13" s="29"/>
    </row>
    <row r="14" spans="1:20" ht="39.75" customHeight="1">
      <c r="B14" s="27"/>
      <c r="C14" s="372">
        <v>8</v>
      </c>
      <c r="D14" s="628" t="s">
        <v>17</v>
      </c>
      <c r="E14" s="629"/>
      <c r="F14" s="530"/>
      <c r="G14" s="530"/>
      <c r="H14" s="530"/>
      <c r="I14" s="530"/>
      <c r="J14" s="530"/>
      <c r="K14" s="530"/>
      <c r="L14" s="540">
        <f t="shared" si="0"/>
        <v>0</v>
      </c>
      <c r="M14" s="518" t="str">
        <f t="shared" si="1"/>
        <v>Низкий</v>
      </c>
      <c r="N14" s="520"/>
      <c r="O14" s="373"/>
      <c r="P14" s="373"/>
      <c r="Q14" s="373"/>
      <c r="R14" s="373"/>
      <c r="S14" s="373"/>
      <c r="T14" s="29"/>
    </row>
    <row r="15" spans="1:20" ht="39.75" customHeight="1">
      <c r="B15" s="27"/>
      <c r="C15" s="372">
        <v>9</v>
      </c>
      <c r="D15" s="628" t="s">
        <v>11</v>
      </c>
      <c r="E15" s="629"/>
      <c r="F15" s="530"/>
      <c r="G15" s="530"/>
      <c r="H15" s="530"/>
      <c r="I15" s="530"/>
      <c r="J15" s="530"/>
      <c r="K15" s="530"/>
      <c r="L15" s="540">
        <f t="shared" si="0"/>
        <v>0</v>
      </c>
      <c r="M15" s="518" t="str">
        <f t="shared" si="1"/>
        <v>Низкий</v>
      </c>
      <c r="N15" s="520"/>
      <c r="O15" s="373"/>
      <c r="P15" s="373"/>
      <c r="Q15" s="373"/>
      <c r="R15" s="373"/>
      <c r="S15" s="373"/>
      <c r="T15" s="29"/>
    </row>
    <row r="16" spans="1:20" ht="39.75" customHeight="1">
      <c r="B16" s="27"/>
      <c r="C16" s="372">
        <v>10</v>
      </c>
      <c r="D16" s="628" t="s">
        <v>26</v>
      </c>
      <c r="E16" s="629"/>
      <c r="F16" s="530"/>
      <c r="G16" s="530"/>
      <c r="H16" s="530"/>
      <c r="I16" s="530"/>
      <c r="J16" s="530"/>
      <c r="K16" s="530"/>
      <c r="L16" s="540">
        <f t="shared" si="0"/>
        <v>0</v>
      </c>
      <c r="M16" s="518" t="str">
        <f t="shared" si="1"/>
        <v>Низкий</v>
      </c>
      <c r="N16" s="520"/>
      <c r="O16" s="373"/>
      <c r="P16" s="373"/>
      <c r="Q16" s="373"/>
      <c r="R16" s="373"/>
      <c r="S16" s="373"/>
      <c r="T16" s="29"/>
    </row>
    <row r="17" spans="2:20" ht="39.75" customHeight="1">
      <c r="B17" s="27"/>
      <c r="C17" s="372">
        <v>11</v>
      </c>
      <c r="D17" s="628" t="s">
        <v>35</v>
      </c>
      <c r="E17" s="629"/>
      <c r="F17" s="530"/>
      <c r="G17" s="530"/>
      <c r="H17" s="530"/>
      <c r="I17" s="530"/>
      <c r="J17" s="530"/>
      <c r="K17" s="530"/>
      <c r="L17" s="540">
        <f t="shared" si="0"/>
        <v>0</v>
      </c>
      <c r="M17" s="518" t="str">
        <f t="shared" si="1"/>
        <v>Низкий</v>
      </c>
      <c r="N17" s="520"/>
      <c r="O17" s="373"/>
      <c r="P17" s="373"/>
      <c r="Q17" s="373"/>
      <c r="R17" s="373"/>
      <c r="S17" s="373"/>
      <c r="T17" s="29"/>
    </row>
    <row r="18" spans="2:20" ht="39.75" customHeight="1">
      <c r="B18" s="27"/>
      <c r="C18" s="372">
        <v>12</v>
      </c>
      <c r="D18" s="628" t="s">
        <v>18</v>
      </c>
      <c r="E18" s="629"/>
      <c r="F18" s="530"/>
      <c r="G18" s="530"/>
      <c r="H18" s="530"/>
      <c r="I18" s="530"/>
      <c r="J18" s="530"/>
      <c r="K18" s="530"/>
      <c r="L18" s="540">
        <f t="shared" si="0"/>
        <v>0</v>
      </c>
      <c r="M18" s="518" t="str">
        <f t="shared" si="1"/>
        <v>Низкий</v>
      </c>
      <c r="N18" s="520"/>
      <c r="O18" s="373"/>
      <c r="P18" s="373"/>
      <c r="Q18" s="373"/>
      <c r="R18" s="373"/>
      <c r="S18" s="373"/>
      <c r="T18" s="29"/>
    </row>
    <row r="19" spans="2:20" ht="39.75" customHeight="1">
      <c r="B19" s="27"/>
      <c r="C19" s="372">
        <v>13</v>
      </c>
      <c r="D19" s="628" t="s">
        <v>12</v>
      </c>
      <c r="E19" s="629"/>
      <c r="F19" s="530"/>
      <c r="G19" s="530"/>
      <c r="H19" s="530"/>
      <c r="I19" s="530"/>
      <c r="J19" s="530"/>
      <c r="K19" s="530"/>
      <c r="L19" s="540">
        <f t="shared" si="0"/>
        <v>0</v>
      </c>
      <c r="M19" s="518" t="str">
        <f t="shared" si="1"/>
        <v>Низкий</v>
      </c>
      <c r="N19" s="520"/>
      <c r="O19" s="373"/>
      <c r="P19" s="373"/>
      <c r="Q19" s="373"/>
      <c r="R19" s="373"/>
      <c r="S19" s="373"/>
      <c r="T19" s="29"/>
    </row>
    <row r="20" spans="2:20" ht="39.75" customHeight="1">
      <c r="B20" s="27"/>
      <c r="C20" s="372">
        <v>14</v>
      </c>
      <c r="D20" s="628" t="s">
        <v>19</v>
      </c>
      <c r="E20" s="629"/>
      <c r="F20" s="530"/>
      <c r="G20" s="530"/>
      <c r="H20" s="530"/>
      <c r="I20" s="530"/>
      <c r="J20" s="530"/>
      <c r="K20" s="530"/>
      <c r="L20" s="540">
        <f t="shared" si="0"/>
        <v>0</v>
      </c>
      <c r="M20" s="518" t="str">
        <f t="shared" si="1"/>
        <v>Низкий</v>
      </c>
      <c r="N20" s="520"/>
      <c r="O20" s="373"/>
      <c r="P20" s="373"/>
      <c r="Q20" s="373"/>
      <c r="R20" s="373"/>
      <c r="S20" s="373"/>
      <c r="T20" s="29"/>
    </row>
    <row r="21" spans="2:20" ht="39.75" customHeight="1">
      <c r="B21" s="27"/>
      <c r="C21" s="372">
        <v>15</v>
      </c>
      <c r="D21" s="628" t="s">
        <v>28</v>
      </c>
      <c r="E21" s="629"/>
      <c r="F21" s="530"/>
      <c r="G21" s="530"/>
      <c r="H21" s="530"/>
      <c r="I21" s="530"/>
      <c r="J21" s="530"/>
      <c r="K21" s="530"/>
      <c r="L21" s="540">
        <f t="shared" si="0"/>
        <v>0</v>
      </c>
      <c r="M21" s="518" t="str">
        <f t="shared" si="1"/>
        <v>Низкий</v>
      </c>
      <c r="N21" s="520"/>
      <c r="O21" s="373"/>
      <c r="P21" s="373"/>
      <c r="Q21" s="373"/>
      <c r="R21" s="373"/>
      <c r="S21" s="373"/>
      <c r="T21" s="29"/>
    </row>
    <row r="22" spans="2:20" ht="39.75" customHeight="1">
      <c r="B22" s="27"/>
      <c r="C22" s="372">
        <v>16</v>
      </c>
      <c r="D22" s="628" t="s">
        <v>20</v>
      </c>
      <c r="E22" s="629"/>
      <c r="F22" s="530"/>
      <c r="G22" s="530"/>
      <c r="H22" s="530"/>
      <c r="I22" s="530"/>
      <c r="J22" s="530"/>
      <c r="K22" s="530"/>
      <c r="L22" s="540">
        <f t="shared" si="0"/>
        <v>0</v>
      </c>
      <c r="M22" s="518" t="str">
        <f t="shared" si="1"/>
        <v>Низкий</v>
      </c>
      <c r="N22" s="520"/>
      <c r="O22" s="373"/>
      <c r="P22" s="373"/>
      <c r="Q22" s="373"/>
      <c r="R22" s="373"/>
      <c r="S22" s="373"/>
      <c r="T22" s="29"/>
    </row>
    <row r="23" spans="2:20" ht="39.75" customHeight="1">
      <c r="B23" s="27"/>
      <c r="C23" s="372">
        <v>17</v>
      </c>
      <c r="D23" s="628" t="s">
        <v>21</v>
      </c>
      <c r="E23" s="629"/>
      <c r="F23" s="530"/>
      <c r="G23" s="530"/>
      <c r="H23" s="530"/>
      <c r="I23" s="530"/>
      <c r="J23" s="530"/>
      <c r="K23" s="530"/>
      <c r="L23" s="540">
        <f t="shared" si="0"/>
        <v>0</v>
      </c>
      <c r="M23" s="518" t="str">
        <f t="shared" si="1"/>
        <v>Низкий</v>
      </c>
      <c r="N23" s="520"/>
      <c r="O23" s="373"/>
      <c r="P23" s="373"/>
      <c r="Q23" s="373"/>
      <c r="R23" s="373"/>
      <c r="S23" s="373"/>
      <c r="T23" s="29"/>
    </row>
    <row r="24" spans="2:20" ht="39.75" customHeight="1">
      <c r="B24" s="27"/>
      <c r="C24" s="372">
        <v>18</v>
      </c>
      <c r="D24" s="628" t="s">
        <v>22</v>
      </c>
      <c r="E24" s="629"/>
      <c r="F24" s="530"/>
      <c r="G24" s="530"/>
      <c r="H24" s="530"/>
      <c r="I24" s="530"/>
      <c r="J24" s="530"/>
      <c r="K24" s="530"/>
      <c r="L24" s="540">
        <f t="shared" si="0"/>
        <v>0</v>
      </c>
      <c r="M24" s="518" t="str">
        <f t="shared" si="1"/>
        <v>Низкий</v>
      </c>
      <c r="N24" s="520"/>
      <c r="O24" s="373"/>
      <c r="P24" s="373"/>
      <c r="Q24" s="373"/>
      <c r="R24" s="373"/>
      <c r="S24" s="373"/>
      <c r="T24" s="29"/>
    </row>
    <row r="25" spans="2:20" ht="39.75" customHeight="1">
      <c r="B25" s="27"/>
      <c r="C25" s="372">
        <v>19</v>
      </c>
      <c r="D25" s="628" t="s">
        <v>23</v>
      </c>
      <c r="E25" s="629"/>
      <c r="F25" s="530"/>
      <c r="G25" s="530"/>
      <c r="H25" s="530"/>
      <c r="I25" s="530"/>
      <c r="J25" s="530"/>
      <c r="K25" s="530"/>
      <c r="L25" s="540">
        <f t="shared" si="0"/>
        <v>0</v>
      </c>
      <c r="M25" s="518" t="str">
        <f t="shared" si="1"/>
        <v>Низкий</v>
      </c>
      <c r="N25" s="520"/>
      <c r="O25" s="373"/>
      <c r="P25" s="373"/>
      <c r="Q25" s="373"/>
      <c r="R25" s="373"/>
      <c r="S25" s="373"/>
      <c r="T25" s="29"/>
    </row>
    <row r="26" spans="2:20" ht="39.75" customHeight="1">
      <c r="B26" s="27"/>
      <c r="C26" s="372">
        <v>20</v>
      </c>
      <c r="D26" s="628" t="s">
        <v>36</v>
      </c>
      <c r="E26" s="629"/>
      <c r="F26" s="530"/>
      <c r="G26" s="530"/>
      <c r="H26" s="530"/>
      <c r="I26" s="530"/>
      <c r="J26" s="530"/>
      <c r="K26" s="530"/>
      <c r="L26" s="540">
        <f t="shared" si="0"/>
        <v>0</v>
      </c>
      <c r="M26" s="518" t="str">
        <f t="shared" si="1"/>
        <v>Низкий</v>
      </c>
      <c r="N26" s="520"/>
      <c r="O26" s="373"/>
      <c r="P26" s="373"/>
      <c r="Q26" s="373"/>
      <c r="R26" s="373"/>
      <c r="S26" s="373"/>
      <c r="T26" s="29"/>
    </row>
    <row r="27" spans="2:20" ht="39.75" customHeight="1">
      <c r="B27" s="27"/>
      <c r="C27" s="372">
        <v>21</v>
      </c>
      <c r="D27" s="628" t="s">
        <v>37</v>
      </c>
      <c r="E27" s="629"/>
      <c r="F27" s="530"/>
      <c r="G27" s="530"/>
      <c r="H27" s="530"/>
      <c r="I27" s="530"/>
      <c r="J27" s="530"/>
      <c r="K27" s="530"/>
      <c r="L27" s="540">
        <f t="shared" si="0"/>
        <v>0</v>
      </c>
      <c r="M27" s="518" t="str">
        <f t="shared" si="1"/>
        <v>Низкий</v>
      </c>
      <c r="N27" s="520"/>
      <c r="O27" s="373"/>
      <c r="P27" s="373"/>
      <c r="Q27" s="373"/>
      <c r="R27" s="373"/>
      <c r="S27" s="373"/>
      <c r="T27" s="29"/>
    </row>
    <row r="28" spans="2:20" ht="39.75" customHeight="1">
      <c r="B28" s="27"/>
      <c r="C28" s="372">
        <v>22</v>
      </c>
      <c r="D28" s="628" t="s">
        <v>27</v>
      </c>
      <c r="E28" s="629"/>
      <c r="F28" s="530"/>
      <c r="G28" s="530"/>
      <c r="H28" s="530"/>
      <c r="I28" s="530"/>
      <c r="J28" s="530"/>
      <c r="K28" s="530"/>
      <c r="L28" s="540">
        <f t="shared" si="0"/>
        <v>0</v>
      </c>
      <c r="M28" s="518" t="str">
        <f t="shared" si="1"/>
        <v>Низкий</v>
      </c>
      <c r="N28" s="520"/>
      <c r="O28" s="373"/>
      <c r="P28" s="373"/>
      <c r="Q28" s="373"/>
      <c r="R28" s="373"/>
      <c r="S28" s="373"/>
      <c r="T28" s="29"/>
    </row>
    <row r="29" spans="2:20" ht="39.75" customHeight="1">
      <c r="B29" s="27"/>
      <c r="C29" s="372">
        <v>23</v>
      </c>
      <c r="D29" s="628" t="s">
        <v>13</v>
      </c>
      <c r="E29" s="629"/>
      <c r="F29" s="530"/>
      <c r="G29" s="530"/>
      <c r="H29" s="530"/>
      <c r="I29" s="530"/>
      <c r="J29" s="530"/>
      <c r="K29" s="530"/>
      <c r="L29" s="540">
        <f t="shared" si="0"/>
        <v>0</v>
      </c>
      <c r="M29" s="518" t="str">
        <f t="shared" si="1"/>
        <v>Низкий</v>
      </c>
      <c r="N29" s="520"/>
      <c r="O29" s="373"/>
      <c r="P29" s="373"/>
      <c r="Q29" s="373"/>
      <c r="R29" s="373"/>
      <c r="S29" s="373"/>
      <c r="T29" s="29"/>
    </row>
    <row r="30" spans="2:20" ht="39.75" customHeight="1">
      <c r="B30" s="27"/>
      <c r="C30" s="372">
        <v>24</v>
      </c>
      <c r="D30" s="628" t="s">
        <v>14</v>
      </c>
      <c r="E30" s="629"/>
      <c r="F30" s="530"/>
      <c r="G30" s="530"/>
      <c r="H30" s="530"/>
      <c r="I30" s="530"/>
      <c r="J30" s="530"/>
      <c r="K30" s="530"/>
      <c r="L30" s="540">
        <f t="shared" si="0"/>
        <v>0</v>
      </c>
      <c r="M30" s="518" t="str">
        <f t="shared" si="1"/>
        <v>Низкий</v>
      </c>
      <c r="N30" s="520"/>
      <c r="O30" s="373"/>
      <c r="P30" s="373"/>
      <c r="Q30" s="373"/>
      <c r="R30" s="373"/>
      <c r="S30" s="373"/>
      <c r="T30" s="29"/>
    </row>
    <row r="31" spans="2:20" ht="39.75" customHeight="1">
      <c r="B31" s="27"/>
      <c r="C31" s="372">
        <v>25</v>
      </c>
      <c r="D31" s="628" t="s">
        <v>15</v>
      </c>
      <c r="E31" s="629"/>
      <c r="F31" s="530"/>
      <c r="G31" s="530"/>
      <c r="H31" s="530"/>
      <c r="I31" s="530"/>
      <c r="J31" s="530"/>
      <c r="K31" s="530"/>
      <c r="L31" s="540">
        <f t="shared" si="0"/>
        <v>0</v>
      </c>
      <c r="M31" s="518" t="str">
        <f t="shared" si="1"/>
        <v>Низкий</v>
      </c>
      <c r="N31" s="520"/>
      <c r="O31" s="373"/>
      <c r="P31" s="373"/>
      <c r="Q31" s="373"/>
      <c r="R31" s="373"/>
      <c r="S31" s="373"/>
      <c r="T31" s="29"/>
    </row>
    <row r="32" spans="2:20" ht="39.75" customHeight="1">
      <c r="B32" s="27"/>
      <c r="C32" s="372">
        <v>26</v>
      </c>
      <c r="D32" s="628" t="s">
        <v>31</v>
      </c>
      <c r="E32" s="629"/>
      <c r="F32" s="530"/>
      <c r="G32" s="530"/>
      <c r="H32" s="530"/>
      <c r="I32" s="530"/>
      <c r="J32" s="530"/>
      <c r="K32" s="530"/>
      <c r="L32" s="540">
        <f t="shared" si="0"/>
        <v>0</v>
      </c>
      <c r="M32" s="518" t="str">
        <f t="shared" si="1"/>
        <v>Низкий</v>
      </c>
      <c r="N32" s="520"/>
      <c r="O32" s="373"/>
      <c r="P32" s="373"/>
      <c r="Q32" s="373"/>
      <c r="R32" s="373"/>
      <c r="S32" s="373"/>
      <c r="T32" s="29"/>
    </row>
    <row r="33" spans="2:20" ht="39.75" customHeight="1">
      <c r="B33" s="27"/>
      <c r="C33" s="372">
        <v>27</v>
      </c>
      <c r="D33" s="628" t="s">
        <v>32</v>
      </c>
      <c r="E33" s="629"/>
      <c r="F33" s="530"/>
      <c r="G33" s="530"/>
      <c r="H33" s="530"/>
      <c r="I33" s="530"/>
      <c r="J33" s="530"/>
      <c r="K33" s="530"/>
      <c r="L33" s="540">
        <f t="shared" si="0"/>
        <v>0</v>
      </c>
      <c r="M33" s="518" t="str">
        <f t="shared" si="1"/>
        <v>Низкий</v>
      </c>
      <c r="N33" s="520"/>
      <c r="O33" s="373"/>
      <c r="P33" s="373"/>
      <c r="Q33" s="373"/>
      <c r="R33" s="373"/>
      <c r="S33" s="373"/>
      <c r="T33" s="29"/>
    </row>
    <row r="34" spans="2:20" ht="39.75" customHeight="1">
      <c r="B34" s="27"/>
      <c r="C34" s="372">
        <v>28</v>
      </c>
      <c r="D34" s="628" t="s">
        <v>33</v>
      </c>
      <c r="E34" s="629"/>
      <c r="F34" s="530"/>
      <c r="G34" s="530"/>
      <c r="H34" s="530"/>
      <c r="I34" s="530"/>
      <c r="J34" s="530"/>
      <c r="K34" s="530"/>
      <c r="L34" s="540">
        <f t="shared" si="0"/>
        <v>0</v>
      </c>
      <c r="M34" s="518" t="str">
        <f t="shared" si="1"/>
        <v>Низкий</v>
      </c>
      <c r="N34" s="520"/>
      <c r="O34" s="373"/>
      <c r="P34" s="373"/>
      <c r="Q34" s="373"/>
      <c r="R34" s="373"/>
      <c r="S34" s="373"/>
      <c r="T34" s="29"/>
    </row>
    <row r="35" spans="2:20" ht="39.75" customHeight="1">
      <c r="B35" s="27"/>
      <c r="C35" s="372">
        <v>29</v>
      </c>
      <c r="D35" s="628" t="s">
        <v>30</v>
      </c>
      <c r="E35" s="629"/>
      <c r="F35" s="530"/>
      <c r="G35" s="530"/>
      <c r="H35" s="530"/>
      <c r="I35" s="530"/>
      <c r="J35" s="530"/>
      <c r="K35" s="530"/>
      <c r="L35" s="540">
        <f t="shared" si="0"/>
        <v>0</v>
      </c>
      <c r="M35" s="518" t="str">
        <f t="shared" si="1"/>
        <v>Низкий</v>
      </c>
      <c r="N35" s="520"/>
      <c r="O35" s="373"/>
      <c r="P35" s="373"/>
      <c r="Q35" s="373"/>
      <c r="R35" s="373"/>
      <c r="S35" s="373"/>
      <c r="T35" s="29"/>
    </row>
    <row r="36" spans="2:20" ht="39.75" customHeight="1">
      <c r="B36" s="27"/>
      <c r="C36" s="372">
        <v>30</v>
      </c>
      <c r="D36" s="628" t="s">
        <v>38</v>
      </c>
      <c r="E36" s="629"/>
      <c r="F36" s="530"/>
      <c r="G36" s="530"/>
      <c r="H36" s="530"/>
      <c r="I36" s="530"/>
      <c r="J36" s="530"/>
      <c r="K36" s="530"/>
      <c r="L36" s="540">
        <f t="shared" si="0"/>
        <v>0</v>
      </c>
      <c r="M36" s="518" t="str">
        <f t="shared" si="1"/>
        <v>Низкий</v>
      </c>
      <c r="N36" s="520"/>
      <c r="O36" s="373"/>
      <c r="P36" s="373"/>
      <c r="Q36" s="373"/>
      <c r="R36" s="373"/>
      <c r="S36" s="373"/>
      <c r="T36" s="29"/>
    </row>
    <row r="37" spans="2:20" ht="39.75" customHeight="1">
      <c r="B37" s="27"/>
      <c r="C37" s="372">
        <v>31</v>
      </c>
      <c r="D37" s="628" t="s">
        <v>39</v>
      </c>
      <c r="E37" s="629"/>
      <c r="F37" s="530"/>
      <c r="G37" s="530"/>
      <c r="H37" s="530"/>
      <c r="I37" s="530"/>
      <c r="J37" s="530"/>
      <c r="K37" s="530"/>
      <c r="L37" s="540">
        <f t="shared" si="0"/>
        <v>0</v>
      </c>
      <c r="M37" s="518" t="str">
        <f t="shared" si="1"/>
        <v>Низкий</v>
      </c>
      <c r="N37" s="520"/>
      <c r="O37" s="373"/>
      <c r="P37" s="373"/>
      <c r="Q37" s="373"/>
      <c r="R37" s="373"/>
      <c r="S37" s="373"/>
      <c r="T37" s="29"/>
    </row>
    <row r="38" spans="2:20" ht="39.75" customHeight="1">
      <c r="B38" s="27"/>
      <c r="C38" s="372">
        <v>32</v>
      </c>
      <c r="D38" s="628" t="s">
        <v>29</v>
      </c>
      <c r="E38" s="629"/>
      <c r="F38" s="530"/>
      <c r="G38" s="530"/>
      <c r="H38" s="530"/>
      <c r="I38" s="530"/>
      <c r="J38" s="530"/>
      <c r="K38" s="530"/>
      <c r="L38" s="540">
        <f t="shared" si="0"/>
        <v>0</v>
      </c>
      <c r="M38" s="518" t="str">
        <f t="shared" si="1"/>
        <v>Низкий</v>
      </c>
      <c r="N38" s="520"/>
      <c r="O38" s="373"/>
      <c r="P38" s="373"/>
      <c r="Q38" s="373"/>
      <c r="R38" s="373"/>
      <c r="S38" s="373"/>
      <c r="T38" s="29"/>
    </row>
    <row r="39" spans="2:20" s="39" customFormat="1">
      <c r="B39" s="27"/>
      <c r="C39" s="98"/>
      <c r="D39" s="510"/>
      <c r="E39" s="510"/>
      <c r="F39" s="28"/>
      <c r="G39" s="28"/>
      <c r="H39" s="28"/>
      <c r="I39" s="28"/>
      <c r="J39" s="28"/>
      <c r="K39" s="28"/>
      <c r="L39" s="520"/>
      <c r="M39" s="520"/>
      <c r="N39" s="520"/>
      <c r="O39" s="67"/>
      <c r="P39" s="67"/>
      <c r="Q39" s="67"/>
      <c r="R39" s="67"/>
      <c r="S39" s="67"/>
      <c r="T39" s="29"/>
    </row>
    <row r="40" spans="2:20" ht="30" customHeight="1">
      <c r="B40" s="27"/>
      <c r="C40" s="627" t="s">
        <v>1140</v>
      </c>
      <c r="D40" s="627"/>
      <c r="E40" s="531" t="s">
        <v>907</v>
      </c>
      <c r="F40" s="535"/>
      <c r="G40" s="538"/>
      <c r="H40" s="532"/>
      <c r="I40" s="532"/>
      <c r="J40" s="532"/>
      <c r="K40" s="532"/>
      <c r="L40" s="532"/>
      <c r="M40" s="165"/>
      <c r="N40" s="165"/>
      <c r="O40" s="522"/>
      <c r="P40" s="522"/>
      <c r="Q40" s="522"/>
      <c r="R40" s="522"/>
      <c r="S40" s="522"/>
      <c r="T40" s="29"/>
    </row>
    <row r="41" spans="2:20" ht="21">
      <c r="B41" s="27"/>
      <c r="C41" s="627"/>
      <c r="D41" s="627"/>
      <c r="E41" s="508" t="s">
        <v>908</v>
      </c>
      <c r="F41" s="521"/>
      <c r="G41" s="538"/>
      <c r="H41" s="532"/>
      <c r="I41" s="532"/>
      <c r="J41" s="532"/>
      <c r="K41" s="532"/>
      <c r="L41" s="532"/>
      <c r="M41" s="179"/>
      <c r="N41" s="179"/>
      <c r="O41" s="179"/>
      <c r="P41" s="523"/>
      <c r="Q41" s="179"/>
      <c r="R41" s="179"/>
      <c r="S41" s="510"/>
      <c r="T41" s="29"/>
    </row>
    <row r="42" spans="2:20">
      <c r="B42" s="27"/>
      <c r="C42" s="627"/>
      <c r="D42" s="627"/>
      <c r="E42" s="5" t="s">
        <v>909</v>
      </c>
      <c r="F42" s="521"/>
      <c r="G42" s="538"/>
      <c r="H42" s="532"/>
      <c r="I42" s="532"/>
      <c r="J42" s="532"/>
      <c r="K42" s="532"/>
      <c r="L42" s="532"/>
      <c r="M42" s="179"/>
      <c r="N42" s="179"/>
      <c r="O42" s="510"/>
      <c r="P42" s="510"/>
      <c r="Q42" s="510"/>
      <c r="R42" s="510"/>
      <c r="S42" s="510"/>
      <c r="T42" s="29"/>
    </row>
    <row r="43" spans="2:20">
      <c r="B43" s="27"/>
      <c r="C43" s="627"/>
      <c r="D43" s="627"/>
      <c r="E43" s="509" t="s">
        <v>910</v>
      </c>
      <c r="F43" s="521"/>
      <c r="G43" s="538"/>
      <c r="H43" s="532"/>
      <c r="I43" s="532"/>
      <c r="J43" s="532"/>
      <c r="K43" s="532"/>
      <c r="L43" s="532"/>
      <c r="M43" s="179"/>
      <c r="N43" s="179"/>
      <c r="O43" s="510"/>
      <c r="P43" s="510"/>
      <c r="Q43" s="510"/>
      <c r="R43" s="510"/>
      <c r="S43" s="510"/>
      <c r="T43" s="29"/>
    </row>
    <row r="44" spans="2:20">
      <c r="B44" s="27"/>
      <c r="C44" s="627"/>
      <c r="D44" s="627"/>
      <c r="E44" s="528" t="s">
        <v>911</v>
      </c>
      <c r="F44" s="537"/>
      <c r="G44" s="539"/>
      <c r="H44" s="532"/>
      <c r="I44" s="532"/>
      <c r="J44" s="532"/>
      <c r="K44" s="532"/>
      <c r="L44" s="532"/>
      <c r="M44" s="179"/>
      <c r="N44" s="179"/>
      <c r="O44" s="510"/>
      <c r="P44" s="510"/>
      <c r="Q44" s="510"/>
      <c r="R44" s="510"/>
      <c r="S44" s="510"/>
      <c r="T44" s="29"/>
    </row>
    <row r="45" spans="2:20" ht="27.75" customHeight="1" thickBot="1">
      <c r="B45" s="30"/>
      <c r="C45" s="70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2"/>
    </row>
  </sheetData>
  <mergeCells count="39">
    <mergeCell ref="C3:S3"/>
    <mergeCell ref="D12:E12"/>
    <mergeCell ref="D13:E13"/>
    <mergeCell ref="D7:E7"/>
    <mergeCell ref="D8:E8"/>
    <mergeCell ref="D9:E9"/>
    <mergeCell ref="D10:E10"/>
    <mergeCell ref="D11:E11"/>
    <mergeCell ref="O5:S5"/>
    <mergeCell ref="C5:C6"/>
    <mergeCell ref="L5:L6"/>
    <mergeCell ref="M5:M6"/>
    <mergeCell ref="D5:E6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8:E38"/>
    <mergeCell ref="C40:D44"/>
    <mergeCell ref="D33:E33"/>
    <mergeCell ref="D34:E34"/>
    <mergeCell ref="D35:E35"/>
    <mergeCell ref="D36:E36"/>
    <mergeCell ref="D37:E37"/>
  </mergeCells>
  <conditionalFormatting sqref="M7:M38">
    <cfRule type="cellIs" dxfId="4" priority="166" operator="equal">
      <formula>"Экстремальный"</formula>
    </cfRule>
    <cfRule type="cellIs" dxfId="3" priority="167" operator="equal">
      <formula>"Высокий"</formula>
    </cfRule>
    <cfRule type="cellIs" dxfId="2" priority="168" operator="equal">
      <formula>"Выше среднего"</formula>
    </cfRule>
    <cfRule type="cellIs" dxfId="1" priority="169" operator="equal">
      <formula>"Ниже среднего"</formula>
    </cfRule>
    <cfRule type="cellIs" dxfId="0" priority="170" operator="equal">
      <formula>"Низкий"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2</vt:i4>
      </vt:variant>
    </vt:vector>
  </HeadingPairs>
  <TitlesOfParts>
    <vt:vector size="16" baseType="lpstr">
      <vt:lpstr>25-10-16</vt:lpstr>
      <vt:lpstr>Инструкция</vt:lpstr>
      <vt:lpstr>Главное меню</vt:lpstr>
      <vt:lpstr>CompanyProfile</vt:lpstr>
      <vt:lpstr>InherentRisks</vt:lpstr>
      <vt:lpstr>RiskScoring</vt:lpstr>
      <vt:lpstr>Assessment</vt:lpstr>
      <vt:lpstr>RiskRating</vt:lpstr>
      <vt:lpstr>SupervisoryAttention</vt:lpstr>
      <vt:lpstr>Вопросы</vt:lpstr>
      <vt:lpstr>MarketOverview</vt:lpstr>
      <vt:lpstr>Шаблон</vt:lpstr>
      <vt:lpstr>Лист1</vt:lpstr>
      <vt:lpstr>ManagementControl</vt:lpstr>
      <vt:lpstr>'25-10-16'!Область_печати</vt:lpstr>
      <vt:lpstr>CompanyProfile!Область_печати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Аскар Бекбаев</cp:lastModifiedBy>
  <cp:lastPrinted>2016-12-02T07:30:11Z</cp:lastPrinted>
  <dcterms:created xsi:type="dcterms:W3CDTF">2006-09-28T05:33:49Z</dcterms:created>
  <dcterms:modified xsi:type="dcterms:W3CDTF">2017-01-27T05:20:38Z</dcterms:modified>
</cp:coreProperties>
</file>