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tthon\Downloads\"/>
    </mc:Choice>
  </mc:AlternateContent>
  <xr:revisionPtr revIDLastSave="0" documentId="13_ncr:1_{B14B2709-A978-42CE-9432-E4A7EA95477E}" xr6:coauthVersionLast="47" xr6:coauthVersionMax="47" xr10:uidLastSave="{00000000-0000-0000-0000-000000000000}"/>
  <bookViews>
    <workbookView xWindow="-120" yWindow="-120" windowWidth="29040" windowHeight="15840" firstSheet="6" activeTab="13" xr2:uid="{00000000-000D-0000-FFFF-FFFF00000000}"/>
  </bookViews>
  <sheets>
    <sheet name="Eredményjelentés 1" sheetId="12" r:id="rId1"/>
    <sheet name="1" sheetId="1" r:id="rId2"/>
    <sheet name="Munka1" sheetId="11" r:id="rId3"/>
    <sheet name="2. Termelési feladat" sheetId="4" r:id="rId4"/>
    <sheet name="2" sheetId="13" r:id="rId5"/>
    <sheet name="Eredményjelentés 2" sheetId="14" r:id="rId6"/>
    <sheet name="Eredményjelentés 3" sheetId="15" r:id="rId7"/>
    <sheet name="3. feladat" sheetId="7" r:id="rId8"/>
    <sheet name="Eredményjelentés 6" sheetId="18" r:id="rId9"/>
    <sheet name="4. feladat" sheetId="8" r:id="rId10"/>
    <sheet name="Eredményjelentés 4" sheetId="16" r:id="rId11"/>
    <sheet name="5. feladat" sheetId="9" r:id="rId12"/>
    <sheet name="Eredményjelentés 5" sheetId="17" r:id="rId13"/>
    <sheet name="6. feladat" sheetId="10" r:id="rId14"/>
  </sheets>
  <definedNames>
    <definedName name="solver_adj" localSheetId="4" hidden="1">'2'!$A$2:$B$2</definedName>
    <definedName name="solver_adj" localSheetId="7" hidden="1">'3. feladat'!$F$17:$G$17</definedName>
    <definedName name="solver_adj" localSheetId="9" hidden="1">'4. feladat'!$K$13:$M$13</definedName>
    <definedName name="solver_adj" localSheetId="11" hidden="1">'5. feladat'!$J$11:$M$11</definedName>
    <definedName name="solver_adj" localSheetId="13" hidden="1">'6. feladat'!$I$11:$M$11</definedName>
    <definedName name="solver_adj" localSheetId="2" hidden="1">Munka1!$A$2:$B$2</definedName>
    <definedName name="solver_cvg" localSheetId="4" hidden="1">0.0001</definedName>
    <definedName name="solver_cvg" localSheetId="7" hidden="1">0.0001</definedName>
    <definedName name="solver_cvg" localSheetId="9" hidden="1">0.0001</definedName>
    <definedName name="solver_cvg" localSheetId="11" hidden="1">0.0001</definedName>
    <definedName name="solver_cvg" localSheetId="13" hidden="1">0.0001</definedName>
    <definedName name="solver_cvg" localSheetId="2" hidden="1">0.0001</definedName>
    <definedName name="solver_drv" localSheetId="4" hidden="1">2</definedName>
    <definedName name="solver_drv" localSheetId="7" hidden="1">2</definedName>
    <definedName name="solver_drv" localSheetId="9" hidden="1">1</definedName>
    <definedName name="solver_drv" localSheetId="11" hidden="1">1</definedName>
    <definedName name="solver_drv" localSheetId="13" hidden="1">1</definedName>
    <definedName name="solver_drv" localSheetId="2" hidden="1">2</definedName>
    <definedName name="solver_eng" localSheetId="4" hidden="1">2</definedName>
    <definedName name="solver_eng" localSheetId="7" hidden="1">2</definedName>
    <definedName name="solver_eng" localSheetId="9" hidden="1">2</definedName>
    <definedName name="solver_eng" localSheetId="11" hidden="1">2</definedName>
    <definedName name="solver_eng" localSheetId="13" hidden="1">2</definedName>
    <definedName name="solver_eng" localSheetId="2" hidden="1">2</definedName>
    <definedName name="solver_est" localSheetId="4" hidden="1">1</definedName>
    <definedName name="solver_est" localSheetId="7" hidden="1">1</definedName>
    <definedName name="solver_est" localSheetId="9" hidden="1">1</definedName>
    <definedName name="solver_est" localSheetId="11" hidden="1">1</definedName>
    <definedName name="solver_est" localSheetId="13" hidden="1">1</definedName>
    <definedName name="solver_est" localSheetId="2" hidden="1">1</definedName>
    <definedName name="solver_itr" localSheetId="4" hidden="1">2147483647</definedName>
    <definedName name="solver_itr" localSheetId="7" hidden="1">2147483647</definedName>
    <definedName name="solver_itr" localSheetId="9" hidden="1">2147483647</definedName>
    <definedName name="solver_itr" localSheetId="11" hidden="1">2147483647</definedName>
    <definedName name="solver_itr" localSheetId="13" hidden="1">2147483647</definedName>
    <definedName name="solver_itr" localSheetId="2" hidden="1">2147483647</definedName>
    <definedName name="solver_lhs1" localSheetId="4" hidden="1">'2'!$A$2</definedName>
    <definedName name="solver_lhs1" localSheetId="7" hidden="1">'3. feladat'!$G$26</definedName>
    <definedName name="solver_lhs1" localSheetId="9" hidden="1">'4. feladat'!$K$13:$M$13</definedName>
    <definedName name="solver_lhs1" localSheetId="11" hidden="1">'5. feladat'!$J$11:$M$11</definedName>
    <definedName name="solver_lhs1" localSheetId="13" hidden="1">'6. feladat'!$I$11:$M$11</definedName>
    <definedName name="solver_lhs1" localSheetId="2" hidden="1">Munka1!$A$12</definedName>
    <definedName name="solver_lhs10" localSheetId="11" hidden="1">'5. feladat'!$M$30</definedName>
    <definedName name="solver_lhs2" localSheetId="4" hidden="1">'2'!$B$10</definedName>
    <definedName name="solver_lhs2" localSheetId="7" hidden="1">'3. feladat'!$G$27</definedName>
    <definedName name="solver_lhs2" localSheetId="9" hidden="1">'4. feladat'!$M$22</definedName>
    <definedName name="solver_lhs2" localSheetId="11" hidden="1">'5. feladat'!$M$22</definedName>
    <definedName name="solver_lhs2" localSheetId="13" hidden="1">'6. feladat'!$M$23</definedName>
    <definedName name="solver_lhs2" localSheetId="2" hidden="1">Munka1!$A$13</definedName>
    <definedName name="solver_lhs3" localSheetId="4" hidden="1">'2'!$B$11</definedName>
    <definedName name="solver_lhs3" localSheetId="7" hidden="1">'3. feladat'!$G$28</definedName>
    <definedName name="solver_lhs3" localSheetId="9" hidden="1">'4. feladat'!$M$23</definedName>
    <definedName name="solver_lhs3" localSheetId="11" hidden="1">'5. feladat'!$M$23</definedName>
    <definedName name="solver_lhs3" localSheetId="13" hidden="1">'6. feladat'!$M$24</definedName>
    <definedName name="solver_lhs3" localSheetId="2" hidden="1">Munka1!$A$14</definedName>
    <definedName name="solver_lhs4" localSheetId="4" hidden="1">'2'!$B$12</definedName>
    <definedName name="solver_lhs4" localSheetId="7" hidden="1">'3. feladat'!$G$29</definedName>
    <definedName name="solver_lhs4" localSheetId="9" hidden="1">'4. feladat'!$M$24</definedName>
    <definedName name="solver_lhs4" localSheetId="11" hidden="1">'5. feladat'!$M$24</definedName>
    <definedName name="solver_lhs4" localSheetId="13" hidden="1">'6. feladat'!$M$25</definedName>
    <definedName name="solver_lhs4" localSheetId="2" hidden="1">Munka1!$A$15</definedName>
    <definedName name="solver_lhs5" localSheetId="4" hidden="1">'2'!$B$13</definedName>
    <definedName name="solver_lhs5" localSheetId="7" hidden="1">'3. feladat'!$G$30</definedName>
    <definedName name="solver_lhs5" localSheetId="9" hidden="1">'4. feladat'!$M$25</definedName>
    <definedName name="solver_lhs5" localSheetId="11" hidden="1">'5. feladat'!$M$25</definedName>
    <definedName name="solver_lhs5" localSheetId="13" hidden="1">'6. feladat'!$M$26</definedName>
    <definedName name="solver_lhs5" localSheetId="2" hidden="1">Munka1!$A$16</definedName>
    <definedName name="solver_lhs6" localSheetId="4" hidden="1">'2'!$B$14</definedName>
    <definedName name="solver_lhs6" localSheetId="7" hidden="1">'3. feladat'!$G$31</definedName>
    <definedName name="solver_lhs6" localSheetId="9" hidden="1">'4. feladat'!$M$26</definedName>
    <definedName name="solver_lhs6" localSheetId="11" hidden="1">'5. feladat'!$M$26</definedName>
    <definedName name="solver_lhs6" localSheetId="13" hidden="1">'6. feladat'!$M$27</definedName>
    <definedName name="solver_lhs7" localSheetId="4" hidden="1">'2'!$B$2</definedName>
    <definedName name="solver_lhs7" localSheetId="9" hidden="1">'4. feladat'!$M$27</definedName>
    <definedName name="solver_lhs7" localSheetId="11" hidden="1">'5. feladat'!$M$27</definedName>
    <definedName name="solver_lhs7" localSheetId="13" hidden="1">'6. feladat'!$M$28:$M$32</definedName>
    <definedName name="solver_lhs8" localSheetId="9" hidden="1">'4. feladat'!$M$28</definedName>
    <definedName name="solver_lhs8" localSheetId="11" hidden="1">'5. feladat'!$M$28</definedName>
    <definedName name="solver_lhs9" localSheetId="11" hidden="1">'5. feladat'!$M$29</definedName>
    <definedName name="solver_mip" localSheetId="4" hidden="1">2147483647</definedName>
    <definedName name="solver_mip" localSheetId="7" hidden="1">2147483647</definedName>
    <definedName name="solver_mip" localSheetId="9" hidden="1">2147483647</definedName>
    <definedName name="solver_mip" localSheetId="11" hidden="1">2147483647</definedName>
    <definedName name="solver_mip" localSheetId="13" hidden="1">2147483647</definedName>
    <definedName name="solver_mip" localSheetId="2" hidden="1">2147483647</definedName>
    <definedName name="solver_mni" localSheetId="4" hidden="1">30</definedName>
    <definedName name="solver_mni" localSheetId="7" hidden="1">30</definedName>
    <definedName name="solver_mni" localSheetId="9" hidden="1">30</definedName>
    <definedName name="solver_mni" localSheetId="11" hidden="1">30</definedName>
    <definedName name="solver_mni" localSheetId="13" hidden="1">30</definedName>
    <definedName name="solver_mni" localSheetId="2" hidden="1">30</definedName>
    <definedName name="solver_mrt" localSheetId="4" hidden="1">0.075</definedName>
    <definedName name="solver_mrt" localSheetId="7" hidden="1">0.075</definedName>
    <definedName name="solver_mrt" localSheetId="9" hidden="1">0.075</definedName>
    <definedName name="solver_mrt" localSheetId="11" hidden="1">0.075</definedName>
    <definedName name="solver_mrt" localSheetId="13" hidden="1">0.075</definedName>
    <definedName name="solver_mrt" localSheetId="2" hidden="1">0.075</definedName>
    <definedName name="solver_msl" localSheetId="4" hidden="1">2</definedName>
    <definedName name="solver_msl" localSheetId="7" hidden="1">2</definedName>
    <definedName name="solver_msl" localSheetId="9" hidden="1">2</definedName>
    <definedName name="solver_msl" localSheetId="11" hidden="1">2</definedName>
    <definedName name="solver_msl" localSheetId="13" hidden="1">2</definedName>
    <definedName name="solver_msl" localSheetId="2" hidden="1">2</definedName>
    <definedName name="solver_neg" localSheetId="4" hidden="1">1</definedName>
    <definedName name="solver_neg" localSheetId="7" hidden="1">1</definedName>
    <definedName name="solver_neg" localSheetId="9" hidden="1">1</definedName>
    <definedName name="solver_neg" localSheetId="11" hidden="1">1</definedName>
    <definedName name="solver_neg" localSheetId="13" hidden="1">1</definedName>
    <definedName name="solver_neg" localSheetId="2" hidden="1">1</definedName>
    <definedName name="solver_nod" localSheetId="4" hidden="1">2147483647</definedName>
    <definedName name="solver_nod" localSheetId="7" hidden="1">2147483647</definedName>
    <definedName name="solver_nod" localSheetId="9" hidden="1">2147483647</definedName>
    <definedName name="solver_nod" localSheetId="11" hidden="1">2147483647</definedName>
    <definedName name="solver_nod" localSheetId="13" hidden="1">2147483647</definedName>
    <definedName name="solver_nod" localSheetId="2" hidden="1">2147483647</definedName>
    <definedName name="solver_num" localSheetId="4" hidden="1">7</definedName>
    <definedName name="solver_num" localSheetId="7" hidden="1">6</definedName>
    <definedName name="solver_num" localSheetId="9" hidden="1">8</definedName>
    <definedName name="solver_num" localSheetId="11" hidden="1">10</definedName>
    <definedName name="solver_num" localSheetId="13" hidden="1">7</definedName>
    <definedName name="solver_num" localSheetId="2" hidden="1">5</definedName>
    <definedName name="solver_nwt" localSheetId="4" hidden="1">1</definedName>
    <definedName name="solver_nwt" localSheetId="7" hidden="1">1</definedName>
    <definedName name="solver_nwt" localSheetId="9" hidden="1">1</definedName>
    <definedName name="solver_nwt" localSheetId="11" hidden="1">1</definedName>
    <definedName name="solver_nwt" localSheetId="13" hidden="1">1</definedName>
    <definedName name="solver_nwt" localSheetId="2" hidden="1">1</definedName>
    <definedName name="solver_opt" localSheetId="4" hidden="1">'2'!$D$18</definedName>
    <definedName name="solver_opt" localSheetId="7" hidden="1">'3. feladat'!$I$34</definedName>
    <definedName name="solver_opt" localSheetId="9" hidden="1">'4. feladat'!$O$30</definedName>
    <definedName name="solver_opt" localSheetId="11" hidden="1">'5. feladat'!$B$19</definedName>
    <definedName name="solver_opt" localSheetId="13" hidden="1">'6. feladat'!$O$33</definedName>
    <definedName name="solver_opt" localSheetId="2" hidden="1">Munka1!$D$18</definedName>
    <definedName name="solver_pre" localSheetId="4" hidden="1">0.000001</definedName>
    <definedName name="solver_pre" localSheetId="7" hidden="1">0.000001</definedName>
    <definedName name="solver_pre" localSheetId="9" hidden="1">0.000001</definedName>
    <definedName name="solver_pre" localSheetId="11" hidden="1">0.000001</definedName>
    <definedName name="solver_pre" localSheetId="13" hidden="1">0.000001</definedName>
    <definedName name="solver_pre" localSheetId="2" hidden="1">0.000001</definedName>
    <definedName name="solver_rbv" localSheetId="4" hidden="1">2</definedName>
    <definedName name="solver_rbv" localSheetId="7" hidden="1">2</definedName>
    <definedName name="solver_rbv" localSheetId="9" hidden="1">1</definedName>
    <definedName name="solver_rbv" localSheetId="11" hidden="1">1</definedName>
    <definedName name="solver_rbv" localSheetId="13" hidden="1">1</definedName>
    <definedName name="solver_rbv" localSheetId="2" hidden="1">2</definedName>
    <definedName name="solver_rel1" localSheetId="4" hidden="1">4</definedName>
    <definedName name="solver_rel1" localSheetId="7" hidden="1">1</definedName>
    <definedName name="solver_rel1" localSheetId="9" hidden="1">4</definedName>
    <definedName name="solver_rel1" localSheetId="11" hidden="1">4</definedName>
    <definedName name="solver_rel1" localSheetId="13" hidden="1">4</definedName>
    <definedName name="solver_rel1" localSheetId="2" hidden="1">1</definedName>
    <definedName name="solver_rel10" localSheetId="11" hidden="1">3</definedName>
    <definedName name="solver_rel2" localSheetId="4" hidden="1">1</definedName>
    <definedName name="solver_rel2" localSheetId="7" hidden="1">1</definedName>
    <definedName name="solver_rel2" localSheetId="9" hidden="1">1</definedName>
    <definedName name="solver_rel2" localSheetId="11" hidden="1">1</definedName>
    <definedName name="solver_rel2" localSheetId="13" hidden="1">1</definedName>
    <definedName name="solver_rel2" localSheetId="2" hidden="1">1</definedName>
    <definedName name="solver_rel3" localSheetId="4" hidden="1">1</definedName>
    <definedName name="solver_rel3" localSheetId="7" hidden="1">1</definedName>
    <definedName name="solver_rel3" localSheetId="9" hidden="1">1</definedName>
    <definedName name="solver_rel3" localSheetId="11" hidden="1">1</definedName>
    <definedName name="solver_rel3" localSheetId="13" hidden="1">1</definedName>
    <definedName name="solver_rel3" localSheetId="2" hidden="1">3</definedName>
    <definedName name="solver_rel4" localSheetId="4" hidden="1">1</definedName>
    <definedName name="solver_rel4" localSheetId="7" hidden="1">1</definedName>
    <definedName name="solver_rel4" localSheetId="9" hidden="1">1</definedName>
    <definedName name="solver_rel4" localSheetId="11" hidden="1">1</definedName>
    <definedName name="solver_rel4" localSheetId="13" hidden="1">1</definedName>
    <definedName name="solver_rel4" localSheetId="2" hidden="1">3</definedName>
    <definedName name="solver_rel5" localSheetId="4" hidden="1">3</definedName>
    <definedName name="solver_rel5" localSheetId="7" hidden="1">3</definedName>
    <definedName name="solver_rel5" localSheetId="9" hidden="1">1</definedName>
    <definedName name="solver_rel5" localSheetId="11" hidden="1">1</definedName>
    <definedName name="solver_rel5" localSheetId="13" hidden="1">1</definedName>
    <definedName name="solver_rel5" localSheetId="2" hidden="1">3</definedName>
    <definedName name="solver_rel6" localSheetId="4" hidden="1">3</definedName>
    <definedName name="solver_rel6" localSheetId="7" hidden="1">3</definedName>
    <definedName name="solver_rel6" localSheetId="9" hidden="1">3</definedName>
    <definedName name="solver_rel6" localSheetId="11" hidden="1">1</definedName>
    <definedName name="solver_rel6" localSheetId="13" hidden="1">1</definedName>
    <definedName name="solver_rel7" localSheetId="4" hidden="1">4</definedName>
    <definedName name="solver_rel7" localSheetId="9" hidden="1">3</definedName>
    <definedName name="solver_rel7" localSheetId="11" hidden="1">3</definedName>
    <definedName name="solver_rel7" localSheetId="13" hidden="1">3</definedName>
    <definedName name="solver_rel8" localSheetId="9" hidden="1">3</definedName>
    <definedName name="solver_rel8" localSheetId="11" hidden="1">3</definedName>
    <definedName name="solver_rel9" localSheetId="11" hidden="1">3</definedName>
    <definedName name="solver_rhs1" localSheetId="4" hidden="1">"egész"</definedName>
    <definedName name="solver_rhs1" localSheetId="7" hidden="1">16</definedName>
    <definedName name="solver_rhs1" localSheetId="9" hidden="1">"egész"</definedName>
    <definedName name="solver_rhs1" localSheetId="11" hidden="1">"egész"</definedName>
    <definedName name="solver_rhs1" localSheetId="13" hidden="1">"egész"</definedName>
    <definedName name="solver_rhs1" localSheetId="2" hidden="1">7</definedName>
    <definedName name="solver_rhs10" localSheetId="11" hidden="1">0</definedName>
    <definedName name="solver_rhs2" localSheetId="4" hidden="1">100</definedName>
    <definedName name="solver_rhs2" localSheetId="7" hidden="1">10</definedName>
    <definedName name="solver_rhs2" localSheetId="9" hidden="1">200</definedName>
    <definedName name="solver_rhs2" localSheetId="11" hidden="1">50</definedName>
    <definedName name="solver_rhs2" localSheetId="13" hidden="1">300</definedName>
    <definedName name="solver_rhs2" localSheetId="2" hidden="1">40</definedName>
    <definedName name="solver_rhs3" localSheetId="4" hidden="1">80</definedName>
    <definedName name="solver_rhs3" localSheetId="7" hidden="1">16</definedName>
    <definedName name="solver_rhs3" localSheetId="9" hidden="1">460</definedName>
    <definedName name="solver_rhs3" localSheetId="11" hidden="1">100</definedName>
    <definedName name="solver_rhs3" localSheetId="13" hidden="1">400</definedName>
    <definedName name="solver_rhs3" localSheetId="2" hidden="1">30</definedName>
    <definedName name="solver_rhs4" localSheetId="4" hidden="1">40</definedName>
    <definedName name="solver_rhs4" localSheetId="7" hidden="1">12</definedName>
    <definedName name="solver_rhs4" localSheetId="9" hidden="1">245</definedName>
    <definedName name="solver_rhs4" localSheetId="11" hidden="1">2000</definedName>
    <definedName name="solver_rhs4" localSheetId="13" hidden="1">120</definedName>
    <definedName name="solver_rhs4" localSheetId="2" hidden="1">0</definedName>
    <definedName name="solver_rhs5" localSheetId="4" hidden="1">0</definedName>
    <definedName name="solver_rhs5" localSheetId="7" hidden="1">0</definedName>
    <definedName name="solver_rhs5" localSheetId="9" hidden="1">240</definedName>
    <definedName name="solver_rhs5" localSheetId="11" hidden="1">500</definedName>
    <definedName name="solver_rhs5" localSheetId="13" hidden="1">4000</definedName>
    <definedName name="solver_rhs5" localSheetId="2" hidden="1">0</definedName>
    <definedName name="solver_rhs6" localSheetId="4" hidden="1">0</definedName>
    <definedName name="solver_rhs6" localSheetId="7" hidden="1">0</definedName>
    <definedName name="solver_rhs6" localSheetId="9" hidden="1">0</definedName>
    <definedName name="solver_rhs6" localSheetId="11" hidden="1">200</definedName>
    <definedName name="solver_rhs6" localSheetId="13" hidden="1">100</definedName>
    <definedName name="solver_rhs7" localSheetId="4" hidden="1">"egész"</definedName>
    <definedName name="solver_rhs7" localSheetId="9" hidden="1">0</definedName>
    <definedName name="solver_rhs7" localSheetId="11" hidden="1">0</definedName>
    <definedName name="solver_rhs7" localSheetId="13" hidden="1">0</definedName>
    <definedName name="solver_rhs8" localSheetId="9" hidden="1">0</definedName>
    <definedName name="solver_rhs8" localSheetId="11" hidden="1">0</definedName>
    <definedName name="solver_rhs9" localSheetId="11" hidden="1">0</definedName>
    <definedName name="solver_rlx" localSheetId="4" hidden="1">2</definedName>
    <definedName name="solver_rlx" localSheetId="7" hidden="1">2</definedName>
    <definedName name="solver_rlx" localSheetId="9" hidden="1">2</definedName>
    <definedName name="solver_rlx" localSheetId="11" hidden="1">2</definedName>
    <definedName name="solver_rlx" localSheetId="13" hidden="1">2</definedName>
    <definedName name="solver_rlx" localSheetId="2" hidden="1">2</definedName>
    <definedName name="solver_rsd" localSheetId="4" hidden="1">0</definedName>
    <definedName name="solver_rsd" localSheetId="7" hidden="1">0</definedName>
    <definedName name="solver_rsd" localSheetId="9" hidden="1">0</definedName>
    <definedName name="solver_rsd" localSheetId="11" hidden="1">0</definedName>
    <definedName name="solver_rsd" localSheetId="13" hidden="1">0</definedName>
    <definedName name="solver_rsd" localSheetId="2" hidden="1">0</definedName>
    <definedName name="solver_scl" localSheetId="4" hidden="1">2</definedName>
    <definedName name="solver_scl" localSheetId="7" hidden="1">2</definedName>
    <definedName name="solver_scl" localSheetId="9" hidden="1">1</definedName>
    <definedName name="solver_scl" localSheetId="11" hidden="1">1</definedName>
    <definedName name="solver_scl" localSheetId="13" hidden="1">1</definedName>
    <definedName name="solver_scl" localSheetId="2" hidden="1">2</definedName>
    <definedName name="solver_sho" localSheetId="4" hidden="1">2</definedName>
    <definedName name="solver_sho" localSheetId="7" hidden="1">2</definedName>
    <definedName name="solver_sho" localSheetId="9" hidden="1">2</definedName>
    <definedName name="solver_sho" localSheetId="11" hidden="1">2</definedName>
    <definedName name="solver_sho" localSheetId="13" hidden="1">2</definedName>
    <definedName name="solver_sho" localSheetId="2" hidden="1">2</definedName>
    <definedName name="solver_ssz" localSheetId="4" hidden="1">100</definedName>
    <definedName name="solver_ssz" localSheetId="7" hidden="1">100</definedName>
    <definedName name="solver_ssz" localSheetId="9" hidden="1">100</definedName>
    <definedName name="solver_ssz" localSheetId="11" hidden="1">100</definedName>
    <definedName name="solver_ssz" localSheetId="13" hidden="1">100</definedName>
    <definedName name="solver_ssz" localSheetId="2" hidden="1">100</definedName>
    <definedName name="solver_tim" localSheetId="4" hidden="1">2147483647</definedName>
    <definedName name="solver_tim" localSheetId="7" hidden="1">2147483647</definedName>
    <definedName name="solver_tim" localSheetId="9" hidden="1">2147483647</definedName>
    <definedName name="solver_tim" localSheetId="11" hidden="1">2147483647</definedName>
    <definedName name="solver_tim" localSheetId="13" hidden="1">2147483647</definedName>
    <definedName name="solver_tim" localSheetId="2" hidden="1">2147483647</definedName>
    <definedName name="solver_tol" localSheetId="4" hidden="1">0.01</definedName>
    <definedName name="solver_tol" localSheetId="7" hidden="1">0.01</definedName>
    <definedName name="solver_tol" localSheetId="9" hidden="1">0.01</definedName>
    <definedName name="solver_tol" localSheetId="11" hidden="1">0.01</definedName>
    <definedName name="solver_tol" localSheetId="13" hidden="1">0.01</definedName>
    <definedName name="solver_tol" localSheetId="2" hidden="1">0.01</definedName>
    <definedName name="solver_typ" localSheetId="4" hidden="1">1</definedName>
    <definedName name="solver_typ" localSheetId="7" hidden="1">1</definedName>
    <definedName name="solver_typ" localSheetId="9" hidden="1">1</definedName>
    <definedName name="solver_typ" localSheetId="11" hidden="1">1</definedName>
    <definedName name="solver_typ" localSheetId="13" hidden="1">1</definedName>
    <definedName name="solver_typ" localSheetId="2" hidden="1">1</definedName>
    <definedName name="solver_val" localSheetId="4" hidden="1">0</definedName>
    <definedName name="solver_val" localSheetId="7" hidden="1">0</definedName>
    <definedName name="solver_val" localSheetId="9" hidden="1">0</definedName>
    <definedName name="solver_val" localSheetId="11" hidden="1">0</definedName>
    <definedName name="solver_val" localSheetId="13" hidden="1">0</definedName>
    <definedName name="solver_val" localSheetId="2" hidden="1">0</definedName>
    <definedName name="solver_ver" localSheetId="4" hidden="1">3</definedName>
    <definedName name="solver_ver" localSheetId="7" hidden="1">3</definedName>
    <definedName name="solver_ver" localSheetId="9" hidden="1">3</definedName>
    <definedName name="solver_ver" localSheetId="11" hidden="1">3</definedName>
    <definedName name="solver_ver" localSheetId="13"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3" i="10" l="1"/>
  <c r="M24" i="10"/>
  <c r="M25" i="10"/>
  <c r="M26" i="10"/>
  <c r="M27" i="10"/>
  <c r="M28" i="10"/>
  <c r="M29" i="10"/>
  <c r="M30" i="10"/>
  <c r="M31" i="10"/>
  <c r="M32" i="10"/>
  <c r="M23" i="10"/>
  <c r="O31" i="9"/>
  <c r="M29" i="9"/>
  <c r="M30" i="9"/>
  <c r="B19" i="9"/>
  <c r="M27" i="9"/>
  <c r="M28" i="9"/>
  <c r="M24" i="9"/>
  <c r="M25" i="9"/>
  <c r="M26" i="9"/>
  <c r="M23" i="9"/>
  <c r="M22" i="9"/>
  <c r="D23" i="8"/>
  <c r="C23" i="8"/>
  <c r="B23" i="8"/>
  <c r="I14" i="8"/>
  <c r="I15" i="8"/>
  <c r="I13" i="8"/>
  <c r="M22" i="8"/>
  <c r="B19" i="8" s="1"/>
  <c r="M23" i="8"/>
  <c r="C19" i="8" s="1"/>
  <c r="M24" i="8"/>
  <c r="D19" i="8" s="1"/>
  <c r="M25" i="8"/>
  <c r="E19" i="8" s="1"/>
  <c r="M26" i="8"/>
  <c r="M27" i="8"/>
  <c r="M28" i="8"/>
  <c r="O30" i="8"/>
  <c r="B22" i="8" s="1"/>
  <c r="I34" i="7"/>
  <c r="G27" i="7"/>
  <c r="G28" i="7"/>
  <c r="G29" i="7"/>
  <c r="G30" i="7"/>
  <c r="G31" i="7"/>
  <c r="G26" i="7"/>
  <c r="D18" i="13"/>
  <c r="B11" i="13"/>
  <c r="B12" i="13"/>
  <c r="B13" i="13"/>
  <c r="B10" i="13"/>
  <c r="N21" i="4"/>
  <c r="N20" i="4"/>
  <c r="L13" i="11"/>
  <c r="L12" i="11"/>
  <c r="D18" i="11"/>
  <c r="A16" i="11"/>
  <c r="A15" i="11"/>
  <c r="A14" i="11"/>
  <c r="A13" i="11"/>
  <c r="A12" i="11"/>
</calcChain>
</file>

<file path=xl/sharedStrings.xml><?xml version="1.0" encoding="utf-8"?>
<sst xmlns="http://schemas.openxmlformats.org/spreadsheetml/2006/main" count="591" uniqueCount="235">
  <si>
    <t>Döntési változók:</t>
  </si>
  <si>
    <t>Korlátozó feltételek:</t>
  </si>
  <si>
    <t>Előjelkorlátozó feltételek:</t>
  </si>
  <si>
    <t>Célfüggvény</t>
  </si>
  <si>
    <t>Termelési feladat</t>
  </si>
  <si>
    <t>A</t>
  </si>
  <si>
    <t>B</t>
  </si>
  <si>
    <t>Kapacitás</t>
  </si>
  <si>
    <t>haszon/db</t>
  </si>
  <si>
    <t>Munkaórák száma (óra)</t>
  </si>
  <si>
    <t>Elektromos energia (kW)</t>
  </si>
  <si>
    <t>Fa nyersanyag (kg)</t>
  </si>
  <si>
    <t>Fém nyersanyag (kg)</t>
  </si>
  <si>
    <t>1. termék</t>
  </si>
  <si>
    <t>2. termék</t>
  </si>
  <si>
    <t>3. termék</t>
  </si>
  <si>
    <t>a</t>
  </si>
  <si>
    <t>b</t>
  </si>
  <si>
    <t>c</t>
  </si>
  <si>
    <t>d</t>
  </si>
  <si>
    <t>Alkatrészek</t>
  </si>
  <si>
    <t>Érték (Ft)</t>
  </si>
  <si>
    <t>Készlet (db)</t>
  </si>
  <si>
    <t>Megmaradt</t>
  </si>
  <si>
    <t>eladási ár</t>
  </si>
  <si>
    <t>önköltség</t>
  </si>
  <si>
    <t>darab</t>
  </si>
  <si>
    <t>Nyereség:</t>
  </si>
  <si>
    <t>Termék</t>
  </si>
  <si>
    <t xml:space="preserve">             I.             </t>
  </si>
  <si>
    <t xml:space="preserve">             II.</t>
  </si>
  <si>
    <t xml:space="preserve">            III.</t>
  </si>
  <si>
    <t xml:space="preserve">            IV.</t>
  </si>
  <si>
    <t xml:space="preserve">       Korlát</t>
  </si>
  <si>
    <t>Felhasznált erőforrás</t>
  </si>
  <si>
    <t>Gyártott db</t>
  </si>
  <si>
    <t xml:space="preserve">      50,100,n,n</t>
  </si>
  <si>
    <t>Norma óra</t>
  </si>
  <si>
    <t>Anyagigény</t>
  </si>
  <si>
    <t>Bér</t>
  </si>
  <si>
    <t>Ár</t>
  </si>
  <si>
    <t>Önköltség</t>
  </si>
  <si>
    <t>Hozamegység</t>
  </si>
  <si>
    <t>Összhozam:</t>
  </si>
  <si>
    <t>Erőforrások</t>
  </si>
  <si>
    <t>Termékek</t>
  </si>
  <si>
    <t>Erőforrások kapacitása</t>
  </si>
  <si>
    <t>Nadrág</t>
  </si>
  <si>
    <t>Zakó</t>
  </si>
  <si>
    <t>Blúz</t>
  </si>
  <si>
    <t>Ing</t>
  </si>
  <si>
    <t>Szoknya</t>
  </si>
  <si>
    <t>Cérna (m)</t>
  </si>
  <si>
    <t>Munkaóra</t>
  </si>
  <si>
    <t>Fajlagos nyereség (Ft)</t>
  </si>
  <si>
    <t>1. szövet</t>
  </si>
  <si>
    <t>2. szövet</t>
  </si>
  <si>
    <t>3. szövet</t>
  </si>
  <si>
    <t>x2</t>
  </si>
  <si>
    <t>x1</t>
  </si>
  <si>
    <t>&lt;=</t>
  </si>
  <si>
    <t>&gt;=</t>
  </si>
  <si>
    <t>terulet</t>
  </si>
  <si>
    <t>munkaora</t>
  </si>
  <si>
    <t>kormanyzat</t>
  </si>
  <si>
    <t>elojel</t>
  </si>
  <si>
    <t>profit</t>
  </si>
  <si>
    <t>z(profit)</t>
  </si>
  <si>
    <t>=</t>
  </si>
  <si>
    <t>maximum</t>
  </si>
  <si>
    <t>valtozas</t>
  </si>
  <si>
    <t>korlatozas</t>
  </si>
  <si>
    <t>Microsoft Excel 16.0 Eredményjelentés</t>
  </si>
  <si>
    <t>Munkalap: [6. Optimalizálási feladatok, termelés_diák.xlsx]Munka1</t>
  </si>
  <si>
    <t>Készült: 2024. 03. 26. 8:39:01</t>
  </si>
  <si>
    <t>Eredmény: A Solver megoldást talált. Az összes korlátozó és optimalizálási feltétel teljesült.</t>
  </si>
  <si>
    <t>Solver motor</t>
  </si>
  <si>
    <t>Motor: Szimplex LP</t>
  </si>
  <si>
    <t>Megoldási idő: 0,016 másodperc.</t>
  </si>
  <si>
    <t>Közelítő lépések: 4 Részproblémák: 0</t>
  </si>
  <si>
    <t>A Solver beállításai</t>
  </si>
  <si>
    <t>Maximális idő Korlátlan,  Közelítő lépések Korlátlan, Precision 0,000001</t>
  </si>
  <si>
    <t>Részproblémák maximális száma Korlátlan, Egész megoldások maximális száma Korlátlan, Egész megoldások tűrése 1%, Nemnegatív feltételezése</t>
  </si>
  <si>
    <t>Célértékcella (Max)</t>
  </si>
  <si>
    <t>Cella</t>
  </si>
  <si>
    <t>Név</t>
  </si>
  <si>
    <t>Eredeti érték</t>
  </si>
  <si>
    <t>Végérték</t>
  </si>
  <si>
    <t>Változócellák</t>
  </si>
  <si>
    <t>Egész</t>
  </si>
  <si>
    <t>Korlátozó feltételek</t>
  </si>
  <si>
    <t>Cellaérték</t>
  </si>
  <si>
    <t>Képlet</t>
  </si>
  <si>
    <t>Állapot</t>
  </si>
  <si>
    <t>Korlátváltozó</t>
  </si>
  <si>
    <t>$D$18</t>
  </si>
  <si>
    <t>$A$2</t>
  </si>
  <si>
    <t>Folytonos</t>
  </si>
  <si>
    <t>$B$2</t>
  </si>
  <si>
    <t>$A$12</t>
  </si>
  <si>
    <t>$A$12&lt;=7</t>
  </si>
  <si>
    <t>Nem korlátoz</t>
  </si>
  <si>
    <t>$A$13</t>
  </si>
  <si>
    <t>$A$13&lt;=40</t>
  </si>
  <si>
    <t>Korlátoz</t>
  </si>
  <si>
    <t>$A$14</t>
  </si>
  <si>
    <t>$A$14&gt;=30</t>
  </si>
  <si>
    <t>$A$15</t>
  </si>
  <si>
    <t>$A$15&gt;=0</t>
  </si>
  <si>
    <t>$A$16</t>
  </si>
  <si>
    <t>$A$16&gt;=0</t>
  </si>
  <si>
    <t>buza</t>
  </si>
  <si>
    <t>kukorica</t>
  </si>
  <si>
    <t>feluletkezelo munkaora</t>
  </si>
  <si>
    <t>fafarago munkaora</t>
  </si>
  <si>
    <t>asztalbol maximum</t>
  </si>
  <si>
    <t>ar</t>
  </si>
  <si>
    <t>nyersanyag</t>
  </si>
  <si>
    <t>berek</t>
  </si>
  <si>
    <t>asztal</t>
  </si>
  <si>
    <t>=K20-L20-M20</t>
  </si>
  <si>
    <t>szek</t>
  </si>
  <si>
    <t>=K21-L21-M21</t>
  </si>
  <si>
    <t>x1(asztal)</t>
  </si>
  <si>
    <t>x2(szek)</t>
  </si>
  <si>
    <t>Munkalap: [6. Optimalizálási feladatok, termelés_diák.xlsx]2</t>
  </si>
  <si>
    <t>Készült: 2024. 03. 26. 9:08:21</t>
  </si>
  <si>
    <t>Megoldási idő: 0,015 másodperc.</t>
  </si>
  <si>
    <t>Közelítő lépések: 5 Részproblémák: 0</t>
  </si>
  <si>
    <t>$B$10</t>
  </si>
  <si>
    <t>$B$10&lt;=100</t>
  </si>
  <si>
    <t>$B$11</t>
  </si>
  <si>
    <t>$B$11&lt;=80</t>
  </si>
  <si>
    <t>$B$12</t>
  </si>
  <si>
    <t>$B$12&lt;=40</t>
  </si>
  <si>
    <t>$B$13</t>
  </si>
  <si>
    <t>$B$13&gt;=0</t>
  </si>
  <si>
    <t>$B$14</t>
  </si>
  <si>
    <t>$B$14&gt;=0</t>
  </si>
  <si>
    <t>1.</t>
  </si>
  <si>
    <t>2.</t>
  </si>
  <si>
    <t>3.</t>
  </si>
  <si>
    <t>C</t>
  </si>
  <si>
    <t>D</t>
  </si>
  <si>
    <t>Munkalap: [6. Optimalizálási feladatok, termelés_diák.xlsx]3. feladat</t>
  </si>
  <si>
    <t>Készült: 2024. 03. 31. 22:06:10</t>
  </si>
  <si>
    <t>$I$34</t>
  </si>
  <si>
    <t>$F$17</t>
  </si>
  <si>
    <t>$G$17</t>
  </si>
  <si>
    <t>$G$26</t>
  </si>
  <si>
    <t>$G$26&lt;=16</t>
  </si>
  <si>
    <t>$G$27</t>
  </si>
  <si>
    <t>$G$27&lt;=10</t>
  </si>
  <si>
    <t>$G$28</t>
  </si>
  <si>
    <t>$G$28&lt;=16</t>
  </si>
  <si>
    <t>$G$29</t>
  </si>
  <si>
    <t>$G$29&lt;=12</t>
  </si>
  <si>
    <t>$G$30</t>
  </si>
  <si>
    <t>$G$30&gt;=0</t>
  </si>
  <si>
    <t>$G$31</t>
  </si>
  <si>
    <t>$G$31&gt;=0</t>
  </si>
  <si>
    <t>4.</t>
  </si>
  <si>
    <t>Munkalap: [6. Optimalizálási feladatok, termelés_diák.xlsx]5. feladat</t>
  </si>
  <si>
    <t>Készült: 2024. 03. 31. 22:19:47</t>
  </si>
  <si>
    <t>Eredmény: A Solver talált egy tűréshatáron belüli egész megoldást. Minden korlátozó feltétel teljesült.</t>
  </si>
  <si>
    <t>Megoldási idő: 0,125 másodperc.</t>
  </si>
  <si>
    <t>Közelítő lépések: 2 Részproblémák: 102</t>
  </si>
  <si>
    <t>Maximális idő Korlátlan,  Közelítő lépések Korlátlan, Precision 0,000001, Automatikus léptékváltás</t>
  </si>
  <si>
    <t>$O$31</t>
  </si>
  <si>
    <t>$J$11</t>
  </si>
  <si>
    <t>Norma óra 1.</t>
  </si>
  <si>
    <t>$K$11</t>
  </si>
  <si>
    <t>Norma óra 2.</t>
  </si>
  <si>
    <t>$L$11</t>
  </si>
  <si>
    <t>Norma óra 3.</t>
  </si>
  <si>
    <t>$M$11</t>
  </si>
  <si>
    <t>Norma óra 4.</t>
  </si>
  <si>
    <t>$M$22</t>
  </si>
  <si>
    <t>$M$22&lt;=50</t>
  </si>
  <si>
    <t>$M$23</t>
  </si>
  <si>
    <t>$M$23&lt;=100</t>
  </si>
  <si>
    <t>$M$24</t>
  </si>
  <si>
    <t>$M$24&lt;=2000</t>
  </si>
  <si>
    <t>$M$25</t>
  </si>
  <si>
    <t>$M$25&lt;=500</t>
  </si>
  <si>
    <t>$M$26</t>
  </si>
  <si>
    <t>$M$26&lt;=200</t>
  </si>
  <si>
    <t>$M$27</t>
  </si>
  <si>
    <t>$M$27&gt;=0</t>
  </si>
  <si>
    <t>$M$28</t>
  </si>
  <si>
    <t>$M$28&gt;=0</t>
  </si>
  <si>
    <t>$M$29</t>
  </si>
  <si>
    <t>$M$29&gt;=0</t>
  </si>
  <si>
    <t>$M$30</t>
  </si>
  <si>
    <t>$M$30&gt;=0</t>
  </si>
  <si>
    <t>$J$11:$M$11=Egész</t>
  </si>
  <si>
    <t>5.</t>
  </si>
  <si>
    <t>Munkalap: [6. Optimalizálási feladatok, termelés_diák.xlsx]6. feladat</t>
  </si>
  <si>
    <t>Készült: 2024. 03. 31. 22:32:55</t>
  </si>
  <si>
    <t>Megoldási idő: 0,031 másodperc.</t>
  </si>
  <si>
    <t>Közelítő lépések: 1 Részproblémák: 8</t>
  </si>
  <si>
    <t>$O$33</t>
  </si>
  <si>
    <t>$I$11</t>
  </si>
  <si>
    <t>Szoknya 1.</t>
  </si>
  <si>
    <t>Szoknya 2.</t>
  </si>
  <si>
    <t>Szoknya 3.</t>
  </si>
  <si>
    <t>Szoknya 4.</t>
  </si>
  <si>
    <t>Szoknya 5.</t>
  </si>
  <si>
    <t>$M$23&lt;=300</t>
  </si>
  <si>
    <t>$M$24&lt;=400</t>
  </si>
  <si>
    <t>$M$25&lt;=120</t>
  </si>
  <si>
    <t>$M$26&lt;=4000</t>
  </si>
  <si>
    <t>$M$27&lt;=100</t>
  </si>
  <si>
    <t>$M$31</t>
  </si>
  <si>
    <t>$M$31&gt;=0</t>
  </si>
  <si>
    <t>$M$32</t>
  </si>
  <si>
    <t>$M$32&gt;=0</t>
  </si>
  <si>
    <t>$I$11:$M$11=Egész</t>
  </si>
  <si>
    <t>Munkalap: [6. Optimalizálási feladatok, termelés_diák.xlsx]4. feladat</t>
  </si>
  <si>
    <t>Készült: 2024. 03. 31. 22:33:24</t>
  </si>
  <si>
    <t>Közelítő lépések: 1 Részproblémák: 2</t>
  </si>
  <si>
    <t>$O$30</t>
  </si>
  <si>
    <t>$K$13</t>
  </si>
  <si>
    <t>1. termék 1.</t>
  </si>
  <si>
    <t>$L$13</t>
  </si>
  <si>
    <t>1. termék 2.</t>
  </si>
  <si>
    <t>$M$13</t>
  </si>
  <si>
    <t>1. termék 3.</t>
  </si>
  <si>
    <t>Nyereség: 3.</t>
  </si>
  <si>
    <t>$M$22&lt;=200</t>
  </si>
  <si>
    <t>$M$23&lt;=460</t>
  </si>
  <si>
    <t>$M$24&lt;=245</t>
  </si>
  <si>
    <t>$M$25&lt;=240</t>
  </si>
  <si>
    <t>$M$26&gt;=0</t>
  </si>
  <si>
    <t>$K$13:$M$13=Egész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</si>
</sst>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Ft&quot;_-;\-* #,##0.00\ &quot;Ft&quot;_-;_-* &quot;-&quot;??\ &quot;Ft&quot;_-;_-@_-"/>
    <numFmt numFmtId="164" formatCode="_-* #,##0.00\ [$€-1]_-;\-* #,##0.00\ [$€-1]_-;_-* &quot;-&quot;??\ [$€-1]_-;_-@_-"/>
    <numFmt numFmtId="166" formatCode="#,##0.00\ &quot;Ft&quot;"/>
    <numFmt numFmtId="170" formatCode="_-* #,##0\ &quot;Ft&quot;_-;\-* #,##0\ &quot;Ft&quot;_-;_-* &quot;-&quot;??\ &quot;Ft&quot;_-;_-@_-"/>
    <numFmt numFmtId="172" formatCode="#,##0\ &quot;Ft&quot;"/>
    <numFmt numFmtId="174" formatCode="0.0"/>
  </numFmts>
  <fonts count="10" x14ac:knownFonts="1">
    <font>
      <sz val="11"/>
      <color theme="1"/>
      <name val="Calibri"/>
      <family val="2"/>
      <charset val="238"/>
      <scheme val="minor"/>
    </font>
    <font>
      <sz val="12"/>
      <color theme="1"/>
      <name val="Calibri"/>
      <family val="2"/>
      <scheme val="minor"/>
    </font>
    <font>
      <b/>
      <sz val="12"/>
      <color theme="1"/>
      <name val="Calibri"/>
      <family val="2"/>
      <scheme val="minor"/>
    </font>
    <font>
      <sz val="11"/>
      <color theme="1"/>
      <name val="Calibri"/>
      <family val="2"/>
      <charset val="238"/>
      <scheme val="minor"/>
    </font>
    <font>
      <sz val="11"/>
      <color rgb="FF006100"/>
      <name val="Calibri"/>
      <family val="2"/>
      <charset val="238"/>
      <scheme val="minor"/>
    </font>
    <font>
      <sz val="11"/>
      <color rgb="FF3F3F76"/>
      <name val="Calibri"/>
      <family val="2"/>
      <charset val="238"/>
      <scheme val="minor"/>
    </font>
    <font>
      <b/>
      <sz val="11"/>
      <color theme="1"/>
      <name val="Calibri"/>
      <family val="2"/>
      <charset val="238"/>
      <scheme val="minor"/>
    </font>
    <font>
      <b/>
      <sz val="11"/>
      <color indexed="18"/>
      <name val="Calibri"/>
      <family val="2"/>
      <charset val="238"/>
      <scheme val="minor"/>
    </font>
    <font>
      <sz val="11"/>
      <color rgb="FF1F1F1F"/>
      <name val="Calibri"/>
      <family val="2"/>
      <charset val="238"/>
      <scheme val="minor"/>
    </font>
    <font>
      <b/>
      <sz val="11"/>
      <color indexed="18"/>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theme="4" tint="0.59999389629810485"/>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4">
    <xf numFmtId="0" fontId="0" fillId="0" borderId="0"/>
    <xf numFmtId="44" fontId="3" fillId="0" borderId="0" applyFont="0" applyFill="0" applyBorder="0" applyAlignment="0" applyProtection="0"/>
    <xf numFmtId="0" fontId="4" fillId="2" borderId="0" applyNumberFormat="0" applyBorder="0" applyAlignment="0" applyProtection="0"/>
    <xf numFmtId="0" fontId="5" fillId="3" borderId="9" applyNumberFormat="0" applyAlignment="0" applyProtection="0"/>
  </cellStyleXfs>
  <cellXfs count="66">
    <xf numFmtId="0" fontId="0" fillId="0" borderId="0" xfId="0"/>
    <xf numFmtId="49" fontId="2" fillId="0" borderId="4" xfId="0" applyNumberFormat="1" applyFont="1" applyBorder="1" applyAlignment="1">
      <alignment horizontal="left" vertical="center"/>
    </xf>
    <xf numFmtId="49" fontId="2" fillId="0" borderId="6" xfId="0" applyNumberFormat="1" applyFont="1" applyBorder="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xf numFmtId="0" fontId="1" fillId="0" borderId="5" xfId="0" applyFont="1" applyBorder="1"/>
    <xf numFmtId="0" fontId="1" fillId="0" borderId="7" xfId="0" applyFont="1" applyBorder="1"/>
    <xf numFmtId="0" fontId="1" fillId="0" borderId="8" xfId="0" applyFont="1" applyBorder="1"/>
    <xf numFmtId="0" fontId="2" fillId="0" borderId="0" xfId="0" applyFont="1" applyAlignment="1">
      <alignment vertical="center"/>
    </xf>
    <xf numFmtId="0" fontId="1" fillId="0" borderId="0" xfId="0" applyFont="1" applyAlignment="1">
      <alignment horizontal="right" vertical="center"/>
    </xf>
    <xf numFmtId="0" fontId="2" fillId="0" borderId="1" xfId="0" applyFont="1" applyBorder="1"/>
    <xf numFmtId="0" fontId="2" fillId="0" borderId="2" xfId="0" applyFont="1" applyBorder="1"/>
    <xf numFmtId="0" fontId="2" fillId="0" borderId="3"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xf numFmtId="0" fontId="2" fillId="0" borderId="6" xfId="0" applyFont="1" applyBorder="1"/>
    <xf numFmtId="0" fontId="1" fillId="0" borderId="6" xfId="0" applyFont="1" applyBorder="1"/>
    <xf numFmtId="0" fontId="4" fillId="2" borderId="0" xfId="2"/>
    <xf numFmtId="0" fontId="0" fillId="4" borderId="0" xfId="0" applyFill="1"/>
    <xf numFmtId="0" fontId="5" fillId="3" borderId="9" xfId="3"/>
    <xf numFmtId="0" fontId="6" fillId="0" borderId="0" xfId="0" applyFont="1"/>
    <xf numFmtId="0" fontId="0" fillId="0" borderId="11" xfId="0" applyFill="1" applyBorder="1" applyAlignment="1"/>
    <xf numFmtId="0" fontId="7" fillId="0" borderId="10" xfId="0" applyFont="1" applyFill="1" applyBorder="1" applyAlignment="1">
      <alignment horizontal="center"/>
    </xf>
    <xf numFmtId="0" fontId="0" fillId="0" borderId="12" xfId="0" applyFill="1" applyBorder="1" applyAlignment="1"/>
    <xf numFmtId="0" fontId="0" fillId="0" borderId="11" xfId="0" applyNumberFormat="1" applyFill="1" applyBorder="1" applyAlignment="1"/>
    <xf numFmtId="0" fontId="0" fillId="0" borderId="12" xfId="0" applyNumberFormat="1" applyFill="1" applyBorder="1" applyAlignment="1"/>
    <xf numFmtId="164" fontId="0" fillId="0" borderId="0" xfId="0" applyNumberFormat="1"/>
    <xf numFmtId="164" fontId="5" fillId="3" borderId="9" xfId="1" applyNumberFormat="1" applyFont="1" applyFill="1" applyBorder="1"/>
    <xf numFmtId="164" fontId="0" fillId="0" borderId="0" xfId="1" applyNumberFormat="1" applyFont="1"/>
    <xf numFmtId="0" fontId="8" fillId="0" borderId="0" xfId="0" applyFont="1"/>
    <xf numFmtId="0" fontId="1" fillId="0" borderId="0" xfId="0" quotePrefix="1" applyFont="1"/>
    <xf numFmtId="164" fontId="5" fillId="3" borderId="9" xfId="3" applyNumberFormat="1"/>
    <xf numFmtId="0" fontId="2" fillId="0" borderId="0" xfId="0" applyFont="1" applyAlignment="1">
      <alignment horizontal="center"/>
    </xf>
    <xf numFmtId="0" fontId="2" fillId="0" borderId="2" xfId="0" applyFont="1" applyBorder="1" applyAlignment="1">
      <alignment horizont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wrapText="1"/>
    </xf>
    <xf numFmtId="0" fontId="2" fillId="0" borderId="5" xfId="0" applyFont="1" applyBorder="1" applyAlignment="1">
      <alignment horizontal="center" wrapText="1"/>
    </xf>
    <xf numFmtId="0" fontId="5" fillId="3" borderId="9" xfId="3" applyNumberFormat="1"/>
    <xf numFmtId="0" fontId="1" fillId="0" borderId="0" xfId="0" applyFont="1" applyFill="1" applyBorder="1"/>
    <xf numFmtId="166" fontId="5" fillId="3" borderId="9" xfId="3" applyNumberFormat="1"/>
    <xf numFmtId="170" fontId="1" fillId="0" borderId="4" xfId="1" applyNumberFormat="1" applyFont="1" applyBorder="1"/>
    <xf numFmtId="170" fontId="1" fillId="0" borderId="0" xfId="0" applyNumberFormat="1" applyFont="1"/>
    <xf numFmtId="170" fontId="1" fillId="0" borderId="6" xfId="1" applyNumberFormat="1" applyFont="1" applyBorder="1"/>
    <xf numFmtId="170" fontId="1" fillId="0" borderId="7" xfId="0" applyNumberFormat="1" applyFont="1" applyBorder="1"/>
    <xf numFmtId="170" fontId="1" fillId="0" borderId="2" xfId="1" applyNumberFormat="1" applyFont="1" applyBorder="1"/>
    <xf numFmtId="170" fontId="1" fillId="0" borderId="3" xfId="1" applyNumberFormat="1" applyFont="1" applyBorder="1"/>
    <xf numFmtId="172" fontId="1" fillId="0" borderId="0" xfId="0" applyNumberFormat="1" applyFont="1"/>
    <xf numFmtId="172" fontId="5" fillId="3" borderId="9" xfId="3" applyNumberFormat="1"/>
    <xf numFmtId="0" fontId="9" fillId="0" borderId="10" xfId="0" applyFont="1" applyFill="1" applyBorder="1" applyAlignment="1">
      <alignment horizontal="center"/>
    </xf>
    <xf numFmtId="0" fontId="0" fillId="0" borderId="11" xfId="0" quotePrefix="1" applyFill="1" applyBorder="1" applyAlignment="1"/>
    <xf numFmtId="172" fontId="0" fillId="0" borderId="11" xfId="0" applyNumberFormat="1" applyFill="1" applyBorder="1" applyAlignment="1"/>
    <xf numFmtId="2" fontId="1" fillId="0" borderId="0" xfId="0" applyNumberFormat="1" applyFont="1"/>
    <xf numFmtId="2" fontId="0" fillId="0" borderId="0" xfId="0" applyNumberFormat="1"/>
    <xf numFmtId="1" fontId="1" fillId="0" borderId="0" xfId="0" applyNumberFormat="1" applyFont="1"/>
    <xf numFmtId="174" fontId="0" fillId="4" borderId="0" xfId="0" applyNumberFormat="1" applyFill="1"/>
    <xf numFmtId="1" fontId="0" fillId="4" borderId="0" xfId="0" applyNumberFormat="1" applyFill="1"/>
    <xf numFmtId="166" fontId="0" fillId="0" borderId="11" xfId="0" applyNumberFormat="1" applyFill="1" applyBorder="1" applyAlignment="1"/>
    <xf numFmtId="174" fontId="0" fillId="0" borderId="12" xfId="0" applyNumberFormat="1" applyFill="1" applyBorder="1" applyAlignment="1"/>
    <xf numFmtId="1" fontId="0" fillId="0" borderId="12" xfId="0" applyNumberFormat="1" applyFill="1" applyBorder="1" applyAlignment="1"/>
  </cellXfs>
  <cellStyles count="4">
    <cellStyle name="Bevitel" xfId="3" builtinId="20"/>
    <cellStyle name="Jó" xfId="2" builtinId="26"/>
    <cellStyle name="Normál" xfId="0" builtinId="0"/>
    <cellStyle name="Pénznem"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38099</xdr:colOff>
      <xdr:row>2</xdr:row>
      <xdr:rowOff>190500</xdr:rowOff>
    </xdr:from>
    <xdr:to>
      <xdr:col>10</xdr:col>
      <xdr:colOff>9525</xdr:colOff>
      <xdr:row>13</xdr:row>
      <xdr:rowOff>209550</xdr:rowOff>
    </xdr:to>
    <xdr:sp macro="" textlink="">
      <xdr:nvSpPr>
        <xdr:cNvPr id="2" name="BlokTextu 1">
          <a:extLst>
            <a:ext uri="{FF2B5EF4-FFF2-40B4-BE49-F238E27FC236}">
              <a16:creationId xmlns:a16="http://schemas.microsoft.com/office/drawing/2014/main" id="{0361BAE3-5CAD-4B5C-B6DC-D2B2A153FEA7}"/>
            </a:ext>
          </a:extLst>
        </xdr:cNvPr>
        <xdr:cNvSpPr txBox="1"/>
      </xdr:nvSpPr>
      <xdr:spPr>
        <a:xfrm>
          <a:off x="38099" y="723900"/>
          <a:ext cx="6067426" cy="2952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a:t>A </a:t>
          </a:r>
          <a:r>
            <a:rPr lang="en-US" sz="1200"/>
            <a:t>farmernek el kell döntenie, hogy ebben az évben hány hold kukoricát</a:t>
          </a:r>
          <a:r>
            <a:rPr lang="hu-HU" sz="1200"/>
            <a:t> </a:t>
          </a:r>
          <a:r>
            <a:rPr lang="en-US" sz="1200"/>
            <a:t>és hány </a:t>
          </a:r>
          <a:r>
            <a:rPr lang="hu-HU" sz="1200"/>
            <a:t>hold</a:t>
          </a:r>
          <a:r>
            <a:rPr lang="en-US" sz="1200"/>
            <a:t> búzát ültessen. Egy </a:t>
          </a:r>
          <a:r>
            <a:rPr lang="hu-HU" sz="1200"/>
            <a:t>hold</a:t>
          </a:r>
          <a:r>
            <a:rPr lang="en-US" sz="1200"/>
            <a:t> hozama 25 mázsa búza, és ez az egy hold heti</a:t>
          </a:r>
          <a:r>
            <a:rPr lang="hu-HU" sz="1200"/>
            <a:t> </a:t>
          </a:r>
          <a:r>
            <a:rPr lang="en-US" sz="1200"/>
            <a:t>10 óra munkát igényel. Egy hold hozama 10 mázsa kukorica, és ez az egy hold heti 4</a:t>
          </a:r>
          <a:r>
            <a:rPr lang="hu-HU" sz="1200"/>
            <a:t> </a:t>
          </a:r>
          <a:r>
            <a:rPr lang="en-US" sz="1200"/>
            <a:t>óra munkát igényel. A búza mázsánként 4$-ért adható el, és a kukorica eladási ára 3$</a:t>
          </a:r>
          <a:r>
            <a:rPr lang="hu-HU" sz="1200"/>
            <a:t> </a:t>
          </a:r>
          <a:r>
            <a:rPr lang="en-US" sz="1200"/>
            <a:t>mázsánként. A farmernak hét hold földje van és heti 40 munkaóra áll rendelkezésére.</a:t>
          </a:r>
          <a:r>
            <a:rPr lang="hu-HU" sz="1200"/>
            <a:t> </a:t>
          </a:r>
          <a:r>
            <a:rPr lang="en-US" sz="1200"/>
            <a:t>Kormányzati el</a:t>
          </a:r>
          <a:r>
            <a:rPr lang="hu-HU" sz="1200"/>
            <a:t>ő</a:t>
          </a:r>
          <a:r>
            <a:rPr lang="en-US" sz="1200"/>
            <a:t>írás értelmében ebben az évben legalább 30 mázsa kukoricát kell termelni.</a:t>
          </a:r>
          <a:r>
            <a:rPr lang="hu-HU" sz="1200"/>
            <a:t> </a:t>
          </a:r>
          <a:r>
            <a:rPr lang="en-US" sz="1200"/>
            <a:t>Maximalizáljuk a búzából és kukoricából származó teljes jövedelmet!</a:t>
          </a:r>
          <a:r>
            <a:rPr lang="hu-HU" sz="1200" baseline="30000"/>
            <a:t>1</a:t>
          </a:r>
        </a:p>
        <a:p>
          <a:pPr algn="just"/>
          <a:endParaRPr lang="hu-HU" sz="1200"/>
        </a:p>
        <a:p>
          <a:pPr algn="just"/>
          <a:r>
            <a:rPr lang="en-US" sz="1200" b="0" i="1" u="none" strike="noStrike" baseline="30000">
              <a:solidFill>
                <a:schemeClr val="dk1"/>
              </a:solidFill>
              <a:latin typeface="+mn-lt"/>
              <a:ea typeface="+mn-ea"/>
              <a:cs typeface="+mn-cs"/>
            </a:rPr>
            <a:t>1</a:t>
          </a:r>
          <a:r>
            <a:rPr lang="en-US" sz="1200" b="0" i="1" u="none" strike="noStrike" baseline="0">
              <a:solidFill>
                <a:schemeClr val="dk1"/>
              </a:solidFill>
              <a:latin typeface="+mn-lt"/>
              <a:ea typeface="+mn-ea"/>
              <a:cs typeface="+mn-cs"/>
            </a:rPr>
            <a:t>Wayne L. Winston: Operációkutatás, Aula, 2003, 58. oldal</a:t>
          </a:r>
          <a:r>
            <a:rPr lang="hu-HU" sz="1200" b="0" i="1" u="none" strike="noStrike" baseline="0">
              <a:solidFill>
                <a:schemeClr val="dk1"/>
              </a:solidFill>
              <a:latin typeface="+mn-lt"/>
              <a:ea typeface="+mn-ea"/>
              <a:cs typeface="+mn-cs"/>
            </a:rPr>
            <a:t> alapján</a:t>
          </a:r>
          <a:endParaRPr lang="en-US" sz="1200" i="1"/>
        </a:p>
      </xdr:txBody>
    </xdr:sp>
    <xdr:clientData/>
  </xdr:twoCellAnchor>
  <xdr:oneCellAnchor>
    <xdr:from>
      <xdr:col>0</xdr:col>
      <xdr:colOff>180975</xdr:colOff>
      <xdr:row>19</xdr:row>
      <xdr:rowOff>23812</xdr:rowOff>
    </xdr:from>
    <xdr:ext cx="2305050" cy="8239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3824287"/>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≤7</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+4∗</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≥30</m:t>
                    </m:r>
                  </m:oMath>
                </m:oMathPara>
              </a14:m>
              <a:endParaRPr lang="hu-HU" sz="1600" b="0">
                <a:ea typeface="Cambria Math" panose="02040503050406030204" pitchFamily="18" charset="0"/>
              </a:endParaRPr>
            </a:p>
            <a:p>
              <a:endParaRPr lang="en-US" sz="1600"/>
            </a:p>
          </xdr:txBody>
        </xdr:sp>
      </mc:Choice>
      <mc:Fallback xmlns="">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3824287"/>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≤7</a:t>
              </a:r>
              <a:r>
                <a:rPr lang="hu-HU" sz="1600" b="0" i="1">
                  <a:latin typeface="Cambria Math" panose="02040503050406030204" pitchFamily="18" charset="0"/>
                  <a:ea typeface="Cambria Math" panose="02040503050406030204" pitchFamily="18" charset="0"/>
                </a:rPr>
                <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10∗𝑥_1+4∗𝑥_2≤40</a:t>
              </a:r>
              <a:r>
                <a:rPr lang="hu-HU" sz="1600" b="0" i="1">
                  <a:latin typeface="Cambria Math" panose="02040503050406030204" pitchFamily="18" charset="0"/>
                  <a:ea typeface="Cambria Math" panose="02040503050406030204" pitchFamily="18" charset="0"/>
                </a:rPr>
                <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10∗𝑥_2≥30</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333375</xdr:colOff>
      <xdr:row>15</xdr:row>
      <xdr:rowOff>61912</xdr:rowOff>
    </xdr:from>
    <xdr:ext cx="3105150"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3062287"/>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𝑏</m:t>
                    </m:r>
                    <m:r>
                      <a:rPr lang="hu-HU" sz="1600" b="0" i="1">
                        <a:latin typeface="Cambria Math" panose="02040503050406030204" pitchFamily="18" charset="0"/>
                      </a:rPr>
                      <m:t>ú</m:t>
                    </m:r>
                    <m:r>
                      <a:rPr lang="hu-HU" sz="1600" b="0" i="1">
                        <a:latin typeface="Cambria Math" panose="02040503050406030204" pitchFamily="18" charset="0"/>
                      </a:rPr>
                      <m:t>𝑧</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𝑘𝑢𝑘𝑜𝑟𝑖𝑐</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Para>
              </a14:m>
              <a:endParaRPr lang="en-US" sz="1600"/>
            </a:p>
          </xdr:txBody>
        </xdr:sp>
      </mc:Choice>
      <mc:Fallback xmlns="">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3062287"/>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ℎ𝑜𝑙𝑑 𝑏ú𝑧á𝑡 ü𝑙𝑡𝑒𝑡</a:t>
              </a:r>
              <a:br>
                <a:rPr lang="hu-HU" sz="1600" b="0" i="1">
                  <a:latin typeface="Cambria Math" panose="02040503050406030204" pitchFamily="18" charset="0"/>
                </a:rPr>
              </a:br>
              <a:r>
                <a:rPr lang="hu-HU" sz="1600" b="0" i="0">
                  <a:latin typeface="Cambria Math" panose="02040503050406030204" pitchFamily="18" charset="0"/>
                </a:rPr>
                <a:t>𝑥_2=𝑎ℎá𝑛𝑦 ℎ𝑜𝑙𝑑 𝑘𝑢𝑘𝑜𝑟𝑖𝑐á𝑡 ü𝑙𝑡𝑒𝑡</a:t>
              </a:r>
              <a:endParaRPr lang="en-US" sz="1600"/>
            </a:p>
          </xdr:txBody>
        </xdr:sp>
      </mc:Fallback>
    </mc:AlternateContent>
    <xdr:clientData/>
  </xdr:oneCellAnchor>
  <xdr:oneCellAnchor>
    <xdr:from>
      <xdr:col>0</xdr:col>
      <xdr:colOff>447675</xdr:colOff>
      <xdr:row>24</xdr:row>
      <xdr:rowOff>233362</xdr:rowOff>
    </xdr:from>
    <xdr:ext cx="630108" cy="49103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30</xdr:row>
      <xdr:rowOff>80962</xdr:rowOff>
    </xdr:from>
    <xdr:ext cx="4768550" cy="25045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=4∗25∗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=100∗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max⁡〖𝑧=4∗25∗𝑥_1+3∗10∗𝑥_2=100∗𝑥_1+30∗𝑥_2 〗</a:t>
              </a:r>
              <a:endParaRPr lang="en-US" sz="16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47625</xdr:rowOff>
    </xdr:from>
    <xdr:to>
      <xdr:col>12</xdr:col>
      <xdr:colOff>219075</xdr:colOff>
      <xdr:row>12</xdr:row>
      <xdr:rowOff>171450</xdr:rowOff>
    </xdr:to>
    <xdr:sp macro="" textlink="">
      <xdr:nvSpPr>
        <xdr:cNvPr id="2" name="TextBox 1">
          <a:extLst>
            <a:ext uri="{FF2B5EF4-FFF2-40B4-BE49-F238E27FC236}">
              <a16:creationId xmlns:a16="http://schemas.microsoft.com/office/drawing/2014/main" id="{CBFDA057-3953-4A58-AB4A-60DF69651866}"/>
            </a:ext>
          </a:extLst>
        </xdr:cNvPr>
        <xdr:cNvSpPr txBox="1"/>
      </xdr:nvSpPr>
      <xdr:spPr>
        <a:xfrm>
          <a:off x="76200" y="47625"/>
          <a:ext cx="7458075" cy="2524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a:ln>
                <a:noFill/>
              </a:ln>
              <a:latin typeface="+mn-lt"/>
            </a:rPr>
            <a:t>A asztalos</a:t>
          </a:r>
          <a:r>
            <a:rPr lang="en-US" sz="1200">
              <a:ln>
                <a:noFill/>
              </a:ln>
              <a:latin typeface="+mn-lt"/>
            </a:rPr>
            <a:t> cég kétfajta fából készült </a:t>
          </a:r>
          <a:r>
            <a:rPr lang="hu-HU" sz="1200">
              <a:ln>
                <a:noFill/>
              </a:ln>
              <a:latin typeface="+mn-lt"/>
            </a:rPr>
            <a:t>bútort</a:t>
          </a:r>
          <a:r>
            <a:rPr lang="en-US" sz="1200">
              <a:ln>
                <a:noFill/>
              </a:ln>
              <a:latin typeface="+mn-lt"/>
            </a:rPr>
            <a:t> gyárt: </a:t>
          </a:r>
          <a:r>
            <a:rPr lang="hu-HU" sz="1200">
              <a:ln>
                <a:noFill/>
              </a:ln>
              <a:latin typeface="+mn-lt"/>
            </a:rPr>
            <a:t>asztalokat</a:t>
          </a:r>
          <a:r>
            <a:rPr lang="en-US" sz="1200">
              <a:ln>
                <a:noFill/>
              </a:ln>
              <a:latin typeface="+mn-lt"/>
            </a:rPr>
            <a:t> és</a:t>
          </a:r>
          <a:r>
            <a:rPr lang="hu-HU" sz="1200">
              <a:ln>
                <a:noFill/>
              </a:ln>
              <a:latin typeface="+mn-lt"/>
            </a:rPr>
            <a:t> székeket</a:t>
          </a:r>
          <a:r>
            <a:rPr lang="en-US" sz="1200">
              <a:ln>
                <a:noFill/>
              </a:ln>
              <a:latin typeface="+mn-lt"/>
            </a:rPr>
            <a:t>. Egy </a:t>
          </a:r>
          <a:r>
            <a:rPr lang="hu-HU" sz="1200">
              <a:ln>
                <a:noFill/>
              </a:ln>
              <a:latin typeface="+mn-lt"/>
            </a:rPr>
            <a:t>asztalt</a:t>
          </a:r>
          <a:r>
            <a:rPr lang="en-US" sz="1200">
              <a:ln>
                <a:noFill/>
              </a:ln>
              <a:latin typeface="+mn-lt"/>
            </a:rPr>
            <a:t> 27$-ért lehet eladni, és el</a:t>
          </a:r>
          <a:r>
            <a:rPr lang="hu-HU" sz="1200">
              <a:ln>
                <a:noFill/>
              </a:ln>
              <a:latin typeface="+mn-lt"/>
            </a:rPr>
            <a:t>ő</a:t>
          </a:r>
          <a:r>
            <a:rPr lang="en-US" sz="1200">
              <a:ln>
                <a:noFill/>
              </a:ln>
              <a:latin typeface="+mn-lt"/>
            </a:rPr>
            <a:t>állításához 10$ érték</a:t>
          </a:r>
          <a:r>
            <a:rPr lang="hu-HU" sz="1200">
              <a:ln>
                <a:noFill/>
              </a:ln>
              <a:latin typeface="+mn-lt"/>
            </a:rPr>
            <a:t>ű</a:t>
          </a:r>
          <a:r>
            <a:rPr lang="en-US" sz="1200">
              <a:ln>
                <a:noFill/>
              </a:ln>
              <a:latin typeface="+mn-lt"/>
            </a:rPr>
            <a:t> nyersanyag</a:t>
          </a:r>
          <a:r>
            <a:rPr lang="hu-HU" sz="1200">
              <a:ln>
                <a:noFill/>
              </a:ln>
              <a:latin typeface="+mn-lt"/>
            </a:rPr>
            <a:t> </a:t>
          </a:r>
          <a:r>
            <a:rPr lang="en-US" sz="1200">
              <a:ln>
                <a:noFill/>
              </a:ln>
              <a:latin typeface="+mn-lt"/>
            </a:rPr>
            <a:t>szükséges. Minden legyártott </a:t>
          </a:r>
          <a:r>
            <a:rPr lang="hu-HU" sz="1200">
              <a:ln>
                <a:noFill/>
              </a:ln>
              <a:latin typeface="+mn-lt"/>
            </a:rPr>
            <a:t>asztal</a:t>
          </a:r>
          <a:r>
            <a:rPr lang="en-US" sz="1200">
              <a:ln>
                <a:noFill/>
              </a:ln>
              <a:latin typeface="+mn-lt"/>
            </a:rPr>
            <a:t> 14 dollárral növeli </a:t>
          </a:r>
          <a:r>
            <a:rPr lang="hu-HU" sz="1200">
              <a:ln>
                <a:noFill/>
              </a:ln>
              <a:latin typeface="+mn-lt"/>
            </a:rPr>
            <a:t>a cég</a:t>
          </a:r>
          <a:r>
            <a:rPr lang="en-US" sz="1200">
              <a:ln>
                <a:noFill/>
              </a:ln>
              <a:latin typeface="+mn-lt"/>
            </a:rPr>
            <a:t> bérben jelentkez</a:t>
          </a:r>
          <a:r>
            <a:rPr lang="hu-HU" sz="1200">
              <a:ln>
                <a:noFill/>
              </a:ln>
              <a:latin typeface="+mn-lt"/>
            </a:rPr>
            <a:t>ő</a:t>
          </a:r>
          <a:r>
            <a:rPr lang="en-US" sz="1200">
              <a:ln>
                <a:noFill/>
              </a:ln>
              <a:latin typeface="+mn-lt"/>
            </a:rPr>
            <a:t> változó költségét és az általános költséget. Egy </a:t>
          </a:r>
          <a:r>
            <a:rPr lang="hu-HU" sz="1200">
              <a:ln>
                <a:noFill/>
              </a:ln>
              <a:latin typeface="+mn-lt"/>
            </a:rPr>
            <a:t>szék</a:t>
          </a:r>
          <a:r>
            <a:rPr lang="en-US" sz="1200">
              <a:ln>
                <a:noFill/>
              </a:ln>
              <a:latin typeface="+mn-lt"/>
            </a:rPr>
            <a:t> 21$-ért adható el, el</a:t>
          </a:r>
          <a:r>
            <a:rPr lang="hu-HU" sz="1200">
              <a:ln>
                <a:noFill/>
              </a:ln>
              <a:latin typeface="+mn-lt"/>
            </a:rPr>
            <a:t>ő</a:t>
          </a:r>
          <a:r>
            <a:rPr lang="en-US" sz="1200">
              <a:ln>
                <a:noFill/>
              </a:ln>
              <a:latin typeface="+mn-lt"/>
            </a:rPr>
            <a:t>állításához 9$</a:t>
          </a:r>
          <a:r>
            <a:rPr lang="hu-HU" sz="1200">
              <a:ln>
                <a:noFill/>
              </a:ln>
              <a:latin typeface="+mn-lt"/>
            </a:rPr>
            <a:t> </a:t>
          </a:r>
          <a:r>
            <a:rPr lang="en-US" sz="1200">
              <a:ln>
                <a:noFill/>
              </a:ln>
              <a:latin typeface="+mn-lt"/>
            </a:rPr>
            <a:t>érték</a:t>
          </a:r>
          <a:r>
            <a:rPr lang="hu-HU" sz="1200">
              <a:ln>
                <a:noFill/>
              </a:ln>
              <a:latin typeface="+mn-lt"/>
            </a:rPr>
            <a:t>ű</a:t>
          </a:r>
          <a:r>
            <a:rPr lang="en-US" sz="1200">
              <a:ln>
                <a:noFill/>
              </a:ln>
              <a:latin typeface="+mn-lt"/>
            </a:rPr>
            <a:t> nyersanyag szükséges. Minden legyártott </a:t>
          </a:r>
          <a:r>
            <a:rPr lang="hu-HU" sz="1200">
              <a:ln>
                <a:noFill/>
              </a:ln>
              <a:latin typeface="+mn-lt"/>
            </a:rPr>
            <a:t>szék</a:t>
          </a:r>
          <a:r>
            <a:rPr lang="en-US" sz="1200">
              <a:ln>
                <a:noFill/>
              </a:ln>
              <a:latin typeface="+mn-lt"/>
            </a:rPr>
            <a:t> 10 dollárral növeli a változó- és általános költségeket. A</a:t>
          </a:r>
          <a:r>
            <a:rPr lang="hu-HU" sz="1200">
              <a:ln>
                <a:noFill/>
              </a:ln>
              <a:latin typeface="+mn-lt"/>
            </a:rPr>
            <a:t>z</a:t>
          </a:r>
          <a:r>
            <a:rPr lang="en-US" sz="1200">
              <a:ln>
                <a:noFill/>
              </a:ln>
              <a:latin typeface="+mn-lt"/>
            </a:rPr>
            <a:t> </a:t>
          </a:r>
          <a:r>
            <a:rPr lang="hu-HU" sz="1200">
              <a:ln>
                <a:noFill/>
              </a:ln>
              <a:latin typeface="+mn-lt"/>
            </a:rPr>
            <a:t>asztalok</a:t>
          </a:r>
          <a:r>
            <a:rPr lang="en-US" sz="1200">
              <a:ln>
                <a:noFill/>
              </a:ln>
              <a:latin typeface="+mn-lt"/>
            </a:rPr>
            <a:t> és </a:t>
          </a:r>
          <a:r>
            <a:rPr lang="hu-HU" sz="1200">
              <a:ln>
                <a:noFill/>
              </a:ln>
              <a:latin typeface="+mn-lt"/>
            </a:rPr>
            <a:t>székek</a:t>
          </a:r>
          <a:r>
            <a:rPr lang="en-US" sz="1200">
              <a:ln>
                <a:noFill/>
              </a:ln>
              <a:latin typeface="+mn-lt"/>
            </a:rPr>
            <a:t> gyártása kétféle szakképzett munkát igényel:</a:t>
          </a:r>
          <a:r>
            <a:rPr lang="hu-HU" sz="1200">
              <a:ln>
                <a:noFill/>
              </a:ln>
              <a:latin typeface="+mn-lt"/>
            </a:rPr>
            <a:t> </a:t>
          </a:r>
          <a:r>
            <a:rPr lang="en-US" sz="1200">
              <a:ln>
                <a:noFill/>
              </a:ln>
              <a:latin typeface="+mn-lt"/>
            </a:rPr>
            <a:t>fafaragó és felületkezel</a:t>
          </a:r>
          <a:r>
            <a:rPr lang="hu-HU" sz="1200">
              <a:ln>
                <a:noFill/>
              </a:ln>
              <a:latin typeface="+mn-lt"/>
            </a:rPr>
            <a:t>ő</a:t>
          </a:r>
          <a:r>
            <a:rPr lang="en-US" sz="1200">
              <a:ln>
                <a:noFill/>
              </a:ln>
              <a:latin typeface="+mn-lt"/>
            </a:rPr>
            <a:t> munkát. Egy </a:t>
          </a:r>
          <a:r>
            <a:rPr lang="hu-HU" sz="1200">
              <a:ln>
                <a:noFill/>
              </a:ln>
              <a:latin typeface="+mn-lt"/>
            </a:rPr>
            <a:t>asztal</a:t>
          </a:r>
          <a:r>
            <a:rPr lang="en-US" sz="1200">
              <a:ln>
                <a:noFill/>
              </a:ln>
              <a:latin typeface="+mn-lt"/>
            </a:rPr>
            <a:t> el</a:t>
          </a:r>
          <a:r>
            <a:rPr lang="hu-HU" sz="1200">
              <a:ln>
                <a:noFill/>
              </a:ln>
              <a:latin typeface="+mn-lt"/>
            </a:rPr>
            <a:t>ő</a:t>
          </a:r>
          <a:r>
            <a:rPr lang="en-US" sz="1200">
              <a:ln>
                <a:noFill/>
              </a:ln>
              <a:latin typeface="+mn-lt"/>
            </a:rPr>
            <a:t>állításához 2 óra felületkezel</a:t>
          </a:r>
          <a:r>
            <a:rPr lang="hu-HU" sz="1200">
              <a:ln>
                <a:noFill/>
              </a:ln>
              <a:latin typeface="+mn-lt"/>
            </a:rPr>
            <a:t>ő</a:t>
          </a:r>
          <a:r>
            <a:rPr lang="en-US" sz="1200">
              <a:ln>
                <a:noFill/>
              </a:ln>
              <a:latin typeface="+mn-lt"/>
            </a:rPr>
            <a:t> munka és 1</a:t>
          </a:r>
          <a:r>
            <a:rPr lang="hu-HU" sz="1200">
              <a:ln>
                <a:noFill/>
              </a:ln>
              <a:latin typeface="+mn-lt"/>
            </a:rPr>
            <a:t> </a:t>
          </a:r>
          <a:r>
            <a:rPr lang="en-US" sz="1200">
              <a:ln>
                <a:noFill/>
              </a:ln>
              <a:latin typeface="+mn-lt"/>
            </a:rPr>
            <a:t>óra fafaragó munka szükséges. Egy </a:t>
          </a:r>
          <a:r>
            <a:rPr lang="hu-HU" sz="1200">
              <a:ln>
                <a:noFill/>
              </a:ln>
              <a:latin typeface="+mn-lt"/>
            </a:rPr>
            <a:t>székhez</a:t>
          </a:r>
          <a:r>
            <a:rPr lang="en-US" sz="1200">
              <a:ln>
                <a:noFill/>
              </a:ln>
              <a:latin typeface="+mn-lt"/>
            </a:rPr>
            <a:t> 1 óra felületkezel</a:t>
          </a:r>
          <a:r>
            <a:rPr lang="hu-HU" sz="1200">
              <a:ln>
                <a:noFill/>
              </a:ln>
              <a:latin typeface="+mn-lt"/>
            </a:rPr>
            <a:t>ő</a:t>
          </a:r>
          <a:r>
            <a:rPr lang="en-US" sz="1200">
              <a:ln>
                <a:noFill/>
              </a:ln>
              <a:latin typeface="+mn-lt"/>
            </a:rPr>
            <a:t> és 1 óra fafaragó munka</a:t>
          </a:r>
          <a:r>
            <a:rPr lang="hu-HU" sz="1200">
              <a:ln>
                <a:noFill/>
              </a:ln>
              <a:latin typeface="+mn-lt"/>
            </a:rPr>
            <a:t> </a:t>
          </a:r>
          <a:r>
            <a:rPr lang="en-US" sz="1200">
              <a:ln>
                <a:noFill/>
              </a:ln>
              <a:latin typeface="+mn-lt"/>
            </a:rPr>
            <a:t>kell. </a:t>
          </a:r>
          <a:r>
            <a:rPr lang="hu-HU" sz="1200">
              <a:ln>
                <a:noFill/>
              </a:ln>
              <a:latin typeface="+mn-lt"/>
            </a:rPr>
            <a:t>A cégnek</a:t>
          </a:r>
          <a:r>
            <a:rPr lang="en-US" sz="1200">
              <a:ln>
                <a:noFill/>
              </a:ln>
              <a:latin typeface="+mn-lt"/>
            </a:rPr>
            <a:t> minden héten korlátlan mennyiség</a:t>
          </a:r>
          <a:r>
            <a:rPr lang="hu-HU" sz="1200">
              <a:ln>
                <a:noFill/>
              </a:ln>
              <a:latin typeface="+mn-lt"/>
            </a:rPr>
            <a:t>ű</a:t>
          </a:r>
          <a:r>
            <a:rPr lang="en-US" sz="1200">
              <a:ln>
                <a:noFill/>
              </a:ln>
              <a:latin typeface="+mn-lt"/>
            </a:rPr>
            <a:t> nyersanyag áll rendelkezésére, de</a:t>
          </a:r>
          <a:r>
            <a:rPr lang="hu-HU" sz="1200">
              <a:ln>
                <a:noFill/>
              </a:ln>
              <a:latin typeface="+mn-lt"/>
            </a:rPr>
            <a:t> </a:t>
          </a:r>
          <a:r>
            <a:rPr lang="en-US" sz="1200">
              <a:ln>
                <a:noFill/>
              </a:ln>
              <a:latin typeface="+mn-lt"/>
            </a:rPr>
            <a:t>csak 100 felületkezel</a:t>
          </a:r>
          <a:r>
            <a:rPr lang="hu-HU" sz="1200">
              <a:ln>
                <a:noFill/>
              </a:ln>
              <a:latin typeface="+mn-lt"/>
            </a:rPr>
            <a:t>ő</a:t>
          </a:r>
          <a:r>
            <a:rPr lang="en-US" sz="1200">
              <a:ln>
                <a:noFill/>
              </a:ln>
              <a:latin typeface="+mn-lt"/>
            </a:rPr>
            <a:t> munkaóra és 80 fafaragó munkaóra használható fel. A </a:t>
          </a:r>
          <a:r>
            <a:rPr lang="hu-HU" sz="1200">
              <a:ln>
                <a:noFill/>
              </a:ln>
              <a:latin typeface="+mn-lt"/>
            </a:rPr>
            <a:t>székek </a:t>
          </a:r>
          <a:r>
            <a:rPr lang="en-US" sz="1200">
              <a:ln>
                <a:noFill/>
              </a:ln>
              <a:latin typeface="+mn-lt"/>
            </a:rPr>
            <a:t>iránti kereslet korlátlan, </a:t>
          </a:r>
          <a:r>
            <a:rPr lang="hu-HU" sz="1200">
              <a:ln>
                <a:noFill/>
              </a:ln>
              <a:latin typeface="+mn-lt"/>
            </a:rPr>
            <a:t>asztalokból</a:t>
          </a:r>
          <a:r>
            <a:rPr lang="en-US" sz="1200">
              <a:ln>
                <a:noFill/>
              </a:ln>
              <a:latin typeface="+mn-lt"/>
            </a:rPr>
            <a:t> azonban legfeljebb csak 40-et vesznek meg hetente.</a:t>
          </a:r>
          <a:r>
            <a:rPr lang="hu-HU" sz="1200">
              <a:ln>
                <a:noFill/>
              </a:ln>
              <a:latin typeface="+mn-lt"/>
            </a:rPr>
            <a:t> </a:t>
          </a:r>
          <a:r>
            <a:rPr lang="en-US" sz="1200">
              <a:ln>
                <a:noFill/>
              </a:ln>
              <a:latin typeface="+mn-lt"/>
            </a:rPr>
            <a:t>Maximalizáljuk </a:t>
          </a:r>
          <a:r>
            <a:rPr lang="hu-HU" sz="1200">
              <a:ln>
                <a:noFill/>
              </a:ln>
              <a:latin typeface="+mn-lt"/>
            </a:rPr>
            <a:t>a cég</a:t>
          </a:r>
          <a:r>
            <a:rPr lang="en-US" sz="1200">
              <a:ln>
                <a:noFill/>
              </a:ln>
              <a:latin typeface="+mn-lt"/>
            </a:rPr>
            <a:t> heti pro</a:t>
          </a:r>
          <a:r>
            <a:rPr lang="hu-HU" sz="1200">
              <a:ln>
                <a:noFill/>
              </a:ln>
              <a:latin typeface="+mn-lt"/>
            </a:rPr>
            <a:t>fi</a:t>
          </a:r>
          <a:r>
            <a:rPr lang="en-US" sz="1200">
              <a:ln>
                <a:noFill/>
              </a:ln>
              <a:latin typeface="+mn-lt"/>
            </a:rPr>
            <a:t>tját (bevétel - költségek)!</a:t>
          </a:r>
          <a:r>
            <a:rPr lang="en-US" sz="1200" baseline="30000">
              <a:ln>
                <a:noFill/>
              </a:ln>
              <a:latin typeface="+mn-lt"/>
            </a:rPr>
            <a:t>1</a:t>
          </a:r>
          <a:endParaRPr lang="hu-HU" sz="1200" baseline="30000">
            <a:ln>
              <a:noFill/>
            </a:ln>
            <a:latin typeface="+mn-lt"/>
          </a:endParaRPr>
        </a:p>
        <a:p>
          <a:pPr algn="just"/>
          <a:endParaRPr lang="hu-HU" sz="1200">
            <a:ln>
              <a:noFill/>
            </a:ln>
            <a:latin typeface="+mn-lt"/>
          </a:endParaRPr>
        </a:p>
        <a:p>
          <a:pPr algn="just"/>
          <a:r>
            <a:rPr lang="en-US" sz="1200" i="1" baseline="30000">
              <a:ln>
                <a:noFill/>
              </a:ln>
              <a:latin typeface="+mn-lt"/>
            </a:rPr>
            <a:t>1</a:t>
          </a:r>
          <a:r>
            <a:rPr lang="en-US" sz="1200" i="1">
              <a:ln>
                <a:noFill/>
              </a:ln>
              <a:latin typeface="+mn-lt"/>
            </a:rPr>
            <a:t>Wayne L. Winston: Operációkutatás, Aula, 2003, 51. oldal</a:t>
          </a:r>
          <a:r>
            <a:rPr lang="hu-HU" sz="1200" i="1">
              <a:ln>
                <a:noFill/>
              </a:ln>
              <a:latin typeface="+mn-lt"/>
            </a:rPr>
            <a:t> alapján</a:t>
          </a:r>
          <a:endParaRPr lang="en-US" sz="1200" i="1">
            <a:ln>
              <a:noFill/>
            </a:ln>
            <a:latin typeface="+mn-lt"/>
          </a:endParaRPr>
        </a:p>
      </xdr:txBody>
    </xdr:sp>
    <xdr:clientData/>
  </xdr:twoCellAnchor>
  <xdr:oneCellAnchor>
    <xdr:from>
      <xdr:col>0</xdr:col>
      <xdr:colOff>180975</xdr:colOff>
      <xdr:row>20</xdr:row>
      <xdr:rowOff>42862</xdr:rowOff>
    </xdr:from>
    <xdr:ext cx="2305050" cy="82391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404336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2∗</m:t>
                        </m:r>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≤100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≤80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≤40</m:t>
                    </m:r>
                  </m:oMath>
                </m:oMathPara>
              </a14:m>
              <a:endParaRPr lang="hu-HU" sz="1600" b="0">
                <a:ea typeface="Cambria Math" panose="02040503050406030204" pitchFamily="18" charset="0"/>
              </a:endParaRPr>
            </a:p>
            <a:p>
              <a:endParaRPr lang="en-US" sz="1600"/>
            </a:p>
          </xdr:txBody>
        </xdr:sp>
      </mc:Choice>
      <mc:Fallback xmlns="">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404336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i="0">
                  <a:latin typeface="Cambria Math" panose="02040503050406030204" pitchFamily="18" charset="0"/>
                </a:rPr>
                <a:t>〖</a:t>
              </a:r>
              <a:r>
                <a:rPr lang="hu-HU" sz="1600" b="0" i="0">
                  <a:latin typeface="Cambria Math" panose="02040503050406030204" pitchFamily="18" charset="0"/>
                </a:rPr>
                <a:t>2∗𝑥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≤100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𝑥_1+𝑥_2≤80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𝑥_1≤40</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333374</xdr:colOff>
      <xdr:row>16</xdr:row>
      <xdr:rowOff>80962</xdr:rowOff>
    </xdr:from>
    <xdr:ext cx="3781425" cy="4910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32813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𝑎𝑠𝑧𝑡𝑎𝑙𝑡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𝑠𝑧</m:t>
                    </m:r>
                    <m:r>
                      <a:rPr lang="hu-HU" sz="1600" b="0" i="1">
                        <a:latin typeface="Cambria Math" panose="02040503050406030204" pitchFamily="18" charset="0"/>
                      </a:rPr>
                      <m:t>é</m:t>
                    </m:r>
                    <m:r>
                      <a:rPr lang="hu-HU" sz="1600" b="0" i="1">
                        <a:latin typeface="Cambria Math" panose="02040503050406030204" pitchFamily="18" charset="0"/>
                      </a:rPr>
                      <m:t>𝑘𝑒𝑡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Para>
              </a14:m>
              <a:endParaRPr lang="en-US" sz="1600"/>
            </a:p>
          </xdr:txBody>
        </xdr:sp>
      </mc:Choice>
      <mc:Fallback xmlns="">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32813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𝑎𝑠𝑧𝑡𝑎𝑙𝑡 𝑔𝑦á𝑟𝑡 𝑒𝑔𝑦 ℎé𝑡𝑒𝑛</a:t>
              </a:r>
              <a:br>
                <a:rPr lang="hu-HU" sz="1600" b="0" i="1">
                  <a:latin typeface="Cambria Math" panose="02040503050406030204" pitchFamily="18" charset="0"/>
                </a:rPr>
              </a:br>
              <a:r>
                <a:rPr lang="hu-HU" sz="1600" b="0" i="0">
                  <a:latin typeface="Cambria Math" panose="02040503050406030204" pitchFamily="18" charset="0"/>
                </a:rPr>
                <a:t>𝑥_2=𝑎ℎá𝑛𝑦 𝑠𝑧é𝑘𝑒𝑡 𝑔𝑦á𝑟𝑡 𝑒𝑔𝑦 ℎé𝑡𝑒𝑛</a:t>
              </a:r>
              <a:endParaRPr lang="en-US" sz="1600"/>
            </a:p>
          </xdr:txBody>
        </xdr:sp>
      </mc:Fallback>
    </mc:AlternateContent>
    <xdr:clientData/>
  </xdr:oneCellAnchor>
  <xdr:oneCellAnchor>
    <xdr:from>
      <xdr:col>0</xdr:col>
      <xdr:colOff>447675</xdr:colOff>
      <xdr:row>25</xdr:row>
      <xdr:rowOff>233362</xdr:rowOff>
    </xdr:from>
    <xdr:ext cx="630108"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31</xdr:row>
      <xdr:rowOff>80962</xdr:rowOff>
    </xdr:from>
    <xdr:ext cx="5933869"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m:t>
                        </m:r>
                        <m:d>
                          <m:dPr>
                            <m:ctrlPr>
                              <a:rPr lang="hu-HU" sz="1600" b="0" i="1">
                                <a:latin typeface="Cambria Math" panose="02040503050406030204" pitchFamily="18" charset="0"/>
                              </a:rPr>
                            </m:ctrlPr>
                          </m:dPr>
                          <m:e>
                            <m:r>
                              <a:rPr lang="hu-HU" sz="1600" b="0" i="1">
                                <a:latin typeface="Cambria Math" panose="02040503050406030204" pitchFamily="18" charset="0"/>
                              </a:rPr>
                              <m:t>27−10−14</m:t>
                            </m:r>
                          </m:e>
                        </m:d>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+(21−9−10)∗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=3∗</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max⁡〖𝑧=(27−10−14)∗𝑥_1+(21−9−10)∗𝑥_2=3∗𝑥_1+2∗𝑥_2 〗</a:t>
              </a:r>
              <a:endParaRPr lang="en-US" sz="1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11</xdr:row>
      <xdr:rowOff>9525</xdr:rowOff>
    </xdr:to>
    <xdr:sp macro="" textlink="">
      <xdr:nvSpPr>
        <xdr:cNvPr id="2" name="TextBox 1">
          <a:extLst>
            <a:ext uri="{FF2B5EF4-FFF2-40B4-BE49-F238E27FC236}">
              <a16:creationId xmlns:a16="http://schemas.microsoft.com/office/drawing/2014/main" id="{2F9B4DDB-710A-D6EF-B39F-66592225D020}"/>
            </a:ext>
          </a:extLst>
        </xdr:cNvPr>
        <xdr:cNvSpPr txBox="1"/>
      </xdr:nvSpPr>
      <xdr:spPr>
        <a:xfrm>
          <a:off x="0" y="0"/>
          <a:ext cx="643890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Kétféle terméket gyártunk (A,B). Az előállításhoz rendelkezésünkre álló erőforrások i, j, k, l . (Például: munkaórák száma, alapanyag mennyisége, elektromos energia, gépóra kapacitás). Az erőforrásokból egységnyi termék előállításhoz szükséges mennyiségek sorban 6, 3, 4, 4. Az erőforrásokból rendelkezésünkre álló összes mennyiség a kapacitás az</a:t>
          </a:r>
          <a:r>
            <a:rPr lang="hu-HU" sz="1600" baseline="0">
              <a:solidFill>
                <a:schemeClr val="dk1"/>
              </a:solidFill>
              <a:effectLst/>
              <a:latin typeface="+mn-lt"/>
              <a:ea typeface="+mn-ea"/>
              <a:cs typeface="+mn-cs"/>
            </a:rPr>
            <a:t> eddigi</a:t>
          </a:r>
          <a:r>
            <a:rPr lang="hu-HU" sz="1600">
              <a:solidFill>
                <a:schemeClr val="dk1"/>
              </a:solidFill>
              <a:effectLst/>
              <a:latin typeface="+mn-lt"/>
              <a:ea typeface="+mn-ea"/>
              <a:cs typeface="+mn-cs"/>
            </a:rPr>
            <a:t> felsorolás mintáját követve 16, 10, 16, 12. Ismert még a feladat elvégzéséhez az egyes termékekhez tartozó haszon a következő: A</a:t>
          </a:r>
          <a:r>
            <a:rPr lang="hu-HU" sz="1600" baseline="0">
              <a:solidFill>
                <a:schemeClr val="dk1"/>
              </a:solidFill>
              <a:effectLst/>
              <a:latin typeface="+mn-lt"/>
              <a:ea typeface="+mn-ea"/>
              <a:cs typeface="+mn-cs"/>
            </a:rPr>
            <a:t> termék 2 egység, B termék 3.</a:t>
          </a:r>
          <a:r>
            <a:rPr lang="hu-HU" sz="1600">
              <a:solidFill>
                <a:schemeClr val="dk1"/>
              </a:solidFill>
              <a:effectLst/>
              <a:latin typeface="+mn-lt"/>
              <a:ea typeface="+mn-ea"/>
              <a:cs typeface="+mn-cs"/>
            </a:rPr>
            <a:t> </a:t>
          </a:r>
          <a:r>
            <a:rPr lang="hu-HU" sz="1600" b="1">
              <a:solidFill>
                <a:schemeClr val="dk1"/>
              </a:solidFill>
              <a:effectLst/>
              <a:latin typeface="+mn-lt"/>
              <a:ea typeface="+mn-ea"/>
              <a:cs typeface="+mn-cs"/>
            </a:rPr>
            <a:t>(Megoldás: 14 egység)</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342900</xdr:colOff>
      <xdr:row>7</xdr:row>
      <xdr:rowOff>180975</xdr:rowOff>
    </xdr:to>
    <xdr:sp macro="" textlink="">
      <xdr:nvSpPr>
        <xdr:cNvPr id="2" name="TextBox 1">
          <a:extLst>
            <a:ext uri="{FF2B5EF4-FFF2-40B4-BE49-F238E27FC236}">
              <a16:creationId xmlns:a16="http://schemas.microsoft.com/office/drawing/2014/main" id="{F445B184-2CB2-470C-8980-D10E019BF166}"/>
            </a:ext>
          </a:extLst>
        </xdr:cNvPr>
        <xdr:cNvSpPr txBox="1"/>
      </xdr:nvSpPr>
      <xdr:spPr>
        <a:xfrm>
          <a:off x="0" y="0"/>
          <a:ext cx="643890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gyár háromféle</a:t>
          </a:r>
          <a:r>
            <a:rPr lang="hu-HU" sz="1600" baseline="0">
              <a:solidFill>
                <a:schemeClr val="dk1"/>
              </a:solidFill>
              <a:effectLst/>
              <a:latin typeface="+mn-lt"/>
              <a:ea typeface="+mn-ea"/>
              <a:cs typeface="+mn-cs"/>
            </a:rPr>
            <a:t> terméket gyárt, melyek mindegyikét 4 alkatrészből kell összeszerelni. A termékek darabonkénti anyagszükségletét az alábbi táblázat tartalmazza. Ezen kívül feltüntetésre kerültek az egyes alkatrészek árai, rendelkezésre álló mennyiség és az eladási áruk is. Határozzuk meg az optimális termelési programot Solver segítségével. </a:t>
          </a:r>
          <a:r>
            <a:rPr lang="hu-HU" sz="1600" b="1" baseline="0">
              <a:solidFill>
                <a:schemeClr val="dk1"/>
              </a:solidFill>
              <a:effectLst/>
              <a:latin typeface="+mn-lt"/>
              <a:ea typeface="+mn-ea"/>
              <a:cs typeface="+mn-cs"/>
            </a:rPr>
            <a:t>(Megoldás: 50 960 Ft)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561975</xdr:colOff>
      <xdr:row>6</xdr:row>
      <xdr:rowOff>9525</xdr:rowOff>
    </xdr:to>
    <xdr:sp macro="" textlink="">
      <xdr:nvSpPr>
        <xdr:cNvPr id="2" name="TextBox 1">
          <a:extLst>
            <a:ext uri="{FF2B5EF4-FFF2-40B4-BE49-F238E27FC236}">
              <a16:creationId xmlns:a16="http://schemas.microsoft.com/office/drawing/2014/main" id="{A9F702D9-4620-492F-B07A-453A73665311}"/>
            </a:ext>
          </a:extLst>
        </xdr:cNvPr>
        <xdr:cNvSpPr txBox="1"/>
      </xdr:nvSpPr>
      <xdr:spPr>
        <a:xfrm>
          <a:off x="0" y="0"/>
          <a:ext cx="6657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A</a:t>
          </a:r>
          <a:r>
            <a:rPr lang="hu-HU" sz="1600" baseline="0">
              <a:solidFill>
                <a:schemeClr val="dk1"/>
              </a:solidFill>
              <a:effectLst/>
              <a:latin typeface="+mn-lt"/>
              <a:ea typeface="+mn-ea"/>
              <a:cs typeface="+mn-cs"/>
            </a:rPr>
            <a:t> gyár termékeket állít elő, amit az alábbi táblázat tartalmaz. Néhány terméknél meghatározásra került, hogy maximum hány darabot gyárthatnak belőle (1. termék 50, 2. termék 100). Határozza meg Solver segítségével az optimális termelést!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76200</xdr:colOff>
      <xdr:row>8</xdr:row>
      <xdr:rowOff>9525</xdr:rowOff>
    </xdr:to>
    <xdr:sp macro="" textlink="">
      <xdr:nvSpPr>
        <xdr:cNvPr id="2" name="TextBox 1">
          <a:extLst>
            <a:ext uri="{FF2B5EF4-FFF2-40B4-BE49-F238E27FC236}">
              <a16:creationId xmlns:a16="http://schemas.microsoft.com/office/drawing/2014/main" id="{F3C8484E-EF93-49FD-AB24-9E8B277D7430}"/>
            </a:ext>
          </a:extLst>
        </xdr:cNvPr>
        <xdr:cNvSpPr txBox="1"/>
      </xdr:nvSpPr>
      <xdr:spPr>
        <a:xfrm>
          <a:off x="0" y="0"/>
          <a:ext cx="9267825"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ruhagyár ötféle ruházati terméket gyárt, melyekhez különféle erőforrásokat használ fel. Egy adott időszakban felhasználható erőforrások mennyiségét (erőforrások kapacitása), a termékek fajlagos erőforrásigényét és a termékek darabján keletkező nyereséget (fajlagos nyereség) az alábbi táblázatban foglaltuk össze. Mennyit termeljen a gyár az egyes termékekből, ha az a célja, hogy nyeresége maximális legyen? </a:t>
          </a:r>
          <a:r>
            <a:rPr lang="hu-HU" sz="1600" b="1">
              <a:solidFill>
                <a:schemeClr val="dk1"/>
              </a:solidFill>
              <a:effectLst/>
              <a:latin typeface="+mn-lt"/>
              <a:ea typeface="+mn-ea"/>
              <a:cs typeface="+mn-cs"/>
            </a:rPr>
            <a:t>(Megoldás: 382 558,14Ft)</a:t>
          </a:r>
          <a:endParaRPr lang="en-US" sz="1600" b="1"/>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showGridLines="0" workbookViewId="0"/>
  </sheetViews>
  <sheetFormatPr defaultRowHeight="15" x14ac:dyDescent="0.25"/>
  <cols>
    <col min="1" max="1" width="2.28515625" customWidth="1"/>
    <col min="2" max="2" width="6.28515625" customWidth="1"/>
    <col min="3" max="3" width="4.5703125" customWidth="1"/>
    <col min="4" max="4" width="12.5703125" bestFit="1" customWidth="1"/>
    <col min="5" max="5" width="10.28515625" bestFit="1" customWidth="1"/>
    <col min="6" max="6" width="12.85546875" customWidth="1"/>
    <col min="7" max="7" width="12.7109375" bestFit="1" customWidth="1"/>
  </cols>
  <sheetData>
    <row r="1" spans="1:5" x14ac:dyDescent="0.25">
      <c r="A1" s="26" t="s">
        <v>72</v>
      </c>
    </row>
    <row r="2" spans="1:5" x14ac:dyDescent="0.25">
      <c r="A2" s="26" t="s">
        <v>73</v>
      </c>
    </row>
    <row r="3" spans="1:5" x14ac:dyDescent="0.25">
      <c r="A3" s="26" t="s">
        <v>74</v>
      </c>
    </row>
    <row r="4" spans="1:5" x14ac:dyDescent="0.25">
      <c r="A4" s="26" t="s">
        <v>75</v>
      </c>
    </row>
    <row r="5" spans="1:5" x14ac:dyDescent="0.25">
      <c r="A5" s="26" t="s">
        <v>76</v>
      </c>
    </row>
    <row r="6" spans="1:5" x14ac:dyDescent="0.25">
      <c r="A6" s="26"/>
      <c r="B6" t="s">
        <v>77</v>
      </c>
    </row>
    <row r="7" spans="1:5" x14ac:dyDescent="0.25">
      <c r="A7" s="26"/>
      <c r="B7" t="s">
        <v>78</v>
      </c>
    </row>
    <row r="8" spans="1:5" x14ac:dyDescent="0.25">
      <c r="A8" s="26"/>
      <c r="B8" t="s">
        <v>79</v>
      </c>
    </row>
    <row r="9" spans="1:5" x14ac:dyDescent="0.25">
      <c r="A9" s="26" t="s">
        <v>80</v>
      </c>
    </row>
    <row r="10" spans="1:5" x14ac:dyDescent="0.25">
      <c r="B10" t="s">
        <v>81</v>
      </c>
    </row>
    <row r="11" spans="1:5" x14ac:dyDescent="0.25">
      <c r="B11" t="s">
        <v>82</v>
      </c>
    </row>
    <row r="14" spans="1:5" ht="15.75" thickBot="1" x14ac:dyDescent="0.3">
      <c r="A14" t="s">
        <v>83</v>
      </c>
    </row>
    <row r="15" spans="1:5" ht="15.75" thickBot="1" x14ac:dyDescent="0.3">
      <c r="B15" s="28" t="s">
        <v>84</v>
      </c>
      <c r="C15" s="28" t="s">
        <v>85</v>
      </c>
      <c r="D15" s="28" t="s">
        <v>86</v>
      </c>
      <c r="E15" s="28" t="s">
        <v>87</v>
      </c>
    </row>
    <row r="16" spans="1:5" ht="15.75" thickBot="1" x14ac:dyDescent="0.3">
      <c r="B16" s="27" t="s">
        <v>95</v>
      </c>
      <c r="C16" s="27" t="s">
        <v>68</v>
      </c>
      <c r="D16" s="30">
        <v>320</v>
      </c>
      <c r="E16" s="30">
        <v>370</v>
      </c>
    </row>
    <row r="19" spans="1:7" ht="15.75" thickBot="1" x14ac:dyDescent="0.3">
      <c r="A19" t="s">
        <v>88</v>
      </c>
    </row>
    <row r="20" spans="1:7" ht="15.75" thickBot="1" x14ac:dyDescent="0.3">
      <c r="B20" s="28" t="s">
        <v>84</v>
      </c>
      <c r="C20" s="28" t="s">
        <v>85</v>
      </c>
      <c r="D20" s="28" t="s">
        <v>86</v>
      </c>
      <c r="E20" s="28" t="s">
        <v>87</v>
      </c>
      <c r="F20" s="28" t="s">
        <v>89</v>
      </c>
    </row>
    <row r="21" spans="1:7" x14ac:dyDescent="0.25">
      <c r="B21" s="29" t="s">
        <v>96</v>
      </c>
      <c r="C21" s="29" t="s">
        <v>59</v>
      </c>
      <c r="D21" s="31">
        <v>2</v>
      </c>
      <c r="E21" s="31">
        <v>2.8000000000000003</v>
      </c>
      <c r="F21" s="29" t="s">
        <v>97</v>
      </c>
    </row>
    <row r="22" spans="1:7" ht="15.75" thickBot="1" x14ac:dyDescent="0.3">
      <c r="B22" s="27" t="s">
        <v>98</v>
      </c>
      <c r="C22" s="27" t="s">
        <v>58</v>
      </c>
      <c r="D22" s="30">
        <v>4</v>
      </c>
      <c r="E22" s="30">
        <v>3</v>
      </c>
      <c r="F22" s="27" t="s">
        <v>97</v>
      </c>
    </row>
    <row r="25" spans="1:7" ht="15.75" thickBot="1" x14ac:dyDescent="0.3">
      <c r="A25" t="s">
        <v>90</v>
      </c>
    </row>
    <row r="26" spans="1:7" ht="15.75" thickBot="1" x14ac:dyDescent="0.3">
      <c r="B26" s="28" t="s">
        <v>84</v>
      </c>
      <c r="C26" s="28" t="s">
        <v>85</v>
      </c>
      <c r="D26" s="28" t="s">
        <v>91</v>
      </c>
      <c r="E26" s="28" t="s">
        <v>92</v>
      </c>
      <c r="F26" s="28" t="s">
        <v>93</v>
      </c>
      <c r="G26" s="28" t="s">
        <v>94</v>
      </c>
    </row>
    <row r="27" spans="1:7" x14ac:dyDescent="0.25">
      <c r="B27" s="29" t="s">
        <v>99</v>
      </c>
      <c r="C27" s="29" t="s">
        <v>59</v>
      </c>
      <c r="D27" s="31">
        <v>5.8000000000000007</v>
      </c>
      <c r="E27" s="29" t="s">
        <v>100</v>
      </c>
      <c r="F27" s="29" t="s">
        <v>101</v>
      </c>
      <c r="G27" s="29">
        <v>1.1999999999999993</v>
      </c>
    </row>
    <row r="28" spans="1:7" x14ac:dyDescent="0.25">
      <c r="B28" s="29" t="s">
        <v>102</v>
      </c>
      <c r="C28" s="29" t="s">
        <v>59</v>
      </c>
      <c r="D28" s="31">
        <v>40</v>
      </c>
      <c r="E28" s="29" t="s">
        <v>103</v>
      </c>
      <c r="F28" s="29" t="s">
        <v>104</v>
      </c>
      <c r="G28" s="29">
        <v>0</v>
      </c>
    </row>
    <row r="29" spans="1:7" x14ac:dyDescent="0.25">
      <c r="B29" s="29" t="s">
        <v>105</v>
      </c>
      <c r="C29" s="29" t="s">
        <v>59</v>
      </c>
      <c r="D29" s="31">
        <v>30</v>
      </c>
      <c r="E29" s="29" t="s">
        <v>106</v>
      </c>
      <c r="F29" s="29" t="s">
        <v>104</v>
      </c>
      <c r="G29" s="31">
        <v>0</v>
      </c>
    </row>
    <row r="30" spans="1:7" x14ac:dyDescent="0.25">
      <c r="B30" s="29" t="s">
        <v>107</v>
      </c>
      <c r="C30" s="29" t="s">
        <v>59</v>
      </c>
      <c r="D30" s="31">
        <v>2.8000000000000003</v>
      </c>
      <c r="E30" s="29" t="s">
        <v>108</v>
      </c>
      <c r="F30" s="29" t="s">
        <v>101</v>
      </c>
      <c r="G30" s="31">
        <v>2.8000000000000003</v>
      </c>
    </row>
    <row r="31" spans="1:7" ht="15.75" thickBot="1" x14ac:dyDescent="0.3">
      <c r="B31" s="27" t="s">
        <v>109</v>
      </c>
      <c r="C31" s="27" t="s">
        <v>59</v>
      </c>
      <c r="D31" s="30">
        <v>3</v>
      </c>
      <c r="E31" s="27" t="s">
        <v>110</v>
      </c>
      <c r="F31" s="27" t="s">
        <v>101</v>
      </c>
      <c r="G31" s="30">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1:P30"/>
  <sheetViews>
    <sheetView workbookViewId="0">
      <selection activeCell="K12" sqref="K12:P30"/>
    </sheetView>
  </sheetViews>
  <sheetFormatPr defaultRowHeight="15.75" x14ac:dyDescent="0.25"/>
  <cols>
    <col min="1" max="1" width="11.5703125" style="6" bestFit="1" customWidth="1"/>
    <col min="2" max="2" width="12.5703125" style="6" bestFit="1" customWidth="1"/>
    <col min="3" max="4" width="11" style="6" bestFit="1" customWidth="1"/>
    <col min="5" max="5" width="9.85546875" style="6" bestFit="1" customWidth="1"/>
    <col min="6" max="7" width="9.140625" style="6"/>
    <col min="8" max="9" width="14" style="6" bestFit="1" customWidth="1"/>
    <col min="10" max="10" width="9.140625" style="6"/>
    <col min="11" max="11" width="9.85546875" style="6" customWidth="1"/>
    <col min="12" max="12" width="9.5703125" style="6" customWidth="1"/>
    <col min="13" max="14" width="9.140625" style="6"/>
    <col min="15" max="15" width="12.140625" style="6" bestFit="1" customWidth="1"/>
    <col min="16" max="16384" width="9.140625" style="6"/>
  </cols>
  <sheetData>
    <row r="11" spans="1:16" x14ac:dyDescent="0.25">
      <c r="B11" s="38" t="s">
        <v>20</v>
      </c>
      <c r="C11" s="38"/>
      <c r="D11" s="38"/>
      <c r="E11" s="38"/>
    </row>
    <row r="12" spans="1:16" x14ac:dyDescent="0.25">
      <c r="B12" s="13" t="s">
        <v>16</v>
      </c>
      <c r="C12" s="14" t="s">
        <v>17</v>
      </c>
      <c r="D12" s="14" t="s">
        <v>18</v>
      </c>
      <c r="E12" s="15" t="s">
        <v>19</v>
      </c>
      <c r="H12" s="13" t="s">
        <v>24</v>
      </c>
      <c r="I12" s="14" t="s">
        <v>25</v>
      </c>
      <c r="J12" s="15" t="s">
        <v>26</v>
      </c>
      <c r="K12" t="s">
        <v>139</v>
      </c>
      <c r="L12" t="s">
        <v>140</v>
      </c>
      <c r="M12" t="s">
        <v>141</v>
      </c>
      <c r="O12"/>
    </row>
    <row r="13" spans="1:16" x14ac:dyDescent="0.25">
      <c r="A13" s="13" t="s">
        <v>13</v>
      </c>
      <c r="B13" s="16">
        <v>2</v>
      </c>
      <c r="C13" s="17">
        <v>3</v>
      </c>
      <c r="D13" s="17">
        <v>0</v>
      </c>
      <c r="E13" s="18">
        <v>2</v>
      </c>
      <c r="H13" s="47">
        <v>1300</v>
      </c>
      <c r="I13" s="48">
        <f>(B13*$B$17)+(C13*$C$17)+(D13*$D$17)+(E13*$E$17)</f>
        <v>792</v>
      </c>
      <c r="J13" s="8">
        <v>72</v>
      </c>
      <c r="K13" s="23">
        <v>72</v>
      </c>
      <c r="L13" s="23">
        <v>48</v>
      </c>
      <c r="M13" s="23">
        <v>4</v>
      </c>
      <c r="O13"/>
    </row>
    <row r="14" spans="1:16" x14ac:dyDescent="0.25">
      <c r="A14" s="20" t="s">
        <v>14</v>
      </c>
      <c r="B14" s="19">
        <v>1</v>
      </c>
      <c r="C14" s="6">
        <v>3</v>
      </c>
      <c r="D14" s="6">
        <v>5</v>
      </c>
      <c r="E14" s="8">
        <v>2</v>
      </c>
      <c r="H14" s="47">
        <v>1550</v>
      </c>
      <c r="I14" s="48">
        <f t="shared" ref="I14:I15" si="0">(B14*$B$17)+(C14*$C$17)+(D14*$D$17)+(E14*$E$17)</f>
        <v>1292</v>
      </c>
      <c r="J14" s="8">
        <v>48</v>
      </c>
      <c r="L14"/>
      <c r="M14"/>
      <c r="N14"/>
      <c r="O14"/>
    </row>
    <row r="15" spans="1:16" x14ac:dyDescent="0.25">
      <c r="A15" s="21" t="s">
        <v>15</v>
      </c>
      <c r="B15" s="22">
        <v>2</v>
      </c>
      <c r="C15" s="9">
        <v>4</v>
      </c>
      <c r="D15" s="9">
        <v>1</v>
      </c>
      <c r="E15" s="10">
        <v>0</v>
      </c>
      <c r="H15" s="49">
        <v>1000</v>
      </c>
      <c r="I15" s="50">
        <f t="shared" si="0"/>
        <v>848</v>
      </c>
      <c r="J15" s="10">
        <v>4</v>
      </c>
      <c r="K15" s="6">
        <v>2</v>
      </c>
      <c r="L15">
        <v>1</v>
      </c>
      <c r="M15" s="45">
        <v>2</v>
      </c>
      <c r="N15" t="s">
        <v>60</v>
      </c>
      <c r="O15">
        <v>200</v>
      </c>
      <c r="P15" s="6" t="s">
        <v>5</v>
      </c>
    </row>
    <row r="16" spans="1:16" x14ac:dyDescent="0.25">
      <c r="K16" s="6">
        <v>3</v>
      </c>
      <c r="L16">
        <v>3</v>
      </c>
      <c r="M16">
        <v>4</v>
      </c>
      <c r="N16" t="s">
        <v>60</v>
      </c>
      <c r="O16">
        <v>460</v>
      </c>
      <c r="P16" s="6" t="s">
        <v>6</v>
      </c>
    </row>
    <row r="17" spans="1:16" x14ac:dyDescent="0.25">
      <c r="A17" s="13" t="s">
        <v>21</v>
      </c>
      <c r="B17" s="51">
        <v>100</v>
      </c>
      <c r="C17" s="51">
        <v>132</v>
      </c>
      <c r="D17" s="51">
        <v>120</v>
      </c>
      <c r="E17" s="52">
        <v>98</v>
      </c>
      <c r="K17" s="6">
        <v>0</v>
      </c>
      <c r="L17">
        <v>5</v>
      </c>
      <c r="M17">
        <v>1</v>
      </c>
      <c r="N17" t="s">
        <v>60</v>
      </c>
      <c r="O17">
        <v>245</v>
      </c>
      <c r="P17" s="6" t="s">
        <v>142</v>
      </c>
    </row>
    <row r="18" spans="1:16" x14ac:dyDescent="0.25">
      <c r="A18" s="20" t="s">
        <v>22</v>
      </c>
      <c r="B18" s="6">
        <v>200</v>
      </c>
      <c r="C18" s="6">
        <v>460</v>
      </c>
      <c r="D18" s="6">
        <v>245</v>
      </c>
      <c r="E18" s="8">
        <v>240</v>
      </c>
      <c r="K18" s="6">
        <v>2</v>
      </c>
      <c r="L18">
        <v>2</v>
      </c>
      <c r="M18">
        <v>0</v>
      </c>
      <c r="N18" t="s">
        <v>60</v>
      </c>
      <c r="O18">
        <v>240</v>
      </c>
      <c r="P18" s="6" t="s">
        <v>143</v>
      </c>
    </row>
    <row r="19" spans="1:16" x14ac:dyDescent="0.25">
      <c r="A19" s="21" t="s">
        <v>23</v>
      </c>
      <c r="B19" s="9">
        <f>B18-M22</f>
        <v>0</v>
      </c>
      <c r="C19" s="9">
        <f>C18-M23</f>
        <v>84</v>
      </c>
      <c r="D19" s="9">
        <f>D18-M24</f>
        <v>1</v>
      </c>
      <c r="E19" s="10">
        <f>E18-M25</f>
        <v>0</v>
      </c>
      <c r="K19" s="6">
        <v>1</v>
      </c>
      <c r="L19">
        <v>0</v>
      </c>
      <c r="M19">
        <v>0</v>
      </c>
      <c r="N19" t="s">
        <v>61</v>
      </c>
      <c r="O19">
        <v>0</v>
      </c>
    </row>
    <row r="20" spans="1:16" x14ac:dyDescent="0.25">
      <c r="K20" s="6">
        <v>0</v>
      </c>
      <c r="L20">
        <v>1</v>
      </c>
      <c r="M20">
        <v>0</v>
      </c>
      <c r="N20" t="s">
        <v>61</v>
      </c>
      <c r="O20">
        <v>0</v>
      </c>
    </row>
    <row r="21" spans="1:16" x14ac:dyDescent="0.25">
      <c r="K21" s="6">
        <v>0</v>
      </c>
      <c r="L21" s="6">
        <v>0</v>
      </c>
      <c r="M21" s="6">
        <v>1</v>
      </c>
      <c r="N21" s="6" t="s">
        <v>61</v>
      </c>
      <c r="O21" s="6">
        <v>0</v>
      </c>
    </row>
    <row r="22" spans="1:16" x14ac:dyDescent="0.25">
      <c r="A22" s="7" t="s">
        <v>27</v>
      </c>
      <c r="B22" s="53">
        <f>O30-B23-C23-D23</f>
        <v>49568</v>
      </c>
      <c r="L22"/>
      <c r="M22" s="24">
        <f>$K$13*K15+$L$13*L15+$M$13*M15</f>
        <v>200</v>
      </c>
      <c r="N22" s="24" t="s">
        <v>60</v>
      </c>
      <c r="O22" s="24">
        <v>200</v>
      </c>
      <c r="P22" s="6" t="s">
        <v>5</v>
      </c>
    </row>
    <row r="23" spans="1:16" x14ac:dyDescent="0.25">
      <c r="B23" s="53">
        <f>I13*J13</f>
        <v>57024</v>
      </c>
      <c r="C23" s="53">
        <f>I14*J14</f>
        <v>62016</v>
      </c>
      <c r="D23" s="53">
        <f>I15*J15</f>
        <v>3392</v>
      </c>
      <c r="L23"/>
      <c r="M23" s="24">
        <f t="shared" ref="M23:M28" si="1">$K$13*K16+$L$13*L16+$M$13*M16</f>
        <v>376</v>
      </c>
      <c r="N23" s="24" t="s">
        <v>60</v>
      </c>
      <c r="O23" s="24">
        <v>460</v>
      </c>
      <c r="P23" s="6" t="s">
        <v>6</v>
      </c>
    </row>
    <row r="24" spans="1:16" x14ac:dyDescent="0.25">
      <c r="L24"/>
      <c r="M24" s="24">
        <f t="shared" si="1"/>
        <v>244</v>
      </c>
      <c r="N24" s="24" t="s">
        <v>60</v>
      </c>
      <c r="O24" s="24">
        <v>245</v>
      </c>
      <c r="P24" s="6" t="s">
        <v>142</v>
      </c>
    </row>
    <row r="25" spans="1:16" x14ac:dyDescent="0.25">
      <c r="L25"/>
      <c r="M25" s="24">
        <f t="shared" si="1"/>
        <v>240</v>
      </c>
      <c r="N25" s="24" t="s">
        <v>60</v>
      </c>
      <c r="O25" s="24">
        <v>240</v>
      </c>
      <c r="P25" s="6" t="s">
        <v>143</v>
      </c>
    </row>
    <row r="26" spans="1:16" x14ac:dyDescent="0.25">
      <c r="L26"/>
      <c r="M26" s="24">
        <f t="shared" si="1"/>
        <v>72</v>
      </c>
      <c r="N26" s="24" t="s">
        <v>61</v>
      </c>
      <c r="O26" s="24">
        <v>0</v>
      </c>
    </row>
    <row r="27" spans="1:16" x14ac:dyDescent="0.25">
      <c r="L27"/>
      <c r="M27" s="24">
        <f t="shared" si="1"/>
        <v>48</v>
      </c>
      <c r="N27" s="24" t="s">
        <v>61</v>
      </c>
      <c r="O27" s="24">
        <v>0</v>
      </c>
    </row>
    <row r="28" spans="1:16" x14ac:dyDescent="0.25">
      <c r="K28"/>
      <c r="L28"/>
      <c r="M28" s="24">
        <f t="shared" si="1"/>
        <v>4</v>
      </c>
      <c r="N28" s="24" t="s">
        <v>61</v>
      </c>
      <c r="O28" s="24">
        <v>0</v>
      </c>
    </row>
    <row r="29" spans="1:16" x14ac:dyDescent="0.25">
      <c r="K29" s="6">
        <v>1300</v>
      </c>
      <c r="L29">
        <v>1550</v>
      </c>
      <c r="M29">
        <v>1000</v>
      </c>
      <c r="N29"/>
      <c r="O29"/>
    </row>
    <row r="30" spans="1:16" x14ac:dyDescent="0.25">
      <c r="L30"/>
      <c r="M30" t="s">
        <v>67</v>
      </c>
      <c r="N30" t="s">
        <v>68</v>
      </c>
      <c r="O30" s="54">
        <f>K13*K29+L13*L29+M13*M29</f>
        <v>172000</v>
      </c>
    </row>
  </sheetData>
  <mergeCells count="1">
    <mergeCell ref="B11:E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682F-6F48-4B99-B457-F9EECD51F646}">
  <dimension ref="A1:G38"/>
  <sheetViews>
    <sheetView showGridLines="0" workbookViewId="0"/>
  </sheetViews>
  <sheetFormatPr defaultRowHeight="15" x14ac:dyDescent="0.25"/>
  <cols>
    <col min="1" max="1" width="2.28515625" customWidth="1"/>
    <col min="2" max="2" width="18.140625" bestFit="1" customWidth="1"/>
    <col min="3" max="3" width="12.28515625" bestFit="1" customWidth="1"/>
    <col min="4" max="4" width="12.5703125" bestFit="1" customWidth="1"/>
    <col min="5" max="5" width="12.7109375" bestFit="1" customWidth="1"/>
    <col min="6" max="6" width="12.85546875" bestFit="1" customWidth="1"/>
    <col min="7" max="7" width="12.7109375" bestFit="1" customWidth="1"/>
  </cols>
  <sheetData>
    <row r="1" spans="1:5" x14ac:dyDescent="0.25">
      <c r="A1" s="26" t="s">
        <v>72</v>
      </c>
    </row>
    <row r="2" spans="1:5" x14ac:dyDescent="0.25">
      <c r="A2" s="26" t="s">
        <v>162</v>
      </c>
    </row>
    <row r="3" spans="1:5" x14ac:dyDescent="0.25">
      <c r="A3" s="26" t="s">
        <v>163</v>
      </c>
    </row>
    <row r="4" spans="1:5" x14ac:dyDescent="0.25">
      <c r="A4" s="26" t="s">
        <v>164</v>
      </c>
    </row>
    <row r="5" spans="1:5" x14ac:dyDescent="0.25">
      <c r="A5" s="26" t="s">
        <v>76</v>
      </c>
    </row>
    <row r="6" spans="1:5" x14ac:dyDescent="0.25">
      <c r="A6" s="26"/>
      <c r="B6" t="s">
        <v>77</v>
      </c>
    </row>
    <row r="7" spans="1:5" x14ac:dyDescent="0.25">
      <c r="A7" s="26"/>
      <c r="B7" t="s">
        <v>165</v>
      </c>
    </row>
    <row r="8" spans="1:5" x14ac:dyDescent="0.25">
      <c r="A8" s="26"/>
      <c r="B8" t="s">
        <v>166</v>
      </c>
    </row>
    <row r="9" spans="1:5" x14ac:dyDescent="0.25">
      <c r="A9" s="26" t="s">
        <v>80</v>
      </c>
    </row>
    <row r="10" spans="1:5" x14ac:dyDescent="0.25">
      <c r="B10" t="s">
        <v>167</v>
      </c>
    </row>
    <row r="11" spans="1:5" x14ac:dyDescent="0.25">
      <c r="B11" t="s">
        <v>82</v>
      </c>
    </row>
    <row r="14" spans="1:5" ht="15.75" thickBot="1" x14ac:dyDescent="0.3">
      <c r="A14" t="s">
        <v>83</v>
      </c>
    </row>
    <row r="15" spans="1:5" ht="15.75" thickBot="1" x14ac:dyDescent="0.3">
      <c r="B15" s="55" t="s">
        <v>84</v>
      </c>
      <c r="C15" s="55" t="s">
        <v>85</v>
      </c>
      <c r="D15" s="55" t="s">
        <v>86</v>
      </c>
      <c r="E15" s="55" t="s">
        <v>87</v>
      </c>
    </row>
    <row r="16" spans="1:5" ht="15.75" thickBot="1" x14ac:dyDescent="0.3">
      <c r="B16" s="27" t="s">
        <v>168</v>
      </c>
      <c r="C16" s="56" t="s">
        <v>68</v>
      </c>
      <c r="D16" s="57">
        <v>10760</v>
      </c>
      <c r="E16" s="57">
        <v>10800</v>
      </c>
    </row>
    <row r="19" spans="1:7" ht="15.75" thickBot="1" x14ac:dyDescent="0.3">
      <c r="A19" t="s">
        <v>88</v>
      </c>
    </row>
    <row r="20" spans="1:7" ht="15.75" thickBot="1" x14ac:dyDescent="0.3">
      <c r="B20" s="55" t="s">
        <v>84</v>
      </c>
      <c r="C20" s="55" t="s">
        <v>85</v>
      </c>
      <c r="D20" s="55" t="s">
        <v>86</v>
      </c>
      <c r="E20" s="55" t="s">
        <v>87</v>
      </c>
      <c r="F20" s="55" t="s">
        <v>89</v>
      </c>
    </row>
    <row r="21" spans="1:7" x14ac:dyDescent="0.25">
      <c r="B21" s="29" t="s">
        <v>169</v>
      </c>
      <c r="C21" s="29" t="s">
        <v>170</v>
      </c>
      <c r="D21" s="31">
        <v>47</v>
      </c>
      <c r="E21" s="31">
        <v>50</v>
      </c>
      <c r="F21" s="29" t="s">
        <v>89</v>
      </c>
    </row>
    <row r="22" spans="1:7" x14ac:dyDescent="0.25">
      <c r="B22" s="29" t="s">
        <v>171</v>
      </c>
      <c r="C22" s="29" t="s">
        <v>172</v>
      </c>
      <c r="D22" s="31">
        <v>54</v>
      </c>
      <c r="E22" s="31">
        <v>59</v>
      </c>
      <c r="F22" s="29" t="s">
        <v>89</v>
      </c>
    </row>
    <row r="23" spans="1:7" x14ac:dyDescent="0.25">
      <c r="B23" s="29" t="s">
        <v>173</v>
      </c>
      <c r="C23" s="29" t="s">
        <v>174</v>
      </c>
      <c r="D23" s="31">
        <v>15</v>
      </c>
      <c r="E23" s="31">
        <v>0</v>
      </c>
      <c r="F23" s="29" t="s">
        <v>89</v>
      </c>
    </row>
    <row r="24" spans="1:7" ht="15.75" thickBot="1" x14ac:dyDescent="0.3">
      <c r="B24" s="27" t="s">
        <v>175</v>
      </c>
      <c r="C24" s="27" t="s">
        <v>176</v>
      </c>
      <c r="D24" s="30">
        <v>0</v>
      </c>
      <c r="E24" s="30">
        <v>7</v>
      </c>
      <c r="F24" s="27" t="s">
        <v>89</v>
      </c>
    </row>
    <row r="27" spans="1:7" ht="15.75" thickBot="1" x14ac:dyDescent="0.3">
      <c r="A27" t="s">
        <v>90</v>
      </c>
    </row>
    <row r="28" spans="1:7" ht="15.75" thickBot="1" x14ac:dyDescent="0.3">
      <c r="B28" s="55" t="s">
        <v>84</v>
      </c>
      <c r="C28" s="55" t="s">
        <v>85</v>
      </c>
      <c r="D28" s="55" t="s">
        <v>91</v>
      </c>
      <c r="E28" s="55" t="s">
        <v>92</v>
      </c>
      <c r="F28" s="55" t="s">
        <v>93</v>
      </c>
      <c r="G28" s="55" t="s">
        <v>94</v>
      </c>
    </row>
    <row r="29" spans="1:7" x14ac:dyDescent="0.25">
      <c r="B29" s="29" t="s">
        <v>177</v>
      </c>
      <c r="C29" s="29">
        <v>4</v>
      </c>
      <c r="D29" s="31">
        <v>50</v>
      </c>
      <c r="E29" s="29" t="s">
        <v>178</v>
      </c>
      <c r="F29" s="29" t="s">
        <v>104</v>
      </c>
      <c r="G29" s="29">
        <v>0</v>
      </c>
    </row>
    <row r="30" spans="1:7" x14ac:dyDescent="0.25">
      <c r="B30" s="29" t="s">
        <v>179</v>
      </c>
      <c r="C30" s="29">
        <v>4</v>
      </c>
      <c r="D30" s="31">
        <v>59</v>
      </c>
      <c r="E30" s="29" t="s">
        <v>180</v>
      </c>
      <c r="F30" s="29" t="s">
        <v>101</v>
      </c>
      <c r="G30" s="29">
        <v>41</v>
      </c>
    </row>
    <row r="31" spans="1:7" x14ac:dyDescent="0.25">
      <c r="B31" s="29" t="s">
        <v>181</v>
      </c>
      <c r="C31" s="29">
        <v>4</v>
      </c>
      <c r="D31" s="31">
        <v>1715</v>
      </c>
      <c r="E31" s="29" t="s">
        <v>182</v>
      </c>
      <c r="F31" s="29" t="s">
        <v>101</v>
      </c>
      <c r="G31" s="29">
        <v>285</v>
      </c>
    </row>
    <row r="32" spans="1:7" x14ac:dyDescent="0.25">
      <c r="B32" s="29" t="s">
        <v>183</v>
      </c>
      <c r="C32" s="29">
        <v>4</v>
      </c>
      <c r="D32" s="31">
        <v>500</v>
      </c>
      <c r="E32" s="29" t="s">
        <v>184</v>
      </c>
      <c r="F32" s="29" t="s">
        <v>104</v>
      </c>
      <c r="G32" s="29">
        <v>0</v>
      </c>
    </row>
    <row r="33" spans="2:7" x14ac:dyDescent="0.25">
      <c r="B33" s="29" t="s">
        <v>185</v>
      </c>
      <c r="C33" s="29">
        <v>4</v>
      </c>
      <c r="D33" s="31">
        <v>196</v>
      </c>
      <c r="E33" s="29" t="s">
        <v>186</v>
      </c>
      <c r="F33" s="29" t="s">
        <v>101</v>
      </c>
      <c r="G33" s="29">
        <v>4</v>
      </c>
    </row>
    <row r="34" spans="2:7" x14ac:dyDescent="0.25">
      <c r="B34" s="29" t="s">
        <v>187</v>
      </c>
      <c r="C34" s="29">
        <v>4</v>
      </c>
      <c r="D34" s="31">
        <v>0</v>
      </c>
      <c r="E34" s="29" t="s">
        <v>188</v>
      </c>
      <c r="F34" s="29" t="s">
        <v>104</v>
      </c>
      <c r="G34" s="31">
        <v>0</v>
      </c>
    </row>
    <row r="35" spans="2:7" x14ac:dyDescent="0.25">
      <c r="B35" s="29" t="s">
        <v>189</v>
      </c>
      <c r="C35" s="29">
        <v>4</v>
      </c>
      <c r="D35" s="31">
        <v>7</v>
      </c>
      <c r="E35" s="29" t="s">
        <v>190</v>
      </c>
      <c r="F35" s="29" t="s">
        <v>101</v>
      </c>
      <c r="G35" s="31">
        <v>7</v>
      </c>
    </row>
    <row r="36" spans="2:7" x14ac:dyDescent="0.25">
      <c r="B36" s="29" t="s">
        <v>191</v>
      </c>
      <c r="C36" s="29">
        <v>4</v>
      </c>
      <c r="D36" s="31">
        <v>50</v>
      </c>
      <c r="E36" s="29" t="s">
        <v>192</v>
      </c>
      <c r="F36" s="29" t="s">
        <v>101</v>
      </c>
      <c r="G36" s="31">
        <v>50</v>
      </c>
    </row>
    <row r="37" spans="2:7" x14ac:dyDescent="0.25">
      <c r="B37" s="29" t="s">
        <v>193</v>
      </c>
      <c r="C37" s="29">
        <v>4</v>
      </c>
      <c r="D37" s="31">
        <v>59</v>
      </c>
      <c r="E37" s="29" t="s">
        <v>194</v>
      </c>
      <c r="F37" s="29" t="s">
        <v>101</v>
      </c>
      <c r="G37" s="31">
        <v>59</v>
      </c>
    </row>
    <row r="38" spans="2:7" ht="15.75" thickBot="1" x14ac:dyDescent="0.3">
      <c r="B38" s="27" t="s">
        <v>195</v>
      </c>
      <c r="C38" s="27"/>
      <c r="D38" s="27"/>
      <c r="E38" s="27"/>
      <c r="F38" s="27"/>
      <c r="G38" s="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O32"/>
  <sheetViews>
    <sheetView workbookViewId="0">
      <selection activeCell="J10" sqref="J10:O32"/>
    </sheetView>
  </sheetViews>
  <sheetFormatPr defaultRowHeight="15.75" x14ac:dyDescent="0.25"/>
  <cols>
    <col min="1" max="1" width="13.85546875" style="6" bestFit="1" customWidth="1"/>
    <col min="2" max="5" width="9.140625" style="6"/>
    <col min="6" max="6" width="13.28515625" style="6" customWidth="1"/>
    <col min="7" max="7" width="9.140625" style="6"/>
    <col min="8" max="8" width="20.42578125" style="6" bestFit="1" customWidth="1"/>
    <col min="9" max="16384" width="9.140625" style="6"/>
  </cols>
  <sheetData>
    <row r="9" spans="1:15" x14ac:dyDescent="0.25">
      <c r="A9" s="11" t="s">
        <v>28</v>
      </c>
      <c r="B9" s="11" t="s">
        <v>29</v>
      </c>
      <c r="C9" s="11" t="s">
        <v>30</v>
      </c>
      <c r="D9" s="11" t="s">
        <v>31</v>
      </c>
      <c r="E9" s="11" t="s">
        <v>32</v>
      </c>
      <c r="F9" s="11" t="s">
        <v>33</v>
      </c>
      <c r="G9" s="11"/>
      <c r="H9" s="11" t="s">
        <v>34</v>
      </c>
      <c r="I9" s="11"/>
    </row>
    <row r="10" spans="1:15" x14ac:dyDescent="0.25">
      <c r="A10" s="11" t="s">
        <v>35</v>
      </c>
      <c r="B10" s="12">
        <v>1</v>
      </c>
      <c r="C10" s="12">
        <v>1</v>
      </c>
      <c r="D10" s="12">
        <v>1</v>
      </c>
      <c r="E10" s="12">
        <v>1</v>
      </c>
      <c r="F10" s="4" t="s">
        <v>36</v>
      </c>
      <c r="G10" s="4"/>
      <c r="H10" s="4"/>
      <c r="I10" s="4"/>
      <c r="J10" t="s">
        <v>139</v>
      </c>
      <c r="K10" t="s">
        <v>140</v>
      </c>
      <c r="L10" t="s">
        <v>141</v>
      </c>
      <c r="M10" s="6" t="s">
        <v>161</v>
      </c>
      <c r="O10"/>
    </row>
    <row r="11" spans="1:15" x14ac:dyDescent="0.25">
      <c r="A11" s="11" t="s">
        <v>37</v>
      </c>
      <c r="B11" s="12">
        <v>10</v>
      </c>
      <c r="C11" s="12">
        <v>20</v>
      </c>
      <c r="D11" s="12">
        <v>30</v>
      </c>
      <c r="E11" s="12">
        <v>5</v>
      </c>
      <c r="F11" s="12">
        <v>2000</v>
      </c>
      <c r="G11" s="4"/>
      <c r="H11" s="24">
        <v>1715</v>
      </c>
      <c r="I11" s="4"/>
      <c r="J11" s="23">
        <v>50</v>
      </c>
      <c r="K11" s="23">
        <v>59</v>
      </c>
      <c r="L11" s="23">
        <v>0</v>
      </c>
      <c r="M11" s="23">
        <v>7</v>
      </c>
      <c r="O11"/>
    </row>
    <row r="12" spans="1:15" x14ac:dyDescent="0.25">
      <c r="A12" s="11" t="s">
        <v>38</v>
      </c>
      <c r="B12" s="12">
        <v>5</v>
      </c>
      <c r="C12" s="12">
        <v>4</v>
      </c>
      <c r="D12" s="12">
        <v>3</v>
      </c>
      <c r="E12" s="12">
        <v>2</v>
      </c>
      <c r="F12" s="12">
        <v>500</v>
      </c>
      <c r="G12" s="4"/>
      <c r="H12" s="24">
        <v>500</v>
      </c>
      <c r="I12" s="4"/>
      <c r="L12"/>
      <c r="M12"/>
      <c r="N12"/>
      <c r="O12"/>
    </row>
    <row r="13" spans="1:15" x14ac:dyDescent="0.25">
      <c r="A13" s="11" t="s">
        <v>39</v>
      </c>
      <c r="B13" s="12">
        <v>1</v>
      </c>
      <c r="C13" s="12">
        <v>2</v>
      </c>
      <c r="D13" s="12">
        <v>3</v>
      </c>
      <c r="E13" s="12">
        <v>4</v>
      </c>
      <c r="F13" s="12">
        <v>200</v>
      </c>
      <c r="G13" s="4"/>
      <c r="H13" s="24">
        <v>196</v>
      </c>
      <c r="I13" s="4"/>
      <c r="J13" s="6">
        <v>1</v>
      </c>
      <c r="K13" s="6">
        <v>0</v>
      </c>
      <c r="L13">
        <v>0</v>
      </c>
      <c r="M13" s="45">
        <v>0</v>
      </c>
      <c r="N13" t="s">
        <v>60</v>
      </c>
      <c r="O13" s="45">
        <v>50</v>
      </c>
    </row>
    <row r="14" spans="1:15" x14ac:dyDescent="0.25">
      <c r="A14" s="11"/>
      <c r="B14" s="4"/>
      <c r="C14" s="4"/>
      <c r="D14" s="4"/>
      <c r="E14" s="4"/>
      <c r="F14" s="4"/>
      <c r="G14" s="4"/>
      <c r="H14" s="4"/>
      <c r="I14" s="4"/>
      <c r="J14" s="6">
        <v>0</v>
      </c>
      <c r="K14" s="6">
        <v>1</v>
      </c>
      <c r="L14">
        <v>0</v>
      </c>
      <c r="M14">
        <v>0</v>
      </c>
      <c r="N14" t="s">
        <v>60</v>
      </c>
      <c r="O14">
        <v>100</v>
      </c>
    </row>
    <row r="15" spans="1:15" x14ac:dyDescent="0.25">
      <c r="A15" s="11" t="s">
        <v>40</v>
      </c>
      <c r="B15" s="12">
        <v>100</v>
      </c>
      <c r="C15" s="12">
        <v>90</v>
      </c>
      <c r="D15" s="12">
        <v>80</v>
      </c>
      <c r="E15" s="12">
        <v>70</v>
      </c>
      <c r="F15" s="4"/>
      <c r="G15" s="4"/>
      <c r="H15" s="4"/>
      <c r="I15" s="4"/>
      <c r="J15" s="6">
        <v>10</v>
      </c>
      <c r="K15" s="6">
        <v>20</v>
      </c>
      <c r="L15">
        <v>30</v>
      </c>
      <c r="M15">
        <v>5</v>
      </c>
      <c r="N15" t="s">
        <v>60</v>
      </c>
      <c r="O15">
        <v>2000</v>
      </c>
    </row>
    <row r="16" spans="1:15" x14ac:dyDescent="0.25">
      <c r="A16" s="11" t="s">
        <v>41</v>
      </c>
      <c r="B16" s="12">
        <v>20</v>
      </c>
      <c r="C16" s="12">
        <v>30</v>
      </c>
      <c r="D16" s="12">
        <v>40</v>
      </c>
      <c r="E16" s="12">
        <v>50</v>
      </c>
      <c r="F16" s="4"/>
      <c r="G16" s="4"/>
      <c r="H16" s="4"/>
      <c r="I16" s="4"/>
      <c r="J16" s="6">
        <v>5</v>
      </c>
      <c r="K16" s="6">
        <v>4</v>
      </c>
      <c r="L16">
        <v>3</v>
      </c>
      <c r="M16">
        <v>2</v>
      </c>
      <c r="N16" t="s">
        <v>60</v>
      </c>
      <c r="O16">
        <v>500</v>
      </c>
    </row>
    <row r="17" spans="1:15" x14ac:dyDescent="0.25">
      <c r="A17" s="11" t="s">
        <v>42</v>
      </c>
      <c r="B17" s="12">
        <v>80</v>
      </c>
      <c r="C17" s="12">
        <v>60</v>
      </c>
      <c r="D17" s="12">
        <v>40</v>
      </c>
      <c r="E17" s="12">
        <v>20</v>
      </c>
      <c r="F17" s="4"/>
      <c r="G17" s="4"/>
      <c r="H17" s="4"/>
      <c r="I17" s="4"/>
      <c r="J17" s="6">
        <v>1</v>
      </c>
      <c r="K17" s="6">
        <v>2</v>
      </c>
      <c r="L17">
        <v>3</v>
      </c>
      <c r="M17">
        <v>4</v>
      </c>
      <c r="N17" t="s">
        <v>60</v>
      </c>
      <c r="O17">
        <v>200</v>
      </c>
    </row>
    <row r="18" spans="1:15" x14ac:dyDescent="0.25">
      <c r="A18" s="11"/>
      <c r="B18" s="4"/>
      <c r="C18" s="4"/>
      <c r="D18" s="4"/>
      <c r="E18" s="4"/>
      <c r="F18" s="4"/>
      <c r="G18" s="4"/>
      <c r="H18" s="4"/>
      <c r="I18" s="4"/>
      <c r="J18" s="6">
        <v>0</v>
      </c>
      <c r="K18" s="6">
        <v>0</v>
      </c>
      <c r="L18" s="6">
        <v>1</v>
      </c>
      <c r="M18" s="6">
        <v>0</v>
      </c>
      <c r="N18" s="6" t="s">
        <v>61</v>
      </c>
      <c r="O18" s="6">
        <v>0</v>
      </c>
    </row>
    <row r="19" spans="1:15" x14ac:dyDescent="0.25">
      <c r="A19" s="11" t="s">
        <v>43</v>
      </c>
      <c r="B19" s="54">
        <f>J11*J32+K11*K32+L11*L32+M11*M32</f>
        <v>10800</v>
      </c>
      <c r="C19" s="4"/>
      <c r="D19" s="4"/>
      <c r="E19" s="12"/>
      <c r="F19" s="4"/>
      <c r="G19" s="4"/>
      <c r="H19" s="4"/>
      <c r="I19" s="4"/>
      <c r="J19" s="6">
        <v>0</v>
      </c>
      <c r="K19" s="6">
        <v>0</v>
      </c>
      <c r="L19" s="6">
        <v>0</v>
      </c>
      <c r="M19" s="6">
        <v>1</v>
      </c>
      <c r="N19" s="6" t="s">
        <v>61</v>
      </c>
      <c r="O19" s="6">
        <v>0</v>
      </c>
    </row>
    <row r="20" spans="1:15" x14ac:dyDescent="0.25">
      <c r="J20" s="6">
        <v>1</v>
      </c>
      <c r="K20" s="6">
        <v>0</v>
      </c>
      <c r="L20" s="6">
        <v>0</v>
      </c>
      <c r="M20" s="6">
        <v>0</v>
      </c>
      <c r="N20" s="6" t="s">
        <v>61</v>
      </c>
      <c r="O20" s="6">
        <v>0</v>
      </c>
    </row>
    <row r="21" spans="1:15" x14ac:dyDescent="0.25">
      <c r="J21" s="6">
        <v>0</v>
      </c>
      <c r="K21" s="6">
        <v>1</v>
      </c>
      <c r="L21" s="6">
        <v>0</v>
      </c>
      <c r="M21" s="6">
        <v>0</v>
      </c>
      <c r="N21" s="6" t="s">
        <v>61</v>
      </c>
      <c r="O21" s="6">
        <v>0</v>
      </c>
    </row>
    <row r="22" spans="1:15" x14ac:dyDescent="0.25">
      <c r="L22"/>
      <c r="M22" s="24">
        <f>$J$11*J13+$K$11*K13+$L$11*L13+$M$11*M13</f>
        <v>50</v>
      </c>
      <c r="N22" s="24" t="s">
        <v>60</v>
      </c>
      <c r="O22" s="45">
        <v>50</v>
      </c>
    </row>
    <row r="23" spans="1:15" x14ac:dyDescent="0.25">
      <c r="L23"/>
      <c r="M23" s="24">
        <f>$J$11*J14+$K$11*K14+$L$11*L14+$M$11*M14</f>
        <v>59</v>
      </c>
      <c r="N23" s="24" t="s">
        <v>60</v>
      </c>
      <c r="O23">
        <v>100</v>
      </c>
    </row>
    <row r="24" spans="1:15" x14ac:dyDescent="0.25">
      <c r="L24"/>
      <c r="M24" s="24">
        <f>$J$11*J15+$K$11*K15+$L$11*L15+$M$11*M15</f>
        <v>1715</v>
      </c>
      <c r="N24" s="24" t="s">
        <v>60</v>
      </c>
      <c r="O24">
        <v>2000</v>
      </c>
    </row>
    <row r="25" spans="1:15" x14ac:dyDescent="0.25">
      <c r="L25"/>
      <c r="M25" s="24">
        <f>$J$11*J16+$K$11*K16+$L$11*L16+$M$11*M16</f>
        <v>500</v>
      </c>
      <c r="N25" s="24" t="s">
        <v>60</v>
      </c>
      <c r="O25">
        <v>500</v>
      </c>
    </row>
    <row r="26" spans="1:15" x14ac:dyDescent="0.25">
      <c r="L26"/>
      <c r="M26" s="24">
        <f>$J$11*J17+$K$11*K17+$L$11*L17+$M$11*M17</f>
        <v>196</v>
      </c>
      <c r="N26" s="24" t="s">
        <v>60</v>
      </c>
      <c r="O26">
        <v>200</v>
      </c>
    </row>
    <row r="27" spans="1:15" x14ac:dyDescent="0.25">
      <c r="L27"/>
      <c r="M27" s="24">
        <f>$J$11*J18+$K$11*K18+$L$11*L18+$M$11*M18</f>
        <v>0</v>
      </c>
      <c r="N27" s="24" t="s">
        <v>61</v>
      </c>
      <c r="O27">
        <v>0</v>
      </c>
    </row>
    <row r="28" spans="1:15" x14ac:dyDescent="0.25">
      <c r="L28"/>
      <c r="M28" s="24">
        <f>$J$11*J19+$K$11*K19+$L$11*L19+$M$11*M19</f>
        <v>7</v>
      </c>
      <c r="N28" s="24" t="s">
        <v>61</v>
      </c>
      <c r="O28" s="6">
        <v>0</v>
      </c>
    </row>
    <row r="29" spans="1:15" x14ac:dyDescent="0.25">
      <c r="M29" s="24">
        <f t="shared" ref="M29:M30" si="0">$J$11*J20+$K$11*K20+$L$11*L20+$M$11*M20</f>
        <v>50</v>
      </c>
      <c r="N29" s="24" t="s">
        <v>61</v>
      </c>
      <c r="O29" s="6">
        <v>0</v>
      </c>
    </row>
    <row r="30" spans="1:15" x14ac:dyDescent="0.25">
      <c r="M30" s="24">
        <f t="shared" si="0"/>
        <v>59</v>
      </c>
      <c r="N30" s="24" t="s">
        <v>61</v>
      </c>
      <c r="O30" s="6">
        <v>0</v>
      </c>
    </row>
    <row r="31" spans="1:15" x14ac:dyDescent="0.25">
      <c r="M31" t="s">
        <v>67</v>
      </c>
      <c r="N31" t="s">
        <v>68</v>
      </c>
      <c r="O31" s="54">
        <f>J11*J32+K11*K32+L11*L32+M11*M32</f>
        <v>10800</v>
      </c>
    </row>
    <row r="32" spans="1:15" x14ac:dyDescent="0.25">
      <c r="J32" s="12">
        <v>100</v>
      </c>
      <c r="K32" s="12">
        <v>90</v>
      </c>
      <c r="L32" s="12">
        <v>80</v>
      </c>
      <c r="M32" s="12">
        <v>70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42F4-66E8-45FF-8F04-15EDE33D0EA3}">
  <dimension ref="A1:G40"/>
  <sheetViews>
    <sheetView showGridLines="0" workbookViewId="0"/>
  </sheetViews>
  <sheetFormatPr defaultRowHeight="15" x14ac:dyDescent="0.25"/>
  <cols>
    <col min="1" max="1" width="2.28515625" customWidth="1"/>
    <col min="2" max="2" width="18" bestFit="1" customWidth="1"/>
    <col min="3" max="3" width="10.140625" bestFit="1" customWidth="1"/>
    <col min="4" max="4" width="12.5703125" bestFit="1" customWidth="1"/>
    <col min="5" max="5" width="12.7109375" bestFit="1" customWidth="1"/>
    <col min="6" max="6" width="12.85546875" bestFit="1" customWidth="1"/>
    <col min="7" max="7" width="12.7109375" bestFit="1" customWidth="1"/>
  </cols>
  <sheetData>
    <row r="1" spans="1:5" x14ac:dyDescent="0.25">
      <c r="A1" s="26" t="s">
        <v>72</v>
      </c>
    </row>
    <row r="2" spans="1:5" x14ac:dyDescent="0.25">
      <c r="A2" s="26" t="s">
        <v>197</v>
      </c>
    </row>
    <row r="3" spans="1:5" x14ac:dyDescent="0.25">
      <c r="A3" s="26" t="s">
        <v>198</v>
      </c>
    </row>
    <row r="4" spans="1:5" x14ac:dyDescent="0.25">
      <c r="A4" s="26" t="s">
        <v>164</v>
      </c>
    </row>
    <row r="5" spans="1:5" x14ac:dyDescent="0.25">
      <c r="A5" s="26" t="s">
        <v>76</v>
      </c>
    </row>
    <row r="6" spans="1:5" x14ac:dyDescent="0.25">
      <c r="A6" s="26"/>
      <c r="B6" t="s">
        <v>77</v>
      </c>
    </row>
    <row r="7" spans="1:5" x14ac:dyDescent="0.25">
      <c r="A7" s="26"/>
      <c r="B7" t="s">
        <v>199</v>
      </c>
    </row>
    <row r="8" spans="1:5" x14ac:dyDescent="0.25">
      <c r="A8" s="26"/>
      <c r="B8" t="s">
        <v>200</v>
      </c>
    </row>
    <row r="9" spans="1:5" x14ac:dyDescent="0.25">
      <c r="A9" s="26" t="s">
        <v>80</v>
      </c>
    </row>
    <row r="10" spans="1:5" x14ac:dyDescent="0.25">
      <c r="B10" t="s">
        <v>167</v>
      </c>
    </row>
    <row r="11" spans="1:5" x14ac:dyDescent="0.25">
      <c r="B11" t="s">
        <v>82</v>
      </c>
    </row>
    <row r="14" spans="1:5" ht="15.75" thickBot="1" x14ac:dyDescent="0.3">
      <c r="A14" t="s">
        <v>83</v>
      </c>
    </row>
    <row r="15" spans="1:5" ht="15.75" thickBot="1" x14ac:dyDescent="0.3">
      <c r="B15" s="55" t="s">
        <v>84</v>
      </c>
      <c r="C15" s="55" t="s">
        <v>85</v>
      </c>
      <c r="D15" s="55" t="s">
        <v>86</v>
      </c>
      <c r="E15" s="55" t="s">
        <v>87</v>
      </c>
    </row>
    <row r="16" spans="1:5" ht="15.75" thickBot="1" x14ac:dyDescent="0.3">
      <c r="B16" s="27" t="s">
        <v>201</v>
      </c>
      <c r="C16" s="56" t="s">
        <v>68</v>
      </c>
      <c r="D16" s="63">
        <v>393000</v>
      </c>
      <c r="E16" s="63">
        <v>393000</v>
      </c>
    </row>
    <row r="19" spans="1:7" ht="15.75" thickBot="1" x14ac:dyDescent="0.3">
      <c r="A19" t="s">
        <v>88</v>
      </c>
    </row>
    <row r="20" spans="1:7" ht="15.75" thickBot="1" x14ac:dyDescent="0.3">
      <c r="B20" s="55" t="s">
        <v>84</v>
      </c>
      <c r="C20" s="55" t="s">
        <v>85</v>
      </c>
      <c r="D20" s="55" t="s">
        <v>86</v>
      </c>
      <c r="E20" s="55" t="s">
        <v>87</v>
      </c>
      <c r="F20" s="55" t="s">
        <v>89</v>
      </c>
    </row>
    <row r="21" spans="1:7" x14ac:dyDescent="0.25">
      <c r="B21" s="29" t="s">
        <v>202</v>
      </c>
      <c r="C21" s="29" t="s">
        <v>203</v>
      </c>
      <c r="D21" s="31">
        <v>0</v>
      </c>
      <c r="E21" s="31">
        <v>0</v>
      </c>
      <c r="F21" s="29" t="s">
        <v>89</v>
      </c>
    </row>
    <row r="22" spans="1:7" x14ac:dyDescent="0.25">
      <c r="B22" s="29" t="s">
        <v>169</v>
      </c>
      <c r="C22" s="29" t="s">
        <v>204</v>
      </c>
      <c r="D22" s="31">
        <v>96</v>
      </c>
      <c r="E22" s="31">
        <v>96</v>
      </c>
      <c r="F22" s="29" t="s">
        <v>89</v>
      </c>
    </row>
    <row r="23" spans="1:7" x14ac:dyDescent="0.25">
      <c r="B23" s="29" t="s">
        <v>171</v>
      </c>
      <c r="C23" s="29" t="s">
        <v>205</v>
      </c>
      <c r="D23" s="31">
        <v>12</v>
      </c>
      <c r="E23" s="31">
        <v>12</v>
      </c>
      <c r="F23" s="29" t="s">
        <v>89</v>
      </c>
    </row>
    <row r="24" spans="1:7" x14ac:dyDescent="0.25">
      <c r="B24" s="29" t="s">
        <v>173</v>
      </c>
      <c r="C24" s="29" t="s">
        <v>206</v>
      </c>
      <c r="D24" s="31">
        <v>0</v>
      </c>
      <c r="E24" s="31">
        <v>0</v>
      </c>
      <c r="F24" s="29" t="s">
        <v>89</v>
      </c>
    </row>
    <row r="25" spans="1:7" ht="15.75" thickBot="1" x14ac:dyDescent="0.3">
      <c r="B25" s="27" t="s">
        <v>175</v>
      </c>
      <c r="C25" s="27" t="s">
        <v>207</v>
      </c>
      <c r="D25" s="30">
        <v>1</v>
      </c>
      <c r="E25" s="30">
        <v>1</v>
      </c>
      <c r="F25" s="27" t="s">
        <v>89</v>
      </c>
    </row>
    <row r="28" spans="1:7" ht="15.75" thickBot="1" x14ac:dyDescent="0.3">
      <c r="A28" t="s">
        <v>90</v>
      </c>
    </row>
    <row r="29" spans="1:7" ht="15.75" thickBot="1" x14ac:dyDescent="0.3">
      <c r="B29" s="55" t="s">
        <v>84</v>
      </c>
      <c r="C29" s="55" t="s">
        <v>85</v>
      </c>
      <c r="D29" s="55" t="s">
        <v>91</v>
      </c>
      <c r="E29" s="55" t="s">
        <v>92</v>
      </c>
      <c r="F29" s="55" t="s">
        <v>93</v>
      </c>
      <c r="G29" s="55" t="s">
        <v>94</v>
      </c>
    </row>
    <row r="30" spans="1:7" x14ac:dyDescent="0.25">
      <c r="B30" s="29" t="s">
        <v>179</v>
      </c>
      <c r="C30" s="29">
        <v>5</v>
      </c>
      <c r="D30" s="64">
        <v>299.5</v>
      </c>
      <c r="E30" s="29" t="s">
        <v>208</v>
      </c>
      <c r="F30" s="29" t="s">
        <v>101</v>
      </c>
      <c r="G30" s="29">
        <v>0.5</v>
      </c>
    </row>
    <row r="31" spans="1:7" x14ac:dyDescent="0.25">
      <c r="B31" s="29" t="s">
        <v>181</v>
      </c>
      <c r="C31" s="29">
        <v>5</v>
      </c>
      <c r="D31" s="64">
        <v>112.9</v>
      </c>
      <c r="E31" s="29" t="s">
        <v>209</v>
      </c>
      <c r="F31" s="29" t="s">
        <v>101</v>
      </c>
      <c r="G31" s="29">
        <v>287.10000000000002</v>
      </c>
    </row>
    <row r="32" spans="1:7" x14ac:dyDescent="0.25">
      <c r="B32" s="29" t="s">
        <v>183</v>
      </c>
      <c r="C32" s="29">
        <v>5</v>
      </c>
      <c r="D32" s="64">
        <v>62.9</v>
      </c>
      <c r="E32" s="29" t="s">
        <v>210</v>
      </c>
      <c r="F32" s="29" t="s">
        <v>101</v>
      </c>
      <c r="G32" s="29">
        <v>57.1</v>
      </c>
    </row>
    <row r="33" spans="2:7" x14ac:dyDescent="0.25">
      <c r="B33" s="29" t="s">
        <v>185</v>
      </c>
      <c r="C33" s="29">
        <v>5</v>
      </c>
      <c r="D33" s="65">
        <v>3975</v>
      </c>
      <c r="E33" s="29" t="s">
        <v>211</v>
      </c>
      <c r="F33" s="29" t="s">
        <v>101</v>
      </c>
      <c r="G33" s="29">
        <v>25</v>
      </c>
    </row>
    <row r="34" spans="2:7" x14ac:dyDescent="0.25">
      <c r="B34" s="29" t="s">
        <v>187</v>
      </c>
      <c r="C34" s="29">
        <v>5</v>
      </c>
      <c r="D34" s="64">
        <v>100</v>
      </c>
      <c r="E34" s="29" t="s">
        <v>212</v>
      </c>
      <c r="F34" s="29" t="s">
        <v>104</v>
      </c>
      <c r="G34" s="29">
        <v>0</v>
      </c>
    </row>
    <row r="35" spans="2:7" x14ac:dyDescent="0.25">
      <c r="B35" s="29" t="s">
        <v>189</v>
      </c>
      <c r="C35" s="29">
        <v>5</v>
      </c>
      <c r="D35" s="65">
        <v>0</v>
      </c>
      <c r="E35" s="29" t="s">
        <v>190</v>
      </c>
      <c r="F35" s="29" t="s">
        <v>104</v>
      </c>
      <c r="G35" s="65">
        <v>0</v>
      </c>
    </row>
    <row r="36" spans="2:7" x14ac:dyDescent="0.25">
      <c r="B36" s="29" t="s">
        <v>191</v>
      </c>
      <c r="C36" s="29">
        <v>5</v>
      </c>
      <c r="D36" s="65">
        <v>96</v>
      </c>
      <c r="E36" s="29" t="s">
        <v>192</v>
      </c>
      <c r="F36" s="29" t="s">
        <v>101</v>
      </c>
      <c r="G36" s="65">
        <v>96</v>
      </c>
    </row>
    <row r="37" spans="2:7" x14ac:dyDescent="0.25">
      <c r="B37" s="29" t="s">
        <v>193</v>
      </c>
      <c r="C37" s="29">
        <v>5</v>
      </c>
      <c r="D37" s="65">
        <v>12</v>
      </c>
      <c r="E37" s="29" t="s">
        <v>194</v>
      </c>
      <c r="F37" s="29" t="s">
        <v>101</v>
      </c>
      <c r="G37" s="65">
        <v>12</v>
      </c>
    </row>
    <row r="38" spans="2:7" x14ac:dyDescent="0.25">
      <c r="B38" s="29" t="s">
        <v>213</v>
      </c>
      <c r="C38" s="29">
        <v>5</v>
      </c>
      <c r="D38" s="65">
        <v>0</v>
      </c>
      <c r="E38" s="29" t="s">
        <v>214</v>
      </c>
      <c r="F38" s="29" t="s">
        <v>104</v>
      </c>
      <c r="G38" s="65">
        <v>0</v>
      </c>
    </row>
    <row r="39" spans="2:7" x14ac:dyDescent="0.25">
      <c r="B39" s="29" t="s">
        <v>215</v>
      </c>
      <c r="C39" s="29">
        <v>5</v>
      </c>
      <c r="D39" s="65">
        <v>1</v>
      </c>
      <c r="E39" s="29" t="s">
        <v>216</v>
      </c>
      <c r="F39" s="29" t="s">
        <v>101</v>
      </c>
      <c r="G39" s="65">
        <v>1</v>
      </c>
    </row>
    <row r="40" spans="2:7" ht="15.75" thickBot="1" x14ac:dyDescent="0.3">
      <c r="B40" s="27" t="s">
        <v>217</v>
      </c>
      <c r="C40" s="27"/>
      <c r="D40" s="27"/>
      <c r="E40" s="27"/>
      <c r="F40" s="27"/>
      <c r="G4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0:O60"/>
  <sheetViews>
    <sheetView tabSelected="1" workbookViewId="0">
      <selection activeCell="O33" sqref="O33"/>
    </sheetView>
  </sheetViews>
  <sheetFormatPr defaultRowHeight="15.75" x14ac:dyDescent="0.25"/>
  <cols>
    <col min="1" max="1" width="22.7109375" style="6" bestFit="1" customWidth="1"/>
    <col min="2" max="6" width="9.140625" style="6"/>
    <col min="7" max="7" width="14.5703125" style="6" customWidth="1"/>
    <col min="8" max="9" width="9.140625" style="6"/>
    <col min="10" max="10" width="9.5703125" style="6" bestFit="1" customWidth="1"/>
    <col min="11" max="14" width="9.140625" style="6"/>
    <col min="15" max="15" width="15.140625" style="6" customWidth="1"/>
    <col min="16" max="16384" width="9.140625" style="6"/>
  </cols>
  <sheetData>
    <row r="10" spans="1:15" ht="15.75" customHeight="1" x14ac:dyDescent="0.25">
      <c r="A10" s="40" t="s">
        <v>44</v>
      </c>
      <c r="B10" s="39" t="s">
        <v>45</v>
      </c>
      <c r="C10" s="39"/>
      <c r="D10" s="39"/>
      <c r="E10" s="39"/>
      <c r="F10" s="39"/>
      <c r="G10" s="42" t="s">
        <v>46</v>
      </c>
      <c r="I10" t="s">
        <v>139</v>
      </c>
      <c r="J10" t="s">
        <v>140</v>
      </c>
      <c r="K10" t="s">
        <v>141</v>
      </c>
      <c r="L10" s="6" t="s">
        <v>161</v>
      </c>
      <c r="M10" s="6" t="s">
        <v>196</v>
      </c>
      <c r="O10"/>
    </row>
    <row r="11" spans="1:15" ht="15.75" customHeight="1" x14ac:dyDescent="0.25">
      <c r="A11" s="41"/>
      <c r="B11" s="7" t="s">
        <v>47</v>
      </c>
      <c r="C11" s="7" t="s">
        <v>48</v>
      </c>
      <c r="D11" s="7" t="s">
        <v>49</v>
      </c>
      <c r="E11" s="7" t="s">
        <v>50</v>
      </c>
      <c r="F11" s="7" t="s">
        <v>51</v>
      </c>
      <c r="G11" s="43"/>
      <c r="I11" s="23">
        <v>0</v>
      </c>
      <c r="J11" s="23">
        <v>96</v>
      </c>
      <c r="K11" s="23">
        <v>12</v>
      </c>
      <c r="L11" s="23">
        <v>0</v>
      </c>
      <c r="M11" s="23">
        <v>1</v>
      </c>
      <c r="O11"/>
    </row>
    <row r="12" spans="1:15" x14ac:dyDescent="0.25">
      <c r="A12" s="1" t="s">
        <v>55</v>
      </c>
      <c r="B12" s="6">
        <v>2.2999999999999998</v>
      </c>
      <c r="C12" s="6">
        <v>3.1</v>
      </c>
      <c r="D12" s="6">
        <v>0</v>
      </c>
      <c r="E12" s="6">
        <v>0</v>
      </c>
      <c r="F12" s="6">
        <v>1.9</v>
      </c>
      <c r="G12" s="8">
        <v>300</v>
      </c>
      <c r="N12"/>
      <c r="O12"/>
    </row>
    <row r="13" spans="1:15" x14ac:dyDescent="0.25">
      <c r="A13" s="1" t="s">
        <v>56</v>
      </c>
      <c r="B13" s="6">
        <v>0.4</v>
      </c>
      <c r="C13" s="6">
        <v>1.1000000000000001</v>
      </c>
      <c r="D13" s="6">
        <v>0.5</v>
      </c>
      <c r="E13" s="6">
        <v>0</v>
      </c>
      <c r="F13" s="6">
        <v>1.3</v>
      </c>
      <c r="G13" s="8">
        <v>400</v>
      </c>
      <c r="I13" s="6">
        <v>2.2999999999999998</v>
      </c>
      <c r="J13" s="6">
        <v>3.1</v>
      </c>
      <c r="K13" s="6">
        <v>0</v>
      </c>
      <c r="L13" s="6">
        <v>0</v>
      </c>
      <c r="M13" s="6">
        <v>1.9</v>
      </c>
      <c r="N13" t="s">
        <v>60</v>
      </c>
      <c r="O13" s="45">
        <v>300</v>
      </c>
    </row>
    <row r="14" spans="1:15" x14ac:dyDescent="0.25">
      <c r="A14" s="1" t="s">
        <v>57</v>
      </c>
      <c r="B14" s="6">
        <v>0</v>
      </c>
      <c r="C14" s="6">
        <v>0.5</v>
      </c>
      <c r="D14" s="6">
        <v>1.2</v>
      </c>
      <c r="E14" s="6">
        <v>2</v>
      </c>
      <c r="F14" s="6">
        <v>0.5</v>
      </c>
      <c r="G14" s="8">
        <v>120</v>
      </c>
      <c r="I14" s="6">
        <v>0.4</v>
      </c>
      <c r="J14" s="6">
        <v>1.1000000000000001</v>
      </c>
      <c r="K14" s="6">
        <v>0.5</v>
      </c>
      <c r="L14" s="6">
        <v>0</v>
      </c>
      <c r="M14" s="6">
        <v>1.3</v>
      </c>
      <c r="N14" t="s">
        <v>60</v>
      </c>
      <c r="O14" s="6">
        <v>400</v>
      </c>
    </row>
    <row r="15" spans="1:15" x14ac:dyDescent="0.25">
      <c r="A15" s="1" t="s">
        <v>52</v>
      </c>
      <c r="B15" s="6">
        <v>20</v>
      </c>
      <c r="C15" s="6">
        <v>40</v>
      </c>
      <c r="D15" s="6">
        <v>10</v>
      </c>
      <c r="E15" s="6">
        <v>15</v>
      </c>
      <c r="F15" s="6">
        <v>15</v>
      </c>
      <c r="G15" s="8">
        <v>4000</v>
      </c>
      <c r="I15" s="6">
        <v>0</v>
      </c>
      <c r="J15" s="6">
        <v>0.5</v>
      </c>
      <c r="K15" s="6">
        <v>1.2</v>
      </c>
      <c r="L15" s="6">
        <v>2</v>
      </c>
      <c r="M15" s="6">
        <v>0.5</v>
      </c>
      <c r="N15" t="s">
        <v>60</v>
      </c>
      <c r="O15" s="6">
        <v>120</v>
      </c>
    </row>
    <row r="16" spans="1:15" x14ac:dyDescent="0.25">
      <c r="A16" s="1" t="s">
        <v>53</v>
      </c>
      <c r="B16" s="6">
        <v>0.5</v>
      </c>
      <c r="C16" s="6">
        <v>1</v>
      </c>
      <c r="D16" s="6">
        <v>0.3</v>
      </c>
      <c r="E16" s="6">
        <v>1</v>
      </c>
      <c r="F16" s="6">
        <v>0.4</v>
      </c>
      <c r="G16" s="8">
        <v>100</v>
      </c>
      <c r="I16" s="6">
        <v>20</v>
      </c>
      <c r="J16" s="6">
        <v>40</v>
      </c>
      <c r="K16" s="6">
        <v>10</v>
      </c>
      <c r="L16" s="6">
        <v>15</v>
      </c>
      <c r="M16" s="6">
        <v>15</v>
      </c>
      <c r="N16" t="s">
        <v>60</v>
      </c>
      <c r="O16" s="6">
        <v>4000</v>
      </c>
    </row>
    <row r="17" spans="1:15" x14ac:dyDescent="0.25">
      <c r="A17" s="2" t="s">
        <v>54</v>
      </c>
      <c r="B17" s="9">
        <v>2000</v>
      </c>
      <c r="C17" s="9">
        <v>4000</v>
      </c>
      <c r="D17" s="9">
        <v>600</v>
      </c>
      <c r="E17" s="9">
        <v>1500</v>
      </c>
      <c r="F17" s="9">
        <v>1800</v>
      </c>
      <c r="G17" s="10"/>
      <c r="I17" s="6">
        <v>0.5</v>
      </c>
      <c r="J17" s="6">
        <v>1</v>
      </c>
      <c r="K17" s="6">
        <v>0.3</v>
      </c>
      <c r="L17" s="6">
        <v>1</v>
      </c>
      <c r="M17" s="6">
        <v>0.4</v>
      </c>
      <c r="N17" t="s">
        <v>60</v>
      </c>
      <c r="O17" s="6">
        <v>100</v>
      </c>
    </row>
    <row r="18" spans="1:15" x14ac:dyDescent="0.25">
      <c r="A18" s="3"/>
      <c r="I18" s="60">
        <v>1</v>
      </c>
      <c r="J18" s="60">
        <v>0</v>
      </c>
      <c r="K18" s="60">
        <v>0</v>
      </c>
      <c r="L18" s="60">
        <v>0</v>
      </c>
      <c r="M18" s="60">
        <v>0</v>
      </c>
      <c r="N18" s="6" t="s">
        <v>61</v>
      </c>
      <c r="O18" s="6">
        <v>0</v>
      </c>
    </row>
    <row r="19" spans="1:15" x14ac:dyDescent="0.25">
      <c r="A19" s="4"/>
      <c r="I19" s="60">
        <v>0</v>
      </c>
      <c r="J19" s="60">
        <v>1</v>
      </c>
      <c r="K19" s="60">
        <v>0</v>
      </c>
      <c r="L19" s="60">
        <v>0</v>
      </c>
      <c r="M19" s="60">
        <v>0</v>
      </c>
      <c r="N19" s="6" t="s">
        <v>61</v>
      </c>
      <c r="O19" s="6">
        <v>0</v>
      </c>
    </row>
    <row r="20" spans="1:15" x14ac:dyDescent="0.25">
      <c r="A20" s="4"/>
      <c r="I20" s="60">
        <v>0</v>
      </c>
      <c r="J20" s="60">
        <v>0</v>
      </c>
      <c r="K20" s="60">
        <v>1</v>
      </c>
      <c r="L20" s="60">
        <v>0</v>
      </c>
      <c r="M20" s="60">
        <v>0</v>
      </c>
      <c r="N20" s="6" t="s">
        <v>61</v>
      </c>
      <c r="O20" s="6">
        <v>0</v>
      </c>
    </row>
    <row r="21" spans="1:15" x14ac:dyDescent="0.25">
      <c r="A21" s="4"/>
      <c r="I21" s="60">
        <v>0</v>
      </c>
      <c r="J21" s="60">
        <v>0</v>
      </c>
      <c r="K21" s="60">
        <v>0</v>
      </c>
      <c r="L21" s="60">
        <v>1</v>
      </c>
      <c r="M21" s="60">
        <v>0</v>
      </c>
      <c r="N21" s="6" t="s">
        <v>61</v>
      </c>
      <c r="O21" s="6">
        <v>0</v>
      </c>
    </row>
    <row r="22" spans="1:15" x14ac:dyDescent="0.25">
      <c r="A22" s="4"/>
      <c r="I22" s="60">
        <v>0</v>
      </c>
      <c r="J22" s="60">
        <v>0</v>
      </c>
      <c r="K22" s="60">
        <v>0</v>
      </c>
      <c r="L22" s="60">
        <v>0</v>
      </c>
      <c r="M22" s="60">
        <v>1</v>
      </c>
      <c r="N22" s="6" t="s">
        <v>61</v>
      </c>
      <c r="O22" s="6">
        <v>0</v>
      </c>
    </row>
    <row r="23" spans="1:15" x14ac:dyDescent="0.25">
      <c r="A23" s="4"/>
      <c r="J23" s="58"/>
      <c r="K23" s="58"/>
      <c r="L23" s="59"/>
      <c r="M23" s="61">
        <f>$I$11*I13+$J$11*J13+$K$11*K13+$L$11*L13+$M$11*M13</f>
        <v>299.5</v>
      </c>
      <c r="N23" s="24" t="s">
        <v>60</v>
      </c>
      <c r="O23" s="45">
        <v>300</v>
      </c>
    </row>
    <row r="24" spans="1:15" x14ac:dyDescent="0.25">
      <c r="A24" s="5"/>
      <c r="J24" s="58"/>
      <c r="K24" s="58"/>
      <c r="L24" s="59"/>
      <c r="M24" s="61">
        <f t="shared" ref="M24:M32" si="0">$I$11*I14+$J$11*J14+$K$11*K14+$L$11*L14+$M$11*M14</f>
        <v>112.9</v>
      </c>
      <c r="N24" s="24" t="s">
        <v>60</v>
      </c>
      <c r="O24" s="45">
        <v>400</v>
      </c>
    </row>
    <row r="25" spans="1:15" x14ac:dyDescent="0.25">
      <c r="A25" s="5"/>
      <c r="J25" s="58"/>
      <c r="K25" s="58"/>
      <c r="L25" s="59"/>
      <c r="M25" s="61">
        <f t="shared" si="0"/>
        <v>62.9</v>
      </c>
      <c r="N25" s="24" t="s">
        <v>60</v>
      </c>
      <c r="O25" s="45">
        <v>120</v>
      </c>
    </row>
    <row r="26" spans="1:15" x14ac:dyDescent="0.25">
      <c r="A26" s="5"/>
      <c r="J26" s="58"/>
      <c r="K26" s="58"/>
      <c r="L26" s="59"/>
      <c r="M26" s="62">
        <f t="shared" si="0"/>
        <v>3975</v>
      </c>
      <c r="N26" s="24" t="s">
        <v>60</v>
      </c>
      <c r="O26" s="45">
        <v>4000</v>
      </c>
    </row>
    <row r="27" spans="1:15" x14ac:dyDescent="0.25">
      <c r="A27" s="5"/>
      <c r="J27" s="58"/>
      <c r="K27" s="58"/>
      <c r="L27" s="59"/>
      <c r="M27" s="61">
        <f t="shared" si="0"/>
        <v>100</v>
      </c>
      <c r="N27" s="24" t="s">
        <v>60</v>
      </c>
      <c r="O27" s="45">
        <v>100</v>
      </c>
    </row>
    <row r="28" spans="1:15" x14ac:dyDescent="0.25">
      <c r="A28" s="5"/>
      <c r="J28" s="58"/>
      <c r="K28" s="58"/>
      <c r="L28" s="59"/>
      <c r="M28" s="62">
        <f t="shared" si="0"/>
        <v>0</v>
      </c>
      <c r="N28" s="24" t="s">
        <v>61</v>
      </c>
      <c r="O28" s="45">
        <v>0</v>
      </c>
    </row>
    <row r="29" spans="1:15" x14ac:dyDescent="0.25">
      <c r="A29" s="5"/>
      <c r="J29" s="58"/>
      <c r="K29" s="58"/>
      <c r="L29" s="59"/>
      <c r="M29" s="62">
        <f t="shared" si="0"/>
        <v>96</v>
      </c>
      <c r="N29" s="24" t="s">
        <v>61</v>
      </c>
      <c r="O29" s="6">
        <v>0</v>
      </c>
    </row>
    <row r="30" spans="1:15" x14ac:dyDescent="0.25">
      <c r="A30" s="5"/>
      <c r="J30" s="58"/>
      <c r="K30" s="58"/>
      <c r="L30" s="58"/>
      <c r="M30" s="62">
        <f t="shared" si="0"/>
        <v>12</v>
      </c>
      <c r="N30" s="24" t="s">
        <v>61</v>
      </c>
      <c r="O30" s="45">
        <v>0</v>
      </c>
    </row>
    <row r="31" spans="1:15" x14ac:dyDescent="0.25">
      <c r="A31" s="5"/>
      <c r="J31" s="58"/>
      <c r="K31" s="58"/>
      <c r="L31" s="58"/>
      <c r="M31" s="62">
        <f t="shared" si="0"/>
        <v>0</v>
      </c>
      <c r="N31" s="24" t="s">
        <v>61</v>
      </c>
      <c r="O31" s="6">
        <v>0</v>
      </c>
    </row>
    <row r="32" spans="1:15" x14ac:dyDescent="0.25">
      <c r="A32" s="5"/>
      <c r="M32" s="62">
        <f t="shared" si="0"/>
        <v>1</v>
      </c>
      <c r="N32" s="24" t="s">
        <v>61</v>
      </c>
      <c r="O32" s="45">
        <v>0</v>
      </c>
    </row>
    <row r="33" spans="1:15" x14ac:dyDescent="0.25">
      <c r="A33" s="5"/>
      <c r="J33" s="12"/>
      <c r="K33" s="12"/>
      <c r="L33" s="12"/>
      <c r="M33" t="s">
        <v>67</v>
      </c>
      <c r="N33" t="s">
        <v>68</v>
      </c>
      <c r="O33" s="46">
        <f>I34*I11+J34*J11+K34*K11+L34*L11+M34*M11</f>
        <v>393000</v>
      </c>
    </row>
    <row r="34" spans="1:15" x14ac:dyDescent="0.25">
      <c r="A34" s="5"/>
      <c r="I34" s="9">
        <v>2000</v>
      </c>
      <c r="J34" s="9">
        <v>4000</v>
      </c>
      <c r="K34" s="9">
        <v>600</v>
      </c>
      <c r="L34" s="9">
        <v>1500</v>
      </c>
      <c r="M34" s="9">
        <v>1800</v>
      </c>
    </row>
    <row r="35" spans="1:15" x14ac:dyDescent="0.25">
      <c r="A35" s="5"/>
    </row>
    <row r="36" spans="1:15" x14ac:dyDescent="0.25">
      <c r="A36" s="5"/>
    </row>
    <row r="37" spans="1:15" x14ac:dyDescent="0.25">
      <c r="A37" s="5"/>
    </row>
    <row r="38" spans="1:15" x14ac:dyDescent="0.25">
      <c r="A38" s="5"/>
    </row>
    <row r="39" spans="1:15" x14ac:dyDescent="0.25">
      <c r="A39" s="5"/>
    </row>
    <row r="40" spans="1:15" x14ac:dyDescent="0.25">
      <c r="A40" s="5"/>
    </row>
    <row r="41" spans="1:15" x14ac:dyDescent="0.25">
      <c r="A41" s="5"/>
    </row>
    <row r="42" spans="1:15" x14ac:dyDescent="0.25">
      <c r="A42" s="5"/>
    </row>
    <row r="43" spans="1:15" x14ac:dyDescent="0.25">
      <c r="A43" s="5"/>
    </row>
    <row r="44" spans="1:15" x14ac:dyDescent="0.25">
      <c r="A44" s="5"/>
    </row>
    <row r="45" spans="1:15" x14ac:dyDescent="0.25">
      <c r="A45" s="5"/>
    </row>
    <row r="46" spans="1:15" x14ac:dyDescent="0.25">
      <c r="A46" s="5"/>
    </row>
    <row r="47" spans="1:15" x14ac:dyDescent="0.25">
      <c r="A47" s="5"/>
    </row>
    <row r="48" spans="1:15"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4"/>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sheetData>
  <mergeCells count="3">
    <mergeCell ref="B10:F10"/>
    <mergeCell ref="A10:A11"/>
    <mergeCell ref="G10: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9"/>
  <sheetViews>
    <sheetView showGridLines="0" topLeftCell="A10" workbookViewId="0">
      <selection activeCell="E20" sqref="E20"/>
    </sheetView>
  </sheetViews>
  <sheetFormatPr defaultRowHeight="15.75" x14ac:dyDescent="0.25"/>
  <cols>
    <col min="1" max="16384" width="9.140625" style="6"/>
  </cols>
  <sheetData>
    <row r="2" spans="1:1" x14ac:dyDescent="0.25">
      <c r="A2" s="7" t="s">
        <v>4</v>
      </c>
    </row>
    <row r="15" spans="1:1" x14ac:dyDescent="0.25">
      <c r="A15" s="6" t="s">
        <v>0</v>
      </c>
    </row>
    <row r="19" spans="1:1" x14ac:dyDescent="0.25">
      <c r="A19" s="6" t="s">
        <v>1</v>
      </c>
    </row>
    <row r="24" spans="1:1" x14ac:dyDescent="0.25">
      <c r="A24" s="6" t="s">
        <v>2</v>
      </c>
    </row>
    <row r="29" spans="1:1" x14ac:dyDescent="0.25">
      <c r="A29" s="6" t="s">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
  <sheetViews>
    <sheetView workbookViewId="0">
      <selection activeCell="D18" sqref="D18"/>
    </sheetView>
  </sheetViews>
  <sheetFormatPr defaultRowHeight="15" x14ac:dyDescent="0.25"/>
  <cols>
    <col min="4" max="4" width="10.140625" bestFit="1" customWidth="1"/>
    <col min="12" max="12" width="9.42578125" bestFit="1" customWidth="1"/>
    <col min="13" max="13" width="12.28515625" customWidth="1"/>
  </cols>
  <sheetData>
    <row r="1" spans="1:13" x14ac:dyDescent="0.25">
      <c r="A1" t="s">
        <v>59</v>
      </c>
      <c r="B1" t="s">
        <v>58</v>
      </c>
    </row>
    <row r="2" spans="1:13" x14ac:dyDescent="0.25">
      <c r="A2" s="23">
        <v>2.8000000000000003</v>
      </c>
      <c r="B2" s="23">
        <v>3</v>
      </c>
    </row>
    <row r="4" spans="1:13" x14ac:dyDescent="0.25">
      <c r="A4">
        <v>1</v>
      </c>
      <c r="B4">
        <v>1</v>
      </c>
      <c r="E4" t="s">
        <v>62</v>
      </c>
    </row>
    <row r="5" spans="1:13" x14ac:dyDescent="0.25">
      <c r="A5">
        <v>10</v>
      </c>
      <c r="B5">
        <v>4</v>
      </c>
      <c r="E5" t="s">
        <v>63</v>
      </c>
    </row>
    <row r="6" spans="1:13" x14ac:dyDescent="0.25">
      <c r="A6">
        <v>0</v>
      </c>
      <c r="B6">
        <v>10</v>
      </c>
      <c r="E6" t="s">
        <v>64</v>
      </c>
    </row>
    <row r="7" spans="1:13" x14ac:dyDescent="0.25">
      <c r="A7">
        <v>1</v>
      </c>
      <c r="B7">
        <v>0</v>
      </c>
      <c r="E7" t="s">
        <v>65</v>
      </c>
    </row>
    <row r="8" spans="1:13" x14ac:dyDescent="0.25">
      <c r="A8">
        <v>0</v>
      </c>
      <c r="B8">
        <v>1</v>
      </c>
      <c r="E8" t="s">
        <v>65</v>
      </c>
    </row>
    <row r="10" spans="1:13" x14ac:dyDescent="0.25">
      <c r="A10">
        <v>100</v>
      </c>
      <c r="B10">
        <v>30</v>
      </c>
      <c r="E10" t="s">
        <v>66</v>
      </c>
    </row>
    <row r="12" spans="1:13" x14ac:dyDescent="0.25">
      <c r="A12" s="24">
        <f>A2*A4+B2*B4</f>
        <v>5.8000000000000007</v>
      </c>
      <c r="B12" s="24"/>
      <c r="C12" s="24" t="s">
        <v>60</v>
      </c>
      <c r="D12" s="24">
        <v>7</v>
      </c>
      <c r="F12" s="23"/>
      <c r="G12" t="s">
        <v>70</v>
      </c>
      <c r="I12" t="s">
        <v>111</v>
      </c>
      <c r="J12" s="32">
        <v>16.399999999999999</v>
      </c>
      <c r="K12">
        <v>25</v>
      </c>
      <c r="L12" s="32">
        <f>J12*K12</f>
        <v>409.99999999999994</v>
      </c>
    </row>
    <row r="13" spans="1:13" x14ac:dyDescent="0.25">
      <c r="A13" s="24">
        <f>A2*A5+B2*B5</f>
        <v>40</v>
      </c>
      <c r="B13" s="24"/>
      <c r="C13" s="24" t="s">
        <v>60</v>
      </c>
      <c r="D13" s="24">
        <v>40</v>
      </c>
      <c r="F13" s="24"/>
      <c r="G13" t="s">
        <v>71</v>
      </c>
      <c r="I13" t="s">
        <v>112</v>
      </c>
      <c r="J13" s="34">
        <v>20</v>
      </c>
      <c r="K13">
        <v>10</v>
      </c>
      <c r="L13" s="32">
        <f>J13*K13</f>
        <v>200</v>
      </c>
    </row>
    <row r="14" spans="1:13" x14ac:dyDescent="0.25">
      <c r="A14" s="24">
        <f>A2*A6+B2*B6</f>
        <v>30</v>
      </c>
      <c r="B14" s="24"/>
      <c r="C14" s="24" t="s">
        <v>61</v>
      </c>
      <c r="D14" s="24">
        <v>30</v>
      </c>
      <c r="F14" s="25"/>
      <c r="G14" t="s">
        <v>69</v>
      </c>
    </row>
    <row r="15" spans="1:13" x14ac:dyDescent="0.25">
      <c r="A15" s="24">
        <f>A2*A7+B2*B7</f>
        <v>2.8000000000000003</v>
      </c>
      <c r="B15" s="24"/>
      <c r="C15" s="24" t="s">
        <v>61</v>
      </c>
      <c r="D15" s="24">
        <v>0</v>
      </c>
      <c r="M15" s="35"/>
    </row>
    <row r="16" spans="1:13" x14ac:dyDescent="0.25">
      <c r="A16" s="24">
        <f>A2*A8+B2*B8</f>
        <v>3</v>
      </c>
      <c r="B16" s="24"/>
      <c r="C16" s="24" t="s">
        <v>61</v>
      </c>
      <c r="D16" s="24">
        <v>0</v>
      </c>
    </row>
    <row r="18" spans="1:4" x14ac:dyDescent="0.25">
      <c r="A18" t="s">
        <v>67</v>
      </c>
      <c r="C18" t="s">
        <v>68</v>
      </c>
      <c r="D18" s="33">
        <f>A2*A10+B2*B10</f>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6:O30"/>
  <sheetViews>
    <sheetView showGridLines="0" topLeftCell="A4" workbookViewId="0">
      <selection activeCell="I37" sqref="I37"/>
    </sheetView>
  </sheetViews>
  <sheetFormatPr defaultRowHeight="15.75" x14ac:dyDescent="0.25"/>
  <cols>
    <col min="1" max="16384" width="9.140625" style="6"/>
  </cols>
  <sheetData>
    <row r="16" spans="1:1" x14ac:dyDescent="0.25">
      <c r="A16" s="6" t="s">
        <v>0</v>
      </c>
    </row>
    <row r="19" spans="1:15" x14ac:dyDescent="0.25">
      <c r="K19" s="6" t="s">
        <v>116</v>
      </c>
      <c r="L19" s="6" t="s">
        <v>117</v>
      </c>
      <c r="M19" s="6" t="s">
        <v>118</v>
      </c>
    </row>
    <row r="20" spans="1:15" x14ac:dyDescent="0.25">
      <c r="A20" s="6" t="s">
        <v>1</v>
      </c>
      <c r="J20" s="6" t="s">
        <v>119</v>
      </c>
      <c r="K20" s="6">
        <v>27</v>
      </c>
      <c r="L20" s="6">
        <v>10</v>
      </c>
      <c r="M20" s="6">
        <v>14</v>
      </c>
      <c r="N20" s="6">
        <f>K20-L20-M20</f>
        <v>3</v>
      </c>
      <c r="O20" s="36" t="s">
        <v>120</v>
      </c>
    </row>
    <row r="21" spans="1:15" x14ac:dyDescent="0.25">
      <c r="E21" s="6" t="s">
        <v>113</v>
      </c>
      <c r="J21" s="6" t="s">
        <v>121</v>
      </c>
      <c r="K21" s="6">
        <v>21</v>
      </c>
      <c r="L21" s="6">
        <v>9</v>
      </c>
      <c r="M21" s="6">
        <v>10</v>
      </c>
      <c r="N21" s="6">
        <f>K21-L21-M21</f>
        <v>2</v>
      </c>
      <c r="O21" s="36" t="s">
        <v>122</v>
      </c>
    </row>
    <row r="22" spans="1:15" x14ac:dyDescent="0.25">
      <c r="E22" s="6" t="s">
        <v>114</v>
      </c>
    </row>
    <row r="23" spans="1:15" x14ac:dyDescent="0.25">
      <c r="E23" s="6" t="s">
        <v>115</v>
      </c>
    </row>
    <row r="25" spans="1:15" x14ac:dyDescent="0.25">
      <c r="A25" s="6" t="s">
        <v>2</v>
      </c>
    </row>
    <row r="30" spans="1:15" x14ac:dyDescent="0.25">
      <c r="A30" s="6" t="s">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
  <sheetViews>
    <sheetView workbookViewId="0">
      <selection sqref="A1:D18"/>
    </sheetView>
  </sheetViews>
  <sheetFormatPr defaultRowHeight="15" x14ac:dyDescent="0.25"/>
  <cols>
    <col min="4" max="4" width="10.140625" bestFit="1" customWidth="1"/>
  </cols>
  <sheetData>
    <row r="1" spans="1:5" x14ac:dyDescent="0.25">
      <c r="A1" t="s">
        <v>123</v>
      </c>
      <c r="B1" t="s">
        <v>124</v>
      </c>
    </row>
    <row r="2" spans="1:5" x14ac:dyDescent="0.25">
      <c r="A2" s="23">
        <v>20</v>
      </c>
      <c r="B2" s="23">
        <v>60</v>
      </c>
    </row>
    <row r="4" spans="1:5" ht="15.75" x14ac:dyDescent="0.25">
      <c r="A4">
        <v>2</v>
      </c>
      <c r="B4">
        <v>1</v>
      </c>
      <c r="C4" t="s">
        <v>60</v>
      </c>
      <c r="D4">
        <v>100</v>
      </c>
      <c r="E4" s="6" t="s">
        <v>113</v>
      </c>
    </row>
    <row r="5" spans="1:5" ht="15.75" x14ac:dyDescent="0.25">
      <c r="A5">
        <v>1</v>
      </c>
      <c r="B5">
        <v>1</v>
      </c>
      <c r="C5" t="s">
        <v>60</v>
      </c>
      <c r="D5">
        <v>80</v>
      </c>
      <c r="E5" s="6" t="s">
        <v>114</v>
      </c>
    </row>
    <row r="6" spans="1:5" ht="15.75" x14ac:dyDescent="0.25">
      <c r="A6">
        <v>1</v>
      </c>
      <c r="B6">
        <v>0</v>
      </c>
      <c r="C6" t="s">
        <v>60</v>
      </c>
      <c r="D6">
        <v>40</v>
      </c>
      <c r="E6" s="6" t="s">
        <v>115</v>
      </c>
    </row>
    <row r="7" spans="1:5" x14ac:dyDescent="0.25">
      <c r="A7">
        <v>1</v>
      </c>
      <c r="B7">
        <v>0</v>
      </c>
      <c r="C7" t="s">
        <v>61</v>
      </c>
      <c r="D7">
        <v>0</v>
      </c>
      <c r="E7" t="s">
        <v>65</v>
      </c>
    </row>
    <row r="8" spans="1:5" x14ac:dyDescent="0.25">
      <c r="A8">
        <v>0</v>
      </c>
      <c r="B8">
        <v>1</v>
      </c>
      <c r="C8" t="s">
        <v>61</v>
      </c>
      <c r="D8">
        <v>0</v>
      </c>
      <c r="E8" t="s">
        <v>65</v>
      </c>
    </row>
    <row r="10" spans="1:5" x14ac:dyDescent="0.25">
      <c r="B10" s="24">
        <f>$A$2*A4 +$B$2*B4</f>
        <v>100</v>
      </c>
      <c r="C10" s="24" t="s">
        <v>60</v>
      </c>
      <c r="D10" s="24">
        <v>100</v>
      </c>
    </row>
    <row r="11" spans="1:5" x14ac:dyDescent="0.25">
      <c r="B11" s="24">
        <f t="shared" ref="B11:B14" si="0">$A$2*A5 +$B$2*B5</f>
        <v>80</v>
      </c>
      <c r="C11" s="24" t="s">
        <v>60</v>
      </c>
      <c r="D11" s="24">
        <v>80</v>
      </c>
    </row>
    <row r="12" spans="1:5" x14ac:dyDescent="0.25">
      <c r="B12" s="24">
        <f t="shared" si="0"/>
        <v>20</v>
      </c>
      <c r="C12" s="24" t="s">
        <v>60</v>
      </c>
      <c r="D12" s="24">
        <v>40</v>
      </c>
    </row>
    <row r="13" spans="1:5" x14ac:dyDescent="0.25">
      <c r="B13" s="24">
        <f t="shared" si="0"/>
        <v>20</v>
      </c>
      <c r="C13" s="24" t="s">
        <v>61</v>
      </c>
      <c r="D13" s="24">
        <v>0</v>
      </c>
    </row>
    <row r="14" spans="1:5" x14ac:dyDescent="0.25">
      <c r="B14" s="24">
        <v>60</v>
      </c>
      <c r="C14" s="24" t="s">
        <v>61</v>
      </c>
      <c r="D14" s="24">
        <v>0</v>
      </c>
    </row>
    <row r="16" spans="1:5" x14ac:dyDescent="0.25">
      <c r="A16">
        <v>3</v>
      </c>
      <c r="B16">
        <v>2</v>
      </c>
    </row>
    <row r="18" spans="2:4" x14ac:dyDescent="0.25">
      <c r="B18" t="s">
        <v>67</v>
      </c>
      <c r="C18" t="s">
        <v>68</v>
      </c>
      <c r="D18" s="37">
        <f>A2*A16+B2*B16</f>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1"/>
  <sheetViews>
    <sheetView showGridLines="0" workbookViewId="0"/>
  </sheetViews>
  <sheetFormatPr defaultRowHeight="15" x14ac:dyDescent="0.25"/>
  <cols>
    <col min="1" max="1" width="2.28515625" customWidth="1"/>
    <col min="2" max="2" width="6.140625" customWidth="1"/>
    <col min="3" max="3" width="9.42578125" bestFit="1" customWidth="1"/>
    <col min="4" max="4" width="12.5703125" bestFit="1" customWidth="1"/>
    <col min="5" max="5" width="11.140625" bestFit="1" customWidth="1"/>
    <col min="6" max="6" width="12.85546875" customWidth="1"/>
    <col min="7" max="7" width="12.7109375" bestFit="1" customWidth="1"/>
  </cols>
  <sheetData>
    <row r="1" spans="1:5" x14ac:dyDescent="0.25">
      <c r="A1" s="26" t="s">
        <v>72</v>
      </c>
    </row>
    <row r="2" spans="1:5" x14ac:dyDescent="0.25">
      <c r="A2" s="26" t="s">
        <v>125</v>
      </c>
    </row>
    <row r="3" spans="1:5" x14ac:dyDescent="0.25">
      <c r="A3" s="26" t="s">
        <v>126</v>
      </c>
    </row>
    <row r="4" spans="1:5" x14ac:dyDescent="0.25">
      <c r="A4" s="26" t="s">
        <v>75</v>
      </c>
    </row>
    <row r="5" spans="1:5" x14ac:dyDescent="0.25">
      <c r="A5" s="26" t="s">
        <v>76</v>
      </c>
    </row>
    <row r="6" spans="1:5" x14ac:dyDescent="0.25">
      <c r="A6" s="26"/>
      <c r="B6" t="s">
        <v>77</v>
      </c>
    </row>
    <row r="7" spans="1:5" x14ac:dyDescent="0.25">
      <c r="A7" s="26"/>
      <c r="B7" t="s">
        <v>127</v>
      </c>
    </row>
    <row r="8" spans="1:5" x14ac:dyDescent="0.25">
      <c r="A8" s="26"/>
      <c r="B8" t="s">
        <v>128</v>
      </c>
    </row>
    <row r="9" spans="1:5" x14ac:dyDescent="0.25">
      <c r="A9" s="26" t="s">
        <v>80</v>
      </c>
    </row>
    <row r="10" spans="1:5" x14ac:dyDescent="0.25">
      <c r="B10" t="s">
        <v>81</v>
      </c>
    </row>
    <row r="11" spans="1:5" x14ac:dyDescent="0.25">
      <c r="B11" t="s">
        <v>82</v>
      </c>
    </row>
    <row r="14" spans="1:5" ht="15.75" thickBot="1" x14ac:dyDescent="0.3">
      <c r="A14" t="s">
        <v>83</v>
      </c>
    </row>
    <row r="15" spans="1:5" ht="15.75" thickBot="1" x14ac:dyDescent="0.3">
      <c r="B15" s="28" t="s">
        <v>84</v>
      </c>
      <c r="C15" s="28" t="s">
        <v>85</v>
      </c>
      <c r="D15" s="28" t="s">
        <v>86</v>
      </c>
      <c r="E15" s="28" t="s">
        <v>87</v>
      </c>
    </row>
    <row r="16" spans="1:5" ht="15.75" thickBot="1" x14ac:dyDescent="0.3">
      <c r="B16" s="27" t="s">
        <v>95</v>
      </c>
      <c r="C16" s="27" t="s">
        <v>68</v>
      </c>
      <c r="D16" s="30">
        <v>14</v>
      </c>
      <c r="E16" s="30">
        <v>180</v>
      </c>
    </row>
    <row r="19" spans="1:7" ht="15.75" thickBot="1" x14ac:dyDescent="0.3">
      <c r="A19" t="s">
        <v>88</v>
      </c>
    </row>
    <row r="20" spans="1:7" ht="15.75" thickBot="1" x14ac:dyDescent="0.3">
      <c r="B20" s="28" t="s">
        <v>84</v>
      </c>
      <c r="C20" s="28" t="s">
        <v>85</v>
      </c>
      <c r="D20" s="28" t="s">
        <v>86</v>
      </c>
      <c r="E20" s="28" t="s">
        <v>87</v>
      </c>
      <c r="F20" s="28" t="s">
        <v>89</v>
      </c>
    </row>
    <row r="21" spans="1:7" x14ac:dyDescent="0.25">
      <c r="B21" s="29" t="s">
        <v>96</v>
      </c>
      <c r="C21" s="29" t="s">
        <v>123</v>
      </c>
      <c r="D21" s="31">
        <v>2</v>
      </c>
      <c r="E21" s="31">
        <v>20</v>
      </c>
      <c r="F21" s="29" t="s">
        <v>97</v>
      </c>
    </row>
    <row r="22" spans="1:7" ht="15.75" thickBot="1" x14ac:dyDescent="0.3">
      <c r="B22" s="27" t="s">
        <v>98</v>
      </c>
      <c r="C22" s="27" t="s">
        <v>124</v>
      </c>
      <c r="D22" s="30">
        <v>4</v>
      </c>
      <c r="E22" s="30">
        <v>60</v>
      </c>
      <c r="F22" s="27" t="s">
        <v>97</v>
      </c>
    </row>
    <row r="25" spans="1:7" ht="15.75" thickBot="1" x14ac:dyDescent="0.3">
      <c r="A25" t="s">
        <v>90</v>
      </c>
    </row>
    <row r="26" spans="1:7" ht="15.75" thickBot="1" x14ac:dyDescent="0.3">
      <c r="B26" s="28" t="s">
        <v>84</v>
      </c>
      <c r="C26" s="28" t="s">
        <v>85</v>
      </c>
      <c r="D26" s="28" t="s">
        <v>91</v>
      </c>
      <c r="E26" s="28" t="s">
        <v>92</v>
      </c>
      <c r="F26" s="28" t="s">
        <v>93</v>
      </c>
      <c r="G26" s="28" t="s">
        <v>94</v>
      </c>
    </row>
    <row r="27" spans="1:7" x14ac:dyDescent="0.25">
      <c r="B27" s="29" t="s">
        <v>129</v>
      </c>
      <c r="C27" s="29" t="s">
        <v>124</v>
      </c>
      <c r="D27" s="31">
        <v>100</v>
      </c>
      <c r="E27" s="29" t="s">
        <v>130</v>
      </c>
      <c r="F27" s="29" t="s">
        <v>104</v>
      </c>
      <c r="G27" s="29">
        <v>0</v>
      </c>
    </row>
    <row r="28" spans="1:7" x14ac:dyDescent="0.25">
      <c r="B28" s="29" t="s">
        <v>131</v>
      </c>
      <c r="C28" s="29" t="s">
        <v>124</v>
      </c>
      <c r="D28" s="31">
        <v>80</v>
      </c>
      <c r="E28" s="29" t="s">
        <v>132</v>
      </c>
      <c r="F28" s="29" t="s">
        <v>104</v>
      </c>
      <c r="G28" s="29">
        <v>0</v>
      </c>
    </row>
    <row r="29" spans="1:7" x14ac:dyDescent="0.25">
      <c r="B29" s="29" t="s">
        <v>133</v>
      </c>
      <c r="C29" s="29" t="s">
        <v>124</v>
      </c>
      <c r="D29" s="31">
        <v>20</v>
      </c>
      <c r="E29" s="29" t="s">
        <v>134</v>
      </c>
      <c r="F29" s="29" t="s">
        <v>101</v>
      </c>
      <c r="G29" s="29">
        <v>20</v>
      </c>
    </row>
    <row r="30" spans="1:7" x14ac:dyDescent="0.25">
      <c r="B30" s="29" t="s">
        <v>135</v>
      </c>
      <c r="C30" s="29" t="s">
        <v>124</v>
      </c>
      <c r="D30" s="31">
        <v>20</v>
      </c>
      <c r="E30" s="29" t="s">
        <v>136</v>
      </c>
      <c r="F30" s="29" t="s">
        <v>101</v>
      </c>
      <c r="G30" s="31">
        <v>20</v>
      </c>
    </row>
    <row r="31" spans="1:7" ht="15.75" thickBot="1" x14ac:dyDescent="0.3">
      <c r="B31" s="27" t="s">
        <v>137</v>
      </c>
      <c r="C31" s="27" t="s">
        <v>124</v>
      </c>
      <c r="D31" s="30">
        <v>60</v>
      </c>
      <c r="E31" s="27" t="s">
        <v>138</v>
      </c>
      <c r="F31" s="27" t="s">
        <v>101</v>
      </c>
      <c r="G31" s="30">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FAF0-5D9F-4E06-A9DB-C333BB53D3A1}">
  <dimension ref="A1:G32"/>
  <sheetViews>
    <sheetView showGridLines="0" workbookViewId="0"/>
  </sheetViews>
  <sheetFormatPr defaultRowHeight="15" x14ac:dyDescent="0.25"/>
  <cols>
    <col min="1" max="1" width="2.28515625" customWidth="1"/>
    <col min="2" max="2" width="6.28515625" bestFit="1" customWidth="1"/>
    <col min="3" max="3" width="4.5703125" bestFit="1" customWidth="1"/>
    <col min="4" max="4" width="12.5703125" bestFit="1" customWidth="1"/>
    <col min="5" max="5" width="10.28515625" bestFit="1" customWidth="1"/>
    <col min="6" max="6" width="12.85546875" bestFit="1" customWidth="1"/>
    <col min="7" max="7" width="12.7109375" bestFit="1" customWidth="1"/>
  </cols>
  <sheetData>
    <row r="1" spans="1:5" x14ac:dyDescent="0.25">
      <c r="A1" s="26" t="s">
        <v>72</v>
      </c>
    </row>
    <row r="2" spans="1:5" x14ac:dyDescent="0.25">
      <c r="A2" s="26" t="s">
        <v>144</v>
      </c>
    </row>
    <row r="3" spans="1:5" x14ac:dyDescent="0.25">
      <c r="A3" s="26" t="s">
        <v>145</v>
      </c>
    </row>
    <row r="4" spans="1:5" x14ac:dyDescent="0.25">
      <c r="A4" s="26" t="s">
        <v>75</v>
      </c>
    </row>
    <row r="5" spans="1:5" x14ac:dyDescent="0.25">
      <c r="A5" s="26" t="s">
        <v>76</v>
      </c>
    </row>
    <row r="6" spans="1:5" x14ac:dyDescent="0.25">
      <c r="A6" s="26"/>
      <c r="B6" t="s">
        <v>77</v>
      </c>
    </row>
    <row r="7" spans="1:5" x14ac:dyDescent="0.25">
      <c r="A7" s="26"/>
      <c r="B7" t="s">
        <v>78</v>
      </c>
    </row>
    <row r="8" spans="1:5" x14ac:dyDescent="0.25">
      <c r="A8" s="26"/>
      <c r="B8" t="s">
        <v>128</v>
      </c>
    </row>
    <row r="9" spans="1:5" x14ac:dyDescent="0.25">
      <c r="A9" s="26" t="s">
        <v>80</v>
      </c>
    </row>
    <row r="10" spans="1:5" x14ac:dyDescent="0.25">
      <c r="B10" t="s">
        <v>81</v>
      </c>
    </row>
    <row r="11" spans="1:5" x14ac:dyDescent="0.25">
      <c r="B11" t="s">
        <v>82</v>
      </c>
    </row>
    <row r="14" spans="1:5" ht="15.75" thickBot="1" x14ac:dyDescent="0.3">
      <c r="A14" t="s">
        <v>83</v>
      </c>
    </row>
    <row r="15" spans="1:5" ht="15.75" thickBot="1" x14ac:dyDescent="0.3">
      <c r="B15" s="55" t="s">
        <v>84</v>
      </c>
      <c r="C15" s="55" t="s">
        <v>85</v>
      </c>
      <c r="D15" s="55" t="s">
        <v>86</v>
      </c>
      <c r="E15" s="55" t="s">
        <v>87</v>
      </c>
    </row>
    <row r="16" spans="1:5" ht="15.75" thickBot="1" x14ac:dyDescent="0.3">
      <c r="B16" s="27" t="s">
        <v>146</v>
      </c>
      <c r="C16" s="56" t="s">
        <v>68</v>
      </c>
      <c r="D16" s="30">
        <v>14</v>
      </c>
      <c r="E16" s="30">
        <v>14</v>
      </c>
    </row>
    <row r="19" spans="1:7" ht="15.75" thickBot="1" x14ac:dyDescent="0.3">
      <c r="A19" t="s">
        <v>88</v>
      </c>
    </row>
    <row r="20" spans="1:7" ht="15.75" thickBot="1" x14ac:dyDescent="0.3">
      <c r="B20" s="55" t="s">
        <v>84</v>
      </c>
      <c r="C20" s="55" t="s">
        <v>85</v>
      </c>
      <c r="D20" s="55" t="s">
        <v>86</v>
      </c>
      <c r="E20" s="55" t="s">
        <v>87</v>
      </c>
      <c r="F20" s="55" t="s">
        <v>89</v>
      </c>
    </row>
    <row r="21" spans="1:7" x14ac:dyDescent="0.25">
      <c r="B21" s="29" t="s">
        <v>147</v>
      </c>
      <c r="C21" s="29" t="s">
        <v>5</v>
      </c>
      <c r="D21" s="31">
        <v>4</v>
      </c>
      <c r="E21" s="31">
        <v>4</v>
      </c>
      <c r="F21" s="29" t="s">
        <v>97</v>
      </c>
    </row>
    <row r="22" spans="1:7" ht="15.75" thickBot="1" x14ac:dyDescent="0.3">
      <c r="B22" s="27" t="s">
        <v>148</v>
      </c>
      <c r="C22" s="27" t="s">
        <v>6</v>
      </c>
      <c r="D22" s="30">
        <v>2</v>
      </c>
      <c r="E22" s="30">
        <v>2</v>
      </c>
      <c r="F22" s="27" t="s">
        <v>97</v>
      </c>
    </row>
    <row r="25" spans="1:7" ht="15.75" thickBot="1" x14ac:dyDescent="0.3">
      <c r="A25" t="s">
        <v>90</v>
      </c>
    </row>
    <row r="26" spans="1:7" ht="15.75" thickBot="1" x14ac:dyDescent="0.3">
      <c r="B26" s="55" t="s">
        <v>84</v>
      </c>
      <c r="C26" s="55" t="s">
        <v>85</v>
      </c>
      <c r="D26" s="55" t="s">
        <v>91</v>
      </c>
      <c r="E26" s="55" t="s">
        <v>92</v>
      </c>
      <c r="F26" s="55" t="s">
        <v>93</v>
      </c>
      <c r="G26" s="55" t="s">
        <v>94</v>
      </c>
    </row>
    <row r="27" spans="1:7" x14ac:dyDescent="0.25">
      <c r="B27" s="29" t="s">
        <v>149</v>
      </c>
      <c r="C27" s="29" t="s">
        <v>6</v>
      </c>
      <c r="D27" s="31">
        <v>16</v>
      </c>
      <c r="E27" s="29" t="s">
        <v>150</v>
      </c>
      <c r="F27" s="29" t="s">
        <v>104</v>
      </c>
      <c r="G27" s="29">
        <v>0</v>
      </c>
    </row>
    <row r="28" spans="1:7" x14ac:dyDescent="0.25">
      <c r="B28" s="29" t="s">
        <v>151</v>
      </c>
      <c r="C28" s="29" t="s">
        <v>6</v>
      </c>
      <c r="D28" s="31">
        <v>10</v>
      </c>
      <c r="E28" s="29" t="s">
        <v>152</v>
      </c>
      <c r="F28" s="29" t="s">
        <v>104</v>
      </c>
      <c r="G28" s="29">
        <v>0</v>
      </c>
    </row>
    <row r="29" spans="1:7" x14ac:dyDescent="0.25">
      <c r="B29" s="29" t="s">
        <v>153</v>
      </c>
      <c r="C29" s="29" t="s">
        <v>6</v>
      </c>
      <c r="D29" s="31">
        <v>16</v>
      </c>
      <c r="E29" s="29" t="s">
        <v>154</v>
      </c>
      <c r="F29" s="29" t="s">
        <v>104</v>
      </c>
      <c r="G29" s="29">
        <v>0</v>
      </c>
    </row>
    <row r="30" spans="1:7" x14ac:dyDescent="0.25">
      <c r="B30" s="29" t="s">
        <v>155</v>
      </c>
      <c r="C30" s="29" t="s">
        <v>6</v>
      </c>
      <c r="D30" s="31">
        <v>8</v>
      </c>
      <c r="E30" s="29" t="s">
        <v>156</v>
      </c>
      <c r="F30" s="29" t="s">
        <v>101</v>
      </c>
      <c r="G30" s="29">
        <v>4</v>
      </c>
    </row>
    <row r="31" spans="1:7" x14ac:dyDescent="0.25">
      <c r="B31" s="29" t="s">
        <v>157</v>
      </c>
      <c r="C31" s="29" t="s">
        <v>6</v>
      </c>
      <c r="D31" s="31">
        <v>2</v>
      </c>
      <c r="E31" s="29" t="s">
        <v>158</v>
      </c>
      <c r="F31" s="29" t="s">
        <v>101</v>
      </c>
      <c r="G31" s="31">
        <v>2</v>
      </c>
    </row>
    <row r="32" spans="1:7" ht="15.75" thickBot="1" x14ac:dyDescent="0.3">
      <c r="B32" s="27" t="s">
        <v>159</v>
      </c>
      <c r="C32" s="27" t="s">
        <v>6</v>
      </c>
      <c r="D32" s="30">
        <v>8</v>
      </c>
      <c r="E32" s="27" t="s">
        <v>160</v>
      </c>
      <c r="F32" s="27" t="s">
        <v>101</v>
      </c>
      <c r="G32" s="30">
        <v>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6:I34"/>
  <sheetViews>
    <sheetView workbookViewId="0">
      <selection activeCell="G31" sqref="G31"/>
    </sheetView>
  </sheetViews>
  <sheetFormatPr defaultRowHeight="15.75" x14ac:dyDescent="0.25"/>
  <cols>
    <col min="1" max="1" width="23.42578125" style="6" bestFit="1" customWidth="1"/>
    <col min="2" max="8" width="9.140625" style="6"/>
    <col min="9" max="9" width="9.42578125" style="6" bestFit="1" customWidth="1"/>
    <col min="10" max="16384" width="9.140625" style="6"/>
  </cols>
  <sheetData>
    <row r="16" spans="2:9" x14ac:dyDescent="0.25">
      <c r="B16" s="7" t="s">
        <v>5</v>
      </c>
      <c r="C16" s="7" t="s">
        <v>6</v>
      </c>
      <c r="D16" s="7" t="s">
        <v>7</v>
      </c>
      <c r="F16" t="s">
        <v>5</v>
      </c>
      <c r="G16" t="s">
        <v>6</v>
      </c>
      <c r="H16"/>
      <c r="I16"/>
    </row>
    <row r="17" spans="1:9" x14ac:dyDescent="0.25">
      <c r="B17" s="23">
        <v>0</v>
      </c>
      <c r="C17" s="23">
        <v>0</v>
      </c>
      <c r="F17" s="23">
        <v>4</v>
      </c>
      <c r="G17" s="23">
        <v>2</v>
      </c>
      <c r="H17"/>
      <c r="I17"/>
    </row>
    <row r="18" spans="1:9" x14ac:dyDescent="0.25">
      <c r="A18" s="7" t="s">
        <v>9</v>
      </c>
      <c r="B18" s="6">
        <v>2</v>
      </c>
      <c r="C18" s="6">
        <v>4</v>
      </c>
      <c r="D18" s="6">
        <v>16</v>
      </c>
      <c r="F18"/>
      <c r="G18"/>
      <c r="H18"/>
      <c r="I18"/>
    </row>
    <row r="19" spans="1:9" x14ac:dyDescent="0.25">
      <c r="A19" s="7" t="s">
        <v>10</v>
      </c>
      <c r="B19" s="6">
        <v>2</v>
      </c>
      <c r="C19" s="6">
        <v>1</v>
      </c>
      <c r="D19" s="6">
        <v>10</v>
      </c>
      <c r="F19">
        <v>2</v>
      </c>
      <c r="G19">
        <v>4</v>
      </c>
      <c r="H19" t="s">
        <v>60</v>
      </c>
      <c r="I19">
        <v>16</v>
      </c>
    </row>
    <row r="20" spans="1:9" x14ac:dyDescent="0.25">
      <c r="A20" s="7" t="s">
        <v>11</v>
      </c>
      <c r="B20" s="6">
        <v>4</v>
      </c>
      <c r="C20" s="6">
        <v>0</v>
      </c>
      <c r="D20" s="6">
        <v>16</v>
      </c>
      <c r="F20">
        <v>2</v>
      </c>
      <c r="G20">
        <v>1</v>
      </c>
      <c r="H20" t="s">
        <v>60</v>
      </c>
      <c r="I20">
        <v>10</v>
      </c>
    </row>
    <row r="21" spans="1:9" x14ac:dyDescent="0.25">
      <c r="A21" s="7" t="s">
        <v>12</v>
      </c>
      <c r="B21" s="6">
        <v>0</v>
      </c>
      <c r="C21" s="6">
        <v>4</v>
      </c>
      <c r="D21" s="6">
        <v>12</v>
      </c>
      <c r="F21">
        <v>4</v>
      </c>
      <c r="G21">
        <v>0</v>
      </c>
      <c r="H21" t="s">
        <v>60</v>
      </c>
      <c r="I21">
        <v>16</v>
      </c>
    </row>
    <row r="22" spans="1:9" x14ac:dyDescent="0.25">
      <c r="A22" s="7"/>
      <c r="F22">
        <v>0</v>
      </c>
      <c r="G22">
        <v>4</v>
      </c>
      <c r="H22" t="s">
        <v>61</v>
      </c>
      <c r="I22">
        <v>12</v>
      </c>
    </row>
    <row r="23" spans="1:9" x14ac:dyDescent="0.25">
      <c r="A23" s="7" t="s">
        <v>8</v>
      </c>
      <c r="B23" s="6">
        <v>2</v>
      </c>
      <c r="C23" s="6">
        <v>3</v>
      </c>
      <c r="D23"/>
      <c r="F23">
        <v>0</v>
      </c>
      <c r="G23">
        <v>1</v>
      </c>
      <c r="H23" t="s">
        <v>61</v>
      </c>
      <c r="I23">
        <v>0</v>
      </c>
    </row>
    <row r="24" spans="1:9" x14ac:dyDescent="0.25">
      <c r="F24">
        <v>1</v>
      </c>
      <c r="G24">
        <v>2</v>
      </c>
      <c r="H24" t="s">
        <v>61</v>
      </c>
      <c r="I24">
        <v>0</v>
      </c>
    </row>
    <row r="26" spans="1:9" x14ac:dyDescent="0.25">
      <c r="F26"/>
      <c r="G26" s="24">
        <f>$F$17*F19+$G$17*G19</f>
        <v>16</v>
      </c>
      <c r="H26" s="24" t="s">
        <v>60</v>
      </c>
      <c r="I26" s="24">
        <v>16</v>
      </c>
    </row>
    <row r="27" spans="1:9" x14ac:dyDescent="0.25">
      <c r="F27"/>
      <c r="G27" s="24">
        <f t="shared" ref="G27:G31" si="0">$F$17*F20+$G$17*G20</f>
        <v>10</v>
      </c>
      <c r="H27" s="24" t="s">
        <v>60</v>
      </c>
      <c r="I27" s="24">
        <v>10</v>
      </c>
    </row>
    <row r="28" spans="1:9" x14ac:dyDescent="0.25">
      <c r="F28"/>
      <c r="G28" s="24">
        <f t="shared" si="0"/>
        <v>16</v>
      </c>
      <c r="H28" s="24" t="s">
        <v>60</v>
      </c>
      <c r="I28" s="24">
        <v>16</v>
      </c>
    </row>
    <row r="29" spans="1:9" x14ac:dyDescent="0.25">
      <c r="F29"/>
      <c r="G29" s="24">
        <f t="shared" si="0"/>
        <v>8</v>
      </c>
      <c r="H29" s="24" t="s">
        <v>61</v>
      </c>
      <c r="I29" s="24">
        <v>12</v>
      </c>
    </row>
    <row r="30" spans="1:9" x14ac:dyDescent="0.25">
      <c r="F30"/>
      <c r="G30" s="24">
        <f t="shared" si="0"/>
        <v>2</v>
      </c>
      <c r="H30" s="24" t="s">
        <v>61</v>
      </c>
      <c r="I30" s="24">
        <v>0</v>
      </c>
    </row>
    <row r="31" spans="1:9" x14ac:dyDescent="0.25">
      <c r="F31"/>
      <c r="G31" s="24">
        <f t="shared" si="0"/>
        <v>8</v>
      </c>
      <c r="H31" s="24" t="s">
        <v>61</v>
      </c>
      <c r="I31" s="24">
        <v>0</v>
      </c>
    </row>
    <row r="32" spans="1:9" x14ac:dyDescent="0.25">
      <c r="F32">
        <v>2</v>
      </c>
      <c r="G32">
        <v>3</v>
      </c>
      <c r="H32"/>
      <c r="I32"/>
    </row>
    <row r="33" spans="6:9" x14ac:dyDescent="0.25">
      <c r="F33"/>
      <c r="G33"/>
      <c r="H33"/>
      <c r="I33"/>
    </row>
    <row r="34" spans="6:9" x14ac:dyDescent="0.25">
      <c r="F34"/>
      <c r="G34" t="s">
        <v>67</v>
      </c>
      <c r="H34" t="s">
        <v>68</v>
      </c>
      <c r="I34" s="44">
        <f>F17*F32+G17*G32</f>
        <v>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0BE89-674D-46E7-95C5-37B1022BE913}">
  <dimension ref="A1:G35"/>
  <sheetViews>
    <sheetView showGridLines="0" workbookViewId="0"/>
  </sheetViews>
  <sheetFormatPr defaultRowHeight="15" x14ac:dyDescent="0.25"/>
  <cols>
    <col min="1" max="1" width="2.28515625" customWidth="1"/>
    <col min="2" max="2" width="18.5703125" bestFit="1" customWidth="1"/>
    <col min="3" max="3" width="12" bestFit="1" customWidth="1"/>
    <col min="4" max="4" width="12.5703125" bestFit="1" customWidth="1"/>
    <col min="5" max="5" width="11.7109375" bestFit="1" customWidth="1"/>
    <col min="6" max="6" width="12.85546875" bestFit="1" customWidth="1"/>
    <col min="7" max="7" width="12.7109375" bestFit="1" customWidth="1"/>
  </cols>
  <sheetData>
    <row r="1" spans="1:5" x14ac:dyDescent="0.25">
      <c r="A1" s="26" t="s">
        <v>72</v>
      </c>
    </row>
    <row r="2" spans="1:5" x14ac:dyDescent="0.25">
      <c r="A2" s="26" t="s">
        <v>218</v>
      </c>
    </row>
    <row r="3" spans="1:5" x14ac:dyDescent="0.25">
      <c r="A3" s="26" t="s">
        <v>219</v>
      </c>
    </row>
    <row r="4" spans="1:5" x14ac:dyDescent="0.25">
      <c r="A4" s="26" t="s">
        <v>75</v>
      </c>
    </row>
    <row r="5" spans="1:5" x14ac:dyDescent="0.25">
      <c r="A5" s="26" t="s">
        <v>76</v>
      </c>
    </row>
    <row r="6" spans="1:5" x14ac:dyDescent="0.25">
      <c r="A6" s="26"/>
      <c r="B6" t="s">
        <v>77</v>
      </c>
    </row>
    <row r="7" spans="1:5" x14ac:dyDescent="0.25">
      <c r="A7" s="26"/>
      <c r="B7" t="s">
        <v>199</v>
      </c>
    </row>
    <row r="8" spans="1:5" x14ac:dyDescent="0.25">
      <c r="A8" s="26"/>
      <c r="B8" t="s">
        <v>220</v>
      </c>
    </row>
    <row r="9" spans="1:5" x14ac:dyDescent="0.25">
      <c r="A9" s="26" t="s">
        <v>80</v>
      </c>
    </row>
    <row r="10" spans="1:5" x14ac:dyDescent="0.25">
      <c r="B10" t="s">
        <v>167</v>
      </c>
    </row>
    <row r="11" spans="1:5" x14ac:dyDescent="0.25">
      <c r="B11" t="s">
        <v>82</v>
      </c>
    </row>
    <row r="14" spans="1:5" ht="15.75" thickBot="1" x14ac:dyDescent="0.3">
      <c r="A14" t="s">
        <v>83</v>
      </c>
    </row>
    <row r="15" spans="1:5" ht="15.75" thickBot="1" x14ac:dyDescent="0.3">
      <c r="B15" s="55" t="s">
        <v>84</v>
      </c>
      <c r="C15" s="55" t="s">
        <v>85</v>
      </c>
      <c r="D15" s="55" t="s">
        <v>86</v>
      </c>
      <c r="E15" s="55" t="s">
        <v>87</v>
      </c>
    </row>
    <row r="16" spans="1:5" ht="15.75" thickBot="1" x14ac:dyDescent="0.3">
      <c r="B16" s="27" t="s">
        <v>221</v>
      </c>
      <c r="C16" s="56" t="s">
        <v>68</v>
      </c>
      <c r="D16" s="57">
        <v>172000</v>
      </c>
      <c r="E16" s="57">
        <v>172000</v>
      </c>
    </row>
    <row r="19" spans="1:7" ht="15.75" thickBot="1" x14ac:dyDescent="0.3">
      <c r="A19" t="s">
        <v>88</v>
      </c>
    </row>
    <row r="20" spans="1:7" ht="15.75" thickBot="1" x14ac:dyDescent="0.3">
      <c r="B20" s="55" t="s">
        <v>84</v>
      </c>
      <c r="C20" s="55" t="s">
        <v>85</v>
      </c>
      <c r="D20" s="55" t="s">
        <v>86</v>
      </c>
      <c r="E20" s="55" t="s">
        <v>87</v>
      </c>
      <c r="F20" s="55" t="s">
        <v>89</v>
      </c>
    </row>
    <row r="21" spans="1:7" x14ac:dyDescent="0.25">
      <c r="B21" s="29" t="s">
        <v>222</v>
      </c>
      <c r="C21" s="29" t="s">
        <v>223</v>
      </c>
      <c r="D21" s="31">
        <v>72</v>
      </c>
      <c r="E21" s="31">
        <v>72</v>
      </c>
      <c r="F21" s="29" t="s">
        <v>89</v>
      </c>
    </row>
    <row r="22" spans="1:7" x14ac:dyDescent="0.25">
      <c r="B22" s="29" t="s">
        <v>224</v>
      </c>
      <c r="C22" s="29" t="s">
        <v>225</v>
      </c>
      <c r="D22" s="31">
        <v>48</v>
      </c>
      <c r="E22" s="31">
        <v>48</v>
      </c>
      <c r="F22" s="29" t="s">
        <v>89</v>
      </c>
    </row>
    <row r="23" spans="1:7" ht="15.75" thickBot="1" x14ac:dyDescent="0.3">
      <c r="B23" s="27" t="s">
        <v>226</v>
      </c>
      <c r="C23" s="27" t="s">
        <v>227</v>
      </c>
      <c r="D23" s="30">
        <v>4</v>
      </c>
      <c r="E23" s="30">
        <v>4</v>
      </c>
      <c r="F23" s="27" t="s">
        <v>89</v>
      </c>
    </row>
    <row r="26" spans="1:7" ht="15.75" thickBot="1" x14ac:dyDescent="0.3">
      <c r="A26" t="s">
        <v>90</v>
      </c>
    </row>
    <row r="27" spans="1:7" ht="15.75" thickBot="1" x14ac:dyDescent="0.3">
      <c r="B27" s="55" t="s">
        <v>84</v>
      </c>
      <c r="C27" s="55" t="s">
        <v>85</v>
      </c>
      <c r="D27" s="55" t="s">
        <v>91</v>
      </c>
      <c r="E27" s="55" t="s">
        <v>92</v>
      </c>
      <c r="F27" s="55" t="s">
        <v>93</v>
      </c>
      <c r="G27" s="55" t="s">
        <v>94</v>
      </c>
    </row>
    <row r="28" spans="1:7" x14ac:dyDescent="0.25">
      <c r="B28" s="29" t="s">
        <v>177</v>
      </c>
      <c r="C28" s="29" t="s">
        <v>228</v>
      </c>
      <c r="D28" s="31">
        <v>200</v>
      </c>
      <c r="E28" s="29" t="s">
        <v>229</v>
      </c>
      <c r="F28" s="29" t="s">
        <v>104</v>
      </c>
      <c r="G28" s="29">
        <v>0</v>
      </c>
    </row>
    <row r="29" spans="1:7" x14ac:dyDescent="0.25">
      <c r="B29" s="29" t="s">
        <v>179</v>
      </c>
      <c r="C29" s="29">
        <v>3</v>
      </c>
      <c r="D29" s="31">
        <v>376</v>
      </c>
      <c r="E29" s="29" t="s">
        <v>230</v>
      </c>
      <c r="F29" s="29" t="s">
        <v>101</v>
      </c>
      <c r="G29" s="29">
        <v>84</v>
      </c>
    </row>
    <row r="30" spans="1:7" x14ac:dyDescent="0.25">
      <c r="B30" s="29" t="s">
        <v>181</v>
      </c>
      <c r="C30" s="29">
        <v>3</v>
      </c>
      <c r="D30" s="31">
        <v>244</v>
      </c>
      <c r="E30" s="29" t="s">
        <v>231</v>
      </c>
      <c r="F30" s="29" t="s">
        <v>101</v>
      </c>
      <c r="G30" s="29">
        <v>1</v>
      </c>
    </row>
    <row r="31" spans="1:7" x14ac:dyDescent="0.25">
      <c r="B31" s="29" t="s">
        <v>183</v>
      </c>
      <c r="C31" s="29">
        <v>3</v>
      </c>
      <c r="D31" s="31">
        <v>240</v>
      </c>
      <c r="E31" s="29" t="s">
        <v>232</v>
      </c>
      <c r="F31" s="29" t="s">
        <v>104</v>
      </c>
      <c r="G31" s="29">
        <v>0</v>
      </c>
    </row>
    <row r="32" spans="1:7" x14ac:dyDescent="0.25">
      <c r="B32" s="29" t="s">
        <v>185</v>
      </c>
      <c r="C32" s="29">
        <v>3</v>
      </c>
      <c r="D32" s="31">
        <v>72</v>
      </c>
      <c r="E32" s="29" t="s">
        <v>233</v>
      </c>
      <c r="F32" s="29" t="s">
        <v>101</v>
      </c>
      <c r="G32" s="31">
        <v>72</v>
      </c>
    </row>
    <row r="33" spans="2:7" x14ac:dyDescent="0.25">
      <c r="B33" s="29" t="s">
        <v>187</v>
      </c>
      <c r="C33" s="29">
        <v>3</v>
      </c>
      <c r="D33" s="31">
        <v>48</v>
      </c>
      <c r="E33" s="29" t="s">
        <v>188</v>
      </c>
      <c r="F33" s="29" t="s">
        <v>101</v>
      </c>
      <c r="G33" s="31">
        <v>48</v>
      </c>
    </row>
    <row r="34" spans="2:7" x14ac:dyDescent="0.25">
      <c r="B34" s="29" t="s">
        <v>189</v>
      </c>
      <c r="C34" s="29">
        <v>3</v>
      </c>
      <c r="D34" s="31">
        <v>4</v>
      </c>
      <c r="E34" s="29" t="s">
        <v>190</v>
      </c>
      <c r="F34" s="29" t="s">
        <v>101</v>
      </c>
      <c r="G34" s="31">
        <v>4</v>
      </c>
    </row>
    <row r="35" spans="2:7" ht="15.75" thickBot="1" x14ac:dyDescent="0.3">
      <c r="B35" s="27" t="s">
        <v>234</v>
      </c>
      <c r="C35" s="27"/>
      <c r="D35" s="27"/>
      <c r="E35" s="27"/>
      <c r="F35" s="27"/>
      <c r="G35"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14</vt:i4>
      </vt:variant>
    </vt:vector>
  </HeadingPairs>
  <TitlesOfParts>
    <vt:vector size="14" baseType="lpstr">
      <vt:lpstr>Eredményjelentés 1</vt:lpstr>
      <vt:lpstr>1</vt:lpstr>
      <vt:lpstr>Munka1</vt:lpstr>
      <vt:lpstr>2. Termelési feladat</vt:lpstr>
      <vt:lpstr>2</vt:lpstr>
      <vt:lpstr>Eredményjelentés 2</vt:lpstr>
      <vt:lpstr>Eredményjelentés 3</vt:lpstr>
      <vt:lpstr>3. feladat</vt:lpstr>
      <vt:lpstr>Eredményjelentés 6</vt:lpstr>
      <vt:lpstr>4. feladat</vt:lpstr>
      <vt:lpstr>Eredményjelentés 4</vt:lpstr>
      <vt:lpstr>5. feladat</vt:lpstr>
      <vt:lpstr>Eredményjelentés 5</vt:lpstr>
      <vt:lpstr>6.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Mate B.</cp:lastModifiedBy>
  <dcterms:created xsi:type="dcterms:W3CDTF">2020-11-05T20:08:59Z</dcterms:created>
  <dcterms:modified xsi:type="dcterms:W3CDTF">2024-03-31T20:33:29Z</dcterms:modified>
</cp:coreProperties>
</file>