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15182\Desktop\"/>
    </mc:Choice>
  </mc:AlternateContent>
  <xr:revisionPtr revIDLastSave="0" documentId="13_ncr:1_{2FFCEE4C-FD97-4BEA-AC34-7A21D3E0CE9B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Registration" sheetId="2" r:id="rId1"/>
    <sheet name="Vaccination" sheetId="1" r:id="rId2"/>
    <sheet name="Overall" sheetId="3" r:id="rId3"/>
    <sheet name="Compare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8" i="4" l="1"/>
  <c r="F18" i="4"/>
  <c r="H18" i="4"/>
  <c r="E24" i="4"/>
  <c r="G24" i="4"/>
  <c r="E26" i="4"/>
  <c r="G38" i="3"/>
  <c r="G39" i="3"/>
  <c r="G37" i="3"/>
  <c r="F37" i="3"/>
  <c r="F38" i="3"/>
  <c r="F39" i="3"/>
  <c r="F36" i="3"/>
  <c r="E36" i="3"/>
  <c r="G26" i="4" s="1"/>
  <c r="E37" i="3"/>
  <c r="E38" i="3"/>
  <c r="E39" i="3"/>
  <c r="E35" i="3"/>
  <c r="G25" i="4" s="1"/>
  <c r="D35" i="3"/>
  <c r="E25" i="4" s="1"/>
  <c r="D36" i="3"/>
  <c r="D37" i="3"/>
  <c r="D38" i="3"/>
  <c r="D39" i="3"/>
  <c r="D34" i="3"/>
  <c r="G24" i="3"/>
  <c r="G25" i="3"/>
  <c r="G26" i="3"/>
  <c r="G23" i="3"/>
  <c r="F23" i="3"/>
  <c r="F24" i="3"/>
  <c r="F25" i="3"/>
  <c r="F26" i="3"/>
  <c r="F22" i="3"/>
  <c r="H17" i="4" s="1"/>
  <c r="E22" i="3"/>
  <c r="F17" i="4" s="1"/>
  <c r="E23" i="3"/>
  <c r="E24" i="3"/>
  <c r="E25" i="3"/>
  <c r="E26" i="3"/>
  <c r="E21" i="3"/>
  <c r="F16" i="4" s="1"/>
  <c r="D22" i="3"/>
  <c r="D17" i="4" s="1"/>
  <c r="D23" i="3"/>
  <c r="D24" i="3"/>
  <c r="D25" i="3"/>
  <c r="D26" i="3"/>
  <c r="D21" i="3"/>
  <c r="D16" i="4" s="1"/>
  <c r="G13" i="3"/>
  <c r="G12" i="3"/>
  <c r="G11" i="3"/>
  <c r="G10" i="3"/>
  <c r="J10" i="4" s="1"/>
  <c r="G9" i="3"/>
  <c r="J9" i="4" s="1"/>
  <c r="F11" i="3"/>
  <c r="F12" i="3"/>
  <c r="F10" i="3"/>
  <c r="H10" i="4" s="1"/>
  <c r="F9" i="3"/>
  <c r="H9" i="4" s="1"/>
  <c r="F8" i="3"/>
  <c r="H8" i="4" s="1"/>
  <c r="E11" i="3"/>
  <c r="E10" i="3"/>
  <c r="F10" i="4" s="1"/>
  <c r="E9" i="3"/>
  <c r="F9" i="4" s="1"/>
  <c r="E8" i="3"/>
  <c r="F8" i="4" s="1"/>
  <c r="D8" i="3"/>
  <c r="D8" i="4" s="1"/>
  <c r="D10" i="3"/>
  <c r="D10" i="4" s="1"/>
  <c r="D9" i="3"/>
  <c r="D9" i="4" s="1"/>
  <c r="D7" i="3"/>
  <c r="D7" i="4" s="1"/>
</calcChain>
</file>

<file path=xl/sharedStrings.xml><?xml version="1.0" encoding="utf-8"?>
<sst xmlns="http://schemas.openxmlformats.org/spreadsheetml/2006/main" count="135" uniqueCount="44">
  <si>
    <t>Shift 1</t>
  </si>
  <si>
    <t>inter-arrival = 2 min</t>
  </si>
  <si>
    <t>Registration</t>
  </si>
  <si>
    <t>Column1</t>
  </si>
  <si>
    <t>Shift 1 (W,L)</t>
  </si>
  <si>
    <t>W</t>
  </si>
  <si>
    <t>L</t>
  </si>
  <si>
    <t>Vaccination 
&amp; Recording
Stations</t>
  </si>
  <si>
    <t>5.3, 4.0</t>
  </si>
  <si>
    <t>3.4, 2.6</t>
  </si>
  <si>
    <t>3.1, 2.3</t>
  </si>
  <si>
    <t>3.0, 2.3</t>
  </si>
  <si>
    <t>-</t>
  </si>
  <si>
    <t>4.5, 4.5</t>
  </si>
  <si>
    <t>3.4, 3.4</t>
  </si>
  <si>
    <t>3.1, 3.1</t>
  </si>
  <si>
    <t>13.4, 16.7</t>
  </si>
  <si>
    <t>4.1, 5.1</t>
  </si>
  <si>
    <t>3.3, 4.1</t>
  </si>
  <si>
    <t>3.1, 3.9</t>
  </si>
  <si>
    <t>3.0, 3.8</t>
  </si>
  <si>
    <t>7.6, 11.4</t>
  </si>
  <si>
    <t>3.8, 5.8</t>
  </si>
  <si>
    <t>3.3, 4.9</t>
  </si>
  <si>
    <t>3.1, 4.6</t>
  </si>
  <si>
    <t>3.0, 4.5</t>
  </si>
  <si>
    <t>3.0, 3.0</t>
  </si>
  <si>
    <t>Shift 2</t>
  </si>
  <si>
    <t>Shift 3</t>
  </si>
  <si>
    <t>4</t>
  </si>
  <si>
    <t>3</t>
  </si>
  <si>
    <t>5</t>
  </si>
  <si>
    <t>6</t>
  </si>
  <si>
    <t>lambda=1/2</t>
  </si>
  <si>
    <t>lambda=1/1.43</t>
  </si>
  <si>
    <t>lambda=1/1.11</t>
  </si>
  <si>
    <t>7</t>
  </si>
  <si>
    <t>8</t>
  </si>
  <si>
    <t>Shift 2 (W,L)</t>
  </si>
  <si>
    <t>inter-arrival = 1.43 min</t>
  </si>
  <si>
    <t>Shift 3 (W,L)</t>
  </si>
  <si>
    <t>inter-arrival = 1.11 min</t>
  </si>
  <si>
    <t>Sim</t>
  </si>
  <si>
    <t>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</si>
</sst>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1" xfId="0" applyBorder="1"/>
    <xf numFmtId="0" fontId="0" fillId="0" borderId="5" xfId="0" applyBorder="1"/>
    <xf numFmtId="0" fontId="0" fillId="0" borderId="10" xfId="0" applyBorder="1"/>
    <xf numFmtId="0" fontId="0" fillId="0" borderId="13" xfId="0" applyBorder="1"/>
    <xf numFmtId="0" fontId="0" fillId="0" borderId="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18" xfId="0" applyBorder="1"/>
    <xf numFmtId="0" fontId="0" fillId="0" borderId="19" xfId="0" applyBorder="1"/>
    <xf numFmtId="0" fontId="0" fillId="0" borderId="24" xfId="0" applyBorder="1"/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26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1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2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</cellXfs>
  <cellStyles count="1">
    <cellStyle name="Normal" xfId="0" builtinId="0"/>
  </cellStyles>
  <dxfs count="30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99BF025-5E35-4853-B8C5-AE6D82EF747D}" name="Table5" displayName="Table5" ref="B5:F7" totalsRowShown="0" headerRowDxfId="29" headerRowBorderDxfId="28" tableBorderDxfId="27" totalsRowBorderDxfId="26">
  <autoFilter ref="B5:F7" xr:uid="{2A6287D3-7A52-49EF-9040-CAFEE014FA12}"/>
  <tableColumns count="5">
    <tableColumn id="1" xr3:uid="{9725D07C-C0E1-4F69-AC15-50D9547322C2}" name="Column1" dataDxfId="25"/>
    <tableColumn id="2" xr3:uid="{6A5BAC2C-DCCC-4043-9BEC-3A62939A03BC}" name="3" dataDxfId="24"/>
    <tableColumn id="3" xr3:uid="{80B75DA8-5F9E-4ADB-95B4-93D35FC67E72}" name="4" dataDxfId="23"/>
    <tableColumn id="4" xr3:uid="{DFC9DE56-2A10-45E9-97E3-06DB4B67EB1C}" name="5" dataDxfId="22"/>
    <tableColumn id="5" xr3:uid="{FD8943E3-FC3D-42F7-A045-BFB79006E61D}" name="6" dataDxfId="21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FC282D2-E548-45B8-810D-38E69F5F1515}" name="Table6" displayName="Table6" ref="B10:G12" totalsRowShown="0" headerRowDxfId="20" headerRowBorderDxfId="19" tableBorderDxfId="18" totalsRowBorderDxfId="17">
  <autoFilter ref="B10:G12" xr:uid="{BD42D082-5C1B-4F0C-A960-5019342E8C06}"/>
  <tableColumns count="6">
    <tableColumn id="1" xr3:uid="{26231FDF-6499-42C0-8472-7AB1363332A3}" name="Column1" dataDxfId="16"/>
    <tableColumn id="2" xr3:uid="{C6332631-EE03-481D-A63D-84E40C4C521B}" name="3" dataDxfId="15"/>
    <tableColumn id="3" xr3:uid="{29FD6B3E-5DCA-4D0B-88A0-3495A6D2A8E2}" name="4" dataDxfId="14"/>
    <tableColumn id="4" xr3:uid="{B72852B2-B55C-4CC0-B2EF-9A383841D708}" name="5" dataDxfId="13"/>
    <tableColumn id="5" xr3:uid="{76CBC325-9A49-45BC-8D2D-0C3DDABA1884}" name="6" dataDxfId="12"/>
    <tableColumn id="6" xr3:uid="{477E6FAB-3B33-4904-91E2-FC48D95CE39B}" name="7" dataDxfId="11"/>
  </tableColumns>
  <tableStyleInfo name="TableStyleLight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098DA68-43EB-4DDA-B520-5E6E7520DFB8}" name="Table7" displayName="Table7" ref="B15:H17" totalsRowShown="0" headerRowDxfId="10" headerRowBorderDxfId="9" tableBorderDxfId="8" totalsRowBorderDxfId="7">
  <autoFilter ref="B15:H17" xr:uid="{C4D5EAEB-F87B-4B47-94A1-6CC6DEB5B43A}"/>
  <tableColumns count="7">
    <tableColumn id="1" xr3:uid="{DEFE727C-D9EF-4F19-AEE1-F27B7A31A88C}" name="Column1" dataDxfId="6"/>
    <tableColumn id="2" xr3:uid="{8A58E0B1-A194-41FB-87F7-5CC369285767}" name="3" dataDxfId="5"/>
    <tableColumn id="3" xr3:uid="{93490408-2B69-4F4B-90A6-AC7D4CD416B5}" name="4" dataDxfId="4"/>
    <tableColumn id="4" xr3:uid="{5562E43A-C20A-41D1-8AEE-4FCC7FDDD4B8}" name="5" dataDxfId="3"/>
    <tableColumn id="5" xr3:uid="{4DB20EC3-E84D-4207-966B-1E11AD60C08F}" name="6" dataDxfId="2"/>
    <tableColumn id="6" xr3:uid="{4EBEF440-9363-4C09-9E8C-F32610DD3235}" name="7" dataDxfId="1"/>
    <tableColumn id="7" xr3:uid="{FE9BE2B8-E36B-4939-BA15-865660E983AE}" name="8" dataDxfId="0"/>
  </tableColumns>
  <tableStyleInfo name="TableStyleLight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5BD70-09E8-4447-99CA-BE82CF706666}">
  <dimension ref="B4:H17"/>
  <sheetViews>
    <sheetView workbookViewId="0">
      <selection activeCell="F16" sqref="F16"/>
    </sheetView>
  </sheetViews>
  <sheetFormatPr defaultRowHeight="14.4" x14ac:dyDescent="0.3"/>
  <cols>
    <col min="1" max="1" width="5.109375" customWidth="1"/>
    <col min="2" max="2" width="10.109375" customWidth="1"/>
  </cols>
  <sheetData>
    <row r="4" spans="2:8" x14ac:dyDescent="0.3">
      <c r="B4" t="s">
        <v>0</v>
      </c>
      <c r="C4" t="s">
        <v>33</v>
      </c>
    </row>
    <row r="5" spans="2:8" x14ac:dyDescent="0.3">
      <c r="B5" s="16" t="s">
        <v>3</v>
      </c>
      <c r="C5" s="4" t="s">
        <v>30</v>
      </c>
      <c r="D5" s="4" t="s">
        <v>29</v>
      </c>
      <c r="E5" s="4" t="s">
        <v>31</v>
      </c>
      <c r="F5" s="17" t="s">
        <v>32</v>
      </c>
    </row>
    <row r="6" spans="2:8" x14ac:dyDescent="0.3">
      <c r="B6" s="3" t="s">
        <v>5</v>
      </c>
      <c r="C6" s="1">
        <v>5.8</v>
      </c>
      <c r="D6" s="1">
        <v>4.3</v>
      </c>
      <c r="E6" s="1">
        <v>4.0999999999999996</v>
      </c>
      <c r="F6" s="15">
        <v>4</v>
      </c>
    </row>
    <row r="7" spans="2:8" x14ac:dyDescent="0.3">
      <c r="B7" s="18" t="s">
        <v>6</v>
      </c>
      <c r="C7" s="19">
        <v>2.9</v>
      </c>
      <c r="D7" s="19">
        <v>2.2000000000000002</v>
      </c>
      <c r="E7" s="19">
        <v>2</v>
      </c>
      <c r="F7" s="20">
        <v>2</v>
      </c>
    </row>
    <row r="9" spans="2:8" x14ac:dyDescent="0.3">
      <c r="B9" t="s">
        <v>27</v>
      </c>
      <c r="C9" t="s">
        <v>34</v>
      </c>
    </row>
    <row r="10" spans="2:8" x14ac:dyDescent="0.3">
      <c r="B10" s="16" t="s">
        <v>3</v>
      </c>
      <c r="C10" s="4" t="s">
        <v>30</v>
      </c>
      <c r="D10" s="4" t="s">
        <v>29</v>
      </c>
      <c r="E10" s="4" t="s">
        <v>31</v>
      </c>
      <c r="F10" s="17" t="s">
        <v>32</v>
      </c>
      <c r="G10" s="4" t="s">
        <v>36</v>
      </c>
    </row>
    <row r="11" spans="2:8" x14ac:dyDescent="0.3">
      <c r="B11" s="3" t="s">
        <v>5</v>
      </c>
      <c r="C11" s="1">
        <v>21.3</v>
      </c>
      <c r="D11" s="1">
        <v>5.4</v>
      </c>
      <c r="E11" s="1">
        <v>4.3</v>
      </c>
      <c r="F11" s="15">
        <v>4.0999999999999996</v>
      </c>
      <c r="G11" s="4">
        <v>4</v>
      </c>
    </row>
    <row r="12" spans="2:8" x14ac:dyDescent="0.3">
      <c r="B12" s="18" t="s">
        <v>6</v>
      </c>
      <c r="C12" s="19">
        <v>14.9</v>
      </c>
      <c r="D12" s="19">
        <v>3.8</v>
      </c>
      <c r="E12" s="19">
        <v>3</v>
      </c>
      <c r="F12" s="20">
        <v>2.9</v>
      </c>
      <c r="G12" s="19">
        <v>2.8</v>
      </c>
    </row>
    <row r="14" spans="2:8" x14ac:dyDescent="0.3">
      <c r="B14" t="s">
        <v>28</v>
      </c>
      <c r="C14" t="s">
        <v>35</v>
      </c>
    </row>
    <row r="15" spans="2:8" x14ac:dyDescent="0.3">
      <c r="B15" s="16" t="s">
        <v>3</v>
      </c>
      <c r="C15" s="4" t="s">
        <v>30</v>
      </c>
      <c r="D15" s="4" t="s">
        <v>29</v>
      </c>
      <c r="E15" s="4" t="s">
        <v>31</v>
      </c>
      <c r="F15" s="17" t="s">
        <v>32</v>
      </c>
      <c r="G15" s="4" t="s">
        <v>36</v>
      </c>
      <c r="H15" s="4" t="s">
        <v>37</v>
      </c>
    </row>
    <row r="16" spans="2:8" x14ac:dyDescent="0.3">
      <c r="B16" s="3" t="s">
        <v>5</v>
      </c>
      <c r="C16" s="1">
        <v>216.5</v>
      </c>
      <c r="D16" s="1">
        <v>12</v>
      </c>
      <c r="E16" s="1">
        <v>5.2</v>
      </c>
      <c r="F16" s="15">
        <v>4.3</v>
      </c>
      <c r="G16" s="4">
        <v>4.0999999999999996</v>
      </c>
      <c r="H16" s="4">
        <v>4</v>
      </c>
    </row>
    <row r="17" spans="2:8" x14ac:dyDescent="0.3">
      <c r="B17" s="18" t="s">
        <v>6</v>
      </c>
      <c r="C17" s="19">
        <v>195</v>
      </c>
      <c r="D17" s="19">
        <v>10.8</v>
      </c>
      <c r="E17" s="19">
        <v>4.7</v>
      </c>
      <c r="F17" s="20">
        <v>3.9</v>
      </c>
      <c r="G17" s="19">
        <v>3.7</v>
      </c>
      <c r="H17" s="19">
        <v>3.6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U12"/>
  <sheetViews>
    <sheetView topLeftCell="F1" workbookViewId="0">
      <selection activeCell="K29" sqref="K29"/>
    </sheetView>
  </sheetViews>
  <sheetFormatPr defaultRowHeight="14.4" x14ac:dyDescent="0.3"/>
  <cols>
    <col min="2" max="2" width="11.109375" customWidth="1"/>
    <col min="3" max="3" width="11.33203125" customWidth="1"/>
    <col min="4" max="4" width="8.88671875" customWidth="1"/>
  </cols>
  <sheetData>
    <row r="1" spans="2:21" ht="15" thickBot="1" x14ac:dyDescent="0.35"/>
    <row r="2" spans="2:21" x14ac:dyDescent="0.3">
      <c r="B2" s="30" t="s">
        <v>4</v>
      </c>
      <c r="C2" s="31"/>
      <c r="D2" s="31"/>
      <c r="E2" s="31"/>
      <c r="F2" s="31"/>
      <c r="G2" s="32"/>
      <c r="I2" s="30" t="s">
        <v>38</v>
      </c>
      <c r="J2" s="31"/>
      <c r="K2" s="31"/>
      <c r="L2" s="31"/>
      <c r="M2" s="31"/>
      <c r="N2" s="32"/>
      <c r="P2" s="30" t="s">
        <v>40</v>
      </c>
      <c r="Q2" s="31"/>
      <c r="R2" s="31"/>
      <c r="S2" s="31"/>
      <c r="T2" s="31"/>
      <c r="U2" s="32"/>
    </row>
    <row r="3" spans="2:21" ht="15" thickBot="1" x14ac:dyDescent="0.35">
      <c r="B3" s="33" t="s">
        <v>1</v>
      </c>
      <c r="C3" s="34"/>
      <c r="D3" s="34"/>
      <c r="E3" s="34"/>
      <c r="F3" s="34"/>
      <c r="G3" s="35"/>
      <c r="I3" s="33" t="s">
        <v>39</v>
      </c>
      <c r="J3" s="34"/>
      <c r="K3" s="34"/>
      <c r="L3" s="34"/>
      <c r="M3" s="34"/>
      <c r="N3" s="35"/>
      <c r="P3" s="33" t="s">
        <v>41</v>
      </c>
      <c r="Q3" s="34"/>
      <c r="R3" s="34"/>
      <c r="S3" s="34"/>
      <c r="T3" s="34"/>
      <c r="U3" s="35"/>
    </row>
    <row r="4" spans="2:21" ht="15" thickBot="1" x14ac:dyDescent="0.35">
      <c r="B4" s="2"/>
      <c r="C4" s="38" t="s">
        <v>2</v>
      </c>
      <c r="D4" s="39"/>
      <c r="E4" s="39"/>
      <c r="F4" s="39"/>
      <c r="G4" s="40"/>
      <c r="I4" s="2"/>
      <c r="J4" s="38" t="s">
        <v>2</v>
      </c>
      <c r="K4" s="39"/>
      <c r="L4" s="39"/>
      <c r="M4" s="39"/>
      <c r="N4" s="40"/>
      <c r="P4" s="2"/>
      <c r="Q4" s="38" t="s">
        <v>2</v>
      </c>
      <c r="R4" s="39"/>
      <c r="S4" s="39"/>
      <c r="T4" s="39"/>
      <c r="U4" s="40"/>
    </row>
    <row r="5" spans="2:21" x14ac:dyDescent="0.3">
      <c r="B5" s="36" t="s">
        <v>7</v>
      </c>
      <c r="C5" s="5"/>
      <c r="D5" s="6">
        <v>3</v>
      </c>
      <c r="E5" s="6">
        <v>4</v>
      </c>
      <c r="F5" s="6">
        <v>5</v>
      </c>
      <c r="G5" s="7">
        <v>6</v>
      </c>
      <c r="I5" s="36" t="s">
        <v>7</v>
      </c>
      <c r="J5" s="5"/>
      <c r="K5" s="6">
        <v>4</v>
      </c>
      <c r="L5" s="6">
        <v>5</v>
      </c>
      <c r="M5" s="6">
        <v>6</v>
      </c>
      <c r="N5" s="7">
        <v>7</v>
      </c>
      <c r="P5" s="36" t="s">
        <v>7</v>
      </c>
      <c r="Q5" s="5"/>
      <c r="R5" s="6">
        <v>5</v>
      </c>
      <c r="S5" s="6">
        <v>6</v>
      </c>
      <c r="T5" s="6">
        <v>7</v>
      </c>
      <c r="U5" s="7">
        <v>8</v>
      </c>
    </row>
    <row r="6" spans="2:21" x14ac:dyDescent="0.3">
      <c r="B6" s="37"/>
      <c r="C6" s="8">
        <v>3</v>
      </c>
      <c r="D6" s="9" t="s">
        <v>8</v>
      </c>
      <c r="E6" s="9" t="s">
        <v>12</v>
      </c>
      <c r="F6" s="9" t="s">
        <v>12</v>
      </c>
      <c r="G6" s="10" t="s">
        <v>12</v>
      </c>
      <c r="I6" s="37"/>
      <c r="J6" s="8">
        <v>3</v>
      </c>
      <c r="K6" s="9" t="s">
        <v>12</v>
      </c>
      <c r="L6" s="9" t="s">
        <v>12</v>
      </c>
      <c r="M6" s="9" t="s">
        <v>12</v>
      </c>
      <c r="N6" s="10" t="s">
        <v>12</v>
      </c>
      <c r="P6" s="37"/>
      <c r="Q6" s="8">
        <v>3</v>
      </c>
      <c r="R6" s="9" t="s">
        <v>12</v>
      </c>
      <c r="S6" s="9" t="s">
        <v>12</v>
      </c>
      <c r="T6" s="9" t="s">
        <v>12</v>
      </c>
      <c r="U6" s="10" t="s">
        <v>12</v>
      </c>
    </row>
    <row r="7" spans="2:21" x14ac:dyDescent="0.3">
      <c r="B7" s="37"/>
      <c r="C7" s="8">
        <v>4</v>
      </c>
      <c r="D7" s="9" t="s">
        <v>9</v>
      </c>
      <c r="E7" s="9" t="s">
        <v>13</v>
      </c>
      <c r="F7" s="9" t="s">
        <v>16</v>
      </c>
      <c r="G7" s="10" t="s">
        <v>12</v>
      </c>
      <c r="I7" s="37"/>
      <c r="J7" s="8">
        <v>4</v>
      </c>
      <c r="K7" s="9">
        <v>4.5</v>
      </c>
      <c r="L7" s="9">
        <v>13.4</v>
      </c>
      <c r="M7" s="9" t="s">
        <v>12</v>
      </c>
      <c r="N7" s="10" t="s">
        <v>12</v>
      </c>
      <c r="P7" s="37"/>
      <c r="Q7" s="8">
        <v>4</v>
      </c>
      <c r="R7" s="9">
        <v>13.4</v>
      </c>
      <c r="S7" s="9" t="s">
        <v>12</v>
      </c>
      <c r="T7" s="9" t="s">
        <v>12</v>
      </c>
      <c r="U7" s="10" t="s">
        <v>12</v>
      </c>
    </row>
    <row r="8" spans="2:21" x14ac:dyDescent="0.3">
      <c r="B8" s="37"/>
      <c r="C8" s="8">
        <v>5</v>
      </c>
      <c r="D8" s="9" t="s">
        <v>10</v>
      </c>
      <c r="E8" s="9" t="s">
        <v>14</v>
      </c>
      <c r="F8" s="9" t="s">
        <v>17</v>
      </c>
      <c r="G8" s="10" t="s">
        <v>21</v>
      </c>
      <c r="I8" s="37"/>
      <c r="J8" s="8">
        <v>5</v>
      </c>
      <c r="K8" s="9">
        <v>3.4</v>
      </c>
      <c r="L8" s="9">
        <v>4.0999999999999996</v>
      </c>
      <c r="M8" s="9">
        <v>7.6</v>
      </c>
      <c r="N8" s="10" t="s">
        <v>12</v>
      </c>
      <c r="P8" s="37"/>
      <c r="Q8" s="8">
        <v>5</v>
      </c>
      <c r="R8" s="9">
        <v>4.0999999999999996</v>
      </c>
      <c r="S8" s="9">
        <v>7.6</v>
      </c>
      <c r="T8" s="9" t="s">
        <v>12</v>
      </c>
      <c r="U8" s="10" t="s">
        <v>12</v>
      </c>
    </row>
    <row r="9" spans="2:21" x14ac:dyDescent="0.3">
      <c r="B9" s="37"/>
      <c r="C9" s="11">
        <v>6</v>
      </c>
      <c r="D9" s="12" t="s">
        <v>11</v>
      </c>
      <c r="E9" s="12" t="s">
        <v>15</v>
      </c>
      <c r="F9" s="12" t="s">
        <v>18</v>
      </c>
      <c r="G9" s="13" t="s">
        <v>22</v>
      </c>
      <c r="I9" s="37"/>
      <c r="J9" s="11">
        <v>6</v>
      </c>
      <c r="K9" s="12">
        <v>3.1</v>
      </c>
      <c r="L9" s="12">
        <v>3.3</v>
      </c>
      <c r="M9" s="12">
        <v>3.8</v>
      </c>
      <c r="N9" s="13">
        <v>5.7</v>
      </c>
      <c r="P9" s="37"/>
      <c r="Q9" s="11">
        <v>6</v>
      </c>
      <c r="R9" s="12">
        <v>3.3</v>
      </c>
      <c r="S9" s="12">
        <v>3.8</v>
      </c>
      <c r="T9" s="13">
        <v>5.7</v>
      </c>
      <c r="U9" s="13" t="s">
        <v>12</v>
      </c>
    </row>
    <row r="10" spans="2:21" x14ac:dyDescent="0.3">
      <c r="B10" s="1"/>
      <c r="C10" s="14">
        <v>7</v>
      </c>
      <c r="D10" s="9"/>
      <c r="E10" s="9" t="s">
        <v>26</v>
      </c>
      <c r="F10" s="14" t="s">
        <v>19</v>
      </c>
      <c r="G10" s="14" t="s">
        <v>23</v>
      </c>
      <c r="I10" s="1"/>
      <c r="J10" s="14">
        <v>7</v>
      </c>
      <c r="K10" s="9">
        <v>3</v>
      </c>
      <c r="L10" s="9">
        <v>3.1</v>
      </c>
      <c r="M10" s="14">
        <v>3.3</v>
      </c>
      <c r="N10" s="14">
        <v>3.7</v>
      </c>
      <c r="P10" s="1"/>
      <c r="Q10" s="14">
        <v>7</v>
      </c>
      <c r="R10" s="9">
        <v>3.1</v>
      </c>
      <c r="S10" s="14">
        <v>3.3</v>
      </c>
      <c r="T10" s="14">
        <v>3.7</v>
      </c>
      <c r="U10" s="14">
        <v>4.8</v>
      </c>
    </row>
    <row r="11" spans="2:21" x14ac:dyDescent="0.3">
      <c r="B11" s="1"/>
      <c r="C11" s="14">
        <v>8</v>
      </c>
      <c r="D11" s="9"/>
      <c r="E11" s="9"/>
      <c r="F11" s="14" t="s">
        <v>20</v>
      </c>
      <c r="G11" s="14" t="s">
        <v>24</v>
      </c>
      <c r="I11" s="1"/>
      <c r="J11" s="14">
        <v>8</v>
      </c>
      <c r="K11" s="9">
        <v>3</v>
      </c>
      <c r="L11" s="9">
        <v>3</v>
      </c>
      <c r="M11" s="14">
        <v>3.1</v>
      </c>
      <c r="N11" s="14">
        <v>3.2</v>
      </c>
      <c r="P11" s="1"/>
      <c r="Q11" s="14">
        <v>8</v>
      </c>
      <c r="R11" s="9">
        <v>3</v>
      </c>
      <c r="S11" s="14">
        <v>3.1</v>
      </c>
      <c r="T11" s="14">
        <v>3.2</v>
      </c>
      <c r="U11" s="14">
        <v>3.5</v>
      </c>
    </row>
    <row r="12" spans="2:21" x14ac:dyDescent="0.3">
      <c r="B12" s="1"/>
      <c r="C12" s="14">
        <v>9</v>
      </c>
      <c r="D12" s="9"/>
      <c r="E12" s="9"/>
      <c r="F12" s="9"/>
      <c r="G12" s="14" t="s">
        <v>25</v>
      </c>
      <c r="I12" s="1"/>
      <c r="J12" s="14">
        <v>9</v>
      </c>
      <c r="K12" s="9">
        <v>3</v>
      </c>
      <c r="L12" s="9">
        <v>3</v>
      </c>
      <c r="M12" s="9">
        <v>3</v>
      </c>
      <c r="N12" s="14">
        <v>3.1</v>
      </c>
      <c r="P12" s="1"/>
      <c r="Q12" s="14">
        <v>9</v>
      </c>
      <c r="R12" s="9">
        <v>3</v>
      </c>
      <c r="S12" s="9">
        <v>3</v>
      </c>
      <c r="T12" s="14">
        <v>3.1</v>
      </c>
      <c r="U12" s="14">
        <v>3.2</v>
      </c>
    </row>
  </sheetData>
  <mergeCells count="12">
    <mergeCell ref="P2:U2"/>
    <mergeCell ref="P3:U3"/>
    <mergeCell ref="Q4:U4"/>
    <mergeCell ref="P5:P9"/>
    <mergeCell ref="B2:G2"/>
    <mergeCell ref="B3:G3"/>
    <mergeCell ref="B5:B9"/>
    <mergeCell ref="C4:G4"/>
    <mergeCell ref="I2:N2"/>
    <mergeCell ref="I3:N3"/>
    <mergeCell ref="J4:N4"/>
    <mergeCell ref="I5:I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74CE5-5ACD-442D-BDDC-0713486D78E0}">
  <dimension ref="B2:G39"/>
  <sheetViews>
    <sheetView workbookViewId="0">
      <selection activeCell="I2" sqref="I2:Q37"/>
    </sheetView>
  </sheetViews>
  <sheetFormatPr defaultRowHeight="14.4" x14ac:dyDescent="0.3"/>
  <cols>
    <col min="2" max="2" width="10.77734375" customWidth="1"/>
  </cols>
  <sheetData>
    <row r="2" spans="2:7" ht="15" thickBot="1" x14ac:dyDescent="0.35"/>
    <row r="3" spans="2:7" x14ac:dyDescent="0.3">
      <c r="B3" s="30" t="s">
        <v>0</v>
      </c>
      <c r="C3" s="31"/>
      <c r="D3" s="31"/>
      <c r="E3" s="31"/>
      <c r="F3" s="31"/>
      <c r="G3" s="32"/>
    </row>
    <row r="4" spans="2:7" ht="15" thickBot="1" x14ac:dyDescent="0.35">
      <c r="B4" s="33" t="s">
        <v>1</v>
      </c>
      <c r="C4" s="34"/>
      <c r="D4" s="34"/>
      <c r="E4" s="34"/>
      <c r="F4" s="34"/>
      <c r="G4" s="35"/>
    </row>
    <row r="5" spans="2:7" ht="15" thickBot="1" x14ac:dyDescent="0.35">
      <c r="B5" s="2"/>
      <c r="C5" s="38" t="s">
        <v>2</v>
      </c>
      <c r="D5" s="39"/>
      <c r="E5" s="39"/>
      <c r="F5" s="39"/>
      <c r="G5" s="40"/>
    </row>
    <row r="6" spans="2:7" ht="14.4" customHeight="1" x14ac:dyDescent="0.3">
      <c r="B6" s="36" t="s">
        <v>7</v>
      </c>
      <c r="C6" s="5"/>
      <c r="D6" s="6">
        <v>3</v>
      </c>
      <c r="E6" s="6">
        <v>4</v>
      </c>
      <c r="F6" s="6">
        <v>5</v>
      </c>
      <c r="G6" s="7">
        <v>6</v>
      </c>
    </row>
    <row r="7" spans="2:7" x14ac:dyDescent="0.3">
      <c r="B7" s="46"/>
      <c r="C7" s="8">
        <v>3</v>
      </c>
      <c r="D7" s="9">
        <f>5.8+5.3+15</f>
        <v>26.1</v>
      </c>
      <c r="E7" s="9" t="s">
        <v>12</v>
      </c>
      <c r="F7" s="9" t="s">
        <v>12</v>
      </c>
      <c r="G7" s="10" t="s">
        <v>12</v>
      </c>
    </row>
    <row r="8" spans="2:7" x14ac:dyDescent="0.3">
      <c r="B8" s="46"/>
      <c r="C8" s="8">
        <v>4</v>
      </c>
      <c r="D8" s="9">
        <f>5.8+3.4+15</f>
        <v>24.2</v>
      </c>
      <c r="E8" s="9">
        <f>15+4.3+4.5</f>
        <v>23.8</v>
      </c>
      <c r="F8" s="9">
        <f>4.1+15+13.4</f>
        <v>32.5</v>
      </c>
      <c r="G8" s="10" t="s">
        <v>12</v>
      </c>
    </row>
    <row r="9" spans="2:7" x14ac:dyDescent="0.3">
      <c r="B9" s="46"/>
      <c r="C9" s="8">
        <v>5</v>
      </c>
      <c r="D9" s="9">
        <f>5.8+3.1+15</f>
        <v>23.9</v>
      </c>
      <c r="E9" s="9">
        <f>4.3+3.4+15</f>
        <v>22.7</v>
      </c>
      <c r="F9" s="9">
        <f>4.1+4.1+15</f>
        <v>23.2</v>
      </c>
      <c r="G9" s="10">
        <f>4+7.6+15</f>
        <v>26.6</v>
      </c>
    </row>
    <row r="10" spans="2:7" x14ac:dyDescent="0.3">
      <c r="B10" s="46"/>
      <c r="C10" s="11">
        <v>6</v>
      </c>
      <c r="D10" s="12">
        <f>5.8+3+15</f>
        <v>23.8</v>
      </c>
      <c r="E10" s="12">
        <f>4.3+15+3.1</f>
        <v>22.400000000000002</v>
      </c>
      <c r="F10" s="12">
        <f>4.1+3.3+15</f>
        <v>22.4</v>
      </c>
      <c r="G10" s="10">
        <f>4+15+3.8</f>
        <v>22.8</v>
      </c>
    </row>
    <row r="11" spans="2:7" x14ac:dyDescent="0.3">
      <c r="B11" s="46"/>
      <c r="C11" s="28">
        <v>7</v>
      </c>
      <c r="D11" s="9"/>
      <c r="E11" s="9">
        <f>4.3+15+3</f>
        <v>22.3</v>
      </c>
      <c r="F11" s="14">
        <f>4.1+3.1+15</f>
        <v>22.2</v>
      </c>
      <c r="G11" s="13">
        <f>19+3.3</f>
        <v>22.3</v>
      </c>
    </row>
    <row r="12" spans="2:7" x14ac:dyDescent="0.3">
      <c r="B12" s="46"/>
      <c r="C12" s="28">
        <v>8</v>
      </c>
      <c r="D12" s="9"/>
      <c r="E12" s="9"/>
      <c r="F12" s="14">
        <f>4.1+3+15</f>
        <v>22.1</v>
      </c>
      <c r="G12" s="26">
        <f>19+3.1</f>
        <v>22.1</v>
      </c>
    </row>
    <row r="13" spans="2:7" ht="15" thickBot="1" x14ac:dyDescent="0.35">
      <c r="B13" s="47"/>
      <c r="C13" s="29">
        <v>9</v>
      </c>
      <c r="D13" s="21"/>
      <c r="E13" s="21"/>
      <c r="F13" s="21"/>
      <c r="G13" s="27">
        <f>19+3</f>
        <v>22</v>
      </c>
    </row>
    <row r="15" spans="2:7" ht="15" thickBot="1" x14ac:dyDescent="0.35"/>
    <row r="16" spans="2:7" x14ac:dyDescent="0.3">
      <c r="B16" s="30" t="s">
        <v>38</v>
      </c>
      <c r="C16" s="31"/>
      <c r="D16" s="31"/>
      <c r="E16" s="31"/>
      <c r="F16" s="31"/>
      <c r="G16" s="32"/>
    </row>
    <row r="17" spans="2:7" ht="15" thickBot="1" x14ac:dyDescent="0.35">
      <c r="B17" s="33" t="s">
        <v>39</v>
      </c>
      <c r="C17" s="34"/>
      <c r="D17" s="34"/>
      <c r="E17" s="34"/>
      <c r="F17" s="34"/>
      <c r="G17" s="35"/>
    </row>
    <row r="18" spans="2:7" ht="15" thickBot="1" x14ac:dyDescent="0.35">
      <c r="B18" s="2"/>
      <c r="C18" s="38" t="s">
        <v>2</v>
      </c>
      <c r="D18" s="39"/>
      <c r="E18" s="39"/>
      <c r="F18" s="39"/>
      <c r="G18" s="40"/>
    </row>
    <row r="19" spans="2:7" ht="14.4" customHeight="1" x14ac:dyDescent="0.3">
      <c r="B19" s="36" t="s">
        <v>7</v>
      </c>
      <c r="C19" s="23"/>
      <c r="D19" s="24">
        <v>4</v>
      </c>
      <c r="E19" s="24">
        <v>5</v>
      </c>
      <c r="F19" s="24">
        <v>6</v>
      </c>
      <c r="G19" s="25">
        <v>7</v>
      </c>
    </row>
    <row r="20" spans="2:7" x14ac:dyDescent="0.3">
      <c r="B20" s="46"/>
      <c r="C20" s="8">
        <v>3</v>
      </c>
      <c r="D20" s="9" t="s">
        <v>12</v>
      </c>
      <c r="E20" s="9" t="s">
        <v>12</v>
      </c>
      <c r="F20" s="9" t="s">
        <v>12</v>
      </c>
      <c r="G20" s="10" t="s">
        <v>12</v>
      </c>
    </row>
    <row r="21" spans="2:7" x14ac:dyDescent="0.3">
      <c r="B21" s="46"/>
      <c r="C21" s="8">
        <v>4</v>
      </c>
      <c r="D21" s="9">
        <f>Registration!$D$11+Vaccination!K7+15</f>
        <v>24.9</v>
      </c>
      <c r="E21" s="9">
        <f>Registration!$E$11+Vaccination!L7+15</f>
        <v>32.700000000000003</v>
      </c>
      <c r="F21" s="9" t="s">
        <v>12</v>
      </c>
      <c r="G21" s="10" t="s">
        <v>12</v>
      </c>
    </row>
    <row r="22" spans="2:7" x14ac:dyDescent="0.3">
      <c r="B22" s="46"/>
      <c r="C22" s="8">
        <v>5</v>
      </c>
      <c r="D22" s="9">
        <f>Registration!$D$11+Vaccination!K8+15</f>
        <v>23.8</v>
      </c>
      <c r="E22" s="9">
        <f>Registration!$E$11+Vaccination!L8+15</f>
        <v>23.4</v>
      </c>
      <c r="F22" s="9">
        <f>Registration!$F$11+Vaccination!M8+15</f>
        <v>26.7</v>
      </c>
      <c r="G22" s="10" t="s">
        <v>12</v>
      </c>
    </row>
    <row r="23" spans="2:7" x14ac:dyDescent="0.3">
      <c r="B23" s="46"/>
      <c r="C23" s="11">
        <v>6</v>
      </c>
      <c r="D23" s="9">
        <f>Registration!$D$11+Vaccination!K9+15</f>
        <v>23.5</v>
      </c>
      <c r="E23" s="9">
        <f>Registration!$E$11+Vaccination!L9+15</f>
        <v>22.6</v>
      </c>
      <c r="F23" s="9">
        <f>Registration!$F$11+Vaccination!M9+15</f>
        <v>22.9</v>
      </c>
      <c r="G23" s="10">
        <f>Registration!$G$11+Vaccination!N9+15</f>
        <v>24.7</v>
      </c>
    </row>
    <row r="24" spans="2:7" x14ac:dyDescent="0.3">
      <c r="B24" s="46"/>
      <c r="C24" s="28">
        <v>7</v>
      </c>
      <c r="D24" s="9">
        <f>Registration!$D$11+Vaccination!K10+15</f>
        <v>23.4</v>
      </c>
      <c r="E24" s="9">
        <f>Registration!$E$11+Vaccination!L10+15</f>
        <v>22.4</v>
      </c>
      <c r="F24" s="9">
        <f>Registration!$F$11+Vaccination!M10+15</f>
        <v>22.4</v>
      </c>
      <c r="G24" s="10">
        <f>Registration!$G$11+Vaccination!N10+15</f>
        <v>22.7</v>
      </c>
    </row>
    <row r="25" spans="2:7" x14ac:dyDescent="0.3">
      <c r="B25" s="46"/>
      <c r="C25" s="28">
        <v>8</v>
      </c>
      <c r="D25" s="9">
        <f>Registration!$D$11+Vaccination!K11+15</f>
        <v>23.4</v>
      </c>
      <c r="E25" s="9">
        <f>Registration!$E$11+Vaccination!L11+15</f>
        <v>22.3</v>
      </c>
      <c r="F25" s="9">
        <f>Registration!$F$11+Vaccination!M11+15</f>
        <v>22.2</v>
      </c>
      <c r="G25" s="10">
        <f>Registration!$G$11+Vaccination!N11+15</f>
        <v>22.2</v>
      </c>
    </row>
    <row r="26" spans="2:7" ht="15" thickBot="1" x14ac:dyDescent="0.35">
      <c r="B26" s="47"/>
      <c r="C26" s="29">
        <v>9</v>
      </c>
      <c r="D26" s="21">
        <f>Registration!$D$11+Vaccination!K12+15</f>
        <v>23.4</v>
      </c>
      <c r="E26" s="21">
        <f>Registration!$E$11+Vaccination!L12+15</f>
        <v>22.3</v>
      </c>
      <c r="F26" s="21">
        <f>Registration!$F$11+Vaccination!M12+15</f>
        <v>22.1</v>
      </c>
      <c r="G26" s="22">
        <f>Registration!$G$11+Vaccination!N12+15</f>
        <v>22.1</v>
      </c>
    </row>
    <row r="28" spans="2:7" ht="15" thickBot="1" x14ac:dyDescent="0.35"/>
    <row r="29" spans="2:7" x14ac:dyDescent="0.3">
      <c r="B29" s="30" t="s">
        <v>28</v>
      </c>
      <c r="C29" s="31"/>
      <c r="D29" s="31"/>
      <c r="E29" s="31"/>
      <c r="F29" s="31"/>
      <c r="G29" s="32"/>
    </row>
    <row r="30" spans="2:7" ht="15" thickBot="1" x14ac:dyDescent="0.35">
      <c r="B30" s="33" t="s">
        <v>41</v>
      </c>
      <c r="C30" s="34"/>
      <c r="D30" s="34"/>
      <c r="E30" s="34"/>
      <c r="F30" s="34"/>
      <c r="G30" s="35"/>
    </row>
    <row r="31" spans="2:7" ht="15" thickBot="1" x14ac:dyDescent="0.35">
      <c r="B31" s="2"/>
      <c r="C31" s="38" t="s">
        <v>2</v>
      </c>
      <c r="D31" s="39"/>
      <c r="E31" s="39"/>
      <c r="F31" s="39"/>
      <c r="G31" s="40"/>
    </row>
    <row r="32" spans="2:7" ht="14.4" customHeight="1" x14ac:dyDescent="0.3">
      <c r="B32" s="36" t="s">
        <v>7</v>
      </c>
      <c r="C32" s="5"/>
      <c r="D32" s="6">
        <v>5</v>
      </c>
      <c r="E32" s="6">
        <v>6</v>
      </c>
      <c r="F32" s="6">
        <v>7</v>
      </c>
      <c r="G32" s="7">
        <v>8</v>
      </c>
    </row>
    <row r="33" spans="2:7" x14ac:dyDescent="0.3">
      <c r="B33" s="46"/>
      <c r="C33" s="8">
        <v>3</v>
      </c>
      <c r="D33" s="9" t="s">
        <v>12</v>
      </c>
      <c r="E33" s="9" t="s">
        <v>12</v>
      </c>
      <c r="F33" s="9" t="s">
        <v>12</v>
      </c>
      <c r="G33" s="10" t="s">
        <v>12</v>
      </c>
    </row>
    <row r="34" spans="2:7" x14ac:dyDescent="0.3">
      <c r="B34" s="46"/>
      <c r="C34" s="8">
        <v>4</v>
      </c>
      <c r="D34" s="9">
        <f>Registration!$E$16+Vaccination!R7+15</f>
        <v>33.6</v>
      </c>
      <c r="E34" s="9" t="s">
        <v>12</v>
      </c>
      <c r="F34" s="9" t="s">
        <v>12</v>
      </c>
      <c r="G34" s="10" t="s">
        <v>12</v>
      </c>
    </row>
    <row r="35" spans="2:7" x14ac:dyDescent="0.3">
      <c r="B35" s="46"/>
      <c r="C35" s="8">
        <v>5</v>
      </c>
      <c r="D35" s="9">
        <f>Registration!$E$16+Vaccination!R8+15</f>
        <v>24.3</v>
      </c>
      <c r="E35" s="9">
        <f>Registration!$F$16+Vaccination!S8+15</f>
        <v>26.9</v>
      </c>
      <c r="F35" s="9" t="s">
        <v>12</v>
      </c>
      <c r="G35" s="10" t="s">
        <v>12</v>
      </c>
    </row>
    <row r="36" spans="2:7" x14ac:dyDescent="0.3">
      <c r="B36" s="46"/>
      <c r="C36" s="11">
        <v>6</v>
      </c>
      <c r="D36" s="9">
        <f>Registration!$E$16+Vaccination!R9+15</f>
        <v>23.5</v>
      </c>
      <c r="E36" s="9">
        <f>Registration!$F$16+Vaccination!S9+15</f>
        <v>23.1</v>
      </c>
      <c r="F36" s="9">
        <f>Registration!$G$16+Vaccination!T9+15</f>
        <v>24.8</v>
      </c>
      <c r="G36" s="10" t="s">
        <v>12</v>
      </c>
    </row>
    <row r="37" spans="2:7" x14ac:dyDescent="0.3">
      <c r="B37" s="46"/>
      <c r="C37" s="28">
        <v>7</v>
      </c>
      <c r="D37" s="9">
        <f>Registration!$E$16+Vaccination!R10+15</f>
        <v>23.3</v>
      </c>
      <c r="E37" s="9">
        <f>Registration!$F$16+Vaccination!S10+15</f>
        <v>22.6</v>
      </c>
      <c r="F37" s="9">
        <f>Registration!$G$16+Vaccination!T10+15</f>
        <v>22.8</v>
      </c>
      <c r="G37" s="10">
        <f>Registration!$H$16+Vaccination!U10+15</f>
        <v>23.8</v>
      </c>
    </row>
    <row r="38" spans="2:7" x14ac:dyDescent="0.3">
      <c r="B38" s="46"/>
      <c r="C38" s="28">
        <v>8</v>
      </c>
      <c r="D38" s="9">
        <f>Registration!$E$16+Vaccination!R11+15</f>
        <v>23.2</v>
      </c>
      <c r="E38" s="9">
        <f>Registration!$F$16+Vaccination!S11+15</f>
        <v>22.4</v>
      </c>
      <c r="F38" s="9">
        <f>Registration!$G$16+Vaccination!T11+15</f>
        <v>22.3</v>
      </c>
      <c r="G38" s="10">
        <f>Registration!$H$16+Vaccination!U11+15</f>
        <v>22.5</v>
      </c>
    </row>
    <row r="39" spans="2:7" ht="15" thickBot="1" x14ac:dyDescent="0.35">
      <c r="B39" s="47"/>
      <c r="C39" s="29">
        <v>9</v>
      </c>
      <c r="D39" s="21">
        <f>Registration!$E$16+Vaccination!R12+15</f>
        <v>23.2</v>
      </c>
      <c r="E39" s="21">
        <f>Registration!$F$16+Vaccination!S12+15</f>
        <v>22.3</v>
      </c>
      <c r="F39" s="21">
        <f>Registration!$G$16+Vaccination!T12+15</f>
        <v>22.2</v>
      </c>
      <c r="G39" s="22">
        <f>Registration!$H$16+Vaccination!U12+15</f>
        <v>22.2</v>
      </c>
    </row>
  </sheetData>
  <mergeCells count="12">
    <mergeCell ref="B32:B39"/>
    <mergeCell ref="B3:G3"/>
    <mergeCell ref="B4:G4"/>
    <mergeCell ref="C5:G5"/>
    <mergeCell ref="B16:G16"/>
    <mergeCell ref="B17:G17"/>
    <mergeCell ref="B6:B13"/>
    <mergeCell ref="C18:G18"/>
    <mergeCell ref="B29:G29"/>
    <mergeCell ref="B30:G30"/>
    <mergeCell ref="C31:G31"/>
    <mergeCell ref="B19:B2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2679E-1C87-4E04-ABA3-59274B7CC5F1}">
  <dimension ref="B4:J26"/>
  <sheetViews>
    <sheetView tabSelected="1" workbookViewId="0">
      <selection activeCell="K24" sqref="K24"/>
    </sheetView>
  </sheetViews>
  <sheetFormatPr defaultRowHeight="14.4" x14ac:dyDescent="0.3"/>
  <sheetData>
    <row r="4" spans="2:10" x14ac:dyDescent="0.3">
      <c r="B4" s="45" t="s">
        <v>0</v>
      </c>
      <c r="C4" s="45"/>
      <c r="D4" s="45"/>
      <c r="E4" s="45"/>
      <c r="F4" s="45"/>
      <c r="G4" s="45"/>
      <c r="H4" s="45"/>
      <c r="I4" s="45"/>
      <c r="J4" s="45"/>
    </row>
    <row r="5" spans="2:10" x14ac:dyDescent="0.3">
      <c r="B5" s="9"/>
      <c r="C5" s="41">
        <v>3</v>
      </c>
      <c r="D5" s="41"/>
      <c r="E5" s="41">
        <v>4</v>
      </c>
      <c r="F5" s="41"/>
      <c r="G5" s="41">
        <v>5</v>
      </c>
      <c r="H5" s="41"/>
      <c r="I5" s="41">
        <v>6</v>
      </c>
      <c r="J5" s="41"/>
    </row>
    <row r="6" spans="2:10" x14ac:dyDescent="0.3">
      <c r="B6" s="9"/>
      <c r="C6" s="9" t="s">
        <v>42</v>
      </c>
      <c r="D6" s="9" t="s">
        <v>43</v>
      </c>
      <c r="E6" s="9" t="s">
        <v>42</v>
      </c>
      <c r="F6" s="9" t="s">
        <v>43</v>
      </c>
      <c r="G6" s="9" t="s">
        <v>42</v>
      </c>
      <c r="H6" s="9" t="s">
        <v>43</v>
      </c>
      <c r="I6" s="9" t="s">
        <v>42</v>
      </c>
      <c r="J6" s="9" t="s">
        <v>43</v>
      </c>
    </row>
    <row r="7" spans="2:10" x14ac:dyDescent="0.3">
      <c r="B7" s="9">
        <v>3</v>
      </c>
      <c r="C7" s="1">
        <v>26.642695831651899</v>
      </c>
      <c r="D7" s="9">
        <f>Overall!D7</f>
        <v>26.1</v>
      </c>
      <c r="E7" s="9"/>
      <c r="F7" s="9"/>
      <c r="G7" s="9"/>
      <c r="H7" s="9"/>
      <c r="I7" s="9"/>
      <c r="J7" s="9"/>
    </row>
    <row r="8" spans="2:10" x14ac:dyDescent="0.3">
      <c r="B8" s="9">
        <v>4</v>
      </c>
      <c r="C8" s="1">
        <v>25.645189052803701</v>
      </c>
      <c r="D8" s="9">
        <f>Overall!D8</f>
        <v>24.2</v>
      </c>
      <c r="E8" s="1">
        <v>24.996422593867202</v>
      </c>
      <c r="F8" s="9">
        <f>Overall!E8</f>
        <v>23.8</v>
      </c>
      <c r="G8" s="1">
        <v>24.873057785709999</v>
      </c>
      <c r="H8" s="9">
        <f>Overall!F8</f>
        <v>32.5</v>
      </c>
      <c r="I8" s="9"/>
      <c r="J8" s="9"/>
    </row>
    <row r="9" spans="2:10" x14ac:dyDescent="0.3">
      <c r="B9" s="14">
        <v>5</v>
      </c>
      <c r="C9" s="1">
        <v>25.3904486552604</v>
      </c>
      <c r="D9" s="9">
        <f>Overall!D9</f>
        <v>23.9</v>
      </c>
      <c r="E9" s="1">
        <v>24.833614740028999</v>
      </c>
      <c r="F9" s="9">
        <f>Overall!E9</f>
        <v>22.7</v>
      </c>
      <c r="G9" s="1">
        <v>24.698131967261201</v>
      </c>
      <c r="H9" s="9">
        <f>Overall!F9</f>
        <v>23.2</v>
      </c>
      <c r="I9" s="1">
        <v>24.654463062654202</v>
      </c>
      <c r="J9" s="9">
        <f>Overall!G9</f>
        <v>26.6</v>
      </c>
    </row>
    <row r="10" spans="2:10" x14ac:dyDescent="0.3">
      <c r="B10" s="9">
        <v>6</v>
      </c>
      <c r="C10" s="1">
        <v>25.351928457839101</v>
      </c>
      <c r="D10" s="9">
        <f>Overall!D10</f>
        <v>23.8</v>
      </c>
      <c r="E10" s="1">
        <v>24.7822130649086</v>
      </c>
      <c r="F10" s="9">
        <f>Overall!E10</f>
        <v>22.400000000000002</v>
      </c>
      <c r="G10" s="1">
        <v>24.672694161317601</v>
      </c>
      <c r="H10" s="9">
        <f>Overall!F10</f>
        <v>22.4</v>
      </c>
      <c r="I10" s="1">
        <v>24.633154201109502</v>
      </c>
      <c r="J10" s="9">
        <f>Overall!G10</f>
        <v>22.8</v>
      </c>
    </row>
    <row r="12" spans="2:10" x14ac:dyDescent="0.3">
      <c r="B12" s="42" t="s">
        <v>27</v>
      </c>
      <c r="C12" s="43"/>
      <c r="D12" s="43"/>
      <c r="E12" s="43"/>
      <c r="F12" s="43"/>
      <c r="G12" s="43"/>
      <c r="H12" s="44"/>
    </row>
    <row r="13" spans="2:10" x14ac:dyDescent="0.3">
      <c r="B13" s="9"/>
      <c r="C13" s="41">
        <v>4</v>
      </c>
      <c r="D13" s="41"/>
      <c r="E13" s="41">
        <v>5</v>
      </c>
      <c r="F13" s="41"/>
      <c r="G13" s="41">
        <v>6</v>
      </c>
      <c r="H13" s="41"/>
    </row>
    <row r="14" spans="2:10" x14ac:dyDescent="0.3">
      <c r="B14" s="9"/>
      <c r="C14" s="9" t="s">
        <v>42</v>
      </c>
      <c r="D14" s="9" t="s">
        <v>43</v>
      </c>
      <c r="E14" s="9" t="s">
        <v>42</v>
      </c>
      <c r="F14" s="9" t="s">
        <v>43</v>
      </c>
      <c r="G14" s="9" t="s">
        <v>42</v>
      </c>
      <c r="H14" s="9" t="s">
        <v>43</v>
      </c>
    </row>
    <row r="15" spans="2:10" x14ac:dyDescent="0.3">
      <c r="B15" s="9">
        <v>3</v>
      </c>
      <c r="C15" s="1"/>
      <c r="D15" s="9"/>
      <c r="E15" s="9"/>
      <c r="F15" s="9"/>
      <c r="G15" s="9"/>
      <c r="H15" s="9"/>
    </row>
    <row r="16" spans="2:10" x14ac:dyDescent="0.3">
      <c r="B16" s="9">
        <v>4</v>
      </c>
      <c r="C16" s="1">
        <v>26.147793729714799</v>
      </c>
      <c r="D16" s="9">
        <f>Overall!D21</f>
        <v>24.9</v>
      </c>
      <c r="E16" s="1">
        <v>25.6699421303835</v>
      </c>
      <c r="F16" s="9">
        <f>Overall!E21</f>
        <v>32.700000000000003</v>
      </c>
      <c r="G16" s="1"/>
      <c r="H16" s="9"/>
    </row>
    <row r="17" spans="2:8" x14ac:dyDescent="0.3">
      <c r="B17" s="14">
        <v>5</v>
      </c>
      <c r="C17" s="1">
        <v>25.392012532511799</v>
      </c>
      <c r="D17" s="9">
        <f>Overall!D22</f>
        <v>23.8</v>
      </c>
      <c r="E17" s="1">
        <v>24.956641123058699</v>
      </c>
      <c r="F17" s="9">
        <f>Overall!E22</f>
        <v>23.4</v>
      </c>
      <c r="G17" s="1">
        <v>24.867892357779098</v>
      </c>
      <c r="H17" s="9">
        <f>Overall!F22</f>
        <v>26.7</v>
      </c>
    </row>
    <row r="18" spans="2:8" x14ac:dyDescent="0.3">
      <c r="B18" s="9">
        <v>6</v>
      </c>
      <c r="C18" s="1">
        <v>25.190427802702398</v>
      </c>
      <c r="D18" s="9">
        <f>Overall!D23</f>
        <v>23.5</v>
      </c>
      <c r="E18" s="1">
        <v>24.805067420786099</v>
      </c>
      <c r="F18" s="9">
        <f>Overall!E23</f>
        <v>22.6</v>
      </c>
      <c r="G18" s="1">
        <v>24.6974347584989</v>
      </c>
      <c r="H18" s="9">
        <f>Overall!F23</f>
        <v>22.9</v>
      </c>
    </row>
    <row r="20" spans="2:8" x14ac:dyDescent="0.3">
      <c r="C20" s="42" t="s">
        <v>28</v>
      </c>
      <c r="D20" s="43"/>
      <c r="E20" s="43"/>
      <c r="F20" s="43"/>
      <c r="G20" s="44"/>
    </row>
    <row r="21" spans="2:8" x14ac:dyDescent="0.3">
      <c r="C21" s="9"/>
      <c r="D21" s="41">
        <v>5</v>
      </c>
      <c r="E21" s="41"/>
      <c r="F21" s="41">
        <v>6</v>
      </c>
      <c r="G21" s="41"/>
    </row>
    <row r="22" spans="2:8" x14ac:dyDescent="0.3">
      <c r="C22" s="9"/>
      <c r="D22" s="9" t="s">
        <v>42</v>
      </c>
      <c r="E22" s="9" t="s">
        <v>43</v>
      </c>
      <c r="F22" s="9" t="s">
        <v>42</v>
      </c>
      <c r="G22" s="9" t="s">
        <v>43</v>
      </c>
    </row>
    <row r="23" spans="2:8" x14ac:dyDescent="0.3">
      <c r="C23" s="9">
        <v>3</v>
      </c>
      <c r="D23" s="1"/>
      <c r="E23" s="9"/>
      <c r="F23" s="9"/>
      <c r="G23" s="9"/>
    </row>
    <row r="24" spans="2:8" x14ac:dyDescent="0.3">
      <c r="C24" s="9">
        <v>4</v>
      </c>
      <c r="D24" s="1">
        <v>28.493822127719699</v>
      </c>
      <c r="E24" s="9">
        <f>Overall!D34</f>
        <v>33.6</v>
      </c>
      <c r="F24" s="1"/>
      <c r="G24" s="9" t="str">
        <f>Overall!F34</f>
        <v>-</v>
      </c>
    </row>
    <row r="25" spans="2:8" x14ac:dyDescent="0.3">
      <c r="C25" s="14">
        <v>5</v>
      </c>
      <c r="D25" s="1">
        <v>25.759220567842501</v>
      </c>
      <c r="E25" s="9">
        <f>Overall!D35</f>
        <v>24.3</v>
      </c>
      <c r="F25" s="1">
        <v>25.3871636273837</v>
      </c>
      <c r="G25" s="9">
        <f>Overall!E35</f>
        <v>26.9</v>
      </c>
    </row>
    <row r="26" spans="2:8" x14ac:dyDescent="0.3">
      <c r="C26" s="9">
        <v>6</v>
      </c>
      <c r="D26" s="1">
        <v>25.221458998966298</v>
      </c>
      <c r="E26" s="9">
        <f>Overall!D36</f>
        <v>23.5</v>
      </c>
      <c r="F26" s="1">
        <v>24.939894757998001</v>
      </c>
      <c r="G26" s="9">
        <f>Overall!E36</f>
        <v>23.1</v>
      </c>
    </row>
  </sheetData>
  <mergeCells count="12">
    <mergeCell ref="D21:E21"/>
    <mergeCell ref="F21:G21"/>
    <mergeCell ref="C20:G20"/>
    <mergeCell ref="C13:D13"/>
    <mergeCell ref="E13:F13"/>
    <mergeCell ref="G13:H13"/>
    <mergeCell ref="B4:J4"/>
    <mergeCell ref="B12:H12"/>
    <mergeCell ref="C5:D5"/>
    <mergeCell ref="E5:F5"/>
    <mergeCell ref="G5:H5"/>
    <mergeCell ref="I5:J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Registration</vt:lpstr>
      <vt:lpstr>Vaccination</vt:lpstr>
      <vt:lpstr>Overall</vt:lpstr>
      <vt:lpstr>Compare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Tiantong Qi</dc:creator>
  <cp:lastModifiedBy>Tiantong Qi</cp:lastModifiedBy>
  <dcterms:created xsi:type="dcterms:W3CDTF">2015-06-05T18:17:20Z</dcterms:created>
  <dcterms:modified xsi:type="dcterms:W3CDTF">2021-05-31T18:08:52Z</dcterms:modified>
</cp:coreProperties>
</file>