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19416" windowHeight="11016"/>
  </bookViews>
  <sheets>
    <sheet name="Copyright" sheetId="20" r:id="rId1"/>
    <sheet name="Exhibit 1" sheetId="15" r:id="rId2"/>
    <sheet name="Exhibit 2" sheetId="18" r:id="rId3"/>
    <sheet name="Exhibit 3" sheetId="19" r:id="rId4"/>
    <sheet name="Exhibit 4" sheetId="14" r:id="rId5"/>
    <sheet name="Exhibit 5" sheetId="10" r:id="rId6"/>
    <sheet name="Exhibit 6" sheetId="8" r:id="rId7"/>
    <sheet name="Exhibit 7" sheetId="9" r:id="rId8"/>
    <sheet name="Exhibit 8" sheetId="7" r:id="rId9"/>
    <sheet name="Exhibit 9" sheetId="12" r:id="rId10"/>
    <sheet name="Exhibit 10" sheetId="17" r:id="rId11"/>
  </sheets>
  <definedNames>
    <definedName name="_xlnm.Print_Area" localSheetId="8">'Exhibit 8'!$A$1:$F$37</definedName>
  </definedNames>
  <calcPr calcId="145621"/>
</workbook>
</file>

<file path=xl/calcChain.xml><?xml version="1.0" encoding="utf-8"?>
<calcChain xmlns="http://schemas.openxmlformats.org/spreadsheetml/2006/main">
  <c r="L8" i="8" l="1"/>
  <c r="D16" i="12"/>
  <c r="B16" i="12"/>
  <c r="J30" i="12"/>
  <c r="L30" i="12"/>
  <c r="F27" i="7"/>
  <c r="E27" i="7"/>
  <c r="C27" i="7"/>
  <c r="B27" i="7"/>
  <c r="G6" i="10"/>
  <c r="D15" i="15" l="1"/>
  <c r="B15" i="15"/>
  <c r="A4" i="18" l="1"/>
  <c r="A5" i="18" s="1"/>
  <c r="A6" i="18" s="1"/>
  <c r="A7" i="18" s="1"/>
  <c r="A8" i="18" s="1"/>
  <c r="A9" i="18" s="1"/>
  <c r="A10" i="18" s="1"/>
  <c r="A11" i="18" s="1"/>
  <c r="A12" i="18" s="1"/>
  <c r="A13" i="18" s="1"/>
  <c r="A14" i="18" s="1"/>
  <c r="A15" i="18" s="1"/>
  <c r="A16" i="18" s="1"/>
  <c r="A17" i="18" s="1"/>
  <c r="G147" i="8" l="1"/>
  <c r="E12" i="15" l="1"/>
  <c r="E11" i="15"/>
  <c r="E10" i="15"/>
  <c r="E9" i="15"/>
  <c r="E8" i="15"/>
  <c r="E7" i="15"/>
  <c r="E6" i="15"/>
  <c r="E5" i="15"/>
  <c r="E4" i="15"/>
  <c r="E3" i="15"/>
  <c r="E2" i="15"/>
  <c r="D2" i="15"/>
  <c r="D12" i="15"/>
  <c r="D11" i="15"/>
  <c r="D10" i="15"/>
  <c r="D9" i="15"/>
  <c r="D8" i="15"/>
  <c r="D7" i="15"/>
  <c r="D6" i="15"/>
  <c r="D5" i="15"/>
  <c r="D4" i="15"/>
  <c r="D3" i="15"/>
  <c r="J16" i="12" l="1"/>
  <c r="A6" i="19" l="1"/>
  <c r="A7" i="19" s="1"/>
  <c r="A8" i="19" s="1"/>
  <c r="A9" i="19" s="1"/>
  <c r="O147" i="8" l="1"/>
  <c r="P30" i="12" l="1"/>
  <c r="L16" i="12"/>
  <c r="P16" i="12" s="1"/>
  <c r="Q144" i="10" l="1"/>
  <c r="Q143" i="10"/>
  <c r="Q142" i="10"/>
  <c r="Q141" i="10"/>
  <c r="Q140" i="10"/>
  <c r="Q139" i="10"/>
  <c r="Q138" i="10"/>
  <c r="Q137" i="10"/>
  <c r="Q136" i="10"/>
  <c r="Q135" i="10"/>
  <c r="Q134" i="10"/>
  <c r="Q133" i="10"/>
  <c r="Q132" i="10"/>
  <c r="Q131" i="10"/>
  <c r="Q130" i="10"/>
  <c r="Q129" i="10"/>
  <c r="Q128" i="10"/>
  <c r="Q127" i="10"/>
  <c r="Q126" i="10"/>
  <c r="Q125" i="10"/>
  <c r="Q124" i="10"/>
  <c r="Q123" i="10"/>
  <c r="Q122" i="10"/>
  <c r="Q121" i="10"/>
  <c r="Q120" i="10"/>
  <c r="Q119" i="10"/>
  <c r="Q118" i="10"/>
  <c r="Q117" i="10"/>
  <c r="Q116" i="10"/>
  <c r="Q115" i="10"/>
  <c r="Q114" i="10"/>
  <c r="Q113" i="10"/>
  <c r="Q112" i="10"/>
  <c r="Q111" i="10"/>
  <c r="Q110" i="10"/>
  <c r="Q109" i="10"/>
  <c r="Q108" i="10"/>
  <c r="Q107" i="10"/>
  <c r="Q106" i="10"/>
  <c r="Q105" i="10"/>
  <c r="Q104" i="10"/>
  <c r="Q103" i="10"/>
  <c r="Q102" i="10"/>
  <c r="Q101" i="10"/>
  <c r="Q100" i="10"/>
  <c r="Q99" i="10"/>
  <c r="Q98" i="10"/>
  <c r="Q97" i="10"/>
  <c r="Q96" i="10"/>
  <c r="Q95" i="10"/>
  <c r="Q94" i="10"/>
  <c r="Q93" i="10"/>
  <c r="Q92" i="10"/>
  <c r="Q91" i="10"/>
  <c r="Q90" i="10"/>
  <c r="Q89" i="10"/>
  <c r="Q88" i="10"/>
  <c r="Q87" i="10"/>
  <c r="Q86" i="10"/>
  <c r="Q85" i="10"/>
  <c r="Q84" i="10"/>
  <c r="Q83" i="10"/>
  <c r="Q82" i="10"/>
  <c r="Q81" i="10"/>
  <c r="Q80" i="10"/>
  <c r="Q79" i="10"/>
  <c r="Q78" i="10"/>
  <c r="Q77" i="10"/>
  <c r="Q76" i="10"/>
  <c r="Q75" i="10"/>
  <c r="Q74" i="10"/>
  <c r="Q73" i="10"/>
  <c r="Q72" i="10"/>
  <c r="Q71" i="10"/>
  <c r="Q70" i="10"/>
  <c r="Q69" i="10"/>
  <c r="Q68" i="10"/>
  <c r="Q67" i="10"/>
  <c r="Q66" i="10"/>
  <c r="Q65" i="10"/>
  <c r="Q64" i="10"/>
  <c r="Q63" i="10"/>
  <c r="Q62" i="10"/>
  <c r="Q61" i="10"/>
  <c r="Q60" i="10"/>
  <c r="Q59" i="10"/>
  <c r="Q58" i="10"/>
  <c r="Q57" i="10"/>
  <c r="Q56" i="10"/>
  <c r="Q55" i="10"/>
  <c r="Q54" i="10"/>
  <c r="Q53" i="10"/>
  <c r="Q52" i="10"/>
  <c r="Q51" i="10"/>
  <c r="Q50" i="10"/>
  <c r="Q49" i="10"/>
  <c r="Q48" i="10"/>
  <c r="Q47" i="10"/>
  <c r="Q46" i="10"/>
  <c r="Q45" i="10"/>
  <c r="Q44" i="10"/>
  <c r="Q43" i="10"/>
  <c r="Q42" i="10"/>
  <c r="Q41" i="10"/>
  <c r="Q40" i="10"/>
  <c r="Q39" i="10"/>
  <c r="Q38" i="10"/>
  <c r="Q37" i="10"/>
  <c r="Q36" i="10"/>
  <c r="Q35" i="10"/>
  <c r="Q34" i="10"/>
  <c r="Q33" i="10"/>
  <c r="Q32" i="10"/>
  <c r="Q31" i="10"/>
  <c r="Q30" i="10"/>
  <c r="Q29" i="10"/>
  <c r="Q28" i="10"/>
  <c r="Q27" i="10"/>
  <c r="Q26" i="10"/>
  <c r="Q25" i="10"/>
  <c r="Q24" i="10"/>
  <c r="Q23" i="10"/>
  <c r="Q22" i="10"/>
  <c r="Q21" i="10"/>
  <c r="Q20" i="10"/>
  <c r="Q19" i="10"/>
  <c r="Q18" i="10"/>
  <c r="Q17" i="10"/>
  <c r="Q16" i="10"/>
  <c r="Q15" i="10"/>
  <c r="Q14" i="10"/>
  <c r="Q13" i="10"/>
  <c r="Q12" i="10"/>
  <c r="Q11" i="10"/>
  <c r="Q10" i="10"/>
  <c r="Q9" i="10"/>
  <c r="Q8" i="10"/>
  <c r="Q7" i="10"/>
  <c r="Q6" i="10"/>
  <c r="Q5" i="10"/>
  <c r="Q145" i="10"/>
  <c r="P145" i="10"/>
  <c r="P144" i="10"/>
  <c r="P143" i="10"/>
  <c r="P142" i="10"/>
  <c r="P141" i="10"/>
  <c r="P140" i="10"/>
  <c r="P139" i="10"/>
  <c r="P138" i="10"/>
  <c r="P137" i="10"/>
  <c r="P136" i="10"/>
  <c r="P135" i="10"/>
  <c r="P134" i="10"/>
  <c r="P133" i="10"/>
  <c r="P132" i="10"/>
  <c r="P131" i="10"/>
  <c r="P130" i="10"/>
  <c r="P129" i="10"/>
  <c r="P128" i="10"/>
  <c r="P127" i="10"/>
  <c r="P126" i="10"/>
  <c r="P125" i="10"/>
  <c r="P124" i="10"/>
  <c r="P123" i="10"/>
  <c r="P122" i="10"/>
  <c r="P121" i="10"/>
  <c r="P120" i="10"/>
  <c r="P119" i="10"/>
  <c r="P118" i="10"/>
  <c r="P117" i="10"/>
  <c r="P116" i="10"/>
  <c r="P115" i="10"/>
  <c r="P114" i="10"/>
  <c r="P113" i="10"/>
  <c r="P112" i="10"/>
  <c r="P111" i="10"/>
  <c r="P110" i="10"/>
  <c r="P109" i="10"/>
  <c r="P108" i="10"/>
  <c r="P107" i="10"/>
  <c r="P106" i="10"/>
  <c r="P105" i="10"/>
  <c r="P104" i="10"/>
  <c r="P103" i="10"/>
  <c r="P102" i="10"/>
  <c r="P101" i="10"/>
  <c r="P100" i="10"/>
  <c r="P99" i="10"/>
  <c r="P98" i="10"/>
  <c r="P97" i="10"/>
  <c r="P96" i="10"/>
  <c r="P95" i="10"/>
  <c r="P94" i="10"/>
  <c r="P93" i="10"/>
  <c r="P92" i="10"/>
  <c r="P91" i="10"/>
  <c r="P90" i="10"/>
  <c r="P89" i="10"/>
  <c r="P88" i="10"/>
  <c r="P87" i="10"/>
  <c r="P86" i="10"/>
  <c r="P85" i="10"/>
  <c r="P84" i="10"/>
  <c r="P83" i="10"/>
  <c r="P82" i="10"/>
  <c r="P81" i="10"/>
  <c r="P80" i="10"/>
  <c r="P79" i="10"/>
  <c r="P78" i="10"/>
  <c r="P77" i="10"/>
  <c r="P76" i="10"/>
  <c r="P75" i="10"/>
  <c r="P74" i="10"/>
  <c r="P73" i="10"/>
  <c r="P72" i="10"/>
  <c r="P71" i="10"/>
  <c r="P70" i="10"/>
  <c r="P69" i="10"/>
  <c r="P68" i="10"/>
  <c r="P67" i="10"/>
  <c r="P66" i="10"/>
  <c r="P65" i="10"/>
  <c r="P64" i="10"/>
  <c r="P63" i="10"/>
  <c r="D16" i="17" l="1"/>
  <c r="B16" i="17"/>
  <c r="J16" i="17" s="1"/>
  <c r="J30" i="17" l="1"/>
  <c r="L30" i="17" s="1"/>
  <c r="P30" i="17" s="1"/>
  <c r="L16" i="17"/>
  <c r="P16" i="17" s="1"/>
  <c r="E3" i="14" l="1"/>
  <c r="F3" i="14" s="1"/>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M130" i="10" l="1"/>
  <c r="M145" i="10"/>
  <c r="N144" i="10"/>
  <c r="M144" i="10"/>
  <c r="N143" i="10"/>
  <c r="M143" i="10"/>
  <c r="N142" i="10"/>
  <c r="M142" i="10"/>
  <c r="N141" i="10"/>
  <c r="M141" i="10"/>
  <c r="N140" i="10"/>
  <c r="M140" i="10"/>
  <c r="N139" i="10"/>
  <c r="M139" i="10"/>
  <c r="N138" i="10"/>
  <c r="M138" i="10"/>
  <c r="N137" i="10"/>
  <c r="M137" i="10"/>
  <c r="N136" i="10"/>
  <c r="M136" i="10"/>
  <c r="N135" i="10"/>
  <c r="M135" i="10"/>
  <c r="N134" i="10"/>
  <c r="M134" i="10"/>
  <c r="N133" i="10"/>
  <c r="M133" i="10"/>
  <c r="N132" i="10"/>
  <c r="M132" i="10"/>
  <c r="N131" i="10"/>
  <c r="M131" i="10"/>
  <c r="N130" i="10"/>
  <c r="N129" i="10"/>
  <c r="M129" i="10"/>
  <c r="N128" i="10"/>
  <c r="M128" i="10"/>
  <c r="N127" i="10"/>
  <c r="M127" i="10"/>
  <c r="N126" i="10"/>
  <c r="M126" i="10"/>
  <c r="N125" i="10"/>
  <c r="M125" i="10"/>
  <c r="N124" i="10"/>
  <c r="M124" i="10"/>
  <c r="N123" i="10"/>
  <c r="M123" i="10"/>
  <c r="N122" i="10"/>
  <c r="M122" i="10"/>
  <c r="N121" i="10"/>
  <c r="M121" i="10"/>
  <c r="N120" i="10"/>
  <c r="M120" i="10"/>
  <c r="N119" i="10"/>
  <c r="M119" i="10"/>
  <c r="N118" i="10"/>
  <c r="M118" i="10"/>
  <c r="N117" i="10"/>
  <c r="M117" i="10"/>
  <c r="N116" i="10"/>
  <c r="M116" i="10"/>
  <c r="N115" i="10"/>
  <c r="M115" i="10"/>
  <c r="N114" i="10"/>
  <c r="M114" i="10"/>
  <c r="N113" i="10"/>
  <c r="M113" i="10"/>
  <c r="N112" i="10"/>
  <c r="M112" i="10"/>
  <c r="N111" i="10"/>
  <c r="M111" i="10"/>
  <c r="N110" i="10"/>
  <c r="M110" i="10"/>
  <c r="N109" i="10"/>
  <c r="M109" i="10"/>
  <c r="N108" i="10"/>
  <c r="M108" i="10"/>
  <c r="N107" i="10"/>
  <c r="M107" i="10"/>
  <c r="N106" i="10"/>
  <c r="M106" i="10"/>
  <c r="N105" i="10"/>
  <c r="M105" i="10"/>
  <c r="N104" i="10"/>
  <c r="M104" i="10"/>
  <c r="N103" i="10"/>
  <c r="M103" i="10"/>
  <c r="N102" i="10"/>
  <c r="M102" i="10"/>
  <c r="N101" i="10"/>
  <c r="M101" i="10"/>
  <c r="N100" i="10"/>
  <c r="M100" i="10"/>
  <c r="N99" i="10"/>
  <c r="M99" i="10"/>
  <c r="N98" i="10"/>
  <c r="M98" i="10"/>
  <c r="N97" i="10"/>
  <c r="M97" i="10"/>
  <c r="N96" i="10"/>
  <c r="M96" i="10"/>
  <c r="N95" i="10"/>
  <c r="M95" i="10"/>
  <c r="N94" i="10"/>
  <c r="M94" i="10"/>
  <c r="N93" i="10"/>
  <c r="M93" i="10"/>
  <c r="N92" i="10"/>
  <c r="M92" i="10"/>
  <c r="N91" i="10"/>
  <c r="M91" i="10"/>
  <c r="N90" i="10"/>
  <c r="M90" i="10"/>
  <c r="N89" i="10"/>
  <c r="M89" i="10"/>
  <c r="N88" i="10"/>
  <c r="M88" i="10"/>
  <c r="N87" i="10"/>
  <c r="M87" i="10"/>
  <c r="N86" i="10"/>
  <c r="M86" i="10"/>
  <c r="N85" i="10"/>
  <c r="M85" i="10"/>
  <c r="N84" i="10"/>
  <c r="M84" i="10"/>
  <c r="N83" i="10"/>
  <c r="M83" i="10"/>
  <c r="N82" i="10"/>
  <c r="M82" i="10"/>
  <c r="N81" i="10"/>
  <c r="M81" i="10"/>
  <c r="N80" i="10"/>
  <c r="M80" i="10"/>
  <c r="N79" i="10"/>
  <c r="M79" i="10"/>
  <c r="N78" i="10"/>
  <c r="M78" i="10"/>
  <c r="N77" i="10"/>
  <c r="M77" i="10"/>
  <c r="N76" i="10"/>
  <c r="M76" i="10"/>
  <c r="N75" i="10"/>
  <c r="M75" i="10"/>
  <c r="N74" i="10"/>
  <c r="M74" i="10"/>
  <c r="N73" i="10"/>
  <c r="M73" i="10"/>
  <c r="N72" i="10"/>
  <c r="M72" i="10"/>
  <c r="N71" i="10"/>
  <c r="M71" i="10"/>
  <c r="N70" i="10"/>
  <c r="M70" i="10"/>
  <c r="N69" i="10"/>
  <c r="M69" i="10"/>
  <c r="N68" i="10"/>
  <c r="M68" i="10"/>
  <c r="N67" i="10"/>
  <c r="M67" i="10"/>
  <c r="N66" i="10"/>
  <c r="M66" i="10"/>
  <c r="N65" i="10"/>
  <c r="M65" i="10"/>
  <c r="N64" i="10"/>
  <c r="M64" i="10"/>
  <c r="N63" i="10"/>
  <c r="M63" i="10"/>
  <c r="N62" i="10"/>
  <c r="M62" i="10"/>
  <c r="N61" i="10"/>
  <c r="M61" i="10"/>
  <c r="N60" i="10"/>
  <c r="M60" i="10"/>
  <c r="N59" i="10"/>
  <c r="M59" i="10"/>
  <c r="N58" i="10"/>
  <c r="M58" i="10"/>
  <c r="N57" i="10"/>
  <c r="M57" i="10"/>
  <c r="N56" i="10"/>
  <c r="M56" i="10"/>
  <c r="N55" i="10"/>
  <c r="M55" i="10"/>
  <c r="N54" i="10"/>
  <c r="M54" i="10"/>
  <c r="N53" i="10"/>
  <c r="M53" i="10"/>
  <c r="N52" i="10"/>
  <c r="M52" i="10"/>
  <c r="N51" i="10"/>
  <c r="M51" i="10"/>
  <c r="N50" i="10"/>
  <c r="M50" i="10"/>
  <c r="N49" i="10"/>
  <c r="M49" i="10"/>
  <c r="N48" i="10"/>
  <c r="M48" i="10"/>
  <c r="N47" i="10"/>
  <c r="M47" i="10"/>
  <c r="N46" i="10"/>
  <c r="M46" i="10"/>
  <c r="N45" i="10"/>
  <c r="M45" i="10"/>
  <c r="N44" i="10"/>
  <c r="M44" i="10"/>
  <c r="N43" i="10"/>
  <c r="M43" i="10"/>
  <c r="N42" i="10"/>
  <c r="M42" i="10"/>
  <c r="N41" i="10"/>
  <c r="M41" i="10"/>
  <c r="N40" i="10"/>
  <c r="M40" i="10"/>
  <c r="N39" i="10"/>
  <c r="M39" i="10"/>
  <c r="N38" i="10"/>
  <c r="M38" i="10"/>
  <c r="N37" i="10"/>
  <c r="M37" i="10"/>
  <c r="N36" i="10"/>
  <c r="M36" i="10"/>
  <c r="N35" i="10"/>
  <c r="M35" i="10"/>
  <c r="N34" i="10"/>
  <c r="M34" i="10"/>
  <c r="N33" i="10"/>
  <c r="M33" i="10"/>
  <c r="N32" i="10"/>
  <c r="M32" i="10"/>
  <c r="N31" i="10"/>
  <c r="M31" i="10"/>
  <c r="N30" i="10"/>
  <c r="M30" i="10"/>
  <c r="N29" i="10"/>
  <c r="M29" i="10"/>
  <c r="N28" i="10"/>
  <c r="M28" i="10"/>
  <c r="N27" i="10"/>
  <c r="M27" i="10"/>
  <c r="N26" i="10"/>
  <c r="M26" i="10"/>
  <c r="N25" i="10"/>
  <c r="M25" i="10"/>
  <c r="N24" i="10"/>
  <c r="M24" i="10"/>
  <c r="N23" i="10"/>
  <c r="M23" i="10"/>
  <c r="N22" i="10"/>
  <c r="M22" i="10"/>
  <c r="N21" i="10"/>
  <c r="M21" i="10"/>
  <c r="N20" i="10"/>
  <c r="M20" i="10"/>
  <c r="N19" i="10"/>
  <c r="M19" i="10"/>
  <c r="N18" i="10"/>
  <c r="M18" i="10"/>
  <c r="N17" i="10"/>
  <c r="M17" i="10"/>
  <c r="N16" i="10"/>
  <c r="M16" i="10"/>
  <c r="N15" i="10"/>
  <c r="M15" i="10"/>
  <c r="N14" i="10"/>
  <c r="M14" i="10"/>
  <c r="N13" i="10"/>
  <c r="M13" i="10"/>
  <c r="N12" i="10"/>
  <c r="M12" i="10"/>
  <c r="N11" i="10"/>
  <c r="M11" i="10"/>
  <c r="N10" i="10"/>
  <c r="M10" i="10"/>
  <c r="N9" i="10"/>
  <c r="M9" i="10"/>
  <c r="N8" i="10"/>
  <c r="M8" i="10"/>
  <c r="N7" i="10"/>
  <c r="M7" i="10"/>
  <c r="N6" i="10"/>
  <c r="M6" i="10"/>
  <c r="N5" i="10"/>
  <c r="M5" i="10"/>
  <c r="H8" i="8" l="1"/>
  <c r="I8" i="8"/>
  <c r="I7" i="8"/>
  <c r="H7" i="8"/>
  <c r="G7" i="8"/>
  <c r="N7" i="8" l="1"/>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G138" i="10" l="1"/>
  <c r="G75" i="10"/>
  <c r="G111" i="10"/>
  <c r="G135" i="10"/>
  <c r="G106" i="10"/>
  <c r="G94" i="10"/>
  <c r="G67" i="10"/>
  <c r="G44" i="10"/>
  <c r="G9" i="10"/>
  <c r="G141" i="10"/>
  <c r="G136" i="10"/>
  <c r="G130" i="10"/>
  <c r="G124" i="10"/>
  <c r="G118" i="10"/>
  <c r="G112" i="10"/>
  <c r="G107" i="10"/>
  <c r="G101" i="10"/>
  <c r="G95" i="10"/>
  <c r="G90" i="10"/>
  <c r="G84" i="10"/>
  <c r="G79" i="10"/>
  <c r="G74" i="10"/>
  <c r="G68" i="10"/>
  <c r="G63" i="10"/>
  <c r="G57" i="10"/>
  <c r="G51" i="10"/>
  <c r="G45" i="10"/>
  <c r="G39" i="10"/>
  <c r="G34" i="10"/>
  <c r="G28" i="10"/>
  <c r="G22" i="10"/>
  <c r="G16" i="10"/>
  <c r="G10" i="10"/>
  <c r="G123" i="10"/>
  <c r="G100" i="10"/>
  <c r="G73" i="10"/>
  <c r="G50" i="10"/>
  <c r="G27" i="10"/>
  <c r="G145" i="10"/>
  <c r="G139" i="10"/>
  <c r="G134" i="10"/>
  <c r="G128" i="10"/>
  <c r="G122" i="10"/>
  <c r="G116" i="10"/>
  <c r="G105" i="10"/>
  <c r="G99" i="10"/>
  <c r="G93" i="10"/>
  <c r="G88" i="10"/>
  <c r="G83" i="10"/>
  <c r="G77" i="10"/>
  <c r="G72" i="10"/>
  <c r="G66" i="10"/>
  <c r="G61" i="10"/>
  <c r="G55" i="10"/>
  <c r="G49" i="10"/>
  <c r="G43" i="10"/>
  <c r="G38" i="10"/>
  <c r="G32" i="10"/>
  <c r="G26" i="10"/>
  <c r="G20" i="10"/>
  <c r="G14" i="10"/>
  <c r="G8" i="10"/>
  <c r="G78" i="10"/>
  <c r="G33" i="10"/>
  <c r="G144" i="10"/>
  <c r="G133" i="10"/>
  <c r="G127" i="10"/>
  <c r="G121" i="10"/>
  <c r="G115" i="10"/>
  <c r="G110" i="10"/>
  <c r="G104" i="10"/>
  <c r="G98" i="10"/>
  <c r="G87" i="10"/>
  <c r="G82" i="10"/>
  <c r="G76" i="10"/>
  <c r="G71" i="10"/>
  <c r="G60" i="10"/>
  <c r="G54" i="10"/>
  <c r="G48" i="10"/>
  <c r="G42" i="10"/>
  <c r="G37" i="10"/>
  <c r="G31" i="10"/>
  <c r="G25" i="10"/>
  <c r="G19" i="10"/>
  <c r="G13" i="10"/>
  <c r="G7" i="10"/>
  <c r="G129" i="10"/>
  <c r="G56" i="10"/>
  <c r="G21" i="10"/>
  <c r="G143" i="10"/>
  <c r="G132" i="10"/>
  <c r="G126" i="10"/>
  <c r="G120" i="10"/>
  <c r="G114" i="10"/>
  <c r="G109" i="10"/>
  <c r="G103" i="10"/>
  <c r="G97" i="10"/>
  <c r="G92" i="10"/>
  <c r="G86" i="10"/>
  <c r="G81" i="10"/>
  <c r="G70" i="10"/>
  <c r="G65" i="10"/>
  <c r="G59" i="10"/>
  <c r="G53" i="10"/>
  <c r="G47" i="10"/>
  <c r="G41" i="10"/>
  <c r="G36" i="10"/>
  <c r="G30" i="10"/>
  <c r="G24" i="10"/>
  <c r="G18" i="10"/>
  <c r="G12" i="10"/>
  <c r="G140" i="10"/>
  <c r="G117" i="10"/>
  <c r="G89" i="10"/>
  <c r="G62" i="10"/>
  <c r="G15" i="10"/>
  <c r="G142" i="10"/>
  <c r="G137" i="10"/>
  <c r="G131" i="10"/>
  <c r="G125" i="10"/>
  <c r="G119" i="10"/>
  <c r="G113" i="10"/>
  <c r="G108" i="10"/>
  <c r="G102" i="10"/>
  <c r="G96" i="10"/>
  <c r="G91" i="10"/>
  <c r="G85" i="10"/>
  <c r="G80" i="10"/>
  <c r="G69" i="10"/>
  <c r="G64" i="10"/>
  <c r="G58" i="10"/>
  <c r="G52" i="10"/>
  <c r="G46" i="10"/>
  <c r="G40" i="10"/>
  <c r="G35" i="10"/>
  <c r="G29" i="10"/>
  <c r="G23" i="10"/>
  <c r="G17" i="10"/>
  <c r="G11" i="10"/>
  <c r="N64" i="8" l="1"/>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P147" i="8" l="1"/>
  <c r="N147" i="8"/>
  <c r="P146" i="8"/>
  <c r="O146" i="8"/>
  <c r="N146" i="8"/>
  <c r="P145" i="8"/>
  <c r="O145" i="8"/>
  <c r="N145" i="8"/>
  <c r="P144" i="8"/>
  <c r="O144" i="8"/>
  <c r="N144" i="8"/>
  <c r="P143" i="8"/>
  <c r="O143" i="8"/>
  <c r="N143" i="8"/>
  <c r="P142" i="8"/>
  <c r="O142" i="8"/>
  <c r="N142" i="8"/>
  <c r="P141" i="8"/>
  <c r="O141" i="8"/>
  <c r="N141" i="8"/>
  <c r="P140" i="8"/>
  <c r="O140" i="8"/>
  <c r="N140" i="8"/>
  <c r="P139" i="8"/>
  <c r="O139" i="8"/>
  <c r="N139" i="8"/>
  <c r="P138" i="8"/>
  <c r="O138" i="8"/>
  <c r="N138" i="8"/>
  <c r="P137" i="8"/>
  <c r="O137" i="8"/>
  <c r="N137" i="8"/>
  <c r="P136" i="8"/>
  <c r="O136" i="8"/>
  <c r="N136" i="8"/>
  <c r="P135" i="8"/>
  <c r="O135" i="8"/>
  <c r="N135" i="8"/>
  <c r="P134" i="8"/>
  <c r="O134" i="8"/>
  <c r="N134" i="8"/>
  <c r="P133" i="8"/>
  <c r="O133" i="8"/>
  <c r="N133" i="8"/>
  <c r="P132" i="8"/>
  <c r="O132" i="8"/>
  <c r="N132" i="8"/>
  <c r="P131" i="8"/>
  <c r="O131" i="8"/>
  <c r="N131" i="8"/>
  <c r="P130" i="8"/>
  <c r="O130" i="8"/>
  <c r="N130" i="8"/>
  <c r="P129" i="8"/>
  <c r="O129" i="8"/>
  <c r="N129" i="8"/>
  <c r="P128" i="8"/>
  <c r="O128" i="8"/>
  <c r="N128" i="8"/>
  <c r="P127" i="8"/>
  <c r="O127" i="8"/>
  <c r="N127" i="8"/>
  <c r="P126" i="8"/>
  <c r="O126" i="8"/>
  <c r="N126" i="8"/>
  <c r="P125" i="8"/>
  <c r="O125" i="8"/>
  <c r="N125" i="8"/>
  <c r="P124" i="8"/>
  <c r="O124" i="8"/>
  <c r="N124" i="8"/>
  <c r="P123" i="8"/>
  <c r="O123" i="8"/>
  <c r="N123" i="8"/>
  <c r="P122" i="8"/>
  <c r="O122" i="8"/>
  <c r="N122" i="8"/>
  <c r="P121" i="8"/>
  <c r="O121" i="8"/>
  <c r="N121" i="8"/>
  <c r="P120" i="8"/>
  <c r="O120" i="8"/>
  <c r="N120" i="8"/>
  <c r="P119" i="8"/>
  <c r="O119" i="8"/>
  <c r="N119" i="8"/>
  <c r="P118" i="8"/>
  <c r="O118" i="8"/>
  <c r="N118" i="8"/>
  <c r="P117" i="8"/>
  <c r="O117" i="8"/>
  <c r="N117" i="8"/>
  <c r="P116" i="8"/>
  <c r="O116" i="8"/>
  <c r="N116" i="8"/>
  <c r="P115" i="8"/>
  <c r="O115" i="8"/>
  <c r="N115" i="8"/>
  <c r="P114" i="8"/>
  <c r="O114" i="8"/>
  <c r="N114" i="8"/>
  <c r="P113" i="8"/>
  <c r="O113" i="8"/>
  <c r="N113" i="8"/>
  <c r="P112" i="8"/>
  <c r="O112" i="8"/>
  <c r="N112" i="8"/>
  <c r="P111" i="8"/>
  <c r="O111" i="8"/>
  <c r="N111" i="8"/>
  <c r="P110" i="8"/>
  <c r="O110" i="8"/>
  <c r="N110" i="8"/>
  <c r="P109" i="8"/>
  <c r="O109" i="8"/>
  <c r="N109" i="8"/>
  <c r="P108" i="8"/>
  <c r="O108" i="8"/>
  <c r="N108" i="8"/>
  <c r="P107" i="8"/>
  <c r="O107" i="8"/>
  <c r="N107" i="8"/>
  <c r="P106" i="8"/>
  <c r="O106" i="8"/>
  <c r="N106" i="8"/>
  <c r="P105" i="8"/>
  <c r="O105" i="8"/>
  <c r="N105" i="8"/>
  <c r="P104" i="8"/>
  <c r="O104" i="8"/>
  <c r="N104" i="8"/>
  <c r="P103" i="8"/>
  <c r="O103" i="8"/>
  <c r="N103" i="8"/>
  <c r="P102" i="8"/>
  <c r="O102" i="8"/>
  <c r="N102" i="8"/>
  <c r="P101" i="8"/>
  <c r="O101" i="8"/>
  <c r="N101" i="8"/>
  <c r="P100" i="8"/>
  <c r="O100" i="8"/>
  <c r="N100" i="8"/>
  <c r="P99" i="8"/>
  <c r="O99" i="8"/>
  <c r="N99" i="8"/>
  <c r="P98" i="8"/>
  <c r="O98" i="8"/>
  <c r="N98" i="8"/>
  <c r="P97" i="8"/>
  <c r="O97" i="8"/>
  <c r="N97" i="8"/>
  <c r="P96" i="8"/>
  <c r="O96" i="8"/>
  <c r="N96" i="8"/>
  <c r="P95" i="8"/>
  <c r="O95" i="8"/>
  <c r="N95" i="8"/>
  <c r="P94" i="8"/>
  <c r="O94" i="8"/>
  <c r="N94" i="8"/>
  <c r="P93" i="8"/>
  <c r="O93" i="8"/>
  <c r="N93" i="8"/>
  <c r="P92" i="8"/>
  <c r="O92" i="8"/>
  <c r="N92" i="8"/>
  <c r="P91" i="8"/>
  <c r="O91" i="8"/>
  <c r="N91" i="8"/>
  <c r="P90" i="8"/>
  <c r="O90" i="8"/>
  <c r="N90" i="8"/>
  <c r="P89" i="8"/>
  <c r="O89" i="8"/>
  <c r="N89" i="8"/>
  <c r="P88" i="8"/>
  <c r="O88" i="8"/>
  <c r="N88" i="8"/>
  <c r="P87" i="8"/>
  <c r="O87" i="8"/>
  <c r="N87" i="8"/>
  <c r="P86" i="8"/>
  <c r="O86" i="8"/>
  <c r="N86" i="8"/>
  <c r="P85" i="8"/>
  <c r="O85" i="8"/>
  <c r="N85" i="8"/>
  <c r="P84" i="8"/>
  <c r="O84" i="8"/>
  <c r="N84" i="8"/>
  <c r="P83" i="8"/>
  <c r="O83" i="8"/>
  <c r="N83" i="8"/>
  <c r="P82" i="8"/>
  <c r="O82" i="8"/>
  <c r="N82" i="8"/>
  <c r="P81" i="8"/>
  <c r="O81" i="8"/>
  <c r="N81" i="8"/>
  <c r="P80" i="8"/>
  <c r="O80" i="8"/>
  <c r="N80" i="8"/>
  <c r="P79" i="8"/>
  <c r="O79" i="8"/>
  <c r="N79" i="8"/>
  <c r="P78" i="8"/>
  <c r="O78" i="8"/>
  <c r="N78" i="8"/>
  <c r="P77" i="8"/>
  <c r="O77" i="8"/>
  <c r="N77" i="8"/>
  <c r="P76" i="8"/>
  <c r="O76" i="8"/>
  <c r="N76" i="8"/>
  <c r="P75" i="8"/>
  <c r="O75" i="8"/>
  <c r="N75" i="8"/>
  <c r="P74" i="8"/>
  <c r="O74" i="8"/>
  <c r="N74" i="8"/>
  <c r="P73" i="8"/>
  <c r="O73" i="8"/>
  <c r="N73" i="8"/>
  <c r="P72" i="8"/>
  <c r="O72" i="8"/>
  <c r="N72" i="8"/>
  <c r="P71" i="8"/>
  <c r="O71" i="8"/>
  <c r="N71" i="8"/>
  <c r="P70" i="8"/>
  <c r="O70" i="8"/>
  <c r="N70" i="8"/>
  <c r="P69" i="8"/>
  <c r="O69" i="8"/>
  <c r="N69" i="8"/>
  <c r="P68" i="8"/>
  <c r="O68" i="8"/>
  <c r="N68" i="8"/>
  <c r="P67" i="8"/>
  <c r="O67" i="8"/>
  <c r="N67" i="8"/>
  <c r="P66" i="8"/>
  <c r="O66" i="8"/>
  <c r="N66" i="8"/>
  <c r="P65" i="8"/>
  <c r="O65" i="8"/>
  <c r="N65" i="8"/>
  <c r="C147" i="8"/>
  <c r="K147" i="8" s="1"/>
  <c r="C146" i="8"/>
  <c r="K146" i="8" s="1"/>
  <c r="C145" i="8"/>
  <c r="K145" i="8" s="1"/>
  <c r="C144" i="8"/>
  <c r="K144" i="8" s="1"/>
  <c r="C143" i="8"/>
  <c r="K143" i="8" s="1"/>
  <c r="C142" i="8"/>
  <c r="K142" i="8" s="1"/>
  <c r="C141" i="8"/>
  <c r="K141" i="8" s="1"/>
  <c r="C140" i="8"/>
  <c r="K140" i="8" s="1"/>
  <c r="C139" i="8"/>
  <c r="K139" i="8" s="1"/>
  <c r="C138" i="8"/>
  <c r="K138" i="8" s="1"/>
  <c r="C137" i="8"/>
  <c r="K137" i="8" s="1"/>
  <c r="C136" i="8"/>
  <c r="K136" i="8" s="1"/>
  <c r="C135" i="8"/>
  <c r="K135" i="8" s="1"/>
  <c r="C134" i="8"/>
  <c r="K134" i="8" s="1"/>
  <c r="C133" i="8"/>
  <c r="K133" i="8" s="1"/>
  <c r="C132" i="8"/>
  <c r="K132" i="8" s="1"/>
  <c r="C131" i="8"/>
  <c r="K131" i="8" s="1"/>
  <c r="C130" i="8"/>
  <c r="K130" i="8" s="1"/>
  <c r="C129" i="8"/>
  <c r="K129" i="8" s="1"/>
  <c r="C128" i="8"/>
  <c r="K128" i="8" s="1"/>
  <c r="C127" i="8"/>
  <c r="K127" i="8" s="1"/>
  <c r="C126" i="8"/>
  <c r="K126" i="8" s="1"/>
  <c r="C125" i="8"/>
  <c r="K125" i="8" s="1"/>
  <c r="C124" i="8"/>
  <c r="K124" i="8" s="1"/>
  <c r="C123" i="8"/>
  <c r="K123" i="8" s="1"/>
  <c r="C122" i="8"/>
  <c r="K122" i="8" s="1"/>
  <c r="C121" i="8"/>
  <c r="K121" i="8" s="1"/>
  <c r="C120" i="8"/>
  <c r="K120" i="8" s="1"/>
  <c r="C119" i="8"/>
  <c r="K119" i="8" s="1"/>
  <c r="C118" i="8"/>
  <c r="K118" i="8" s="1"/>
  <c r="C117" i="8"/>
  <c r="K117" i="8" s="1"/>
  <c r="C116" i="8"/>
  <c r="K116" i="8" s="1"/>
  <c r="C115" i="8"/>
  <c r="K115" i="8" s="1"/>
  <c r="C114" i="8"/>
  <c r="K114" i="8" s="1"/>
  <c r="C113" i="8"/>
  <c r="K113" i="8" s="1"/>
  <c r="C112" i="8"/>
  <c r="K112" i="8" s="1"/>
  <c r="C111" i="8"/>
  <c r="K111" i="8" s="1"/>
  <c r="C110" i="8"/>
  <c r="K110" i="8" s="1"/>
  <c r="C109" i="8"/>
  <c r="K109" i="8" s="1"/>
  <c r="C108" i="8"/>
  <c r="K108" i="8" s="1"/>
  <c r="C107" i="8"/>
  <c r="K107" i="8" s="1"/>
  <c r="C106" i="8"/>
  <c r="K106" i="8" s="1"/>
  <c r="C105" i="8"/>
  <c r="K105" i="8" s="1"/>
  <c r="C104" i="8"/>
  <c r="K104" i="8" s="1"/>
  <c r="C103" i="8"/>
  <c r="K103" i="8" s="1"/>
  <c r="C102" i="8"/>
  <c r="K102" i="8" s="1"/>
  <c r="C101" i="8"/>
  <c r="K101" i="8" s="1"/>
  <c r="C100" i="8"/>
  <c r="K100" i="8" s="1"/>
  <c r="C99" i="8"/>
  <c r="K99" i="8" s="1"/>
  <c r="C98" i="8"/>
  <c r="K98" i="8" s="1"/>
  <c r="C97" i="8"/>
  <c r="K97" i="8" s="1"/>
  <c r="C96" i="8"/>
  <c r="K96" i="8" s="1"/>
  <c r="C95" i="8"/>
  <c r="K95" i="8" s="1"/>
  <c r="C94" i="8"/>
  <c r="K94" i="8" s="1"/>
  <c r="C93" i="8"/>
  <c r="K93" i="8" s="1"/>
  <c r="C92" i="8"/>
  <c r="K92" i="8" s="1"/>
  <c r="C91" i="8"/>
  <c r="K91" i="8" s="1"/>
  <c r="C90" i="8"/>
  <c r="K90" i="8" s="1"/>
  <c r="C89" i="8"/>
  <c r="K89" i="8" s="1"/>
  <c r="C88" i="8"/>
  <c r="K88" i="8" s="1"/>
  <c r="C87" i="8"/>
  <c r="K87" i="8" s="1"/>
  <c r="C86" i="8"/>
  <c r="K86" i="8" s="1"/>
  <c r="C85" i="8"/>
  <c r="K85" i="8" s="1"/>
  <c r="C84" i="8"/>
  <c r="K84" i="8" s="1"/>
  <c r="C83" i="8"/>
  <c r="K83" i="8" s="1"/>
  <c r="C82" i="8"/>
  <c r="K82" i="8" s="1"/>
  <c r="C81" i="8"/>
  <c r="K81" i="8" s="1"/>
  <c r="C80" i="8"/>
  <c r="K80" i="8" s="1"/>
  <c r="C79" i="8"/>
  <c r="K79" i="8" s="1"/>
  <c r="C78" i="8"/>
  <c r="K78" i="8" s="1"/>
  <c r="C77" i="8"/>
  <c r="K77" i="8" s="1"/>
  <c r="C76" i="8"/>
  <c r="K76" i="8" s="1"/>
  <c r="C75" i="8"/>
  <c r="K75" i="8" s="1"/>
  <c r="C74" i="8"/>
  <c r="K74" i="8" s="1"/>
  <c r="C73" i="8"/>
  <c r="K73" i="8" s="1"/>
  <c r="C72" i="8"/>
  <c r="K72" i="8" s="1"/>
  <c r="C71" i="8"/>
  <c r="K71" i="8" s="1"/>
  <c r="C70" i="8"/>
  <c r="K70" i="8" s="1"/>
  <c r="C69" i="8"/>
  <c r="K69" i="8" s="1"/>
  <c r="C68" i="8"/>
  <c r="K68" i="8" s="1"/>
  <c r="C67" i="8"/>
  <c r="K67" i="8" s="1"/>
  <c r="C66" i="8"/>
  <c r="K66" i="8" s="1"/>
  <c r="C65" i="8"/>
  <c r="K65" i="8" s="1"/>
  <c r="C64" i="8"/>
  <c r="K64" i="8" s="1"/>
  <c r="C63" i="8"/>
  <c r="K63" i="8" s="1"/>
  <c r="C62" i="8"/>
  <c r="K62" i="8" s="1"/>
  <c r="C61" i="8"/>
  <c r="K61" i="8" s="1"/>
  <c r="C60" i="8"/>
  <c r="K60" i="8" s="1"/>
  <c r="C59" i="8"/>
  <c r="K59" i="8" s="1"/>
  <c r="C58" i="8"/>
  <c r="K58" i="8" s="1"/>
  <c r="C57" i="8"/>
  <c r="K57" i="8" s="1"/>
  <c r="C56" i="8"/>
  <c r="K56" i="8" s="1"/>
  <c r="C55" i="8"/>
  <c r="K55" i="8" s="1"/>
  <c r="C54" i="8"/>
  <c r="K54" i="8" s="1"/>
  <c r="C53" i="8"/>
  <c r="K53" i="8" s="1"/>
  <c r="C52" i="8"/>
  <c r="K52" i="8" s="1"/>
  <c r="C51" i="8"/>
  <c r="K51" i="8" s="1"/>
  <c r="C50" i="8"/>
  <c r="K50" i="8" s="1"/>
  <c r="C49" i="8"/>
  <c r="K49" i="8" s="1"/>
  <c r="C48" i="8"/>
  <c r="K48" i="8" s="1"/>
  <c r="C47" i="8"/>
  <c r="K47" i="8" s="1"/>
  <c r="C46" i="8"/>
  <c r="K46" i="8" s="1"/>
  <c r="C45" i="8"/>
  <c r="K45" i="8" s="1"/>
  <c r="C44" i="8"/>
  <c r="K44" i="8" s="1"/>
  <c r="C43" i="8"/>
  <c r="K43" i="8" s="1"/>
  <c r="C42" i="8"/>
  <c r="K42" i="8" s="1"/>
  <c r="C41" i="8"/>
  <c r="K41" i="8" s="1"/>
  <c r="C40" i="8"/>
  <c r="K40" i="8" s="1"/>
  <c r="C39" i="8"/>
  <c r="K39" i="8" s="1"/>
  <c r="C38" i="8"/>
  <c r="K38" i="8" s="1"/>
  <c r="C37" i="8"/>
  <c r="K37" i="8" s="1"/>
  <c r="C36" i="8"/>
  <c r="K36" i="8" s="1"/>
  <c r="C35" i="8"/>
  <c r="K35" i="8" s="1"/>
  <c r="C34" i="8"/>
  <c r="K34" i="8" s="1"/>
  <c r="C33" i="8"/>
  <c r="K33" i="8" s="1"/>
  <c r="C32" i="8"/>
  <c r="K32" i="8" s="1"/>
  <c r="C31" i="8"/>
  <c r="K31" i="8" s="1"/>
  <c r="C30" i="8"/>
  <c r="K30" i="8" s="1"/>
  <c r="C29" i="8"/>
  <c r="K29" i="8" s="1"/>
  <c r="C28" i="8"/>
  <c r="K28" i="8" s="1"/>
  <c r="C27" i="8"/>
  <c r="K27" i="8" s="1"/>
  <c r="C26" i="8"/>
  <c r="K26" i="8" s="1"/>
  <c r="C25" i="8"/>
  <c r="K25" i="8" s="1"/>
  <c r="C24" i="8"/>
  <c r="K24" i="8" s="1"/>
  <c r="C23" i="8"/>
  <c r="K23" i="8" s="1"/>
  <c r="C22" i="8"/>
  <c r="K22" i="8" s="1"/>
  <c r="C21" i="8"/>
  <c r="K21" i="8" s="1"/>
  <c r="C20" i="8"/>
  <c r="K20" i="8" s="1"/>
  <c r="C19" i="8"/>
  <c r="K19" i="8" s="1"/>
  <c r="C18" i="8"/>
  <c r="K18" i="8" s="1"/>
  <c r="C17" i="8"/>
  <c r="K17" i="8" s="1"/>
  <c r="C16" i="8"/>
  <c r="K16" i="8" s="1"/>
  <c r="C15" i="8"/>
  <c r="K15" i="8" s="1"/>
  <c r="C14" i="8"/>
  <c r="K14" i="8" s="1"/>
  <c r="C13" i="8"/>
  <c r="K13" i="8" s="1"/>
  <c r="C12" i="8"/>
  <c r="K12" i="8" s="1"/>
  <c r="C11" i="8"/>
  <c r="K11" i="8" s="1"/>
  <c r="C10" i="8"/>
  <c r="K10" i="8" s="1"/>
  <c r="C9" i="8"/>
  <c r="K9" i="8" s="1"/>
  <c r="C8" i="8"/>
  <c r="I147" i="8"/>
  <c r="H147" i="8"/>
  <c r="I146" i="8"/>
  <c r="H146" i="8"/>
  <c r="G146" i="8"/>
  <c r="I145" i="8"/>
  <c r="H145" i="8"/>
  <c r="G145" i="8"/>
  <c r="I144" i="8"/>
  <c r="H144" i="8"/>
  <c r="G144" i="8"/>
  <c r="I143" i="8"/>
  <c r="H143" i="8"/>
  <c r="G143" i="8"/>
  <c r="I142" i="8"/>
  <c r="H142" i="8"/>
  <c r="G142" i="8"/>
  <c r="I141" i="8"/>
  <c r="H141" i="8"/>
  <c r="G141" i="8"/>
  <c r="I140" i="8"/>
  <c r="H140" i="8"/>
  <c r="G140" i="8"/>
  <c r="I139" i="8"/>
  <c r="H139" i="8"/>
  <c r="G139" i="8"/>
  <c r="I138" i="8"/>
  <c r="H138" i="8"/>
  <c r="G138" i="8"/>
  <c r="I137" i="8"/>
  <c r="H137" i="8"/>
  <c r="G137" i="8"/>
  <c r="I136" i="8"/>
  <c r="H136" i="8"/>
  <c r="G136" i="8"/>
  <c r="I135" i="8"/>
  <c r="H135" i="8"/>
  <c r="G135" i="8"/>
  <c r="I134" i="8"/>
  <c r="H134" i="8"/>
  <c r="G134" i="8"/>
  <c r="I133" i="8"/>
  <c r="H133" i="8"/>
  <c r="G133" i="8"/>
  <c r="I132" i="8"/>
  <c r="H132" i="8"/>
  <c r="G132" i="8"/>
  <c r="I131" i="8"/>
  <c r="H131" i="8"/>
  <c r="G131" i="8"/>
  <c r="I130" i="8"/>
  <c r="H130" i="8"/>
  <c r="G130" i="8"/>
  <c r="I129" i="8"/>
  <c r="H129" i="8"/>
  <c r="G129" i="8"/>
  <c r="I128" i="8"/>
  <c r="H128" i="8"/>
  <c r="G128" i="8"/>
  <c r="I127" i="8"/>
  <c r="H127" i="8"/>
  <c r="G127" i="8"/>
  <c r="I126" i="8"/>
  <c r="H126" i="8"/>
  <c r="G126" i="8"/>
  <c r="I125" i="8"/>
  <c r="H125" i="8"/>
  <c r="G125" i="8"/>
  <c r="I124" i="8"/>
  <c r="H124" i="8"/>
  <c r="G124" i="8"/>
  <c r="I123" i="8"/>
  <c r="H123" i="8"/>
  <c r="G123" i="8"/>
  <c r="I122" i="8"/>
  <c r="H122" i="8"/>
  <c r="G122" i="8"/>
  <c r="I121" i="8"/>
  <c r="H121" i="8"/>
  <c r="G121" i="8"/>
  <c r="I120" i="8"/>
  <c r="H120" i="8"/>
  <c r="G120" i="8"/>
  <c r="I119" i="8"/>
  <c r="H119" i="8"/>
  <c r="G119" i="8"/>
  <c r="I118" i="8"/>
  <c r="H118" i="8"/>
  <c r="G118" i="8"/>
  <c r="I117" i="8"/>
  <c r="H117" i="8"/>
  <c r="G117" i="8"/>
  <c r="I116" i="8"/>
  <c r="H116" i="8"/>
  <c r="G116" i="8"/>
  <c r="I115" i="8"/>
  <c r="H115" i="8"/>
  <c r="G115" i="8"/>
  <c r="I114" i="8"/>
  <c r="H114" i="8"/>
  <c r="G114" i="8"/>
  <c r="I113" i="8"/>
  <c r="H113" i="8"/>
  <c r="G113" i="8"/>
  <c r="I112" i="8"/>
  <c r="H112" i="8"/>
  <c r="G112" i="8"/>
  <c r="I111" i="8"/>
  <c r="H111" i="8"/>
  <c r="G111" i="8"/>
  <c r="I110" i="8"/>
  <c r="H110" i="8"/>
  <c r="G110" i="8"/>
  <c r="I109" i="8"/>
  <c r="H109" i="8"/>
  <c r="G109" i="8"/>
  <c r="I108" i="8"/>
  <c r="H108" i="8"/>
  <c r="G108" i="8"/>
  <c r="I107" i="8"/>
  <c r="H107" i="8"/>
  <c r="G107" i="8"/>
  <c r="I106" i="8"/>
  <c r="H106" i="8"/>
  <c r="G106" i="8"/>
  <c r="I105" i="8"/>
  <c r="H105" i="8"/>
  <c r="G105" i="8"/>
  <c r="I104" i="8"/>
  <c r="H104" i="8"/>
  <c r="G104" i="8"/>
  <c r="I103" i="8"/>
  <c r="H103" i="8"/>
  <c r="G103" i="8"/>
  <c r="I102" i="8"/>
  <c r="H102" i="8"/>
  <c r="G102" i="8"/>
  <c r="I101" i="8"/>
  <c r="H101" i="8"/>
  <c r="G101" i="8"/>
  <c r="I100" i="8"/>
  <c r="H100" i="8"/>
  <c r="G100" i="8"/>
  <c r="I99" i="8"/>
  <c r="H99" i="8"/>
  <c r="G99" i="8"/>
  <c r="I98" i="8"/>
  <c r="H98" i="8"/>
  <c r="G98" i="8"/>
  <c r="I97" i="8"/>
  <c r="H97" i="8"/>
  <c r="G97" i="8"/>
  <c r="I96" i="8"/>
  <c r="H96" i="8"/>
  <c r="G96" i="8"/>
  <c r="I95" i="8"/>
  <c r="H95" i="8"/>
  <c r="G95" i="8"/>
  <c r="I94" i="8"/>
  <c r="H94" i="8"/>
  <c r="G94" i="8"/>
  <c r="I93" i="8"/>
  <c r="H93" i="8"/>
  <c r="G93" i="8"/>
  <c r="I92" i="8"/>
  <c r="H92" i="8"/>
  <c r="G92" i="8"/>
  <c r="I91" i="8"/>
  <c r="H91" i="8"/>
  <c r="G91" i="8"/>
  <c r="I90" i="8"/>
  <c r="H90" i="8"/>
  <c r="G90" i="8"/>
  <c r="I89" i="8"/>
  <c r="H89" i="8"/>
  <c r="G89" i="8"/>
  <c r="I88" i="8"/>
  <c r="H88" i="8"/>
  <c r="G88" i="8"/>
  <c r="I87" i="8"/>
  <c r="H87" i="8"/>
  <c r="G87" i="8"/>
  <c r="I86" i="8"/>
  <c r="H86" i="8"/>
  <c r="G86" i="8"/>
  <c r="I85" i="8"/>
  <c r="H85" i="8"/>
  <c r="G85" i="8"/>
  <c r="I84" i="8"/>
  <c r="H84" i="8"/>
  <c r="G84" i="8"/>
  <c r="I83" i="8"/>
  <c r="H83" i="8"/>
  <c r="G83" i="8"/>
  <c r="I82" i="8"/>
  <c r="H82" i="8"/>
  <c r="G82" i="8"/>
  <c r="I81" i="8"/>
  <c r="H81" i="8"/>
  <c r="G81" i="8"/>
  <c r="I80" i="8"/>
  <c r="H80" i="8"/>
  <c r="G80" i="8"/>
  <c r="I79" i="8"/>
  <c r="H79" i="8"/>
  <c r="G79" i="8"/>
  <c r="I78" i="8"/>
  <c r="H78" i="8"/>
  <c r="G78" i="8"/>
  <c r="I77" i="8"/>
  <c r="H77" i="8"/>
  <c r="G77" i="8"/>
  <c r="I76" i="8"/>
  <c r="H76" i="8"/>
  <c r="G76" i="8"/>
  <c r="I75" i="8"/>
  <c r="H75" i="8"/>
  <c r="G75" i="8"/>
  <c r="I74" i="8"/>
  <c r="H74" i="8"/>
  <c r="G74" i="8"/>
  <c r="I73" i="8"/>
  <c r="H73" i="8"/>
  <c r="G73" i="8"/>
  <c r="I72" i="8"/>
  <c r="H72" i="8"/>
  <c r="G72" i="8"/>
  <c r="I71" i="8"/>
  <c r="H71" i="8"/>
  <c r="G71" i="8"/>
  <c r="I70" i="8"/>
  <c r="H70" i="8"/>
  <c r="G70" i="8"/>
  <c r="I69" i="8"/>
  <c r="H69" i="8"/>
  <c r="G69" i="8"/>
  <c r="I68" i="8"/>
  <c r="H68" i="8"/>
  <c r="G68" i="8"/>
  <c r="I67" i="8"/>
  <c r="H67" i="8"/>
  <c r="G67" i="8"/>
  <c r="I66" i="8"/>
  <c r="H66" i="8"/>
  <c r="G66" i="8"/>
  <c r="I65" i="8"/>
  <c r="H65" i="8"/>
  <c r="G65" i="8"/>
  <c r="I64" i="8"/>
  <c r="H64" i="8"/>
  <c r="G64" i="8"/>
  <c r="I63" i="8"/>
  <c r="H63" i="8"/>
  <c r="G63" i="8"/>
  <c r="I62" i="8"/>
  <c r="H62" i="8"/>
  <c r="G62" i="8"/>
  <c r="I61" i="8"/>
  <c r="H61" i="8"/>
  <c r="G61" i="8"/>
  <c r="I60" i="8"/>
  <c r="H60" i="8"/>
  <c r="G60" i="8"/>
  <c r="I59" i="8"/>
  <c r="H59" i="8"/>
  <c r="G59" i="8"/>
  <c r="I58" i="8"/>
  <c r="H58" i="8"/>
  <c r="G58" i="8"/>
  <c r="I57" i="8"/>
  <c r="H57" i="8"/>
  <c r="G57" i="8"/>
  <c r="I56" i="8"/>
  <c r="H56" i="8"/>
  <c r="G56" i="8"/>
  <c r="I55" i="8"/>
  <c r="H55" i="8"/>
  <c r="G55" i="8"/>
  <c r="I54" i="8"/>
  <c r="H54" i="8"/>
  <c r="G54" i="8"/>
  <c r="I53" i="8"/>
  <c r="H53" i="8"/>
  <c r="G53" i="8"/>
  <c r="I52" i="8"/>
  <c r="H52" i="8"/>
  <c r="G52" i="8"/>
  <c r="I51" i="8"/>
  <c r="H51" i="8"/>
  <c r="G51" i="8"/>
  <c r="I50" i="8"/>
  <c r="H50" i="8"/>
  <c r="G50" i="8"/>
  <c r="I49" i="8"/>
  <c r="H49" i="8"/>
  <c r="G49" i="8"/>
  <c r="I48" i="8"/>
  <c r="H48" i="8"/>
  <c r="G48" i="8"/>
  <c r="I47" i="8"/>
  <c r="H47" i="8"/>
  <c r="G47" i="8"/>
  <c r="I46" i="8"/>
  <c r="H46" i="8"/>
  <c r="G46" i="8"/>
  <c r="I45" i="8"/>
  <c r="H45" i="8"/>
  <c r="G45" i="8"/>
  <c r="I44" i="8"/>
  <c r="H44" i="8"/>
  <c r="G44" i="8"/>
  <c r="I43" i="8"/>
  <c r="H43" i="8"/>
  <c r="G43" i="8"/>
  <c r="I42" i="8"/>
  <c r="H42" i="8"/>
  <c r="G42" i="8"/>
  <c r="I41" i="8"/>
  <c r="H41" i="8"/>
  <c r="G41" i="8"/>
  <c r="I40" i="8"/>
  <c r="H40" i="8"/>
  <c r="G40" i="8"/>
  <c r="I39" i="8"/>
  <c r="H39" i="8"/>
  <c r="G39" i="8"/>
  <c r="I38" i="8"/>
  <c r="H38" i="8"/>
  <c r="G38" i="8"/>
  <c r="I37" i="8"/>
  <c r="H37" i="8"/>
  <c r="G37" i="8"/>
  <c r="I36" i="8"/>
  <c r="H36" i="8"/>
  <c r="G36" i="8"/>
  <c r="I35" i="8"/>
  <c r="H35" i="8"/>
  <c r="G35" i="8"/>
  <c r="I34" i="8"/>
  <c r="H34" i="8"/>
  <c r="G34" i="8"/>
  <c r="I33" i="8"/>
  <c r="H33" i="8"/>
  <c r="G33" i="8"/>
  <c r="I32" i="8"/>
  <c r="H32" i="8"/>
  <c r="G32" i="8"/>
  <c r="I31" i="8"/>
  <c r="H31" i="8"/>
  <c r="G31" i="8"/>
  <c r="I30" i="8"/>
  <c r="H30" i="8"/>
  <c r="G30" i="8"/>
  <c r="I29" i="8"/>
  <c r="H29" i="8"/>
  <c r="G29" i="8"/>
  <c r="I28" i="8"/>
  <c r="H28" i="8"/>
  <c r="G28" i="8"/>
  <c r="I27" i="8"/>
  <c r="H27" i="8"/>
  <c r="G27" i="8"/>
  <c r="I26" i="8"/>
  <c r="H26" i="8"/>
  <c r="G26" i="8"/>
  <c r="I25" i="8"/>
  <c r="H25" i="8"/>
  <c r="G25" i="8"/>
  <c r="I24" i="8"/>
  <c r="H24" i="8"/>
  <c r="G24" i="8"/>
  <c r="I23" i="8"/>
  <c r="H23" i="8"/>
  <c r="G23" i="8"/>
  <c r="I22" i="8"/>
  <c r="H22" i="8"/>
  <c r="G22" i="8"/>
  <c r="I21" i="8"/>
  <c r="H21" i="8"/>
  <c r="G21" i="8"/>
  <c r="I20" i="8"/>
  <c r="H20" i="8"/>
  <c r="G20" i="8"/>
  <c r="I19" i="8"/>
  <c r="H19" i="8"/>
  <c r="G19" i="8"/>
  <c r="I18" i="8"/>
  <c r="H18" i="8"/>
  <c r="G18" i="8"/>
  <c r="I17" i="8"/>
  <c r="H17" i="8"/>
  <c r="G17" i="8"/>
  <c r="I16" i="8"/>
  <c r="H16" i="8"/>
  <c r="G16" i="8"/>
  <c r="I15" i="8"/>
  <c r="H15" i="8"/>
  <c r="G15" i="8"/>
  <c r="I14" i="8"/>
  <c r="H14" i="8"/>
  <c r="G14" i="8"/>
  <c r="I13" i="8"/>
  <c r="H13" i="8"/>
  <c r="G13" i="8"/>
  <c r="I12" i="8"/>
  <c r="H12" i="8"/>
  <c r="G12" i="8"/>
  <c r="I11" i="8"/>
  <c r="H11" i="8"/>
  <c r="G11" i="8"/>
  <c r="I10" i="8"/>
  <c r="H10" i="8"/>
  <c r="G10" i="8"/>
  <c r="I9" i="8"/>
  <c r="H9" i="8"/>
  <c r="G9" i="8"/>
  <c r="G8" i="8"/>
  <c r="K8" i="8" l="1"/>
  <c r="J59" i="8"/>
  <c r="J16" i="8"/>
  <c r="J24" i="8"/>
  <c r="J32" i="8"/>
  <c r="J40" i="8"/>
  <c r="J56" i="8"/>
  <c r="J64" i="8"/>
  <c r="J72" i="8"/>
  <c r="J80" i="8"/>
  <c r="J88" i="8"/>
  <c r="J96" i="8"/>
  <c r="J120" i="8"/>
  <c r="J136" i="8"/>
  <c r="J144" i="8"/>
  <c r="L144" i="8" s="1"/>
  <c r="J8" i="8"/>
  <c r="J20" i="8"/>
  <c r="J28" i="8"/>
  <c r="J60" i="8"/>
  <c r="J76" i="8"/>
  <c r="J104" i="8"/>
  <c r="J112" i="8"/>
  <c r="J12" i="8"/>
  <c r="J36" i="8"/>
  <c r="C32" i="14" s="1"/>
  <c r="J44" i="8"/>
  <c r="J75" i="8"/>
  <c r="J128" i="8"/>
  <c r="J11" i="8"/>
  <c r="C7" i="14" s="1"/>
  <c r="J15" i="8"/>
  <c r="C11" i="14" s="1"/>
  <c r="J19" i="8"/>
  <c r="C15" i="14" s="1"/>
  <c r="J23" i="8"/>
  <c r="C19" i="14" s="1"/>
  <c r="J27" i="8"/>
  <c r="C23" i="14" s="1"/>
  <c r="J31" i="8"/>
  <c r="C27" i="14" s="1"/>
  <c r="J35" i="8"/>
  <c r="C31" i="14" s="1"/>
  <c r="J39" i="8"/>
  <c r="L39" i="8" s="1"/>
  <c r="J43" i="8"/>
  <c r="C39" i="14" s="1"/>
  <c r="J47" i="8"/>
  <c r="C43" i="14" s="1"/>
  <c r="J51" i="8"/>
  <c r="C47" i="14" s="1"/>
  <c r="J55" i="8"/>
  <c r="J63" i="8"/>
  <c r="J67" i="8"/>
  <c r="C63" i="14" s="1"/>
  <c r="J71" i="8"/>
  <c r="C67" i="14" s="1"/>
  <c r="J79" i="8"/>
  <c r="C75" i="14" s="1"/>
  <c r="J83" i="8"/>
  <c r="C79" i="14" s="1"/>
  <c r="J87" i="8"/>
  <c r="C83" i="14" s="1"/>
  <c r="J91" i="8"/>
  <c r="C87" i="14" s="1"/>
  <c r="J95" i="8"/>
  <c r="C91" i="14" s="1"/>
  <c r="J99" i="8"/>
  <c r="C95" i="14" s="1"/>
  <c r="J103" i="8"/>
  <c r="C99" i="14" s="1"/>
  <c r="J107" i="8"/>
  <c r="C103" i="14" s="1"/>
  <c r="J111" i="8"/>
  <c r="J115" i="8"/>
  <c r="C111" i="14" s="1"/>
  <c r="J119" i="8"/>
  <c r="C115" i="14" s="1"/>
  <c r="J123" i="8"/>
  <c r="C119" i="14" s="1"/>
  <c r="J127" i="8"/>
  <c r="C123" i="14" s="1"/>
  <c r="J131" i="8"/>
  <c r="C127" i="14" s="1"/>
  <c r="J135" i="8"/>
  <c r="C131" i="14" s="1"/>
  <c r="J139" i="8"/>
  <c r="C135" i="14" s="1"/>
  <c r="J143" i="8"/>
  <c r="C139" i="14" s="1"/>
  <c r="J147" i="8"/>
  <c r="C143" i="14" s="1"/>
  <c r="J84" i="8"/>
  <c r="J85" i="8"/>
  <c r="C81" i="14" s="1"/>
  <c r="J124" i="8"/>
  <c r="J125" i="8"/>
  <c r="L125" i="8" s="1"/>
  <c r="J17" i="8"/>
  <c r="J10" i="8"/>
  <c r="J18" i="8"/>
  <c r="C14" i="14" s="1"/>
  <c r="J30" i="8"/>
  <c r="J38" i="8"/>
  <c r="J46" i="8"/>
  <c r="J21" i="8"/>
  <c r="C17" i="14" s="1"/>
  <c r="J37" i="8"/>
  <c r="C33" i="14" s="1"/>
  <c r="J68" i="8"/>
  <c r="J69" i="8"/>
  <c r="C65" i="14" s="1"/>
  <c r="J100" i="8"/>
  <c r="J101" i="8"/>
  <c r="C97" i="14" s="1"/>
  <c r="J116" i="8"/>
  <c r="J117" i="8"/>
  <c r="C113" i="14" s="1"/>
  <c r="J33" i="8"/>
  <c r="C29" i="14" s="1"/>
  <c r="J14" i="8"/>
  <c r="J22" i="8"/>
  <c r="J26" i="8"/>
  <c r="J34" i="8"/>
  <c r="J42" i="8"/>
  <c r="J50" i="8"/>
  <c r="J57" i="8"/>
  <c r="C53" i="14" s="1"/>
  <c r="J61" i="8"/>
  <c r="C57" i="14" s="1"/>
  <c r="J65" i="8"/>
  <c r="C61" i="14" s="1"/>
  <c r="J73" i="8"/>
  <c r="C69" i="14" s="1"/>
  <c r="J77" i="8"/>
  <c r="C73" i="14" s="1"/>
  <c r="J81" i="8"/>
  <c r="C77" i="14" s="1"/>
  <c r="J89" i="8"/>
  <c r="C85" i="14" s="1"/>
  <c r="J97" i="8"/>
  <c r="C93" i="14" s="1"/>
  <c r="J105" i="8"/>
  <c r="J113" i="8"/>
  <c r="C109" i="14" s="1"/>
  <c r="J121" i="8"/>
  <c r="C117" i="14" s="1"/>
  <c r="J129" i="8"/>
  <c r="C125" i="14" s="1"/>
  <c r="J137" i="8"/>
  <c r="C133" i="14" s="1"/>
  <c r="J9" i="8"/>
  <c r="C5" i="14" s="1"/>
  <c r="J25" i="8"/>
  <c r="C21" i="14" s="1"/>
  <c r="J41" i="8"/>
  <c r="C37" i="14" s="1"/>
  <c r="J48" i="8"/>
  <c r="J49" i="8"/>
  <c r="C45" i="14" s="1"/>
  <c r="J52" i="8"/>
  <c r="J53" i="8"/>
  <c r="C49" i="14" s="1"/>
  <c r="J92" i="8"/>
  <c r="J93" i="8"/>
  <c r="C89" i="14" s="1"/>
  <c r="J108" i="8"/>
  <c r="J109" i="8"/>
  <c r="C105" i="14" s="1"/>
  <c r="J132" i="8"/>
  <c r="J133" i="8"/>
  <c r="C129" i="14" s="1"/>
  <c r="J140" i="8"/>
  <c r="J141" i="8"/>
  <c r="C137" i="14" s="1"/>
  <c r="J13" i="8"/>
  <c r="C9" i="14" s="1"/>
  <c r="J29" i="8"/>
  <c r="C25" i="14" s="1"/>
  <c r="J45" i="8"/>
  <c r="C41" i="14" s="1"/>
  <c r="J54" i="8"/>
  <c r="J58" i="8"/>
  <c r="J62" i="8"/>
  <c r="J66" i="8"/>
  <c r="J70" i="8"/>
  <c r="J74" i="8"/>
  <c r="C70" i="14" s="1"/>
  <c r="J78" i="8"/>
  <c r="J82" i="8"/>
  <c r="J86" i="8"/>
  <c r="J90" i="8"/>
  <c r="J94" i="8"/>
  <c r="J98" i="8"/>
  <c r="J102" i="8"/>
  <c r="J106" i="8"/>
  <c r="C102" i="14" s="1"/>
  <c r="J110" i="8"/>
  <c r="J114" i="8"/>
  <c r="J118" i="8"/>
  <c r="J122" i="8"/>
  <c r="J126" i="8"/>
  <c r="J130" i="8"/>
  <c r="J134" i="8"/>
  <c r="J138" i="8"/>
  <c r="J142" i="8"/>
  <c r="J146" i="8"/>
  <c r="J145" i="8"/>
  <c r="C141" i="14" s="1"/>
  <c r="C138" i="14" l="1"/>
  <c r="C90" i="14"/>
  <c r="C74" i="14"/>
  <c r="C104" i="14"/>
  <c r="C38" i="14"/>
  <c r="C10" i="14"/>
  <c r="C34" i="14"/>
  <c r="C4" i="14"/>
  <c r="D4" i="14" s="1"/>
  <c r="C20" i="14"/>
  <c r="C130" i="14"/>
  <c r="C98" i="14"/>
  <c r="C66" i="14"/>
  <c r="C88" i="14"/>
  <c r="C22" i="14"/>
  <c r="C120" i="14"/>
  <c r="C107" i="14"/>
  <c r="C51" i="14"/>
  <c r="C35" i="14"/>
  <c r="C108" i="14"/>
  <c r="C142" i="14"/>
  <c r="C126" i="14"/>
  <c r="C110" i="14"/>
  <c r="C94" i="14"/>
  <c r="C78" i="14"/>
  <c r="C62" i="14"/>
  <c r="C46" i="14"/>
  <c r="C18" i="14"/>
  <c r="C112" i="14"/>
  <c r="C64" i="14"/>
  <c r="C42" i="14"/>
  <c r="C6" i="14"/>
  <c r="C40" i="14"/>
  <c r="C100" i="14"/>
  <c r="C16" i="14"/>
  <c r="C116" i="14"/>
  <c r="C68" i="14"/>
  <c r="C28" i="14"/>
  <c r="C106" i="14"/>
  <c r="C58" i="14"/>
  <c r="C136" i="14"/>
  <c r="C48" i="14"/>
  <c r="C80" i="14"/>
  <c r="C60" i="14"/>
  <c r="C134" i="14"/>
  <c r="C118" i="14"/>
  <c r="C86" i="14"/>
  <c r="C54" i="14"/>
  <c r="C30" i="14"/>
  <c r="C96" i="14"/>
  <c r="C26" i="14"/>
  <c r="C121" i="14"/>
  <c r="C59" i="14"/>
  <c r="C124" i="14"/>
  <c r="C8" i="14"/>
  <c r="C56" i="14"/>
  <c r="C140" i="14"/>
  <c r="C84" i="14"/>
  <c r="C52" i="14"/>
  <c r="C12" i="14"/>
  <c r="C122" i="14"/>
  <c r="C13" i="14"/>
  <c r="C72" i="14"/>
  <c r="C92" i="14"/>
  <c r="C114" i="14"/>
  <c r="C82" i="14"/>
  <c r="C50" i="14"/>
  <c r="C128" i="14"/>
  <c r="C44" i="14"/>
  <c r="C101" i="14"/>
  <c r="C71" i="14"/>
  <c r="C24" i="14"/>
  <c r="C132" i="14"/>
  <c r="C76" i="14"/>
  <c r="C36" i="14"/>
  <c r="C55" i="14"/>
  <c r="L136" i="8"/>
  <c r="L64" i="8"/>
  <c r="L17" i="8"/>
  <c r="L76" i="8"/>
  <c r="L16" i="8"/>
  <c r="L72" i="8"/>
  <c r="L111" i="8"/>
  <c r="L59" i="8"/>
  <c r="L63" i="8"/>
  <c r="L105" i="8"/>
  <c r="L55" i="8"/>
  <c r="L75" i="8"/>
  <c r="L13" i="8"/>
  <c r="L133" i="8"/>
  <c r="L53" i="8"/>
  <c r="L9" i="8"/>
  <c r="L97" i="8"/>
  <c r="L61" i="8"/>
  <c r="L131" i="8"/>
  <c r="L107" i="8"/>
  <c r="L83" i="8"/>
  <c r="L51" i="8"/>
  <c r="L27" i="8"/>
  <c r="L106" i="8"/>
  <c r="L137" i="8"/>
  <c r="L89" i="8"/>
  <c r="L57" i="8"/>
  <c r="L69" i="8"/>
  <c r="L127" i="8"/>
  <c r="L103" i="8"/>
  <c r="L79" i="8"/>
  <c r="L47" i="8"/>
  <c r="L23" i="8"/>
  <c r="L109" i="8"/>
  <c r="L49" i="8"/>
  <c r="L129" i="8"/>
  <c r="L81" i="8"/>
  <c r="L33" i="8"/>
  <c r="L147" i="8"/>
  <c r="L123" i="8"/>
  <c r="L99" i="8"/>
  <c r="L71" i="8"/>
  <c r="L43" i="8"/>
  <c r="L19" i="8"/>
  <c r="L74" i="8"/>
  <c r="L121" i="8"/>
  <c r="L77" i="8"/>
  <c r="L117" i="8"/>
  <c r="L143" i="8"/>
  <c r="L119" i="8"/>
  <c r="L95" i="8"/>
  <c r="L67" i="8"/>
  <c r="L15" i="8"/>
  <c r="L145" i="8"/>
  <c r="L45" i="8"/>
  <c r="L141" i="8"/>
  <c r="L93" i="8"/>
  <c r="L41" i="8"/>
  <c r="L113" i="8"/>
  <c r="L73" i="8"/>
  <c r="L37" i="8"/>
  <c r="L85" i="8"/>
  <c r="L139" i="8"/>
  <c r="L115" i="8"/>
  <c r="L91" i="8"/>
  <c r="L35" i="8"/>
  <c r="L11" i="8"/>
  <c r="L29" i="8"/>
  <c r="L25" i="8"/>
  <c r="L65" i="8"/>
  <c r="L101" i="8"/>
  <c r="L21" i="8"/>
  <c r="L18" i="8"/>
  <c r="L135" i="8"/>
  <c r="L87" i="8"/>
  <c r="L31" i="8"/>
  <c r="L146" i="8"/>
  <c r="L28" i="8"/>
  <c r="L120" i="8"/>
  <c r="L96" i="8"/>
  <c r="L24" i="8"/>
  <c r="L134" i="8"/>
  <c r="L110" i="8"/>
  <c r="L62" i="8"/>
  <c r="L128" i="8"/>
  <c r="L104" i="8"/>
  <c r="L80" i="8"/>
  <c r="L56" i="8"/>
  <c r="L32" i="8"/>
  <c r="L82" i="8"/>
  <c r="L130" i="8"/>
  <c r="L34" i="8"/>
  <c r="L44" i="8"/>
  <c r="L20" i="8"/>
  <c r="L122" i="8"/>
  <c r="L112" i="8"/>
  <c r="L88" i="8"/>
  <c r="L40" i="8"/>
  <c r="L60" i="8"/>
  <c r="L36" i="8"/>
  <c r="L12" i="8"/>
  <c r="L138" i="8"/>
  <c r="L114" i="8"/>
  <c r="L90" i="8"/>
  <c r="L100" i="8"/>
  <c r="L126" i="8"/>
  <c r="L98" i="8"/>
  <c r="L118" i="8"/>
  <c r="L66" i="8"/>
  <c r="L50" i="8"/>
  <c r="L68" i="8"/>
  <c r="L102" i="8"/>
  <c r="L86" i="8"/>
  <c r="L70" i="8"/>
  <c r="L54" i="8"/>
  <c r="L140" i="8"/>
  <c r="L48" i="8"/>
  <c r="L46" i="8"/>
  <c r="L10" i="8"/>
  <c r="L132" i="8"/>
  <c r="L26" i="8"/>
  <c r="L124" i="8"/>
  <c r="L22" i="8"/>
  <c r="L142" i="8"/>
  <c r="L94" i="8"/>
  <c r="L78" i="8"/>
  <c r="L92" i="8"/>
  <c r="L42" i="8"/>
  <c r="L14" i="8"/>
  <c r="L116" i="8"/>
  <c r="L38" i="8"/>
  <c r="L58" i="8"/>
  <c r="L108" i="8"/>
  <c r="L52" i="8"/>
  <c r="L30" i="8"/>
  <c r="L84" i="8"/>
  <c r="D5" i="14" l="1"/>
  <c r="E5" i="14" s="1"/>
  <c r="F5" i="14" s="1"/>
  <c r="E4" i="14"/>
  <c r="F4" i="14" s="1"/>
  <c r="D6" i="14" l="1"/>
  <c r="D7" i="14" l="1"/>
  <c r="E7" i="14" s="1"/>
  <c r="E6" i="14"/>
  <c r="F6" i="14" s="1"/>
  <c r="F7" i="14" l="1"/>
  <c r="D8" i="14"/>
  <c r="D9" i="14" l="1"/>
  <c r="E8" i="14"/>
  <c r="F8" i="14" s="1"/>
  <c r="E9" i="14"/>
  <c r="F9" i="14" s="1"/>
  <c r="D10" i="14" l="1"/>
  <c r="D11" i="14" l="1"/>
  <c r="E11" i="14" s="1"/>
  <c r="F11" i="14" s="1"/>
  <c r="E10" i="14"/>
  <c r="F10" i="14" s="1"/>
  <c r="D12" i="14" l="1"/>
  <c r="D13" i="14" l="1"/>
  <c r="E13" i="14" s="1"/>
  <c r="F13" i="14" s="1"/>
  <c r="E12" i="14"/>
  <c r="F12" i="14" s="1"/>
  <c r="D14" i="14" l="1"/>
  <c r="D15" i="14" l="1"/>
  <c r="E14" i="14"/>
  <c r="F14" i="14" s="1"/>
  <c r="D16" i="14" l="1"/>
  <c r="E15" i="14"/>
  <c r="F15" i="14" s="1"/>
  <c r="D17" i="14" l="1"/>
  <c r="E16" i="14"/>
  <c r="F16" i="14" s="1"/>
  <c r="D18" i="14" l="1"/>
  <c r="E17" i="14"/>
  <c r="F17" i="14" s="1"/>
  <c r="D19" i="14" l="1"/>
  <c r="E18" i="14"/>
  <c r="F18" i="14" s="1"/>
  <c r="D20" i="14" l="1"/>
  <c r="E19" i="14"/>
  <c r="F19" i="14" s="1"/>
  <c r="D21" i="14" l="1"/>
  <c r="E20" i="14"/>
  <c r="F20" i="14" s="1"/>
  <c r="D22" i="14" l="1"/>
  <c r="E21" i="14"/>
  <c r="F21" i="14" s="1"/>
  <c r="D23" i="14" l="1"/>
  <c r="E22" i="14"/>
  <c r="F22" i="14" s="1"/>
  <c r="D24" i="14" l="1"/>
  <c r="E23" i="14"/>
  <c r="F23" i="14" s="1"/>
  <c r="D25" i="14" l="1"/>
  <c r="E24" i="14"/>
  <c r="F24" i="14" s="1"/>
  <c r="D26" i="14" l="1"/>
  <c r="E25" i="14"/>
  <c r="F25" i="14" s="1"/>
  <c r="D27" i="14" l="1"/>
  <c r="E26" i="14"/>
  <c r="F26" i="14" s="1"/>
  <c r="D28" i="14" l="1"/>
  <c r="E27" i="14"/>
  <c r="F27" i="14" s="1"/>
  <c r="D29" i="14" l="1"/>
  <c r="E28" i="14"/>
  <c r="F28" i="14" s="1"/>
  <c r="D30" i="14" l="1"/>
  <c r="E29" i="14"/>
  <c r="F29" i="14" s="1"/>
  <c r="D31" i="14" l="1"/>
  <c r="E30" i="14"/>
  <c r="F30" i="14" s="1"/>
  <c r="D32" i="14" l="1"/>
  <c r="E31" i="14"/>
  <c r="F31" i="14" s="1"/>
  <c r="D33" i="14" l="1"/>
  <c r="E32" i="14"/>
  <c r="F32" i="14" s="1"/>
  <c r="D34" i="14" l="1"/>
  <c r="E33" i="14"/>
  <c r="F33" i="14" s="1"/>
  <c r="D35" i="14" l="1"/>
  <c r="E34" i="14"/>
  <c r="F34" i="14" s="1"/>
  <c r="D36" i="14" l="1"/>
  <c r="E35" i="14"/>
  <c r="F35" i="14" s="1"/>
  <c r="D37" i="14" l="1"/>
  <c r="E36" i="14"/>
  <c r="F36" i="14" s="1"/>
  <c r="D38" i="14" l="1"/>
  <c r="E37" i="14"/>
  <c r="F37" i="14" s="1"/>
  <c r="D39" i="14" l="1"/>
  <c r="E38" i="14"/>
  <c r="F38" i="14" s="1"/>
  <c r="D40" i="14" l="1"/>
  <c r="E39" i="14"/>
  <c r="F39" i="14" s="1"/>
  <c r="D41" i="14" l="1"/>
  <c r="E40" i="14"/>
  <c r="F40" i="14" s="1"/>
  <c r="D42" i="14" l="1"/>
  <c r="E41" i="14"/>
  <c r="F41" i="14" s="1"/>
  <c r="D43" i="14" l="1"/>
  <c r="E42" i="14"/>
  <c r="F42" i="14" s="1"/>
  <c r="D44" i="14" l="1"/>
  <c r="E43" i="14"/>
  <c r="F43" i="14" s="1"/>
  <c r="D45" i="14" l="1"/>
  <c r="E44" i="14"/>
  <c r="F44" i="14" s="1"/>
  <c r="D46" i="14" l="1"/>
  <c r="E45" i="14"/>
  <c r="F45" i="14" s="1"/>
  <c r="D47" i="14" l="1"/>
  <c r="E46" i="14"/>
  <c r="F46" i="14" s="1"/>
  <c r="D48" i="14" l="1"/>
  <c r="E47" i="14"/>
  <c r="F47" i="14" s="1"/>
  <c r="D49" i="14" l="1"/>
  <c r="E48" i="14"/>
  <c r="F48" i="14" s="1"/>
  <c r="D50" i="14" l="1"/>
  <c r="E49" i="14"/>
  <c r="F49" i="14" s="1"/>
  <c r="D51" i="14" l="1"/>
  <c r="E50" i="14"/>
  <c r="F50" i="14" s="1"/>
  <c r="D52" i="14" l="1"/>
  <c r="E51" i="14"/>
  <c r="F51" i="14" s="1"/>
  <c r="D53" i="14" l="1"/>
  <c r="E52" i="14"/>
  <c r="F52" i="14" s="1"/>
  <c r="D54" i="14" l="1"/>
  <c r="E53" i="14"/>
  <c r="F53" i="14" s="1"/>
  <c r="D55" i="14" l="1"/>
  <c r="E54" i="14"/>
  <c r="F54" i="14" s="1"/>
  <c r="D56" i="14" l="1"/>
  <c r="E55" i="14"/>
  <c r="F55" i="14" s="1"/>
  <c r="D57" i="14" l="1"/>
  <c r="E56" i="14"/>
  <c r="F56" i="14" s="1"/>
  <c r="D58" i="14" l="1"/>
  <c r="E57" i="14"/>
  <c r="F57" i="14" s="1"/>
  <c r="D59" i="14" l="1"/>
  <c r="E58" i="14"/>
  <c r="F58" i="14" s="1"/>
  <c r="D60" i="14" l="1"/>
  <c r="E59" i="14"/>
  <c r="F59" i="14" s="1"/>
  <c r="D61" i="14" l="1"/>
  <c r="E60" i="14"/>
  <c r="F60" i="14" s="1"/>
  <c r="D62" i="14" l="1"/>
  <c r="E61" i="14"/>
  <c r="F61" i="14" s="1"/>
  <c r="D63" i="14" l="1"/>
  <c r="E62" i="14"/>
  <c r="F62" i="14" s="1"/>
  <c r="D64" i="14" l="1"/>
  <c r="E63" i="14"/>
  <c r="F63" i="14" s="1"/>
  <c r="D65" i="14" l="1"/>
  <c r="E64" i="14"/>
  <c r="F64" i="14" s="1"/>
  <c r="D66" i="14" l="1"/>
  <c r="E65" i="14"/>
  <c r="F65" i="14" s="1"/>
  <c r="D67" i="14" l="1"/>
  <c r="E66" i="14"/>
  <c r="F66" i="14" s="1"/>
  <c r="D68" i="14" l="1"/>
  <c r="E67" i="14"/>
  <c r="F67" i="14" s="1"/>
  <c r="D69" i="14" l="1"/>
  <c r="E68" i="14"/>
  <c r="F68" i="14" s="1"/>
  <c r="D70" i="14" l="1"/>
  <c r="E69" i="14"/>
  <c r="F69" i="14" s="1"/>
  <c r="D71" i="14" l="1"/>
  <c r="E70" i="14"/>
  <c r="F70" i="14" s="1"/>
  <c r="D72" i="14" l="1"/>
  <c r="E71" i="14"/>
  <c r="F71" i="14" s="1"/>
  <c r="D73" i="14" l="1"/>
  <c r="E72" i="14"/>
  <c r="F72" i="14" s="1"/>
  <c r="D74" i="14" l="1"/>
  <c r="E73" i="14"/>
  <c r="F73" i="14" s="1"/>
  <c r="D75" i="14" l="1"/>
  <c r="E74" i="14"/>
  <c r="F74" i="14" s="1"/>
  <c r="D76" i="14" l="1"/>
  <c r="E75" i="14"/>
  <c r="F75" i="14" s="1"/>
  <c r="D77" i="14" l="1"/>
  <c r="E76" i="14"/>
  <c r="F76" i="14" s="1"/>
  <c r="D78" i="14" l="1"/>
  <c r="E77" i="14"/>
  <c r="F77" i="14" s="1"/>
  <c r="D79" i="14" l="1"/>
  <c r="E78" i="14"/>
  <c r="F78" i="14" s="1"/>
  <c r="D80" i="14" l="1"/>
  <c r="E79" i="14"/>
  <c r="F79" i="14" s="1"/>
  <c r="D81" i="14" l="1"/>
  <c r="E80" i="14"/>
  <c r="F80" i="14" s="1"/>
  <c r="D82" i="14" l="1"/>
  <c r="E81" i="14"/>
  <c r="F81" i="14" s="1"/>
  <c r="D83" i="14" l="1"/>
  <c r="E82" i="14"/>
  <c r="F82" i="14" s="1"/>
  <c r="D84" i="14" l="1"/>
  <c r="E83" i="14"/>
  <c r="F83" i="14" s="1"/>
  <c r="D85" i="14" l="1"/>
  <c r="E84" i="14"/>
  <c r="F84" i="14" s="1"/>
  <c r="D86" i="14" l="1"/>
  <c r="E85" i="14"/>
  <c r="F85" i="14" s="1"/>
  <c r="D87" i="14" l="1"/>
  <c r="E86" i="14"/>
  <c r="F86" i="14" s="1"/>
  <c r="D88" i="14" l="1"/>
  <c r="E87" i="14"/>
  <c r="F87" i="14" s="1"/>
  <c r="D89" i="14" l="1"/>
  <c r="E88" i="14"/>
  <c r="F88" i="14" s="1"/>
  <c r="D90" i="14" l="1"/>
  <c r="E89" i="14"/>
  <c r="F89" i="14" s="1"/>
  <c r="D91" i="14" l="1"/>
  <c r="E90" i="14"/>
  <c r="F90" i="14" s="1"/>
  <c r="D92" i="14" l="1"/>
  <c r="E91" i="14"/>
  <c r="F91" i="14" s="1"/>
  <c r="D93" i="14" l="1"/>
  <c r="E92" i="14"/>
  <c r="F92" i="14" s="1"/>
  <c r="D94" i="14" l="1"/>
  <c r="E93" i="14"/>
  <c r="F93" i="14" s="1"/>
  <c r="D95" i="14" l="1"/>
  <c r="E94" i="14"/>
  <c r="F94" i="14" s="1"/>
  <c r="D96" i="14" l="1"/>
  <c r="E95" i="14"/>
  <c r="F95" i="14" s="1"/>
  <c r="D97" i="14" l="1"/>
  <c r="E96" i="14"/>
  <c r="F96" i="14" s="1"/>
  <c r="D98" i="14" l="1"/>
  <c r="E97" i="14"/>
  <c r="F97" i="14" s="1"/>
  <c r="D99" i="14" l="1"/>
  <c r="E98" i="14"/>
  <c r="F98" i="14" s="1"/>
  <c r="D100" i="14" l="1"/>
  <c r="E99" i="14"/>
  <c r="F99" i="14" s="1"/>
  <c r="D101" i="14" l="1"/>
  <c r="E100" i="14"/>
  <c r="F100" i="14" s="1"/>
  <c r="D102" i="14" l="1"/>
  <c r="E101" i="14"/>
  <c r="F101" i="14" s="1"/>
  <c r="D103" i="14" l="1"/>
  <c r="E102" i="14"/>
  <c r="F102" i="14" s="1"/>
  <c r="D104" i="14" l="1"/>
  <c r="E103" i="14"/>
  <c r="F103" i="14" s="1"/>
  <c r="D105" i="14" l="1"/>
  <c r="E104" i="14"/>
  <c r="F104" i="14" s="1"/>
  <c r="D106" i="14" l="1"/>
  <c r="E105" i="14"/>
  <c r="F105" i="14" s="1"/>
  <c r="D107" i="14" l="1"/>
  <c r="E106" i="14"/>
  <c r="F106" i="14" s="1"/>
  <c r="D108" i="14" l="1"/>
  <c r="E107" i="14"/>
  <c r="F107" i="14" s="1"/>
  <c r="D109" i="14" l="1"/>
  <c r="E108" i="14"/>
  <c r="F108" i="14" s="1"/>
  <c r="D110" i="14" l="1"/>
  <c r="E109" i="14"/>
  <c r="F109" i="14" s="1"/>
  <c r="D111" i="14" l="1"/>
  <c r="E110" i="14"/>
  <c r="F110" i="14" s="1"/>
  <c r="D112" i="14" l="1"/>
  <c r="E111" i="14"/>
  <c r="F111" i="14" s="1"/>
  <c r="D113" i="14" l="1"/>
  <c r="E112" i="14"/>
  <c r="F112" i="14" s="1"/>
  <c r="D114" i="14" l="1"/>
  <c r="E113" i="14"/>
  <c r="F113" i="14" s="1"/>
  <c r="D115" i="14" l="1"/>
  <c r="E114" i="14"/>
  <c r="F114" i="14" s="1"/>
  <c r="D116" i="14" l="1"/>
  <c r="E115" i="14"/>
  <c r="F115" i="14" s="1"/>
  <c r="D117" i="14" l="1"/>
  <c r="E116" i="14"/>
  <c r="F116" i="14" s="1"/>
  <c r="D118" i="14" l="1"/>
  <c r="E117" i="14"/>
  <c r="F117" i="14" s="1"/>
  <c r="D119" i="14" l="1"/>
  <c r="E118" i="14"/>
  <c r="F118" i="14" s="1"/>
  <c r="D120" i="14" l="1"/>
  <c r="E119" i="14"/>
  <c r="F119" i="14" s="1"/>
  <c r="D121" i="14" l="1"/>
  <c r="E120" i="14"/>
  <c r="F120" i="14" s="1"/>
  <c r="D122" i="14" l="1"/>
  <c r="E121" i="14"/>
  <c r="F121" i="14" s="1"/>
  <c r="D123" i="14" l="1"/>
  <c r="E122" i="14"/>
  <c r="F122" i="14" s="1"/>
  <c r="D124" i="14" l="1"/>
  <c r="E123" i="14"/>
  <c r="F123" i="14" s="1"/>
  <c r="D125" i="14" l="1"/>
  <c r="E124" i="14"/>
  <c r="F124" i="14" s="1"/>
  <c r="D126" i="14" l="1"/>
  <c r="E125" i="14"/>
  <c r="F125" i="14" s="1"/>
  <c r="D127" i="14" l="1"/>
  <c r="E126" i="14"/>
  <c r="F126" i="14" s="1"/>
  <c r="D128" i="14" l="1"/>
  <c r="E127" i="14"/>
  <c r="F127" i="14" s="1"/>
  <c r="D129" i="14" l="1"/>
  <c r="E128" i="14"/>
  <c r="F128" i="14" s="1"/>
  <c r="D130" i="14" l="1"/>
  <c r="E129" i="14"/>
  <c r="F129" i="14" s="1"/>
  <c r="D131" i="14" l="1"/>
  <c r="E130" i="14"/>
  <c r="F130" i="14" s="1"/>
  <c r="D132" i="14" l="1"/>
  <c r="E131" i="14"/>
  <c r="F131" i="14" s="1"/>
  <c r="D133" i="14" l="1"/>
  <c r="E132" i="14"/>
  <c r="F132" i="14" s="1"/>
  <c r="D134" i="14" l="1"/>
  <c r="E133" i="14"/>
  <c r="F133" i="14" s="1"/>
  <c r="D135" i="14" l="1"/>
  <c r="E134" i="14"/>
  <c r="F134" i="14" s="1"/>
  <c r="D136" i="14" l="1"/>
  <c r="E135" i="14"/>
  <c r="F135" i="14" s="1"/>
  <c r="D137" i="14" l="1"/>
  <c r="E136" i="14"/>
  <c r="F136" i="14" s="1"/>
  <c r="D138" i="14" l="1"/>
  <c r="E137" i="14"/>
  <c r="F137" i="14" s="1"/>
  <c r="D139" i="14" l="1"/>
  <c r="E138" i="14"/>
  <c r="F138" i="14" s="1"/>
  <c r="D140" i="14" l="1"/>
  <c r="E139" i="14"/>
  <c r="F139" i="14" s="1"/>
  <c r="D141" i="14" l="1"/>
  <c r="E140" i="14"/>
  <c r="F140" i="14" s="1"/>
  <c r="D142" i="14" l="1"/>
  <c r="E141" i="14"/>
  <c r="F141" i="14" s="1"/>
  <c r="D143" i="14" l="1"/>
  <c r="E143" i="14" s="1"/>
  <c r="F143" i="14" s="1"/>
  <c r="E142" i="14"/>
  <c r="F142" i="14" s="1"/>
  <c r="D21" i="18" l="1"/>
  <c r="C21" i="18"/>
  <c r="D20" i="18" l="1"/>
  <c r="D22" i="18" s="1"/>
  <c r="C20" i="18"/>
  <c r="C22" i="18" s="1"/>
  <c r="B21" i="18"/>
  <c r="B20" i="18"/>
  <c r="B22" i="18" l="1"/>
</calcChain>
</file>

<file path=xl/sharedStrings.xml><?xml version="1.0" encoding="utf-8"?>
<sst xmlns="http://schemas.openxmlformats.org/spreadsheetml/2006/main" count="416" uniqueCount="231">
  <si>
    <t>Australia</t>
  </si>
  <si>
    <t>Belgium</t>
  </si>
  <si>
    <t>Canada</t>
  </si>
  <si>
    <t>Denmark</t>
  </si>
  <si>
    <t>Finland</t>
  </si>
  <si>
    <t>France</t>
  </si>
  <si>
    <t>Germany</t>
  </si>
  <si>
    <t>Ireland</t>
  </si>
  <si>
    <t>Italy</t>
  </si>
  <si>
    <t>Japan</t>
  </si>
  <si>
    <t>Netherlands</t>
  </si>
  <si>
    <t>Norway</t>
  </si>
  <si>
    <t>Spain</t>
  </si>
  <si>
    <t>Sweden</t>
  </si>
  <si>
    <t>Switzerland</t>
  </si>
  <si>
    <t>New Zealand</t>
  </si>
  <si>
    <t>South Africa</t>
  </si>
  <si>
    <t>United Kingdom</t>
  </si>
  <si>
    <t>United States</t>
  </si>
  <si>
    <t>Mean</t>
  </si>
  <si>
    <t>Standard</t>
  </si>
  <si>
    <t>Deviation</t>
  </si>
  <si>
    <t>Real (Inflation-Adjusted)</t>
  </si>
  <si>
    <t>Real Excess Return on Equities</t>
  </si>
  <si>
    <t>Average</t>
  </si>
  <si>
    <t>Country</t>
  </si>
  <si>
    <t>Ratio</t>
  </si>
  <si>
    <t>Year</t>
  </si>
  <si>
    <t>Price</t>
  </si>
  <si>
    <t>Earnings</t>
  </si>
  <si>
    <t>Dividends</t>
  </si>
  <si>
    <t>CPI</t>
  </si>
  <si>
    <t>Consumer</t>
  </si>
  <si>
    <t>S&amp;P 500</t>
  </si>
  <si>
    <t>Return</t>
  </si>
  <si>
    <t xml:space="preserve">Excess Stock </t>
  </si>
  <si>
    <t>NBER</t>
  </si>
  <si>
    <t>Gross</t>
  </si>
  <si>
    <t>Domestic</t>
  </si>
  <si>
    <t>Pre-tax</t>
  </si>
  <si>
    <t>Corporate</t>
  </si>
  <si>
    <t>After-tax</t>
  </si>
  <si>
    <t>Inflation Data</t>
  </si>
  <si>
    <t xml:space="preserve">GDP Price </t>
  </si>
  <si>
    <t>Sales</t>
  </si>
  <si>
    <t>Depreciation</t>
  </si>
  <si>
    <t>Inflation (%)</t>
  </si>
  <si>
    <t>Return (%)</t>
  </si>
  <si>
    <t>Real (Inflation-Adjusted) Data in 2011 Dollars</t>
  </si>
  <si>
    <t xml:space="preserve">    The recession dummy variable equals 1 if the last quarter in a year is an NBER recession. NBER recessions start in the quarter after the official "peak" and end in the quarter of the official "trough."</t>
  </si>
  <si>
    <t>ST Bond</t>
  </si>
  <si>
    <t xml:space="preserve">     Shiller's short-term bond return series is based on Commercial Paper yields and Certificate of Deposits yields as opposed to T-bills (because the US Treasury did not regularly issue short-term bills prior to the 1920s).</t>
  </si>
  <si>
    <t xml:space="preserve">     Specifically, prior to 1997, Shiller's short-term bond return series corresponds to a January-to-January return from rolling over 6-month commercial paper in July.</t>
  </si>
  <si>
    <t xml:space="preserve">     After 1997, Shiller uses the 6-month Certificate of Deposit Rate (from the Fed's H.15 report) because the 6-month Commercial paper series was discontinued.</t>
  </si>
  <si>
    <t>P/E</t>
  </si>
  <si>
    <t>S&amp;P Industrials per share data</t>
  </si>
  <si>
    <t>Stock</t>
  </si>
  <si>
    <t>Book Equity</t>
  </si>
  <si>
    <t>Value</t>
  </si>
  <si>
    <t>EBITDA</t>
  </si>
  <si>
    <t>Interest &amp;</t>
  </si>
  <si>
    <t>Oth Expenses</t>
  </si>
  <si>
    <t>Taxes</t>
  </si>
  <si>
    <t>Profit</t>
  </si>
  <si>
    <t>Margin</t>
  </si>
  <si>
    <t>Real Sales</t>
  </si>
  <si>
    <t>Growth</t>
  </si>
  <si>
    <t>per Share</t>
  </si>
  <si>
    <t>Dividend</t>
  </si>
  <si>
    <t>Yield</t>
  </si>
  <si>
    <t>Starting Level</t>
  </si>
  <si>
    <t>Level in 7-years</t>
  </si>
  <si>
    <t>Assumption for Next 7 Years</t>
  </si>
  <si>
    <t>D/P</t>
  </si>
  <si>
    <t>+</t>
  </si>
  <si>
    <t>=</t>
  </si>
  <si>
    <t>on Stocks</t>
  </si>
  <si>
    <t>Real</t>
  </si>
  <si>
    <t>Riskless Bonds</t>
  </si>
  <si>
    <t>R(stock)</t>
  </si>
  <si>
    <t>ERP</t>
  </si>
  <si>
    <t>Equity</t>
  </si>
  <si>
    <t>Risk</t>
  </si>
  <si>
    <t>Premium</t>
  </si>
  <si>
    <t>-</t>
  </si>
  <si>
    <t>Assumption in Steady State</t>
  </si>
  <si>
    <t>D1/P0</t>
  </si>
  <si>
    <t>D0/P0</t>
  </si>
  <si>
    <t>Real Return on Stocks</t>
  </si>
  <si>
    <t>Recession</t>
  </si>
  <si>
    <t>Real Return Index</t>
  </si>
  <si>
    <t>High Water Market</t>
  </si>
  <si>
    <t>Real Stock Market Drawdown</t>
  </si>
  <si>
    <t>US Real Estate Investment Trusts</t>
  </si>
  <si>
    <t>International small cap equities</t>
  </si>
  <si>
    <t>US Treasury bills</t>
  </si>
  <si>
    <t>Foreign government bonds</t>
  </si>
  <si>
    <t>US Treasury bonds</t>
  </si>
  <si>
    <t>US equities (S&amp;P 500)</t>
  </si>
  <si>
    <t>Europe, Australia, and Far East equities</t>
  </si>
  <si>
    <t>US inflation-indexed Treasury  bonds</t>
  </si>
  <si>
    <r>
      <t xml:space="preserve">     Stock price data are monthly averages of daily closing prices of the </t>
    </r>
    <r>
      <rPr>
        <i/>
        <sz val="11"/>
        <color theme="1"/>
        <rFont val="Palatino Linotype"/>
        <family val="1"/>
      </rPr>
      <t>following</t>
    </r>
    <r>
      <rPr>
        <sz val="11"/>
        <color theme="1"/>
        <rFont val="Palatino Linotype"/>
        <family val="1"/>
      </rPr>
      <t xml:space="preserve"> January (e.g., the price for 2011 is the average daily closing price in January 2012). Thus, the S&amp;P 500 return</t>
    </r>
  </si>
  <si>
    <r>
      <t xml:space="preserve">      in </t>
    </r>
    <r>
      <rPr>
        <u/>
        <sz val="11"/>
        <color theme="1"/>
        <rFont val="Palatino Linotype"/>
        <family val="1"/>
      </rPr>
      <t>Rethinking the Equity Risk Premium</t>
    </r>
    <r>
      <rPr>
        <sz val="11"/>
        <color theme="1"/>
        <rFont val="Palatino Linotype"/>
        <family val="1"/>
      </rPr>
      <t>, edited by P. Brett Hammond, Jr., Martin L. Leibowitz, and Laurence B. Siegel</t>
    </r>
  </si>
  <si>
    <r>
      <t xml:space="preserve">Return on Equities </t>
    </r>
    <r>
      <rPr>
        <b/>
        <vertAlign val="superscript"/>
        <sz val="11"/>
        <color theme="1"/>
        <rFont val="Palatino Linotype"/>
        <family val="1"/>
      </rPr>
      <t>a</t>
    </r>
  </si>
  <si>
    <r>
      <t xml:space="preserve">over Short-term Bonds </t>
    </r>
    <r>
      <rPr>
        <b/>
        <vertAlign val="superscript"/>
        <sz val="11"/>
        <color theme="1"/>
        <rFont val="Palatino Linotype"/>
        <family val="1"/>
      </rPr>
      <t>b</t>
    </r>
  </si>
  <si>
    <r>
      <rPr>
        <vertAlign val="superscript"/>
        <sz val="11"/>
        <color theme="1"/>
        <rFont val="Palatino Linotype"/>
        <family val="1"/>
      </rPr>
      <t>a</t>
    </r>
    <r>
      <rPr>
        <sz val="11"/>
        <color theme="1"/>
        <rFont val="Palatino Linotype"/>
        <family val="1"/>
      </rPr>
      <t xml:space="preserve"> Adjusted for inflation.</t>
    </r>
  </si>
  <si>
    <t>Source: GMO.</t>
  </si>
  <si>
    <r>
      <t xml:space="preserve">% </t>
    </r>
    <r>
      <rPr>
        <b/>
        <sz val="11"/>
        <color theme="1"/>
        <rFont val="Symbol"/>
        <family val="1"/>
        <charset val="2"/>
      </rPr>
      <t>D</t>
    </r>
    <r>
      <rPr>
        <b/>
        <sz val="11"/>
        <color theme="1"/>
        <rFont val="Palatino"/>
      </rPr>
      <t xml:space="preserve"> (P/E)</t>
    </r>
  </si>
  <si>
    <r>
      <t xml:space="preserve">% </t>
    </r>
    <r>
      <rPr>
        <b/>
        <sz val="11"/>
        <color theme="1"/>
        <rFont val="Symbol"/>
        <family val="1"/>
        <charset val="2"/>
      </rPr>
      <t>D</t>
    </r>
    <r>
      <rPr>
        <b/>
        <sz val="11"/>
        <color theme="1"/>
        <rFont val="Palatino"/>
      </rPr>
      <t xml:space="preserve"> (E/S)</t>
    </r>
  </si>
  <si>
    <r>
      <t xml:space="preserve">% </t>
    </r>
    <r>
      <rPr>
        <b/>
        <sz val="11"/>
        <color theme="1"/>
        <rFont val="Symbol"/>
        <family val="1"/>
        <charset val="2"/>
      </rPr>
      <t>D</t>
    </r>
    <r>
      <rPr>
        <b/>
        <sz val="11"/>
        <color theme="1"/>
        <rFont val="Palatino"/>
      </rPr>
      <t xml:space="preserve"> (S)</t>
    </r>
  </si>
  <si>
    <t>Profits/GDP</t>
  </si>
  <si>
    <t>P/E10</t>
  </si>
  <si>
    <r>
      <t xml:space="preserve">     regularly on the author's website at: </t>
    </r>
    <r>
      <rPr>
        <u/>
        <sz val="11"/>
        <color rgb="FF0070C0"/>
        <rFont val="Palatino Linotype"/>
        <family val="1"/>
      </rPr>
      <t>http://www.econ.yale.edu/~shiller/data.htm</t>
    </r>
    <r>
      <rPr>
        <sz val="11"/>
        <color theme="1"/>
        <rFont val="Palatino Linotype"/>
        <family val="1"/>
      </rPr>
      <t xml:space="preserve">. </t>
    </r>
  </si>
  <si>
    <t xml:space="preserve">    Annual S&amp;P 500 earnings and dividends are the sum of the quarterly figures for companies in the S&amp;P composite index.</t>
  </si>
  <si>
    <t xml:space="preserve">     corresponds to January-to-January holding period return (assuming that dividends are held in cash until year end).</t>
  </si>
  <si>
    <r>
      <t xml:space="preserve">     Data on the timing of US economic expansions and recessions is available from the National Bureau of Economic Research (NBER): </t>
    </r>
    <r>
      <rPr>
        <u/>
        <sz val="11"/>
        <color rgb="FF0070C0"/>
        <rFont val="Palatino Linotype"/>
        <family val="1"/>
      </rPr>
      <t>http://www.nber.org/cycles.html</t>
    </r>
    <r>
      <rPr>
        <sz val="11"/>
        <color theme="1"/>
        <rFont val="Palatino Linotype"/>
        <family val="1"/>
      </rPr>
      <t>.</t>
    </r>
  </si>
  <si>
    <t>Notes:</t>
  </si>
  <si>
    <t>Sources:</t>
  </si>
  <si>
    <r>
      <t xml:space="preserve">     GDP data from 1929-2011 is from the Bureau of Economic Analysis: </t>
    </r>
    <r>
      <rPr>
        <u/>
        <sz val="11"/>
        <color rgb="FF0070C0"/>
        <rFont val="Palatino Linotype"/>
        <family val="1"/>
      </rPr>
      <t>http://www.bea.gov/national/xls/gdplev.xls</t>
    </r>
    <r>
      <rPr>
        <sz val="11"/>
        <color theme="1"/>
        <rFont val="Palatino Linotype"/>
        <family val="1"/>
      </rPr>
      <t xml:space="preserve">. Data from 1871-1928 is from </t>
    </r>
    <r>
      <rPr>
        <u/>
        <sz val="11"/>
        <color rgb="FF0070C0"/>
        <rFont val="Palatino Linotype"/>
        <family val="1"/>
      </rPr>
      <t>http://measuringworth.com/usgdp/</t>
    </r>
    <r>
      <rPr>
        <sz val="11"/>
        <color theme="1"/>
        <rFont val="Palatino Linotype"/>
        <family val="1"/>
      </rPr>
      <t>.</t>
    </r>
  </si>
  <si>
    <t xml:space="preserve">     Data on corporate profitability  from 1929-2011 is from the Table 1.12, "National Income by Type of Income" of the Bureau of Economic Analysis' National Income and Product Accounts (NIPA).</t>
  </si>
  <si>
    <r>
      <t xml:space="preserve">     Data on the price, earnings, dividends, and returns for the S&amp;P 500 index are from Chapter 26 of Robert Shiller, (1989), </t>
    </r>
    <r>
      <rPr>
        <u/>
        <sz val="11"/>
        <color theme="1"/>
        <rFont val="Palatino Linotype"/>
        <family val="1"/>
      </rPr>
      <t>Market Volatility</t>
    </r>
    <r>
      <rPr>
        <sz val="11"/>
        <color theme="1"/>
        <rFont val="Palatino Linotype"/>
        <family val="1"/>
      </rPr>
      <t xml:space="preserve"> as updated</t>
    </r>
  </si>
  <si>
    <t xml:space="preserve">     We use two common measures of US price inflation.</t>
  </si>
  <si>
    <r>
      <t xml:space="preserve">     First, data on the Consumer Price Index (CPI) is from Chapter 26 of Robert Shiller, (1989), </t>
    </r>
    <r>
      <rPr>
        <u/>
        <sz val="11"/>
        <color theme="1"/>
        <rFont val="Palatino Linotype"/>
        <family val="1"/>
      </rPr>
      <t>Market Volatility</t>
    </r>
    <r>
      <rPr>
        <sz val="11"/>
        <color theme="1"/>
        <rFont val="Palatino Linotype"/>
        <family val="1"/>
      </rPr>
      <t xml:space="preserve"> as updated regularly on the author's website at: http://www.econ.yale.edu/~shiller/data.htm. </t>
    </r>
  </si>
  <si>
    <r>
      <t xml:space="preserve">      Second, data on the GDP price deflator  from 1929-2011 is from the Bureau of Economic Analysis: </t>
    </r>
    <r>
      <rPr>
        <u/>
        <sz val="11"/>
        <color rgb="FF0070C0"/>
        <rFont val="Palatino Linotype"/>
        <family val="1"/>
      </rPr>
      <t>http://www.bea.gov/national/xls/gdplev.xls</t>
    </r>
    <r>
      <rPr>
        <sz val="11"/>
        <color theme="1"/>
        <rFont val="Palatino Linotype"/>
        <family val="1"/>
      </rPr>
      <t xml:space="preserve">. Data from 1871-1928 is from </t>
    </r>
    <r>
      <rPr>
        <u/>
        <sz val="11"/>
        <color rgb="FF0070C0"/>
        <rFont val="Palatino Linotype"/>
        <family val="1"/>
      </rPr>
      <t>http://measuringworth.com/usgdp/</t>
    </r>
    <r>
      <rPr>
        <sz val="11"/>
        <color theme="1"/>
        <rFont val="Palatino Linotype"/>
        <family val="1"/>
      </rPr>
      <t>.</t>
    </r>
  </si>
  <si>
    <r>
      <t xml:space="preserve">     The GDP price deflator satisfies:</t>
    </r>
    <r>
      <rPr>
        <i/>
        <sz val="11"/>
        <color theme="1"/>
        <rFont val="Palatino Linotype"/>
        <family val="1"/>
      </rPr>
      <t xml:space="preserve"> Nominal GDP</t>
    </r>
    <r>
      <rPr>
        <i/>
        <vertAlign val="subscript"/>
        <sz val="11"/>
        <color theme="1"/>
        <rFont val="Palatino Linotype"/>
        <family val="1"/>
      </rPr>
      <t>t</t>
    </r>
    <r>
      <rPr>
        <sz val="11"/>
        <color theme="1"/>
        <rFont val="Palatino Linotype"/>
        <family val="1"/>
      </rPr>
      <t xml:space="preserve"> = (</t>
    </r>
    <r>
      <rPr>
        <i/>
        <sz val="11"/>
        <color theme="1"/>
        <rFont val="Palatino Linotype"/>
        <family val="1"/>
      </rPr>
      <t>Price Deflator</t>
    </r>
    <r>
      <rPr>
        <i/>
        <vertAlign val="subscript"/>
        <sz val="11"/>
        <color theme="1"/>
        <rFont val="Palatino Linotype"/>
        <family val="1"/>
      </rPr>
      <t>t</t>
    </r>
    <r>
      <rPr>
        <i/>
        <sz val="11"/>
        <color theme="1"/>
        <rFont val="Palatino Linotype"/>
        <family val="1"/>
      </rPr>
      <t>/100)*Real GDP</t>
    </r>
    <r>
      <rPr>
        <i/>
        <vertAlign val="subscript"/>
        <sz val="11"/>
        <color theme="1"/>
        <rFont val="Palatino Linotype"/>
        <family val="1"/>
      </rPr>
      <t xml:space="preserve">t </t>
    </r>
    <r>
      <rPr>
        <sz val="11"/>
        <color theme="1"/>
        <rFont val="Palatino Linotype"/>
        <family val="1"/>
      </rPr>
      <t>when Real GDP is measured in 2005 dollars.</t>
    </r>
  </si>
  <si>
    <t xml:space="preserve">     Following convention, the exhibit uses the CPI to convert S&amp;P prices, dividends, and earnings into 2011 dollars.</t>
  </si>
  <si>
    <t xml:space="preserve">     while GDP and corporate profits are converted into 2011 using the GDP price deflator.</t>
  </si>
  <si>
    <t xml:space="preserve">     However, these use of these two different inflation measures matter little since they are highly correlated over time.</t>
  </si>
  <si>
    <t xml:space="preserve">     Specifically, the Exhibit reports "Corporate Profits with Inventory Valuation Adjustment and Capital Consumption Adjustment" and both a pre-tax and after-tax basis.</t>
  </si>
  <si>
    <t>Product</t>
  </si>
  <si>
    <t>Profits</t>
  </si>
  <si>
    <t>Price Index</t>
  </si>
  <si>
    <t>Deflator</t>
  </si>
  <si>
    <t xml:space="preserve">     Per share balance sheet and income statement data for the S&amp;P 500 index and S&amp;P Industrials are from various annual editions of Standard &amp; Poor's "Analysts Handbook."</t>
  </si>
  <si>
    <t>Note:</t>
  </si>
  <si>
    <t xml:space="preserve">     The S&amp;P Industrial Composite contained all industrial firms in the S&amp;P 500 index and thus excluded financial firms, transportation firms, and utilities.</t>
  </si>
  <si>
    <t xml:space="preserve">Source: </t>
  </si>
  <si>
    <t xml:space="preserve">     The reported means reflect arithmetic averages.</t>
  </si>
  <si>
    <t xml:space="preserve"> Note: </t>
  </si>
  <si>
    <t>Required</t>
  </si>
  <si>
    <t>Expected</t>
  </si>
  <si>
    <t>RX(stock)</t>
  </si>
  <si>
    <t>K(stock)</t>
  </si>
  <si>
    <t>R(ST-bond)</t>
  </si>
  <si>
    <t>K(ST-bond)</t>
  </si>
  <si>
    <t>Return on ST</t>
  </si>
  <si>
    <t>Return on</t>
  </si>
  <si>
    <t>Bonds</t>
  </si>
  <si>
    <t>Stocks over</t>
  </si>
  <si>
    <r>
      <t xml:space="preserve">% </t>
    </r>
    <r>
      <rPr>
        <b/>
        <sz val="11"/>
        <rFont val="Symbol"/>
        <family val="1"/>
        <charset val="2"/>
      </rPr>
      <t>D</t>
    </r>
    <r>
      <rPr>
        <b/>
        <sz val="11"/>
        <rFont val="Palatino"/>
      </rPr>
      <t xml:space="preserve"> (P/E)</t>
    </r>
  </si>
  <si>
    <r>
      <t xml:space="preserve">% </t>
    </r>
    <r>
      <rPr>
        <b/>
        <sz val="11"/>
        <rFont val="Symbol"/>
        <family val="1"/>
        <charset val="2"/>
      </rPr>
      <t>D</t>
    </r>
    <r>
      <rPr>
        <b/>
        <sz val="11"/>
        <rFont val="Palatino"/>
      </rPr>
      <t xml:space="preserve"> (E/S)</t>
    </r>
  </si>
  <si>
    <r>
      <t xml:space="preserve">% </t>
    </r>
    <r>
      <rPr>
        <b/>
        <sz val="11"/>
        <rFont val="Symbol"/>
        <family val="1"/>
        <charset val="2"/>
      </rPr>
      <t>D</t>
    </r>
    <r>
      <rPr>
        <b/>
        <sz val="11"/>
        <rFont val="Palatino"/>
      </rPr>
      <t xml:space="preserve"> (S)</t>
    </r>
  </si>
  <si>
    <t>URL</t>
  </si>
  <si>
    <t>Other</t>
  </si>
  <si>
    <t>http://www.sec.gov/Archives/edgar/data/772129/000110465907002930/a06-26344_1nq.htm</t>
  </si>
  <si>
    <t>Form N-Q, GMO Trust, 11/30/2006</t>
  </si>
  <si>
    <t>http://www.sec.gov/Archives/edgar/data/772129/000110465905002026/a05-1114_1nq.htm</t>
  </si>
  <si>
    <t>Form N-Q, GMO Trust, 11/30/2004</t>
  </si>
  <si>
    <t>http://www.sec.gov/Archives/edgar/data/772129/000110465906003296/a05-22440_1nq.htm</t>
  </si>
  <si>
    <t>Form N-Q, GMO Trust, 11/30/2005</t>
  </si>
  <si>
    <t>http://www.sec.gov/Archives/edgar/data/772129/000110465908004024/a07-32280_1nq.htm</t>
  </si>
  <si>
    <t>Form N-Q, GMO Trust, 11/30/2007</t>
  </si>
  <si>
    <t>Form N-Q, GMO Trust, 11/30/2008</t>
  </si>
  <si>
    <t>http://www.sec.gov/Archives/edgar/data/772129/000110465909005017/a08-31269_1nq.htm</t>
  </si>
  <si>
    <t>Filing</t>
  </si>
  <si>
    <t>GMO Global Balanced Asset Allocation Fund</t>
  </si>
  <si>
    <t>Form N-Q, GMO Trust, 11/30/2009</t>
  </si>
  <si>
    <t>Form N-Q, GMO Trust, 11/30/2010</t>
  </si>
  <si>
    <t>Form N-Q, GMO Trust, 11/30/2011</t>
  </si>
  <si>
    <t>GMO Global Asset Allocation Fund</t>
  </si>
  <si>
    <t>Fund</t>
  </si>
  <si>
    <t>FOR-FI</t>
  </si>
  <si>
    <t>US-FI</t>
  </si>
  <si>
    <t>FOR-EQ</t>
  </si>
  <si>
    <t>US-EQ</t>
  </si>
  <si>
    <t>http://www.sec.gov/Archives/edgar/data/772129/000095012312001407/b89666a1nvq.htm</t>
  </si>
  <si>
    <t>http://www.sec.gov/Archives/edgar/data/772129/000095012311006539/b84014a1nvq.htm</t>
  </si>
  <si>
    <t>http://www.sec.gov/Archives/edgar/data/772129/000110465910003328/a09-34880_1nq.htm</t>
  </si>
  <si>
    <t>OTH</t>
  </si>
  <si>
    <t>http://www.sec.gov/Archives/edgar/data/772129/000091205702040999/0000912057-02-040999.txt</t>
  </si>
  <si>
    <t>GMO Global Balanced Allocation Fund</t>
  </si>
  <si>
    <t>Form N-30D, GMO Trust, 8/31/2002</t>
  </si>
  <si>
    <t>Form N-30D, GMO Trust, 8/31/2001</t>
  </si>
  <si>
    <t>http://www.sec.gov/Archives/edgar/data/772129/000091205701537939/0000912057-01-537939.txt</t>
  </si>
  <si>
    <t>http://www.sec.gov/Archives/edgar/data/772129/000091205700046835/0000912057-00-046835.txt</t>
  </si>
  <si>
    <t>Form N-30D, GMO Trust, 8/31/2000</t>
  </si>
  <si>
    <t>http://www.sec.gov/Archives/edgar/data/772129/0000950109-99-003896.txt</t>
  </si>
  <si>
    <t>Form N-30D, GMO Trust, 8/31/1999</t>
  </si>
  <si>
    <t>Form N-30D, GMO Trust, 8/31/1998</t>
  </si>
  <si>
    <t>http://www.sec.gov/Archives/edgar/data/772129/0000950109-98-004947.txt</t>
  </si>
  <si>
    <t>http://www.sec.gov/Archives/edgar/data/772129/0000950109-97-006637.txt</t>
  </si>
  <si>
    <t>Form N-30D, GMO Trust, 8/31/1997</t>
  </si>
  <si>
    <t>Form N-30D, GMO Trust, 2/28/1997</t>
  </si>
  <si>
    <t>http://www.sec.gov/Archives/edgar/data/772129/0000950109-97-003722.txt</t>
  </si>
  <si>
    <t>http://www.sec.gov/Archives/edgar/data/772129/000104746903036389/a2120262zn-csrs.txt</t>
  </si>
  <si>
    <t>Form N-CSR, GMO Trust, 8/31/2003</t>
  </si>
  <si>
    <t>Benchmark</t>
  </si>
  <si>
    <t>U.S. equities</t>
  </si>
  <si>
    <t>U.S. fixed income</t>
  </si>
  <si>
    <t>International equities</t>
  </si>
  <si>
    <t>International fixed income</t>
  </si>
  <si>
    <t>GMO 10-year forecast (Dec. 2001)</t>
  </si>
  <si>
    <t>Realized 10-year return (Jan. 2002 to Dec. 2011)</t>
  </si>
  <si>
    <t>Emerging market equities</t>
  </si>
  <si>
    <t>Emerging country debt</t>
  </si>
  <si>
    <t>US small stocks</t>
  </si>
  <si>
    <t>Sharpe Ratio</t>
  </si>
  <si>
    <t>Standard Deviation</t>
  </si>
  <si>
    <r>
      <t>Exhibit 2:</t>
    </r>
    <r>
      <rPr>
        <sz val="11"/>
        <color theme="1"/>
        <rFont val="Palatino Linotype"/>
        <family val="1"/>
      </rPr>
      <t xml:space="preserve"> Total return performance of the GMO Global Asset Allocation Fund (GMWAX) versus its benchmark, 1997-2011.</t>
    </r>
  </si>
  <si>
    <t>GMWAX (net of fees)</t>
  </si>
  <si>
    <t>GMWAX</t>
  </si>
  <si>
    <t>Source: GMO and authors’ calculations.</t>
  </si>
  <si>
    <r>
      <t>Note: This table shows the annual total excess return on the GMO Global Asset Allocation Fund (ticker symbol GMWAX) from 1997 to 2011 versus the excess return on its benchmark. Excess returns were computed relative to Treasury Bills. The table also shows the mean, standard deviation, and Sharpe ratio (the ratio of average excess returns to the standard deviation of excess returns). GMWAX was an institutional mutual fund</t>
    </r>
    <r>
      <rPr>
        <sz val="10"/>
        <rFont val="Palatino"/>
      </rPr>
      <t xml:space="preserve"> with</t>
    </r>
    <r>
      <rPr>
        <sz val="10"/>
        <color rgb="FF000000"/>
        <rFont val="Palatino"/>
      </rPr>
      <t xml:space="preserve"> a minimum initial investment of $10 million. </t>
    </r>
    <r>
      <rPr>
        <sz val="10"/>
        <rFont val="Palatino"/>
      </rPr>
      <t xml:space="preserve">GMWAX </t>
    </r>
    <r>
      <rPr>
        <sz val="10"/>
        <color rgb="FF000000"/>
        <rFont val="Palatino"/>
      </rPr>
      <t xml:space="preserve">functioned as a “fund-of-funds,” meaning that GMWAX invested in </t>
    </r>
    <r>
      <rPr>
        <i/>
        <sz val="10"/>
        <color rgb="FF000000"/>
        <rFont val="Palatino"/>
      </rPr>
      <t>other</t>
    </r>
    <r>
      <rPr>
        <sz val="10"/>
        <color rgb="FF000000"/>
        <rFont val="Palatino"/>
      </rPr>
      <t xml:space="preserve"> GMO mutual funds in accordance with the evolving views of GMO’s asset allocation group. Prior to 2011, the fund was called the GMO Global Balanced Asset Allocation Fund and prior to 2003 it was called the GMO Global Balanced Allocation Fund. The table shows gross returns as well as returns net of all management expenses and 12b-fees. </t>
    </r>
    <r>
      <rPr>
        <sz val="10"/>
        <color rgb="FF000000"/>
        <rFont val="Palatino Linotype"/>
        <family val="1"/>
      </rPr>
      <t>The benchmark is the GMO Global Asset Allocation Index which is an internally maintained composite benchmark computed by GMO, comprised of (i) the MSCI ACWI (All Country World Index) Index through 6/30/2002, (ii) 48.75% S&amp;P 500 Index, 16.25% MSCI ACWI ex-U.S. Index, and 35% Barclays U.S. Aggregate Index from 6/30/2002 through 3/31/2007, and (iii) 65% MSCI ACWI Index and 35% Barclays U.S. Aggregate Index thereafter.</t>
    </r>
  </si>
  <si>
    <t>Correlation (Forecast Return, Actual Return)</t>
  </si>
  <si>
    <r>
      <rPr>
        <vertAlign val="superscript"/>
        <sz val="11"/>
        <rFont val="Palatino Linotype"/>
        <family val="1"/>
      </rPr>
      <t>b</t>
    </r>
    <r>
      <rPr>
        <sz val="11"/>
        <rFont val="Palatino Linotype"/>
        <family val="1"/>
      </rPr>
      <t xml:space="preserve"> Annual excess returns are measured by taking the geometric difference: (1 + Equity return) / (1 + Risk-free return) – 1</t>
    </r>
  </si>
  <si>
    <r>
      <t xml:space="preserve">Exhibit 8. </t>
    </r>
    <r>
      <rPr>
        <sz val="11"/>
        <color theme="1"/>
        <rFont val="Palatino Linotype"/>
        <family val="1"/>
      </rPr>
      <t>Historical equity returns in developed countries, 1900-2010.</t>
    </r>
  </si>
  <si>
    <r>
      <t xml:space="preserve">Exhibit 5. </t>
    </r>
    <r>
      <rPr>
        <sz val="11"/>
        <color theme="1"/>
        <rFont val="Palatino Linotype"/>
        <family val="1"/>
      </rPr>
      <t>US stock and economic data in nominal (historical) dollars, 1871-2011.</t>
    </r>
  </si>
  <si>
    <r>
      <t xml:space="preserve">Exhibit 6. </t>
    </r>
    <r>
      <rPr>
        <sz val="11"/>
        <color theme="1"/>
        <rFont val="Palatino Linotype"/>
        <family val="1"/>
      </rPr>
      <t>US stock and economic data in real (inflation-adjusted 2011) dollars, 1871-2011.</t>
    </r>
  </si>
  <si>
    <r>
      <t xml:space="preserve">Exhibit 7. </t>
    </r>
    <r>
      <rPr>
        <sz val="11"/>
        <color theme="1"/>
        <rFont val="Palatino Linotype"/>
        <family val="1"/>
      </rPr>
      <t>Nominal per share data for S&amp;P Composite Companies and S&amp;P Industrial Firms</t>
    </r>
  </si>
  <si>
    <r>
      <rPr>
        <b/>
        <sz val="11"/>
        <color theme="1"/>
        <rFont val="Palatino"/>
      </rPr>
      <t>Panel B.</t>
    </r>
    <r>
      <rPr>
        <sz val="11"/>
        <color theme="1"/>
        <rFont val="Palatino"/>
      </rPr>
      <t xml:space="preserve"> Unconditional or "steady-state" forecast: Estimate of the long-run required return on stocks</t>
    </r>
  </si>
  <si>
    <t xml:space="preserve">       Dimson, Elroy, Paul Marsh, and Mike Staunton, (2011), "Equity Premiums around the World," </t>
  </si>
  <si>
    <r>
      <t xml:space="preserve">Exhibit 10. </t>
    </r>
    <r>
      <rPr>
        <sz val="11"/>
        <rFont val="Palatino"/>
      </rPr>
      <t>GMO's proposed forecast of US stock returns as of December 2011.</t>
    </r>
  </si>
  <si>
    <r>
      <rPr>
        <b/>
        <sz val="11"/>
        <rFont val="Palatino"/>
      </rPr>
      <t>Panel B.</t>
    </r>
    <r>
      <rPr>
        <sz val="11"/>
        <rFont val="Palatino"/>
      </rPr>
      <t xml:space="preserve"> Unconditional or "steady-state" forecast: Estimate of the long-run required return on stocks</t>
    </r>
  </si>
  <si>
    <r>
      <rPr>
        <b/>
        <sz val="11"/>
        <color theme="1"/>
        <rFont val="Palatino"/>
      </rPr>
      <t>Panel A.</t>
    </r>
    <r>
      <rPr>
        <sz val="11"/>
        <color theme="1"/>
        <rFont val="Palatino"/>
      </rPr>
      <t xml:space="preserve"> Conditional forecast: Expected stock returns over the next 7-years</t>
    </r>
  </si>
  <si>
    <r>
      <rPr>
        <b/>
        <sz val="11"/>
        <rFont val="Palatino"/>
      </rPr>
      <t>Panel A.</t>
    </r>
    <r>
      <rPr>
        <sz val="11"/>
        <rFont val="Palatino"/>
      </rPr>
      <t xml:space="preserve"> Conditional forecast: Expected stock returns over the next 7-years</t>
    </r>
  </si>
  <si>
    <r>
      <t xml:space="preserve">Exhibit 9. </t>
    </r>
    <r>
      <rPr>
        <sz val="11"/>
        <color theme="1"/>
        <rFont val="Palatino"/>
      </rPr>
      <t>GMO's forecast of US stock returns as of June 2007.</t>
    </r>
  </si>
  <si>
    <t>Steady-state level</t>
  </si>
  <si>
    <t>Courseware 9-213-717</t>
  </si>
  <si>
    <t>Harvard Business School Case 213-051</t>
  </si>
  <si>
    <t>Grantham, Mayo, and Van Otterloo, 2012: Estimating the Equity Risk Premium</t>
  </si>
  <si>
    <t>This courseware  was prepared solely as the basis for class discussion. Cases are not intended to serve as endorsements, sources of primary data, or illustrations of effective or ineffective management. Copyright © 2013 President and Fellows of Harvard College. No part of this product may be reproduced, stored in a retrieval system, used in a spreadsheet or transmitted in any form or by any means—electronic, mechanical, photocopying, recording or otherwise—without the permission of Harvard Business School.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</si>
</sst>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
    <numFmt numFmtId="165" formatCode="_(* #,##0.0_);_(* \(#,##0.0\);_(* &quot;-&quot;??_);_(@_)"/>
    <numFmt numFmtId="166" formatCode="0.0"/>
    <numFmt numFmtId="167" formatCode="_(* #,##0_);_(* \(#,##0\);_(* &quot;-&quot;??_);_(@_)"/>
    <numFmt numFmtId="168" formatCode="0.0000000000000000%"/>
    <numFmt numFmtId="169" formatCode="&quot;$&quot;#,##0.00"/>
  </numFmts>
  <fonts count="54">
    <font>
      <sz val="11"/>
      <color theme="1"/>
      <name val="Calibri"/>
      <family val="2"/>
      <scheme val="minor"/>
    </font>
    <font>
      <sz val="11"/>
      <color theme="1"/>
      <name val="Calibri"/>
      <family val="2"/>
      <scheme val="minor"/>
    </font>
    <font>
      <sz val="10"/>
      <name val="Arial"/>
      <family val="2"/>
    </font>
    <font>
      <b/>
      <sz val="11"/>
      <color theme="1"/>
      <name val="Palatino Linotype"/>
      <family val="1"/>
    </font>
    <font>
      <sz val="11"/>
      <color theme="1"/>
      <name val="Palatino Linotype"/>
      <family val="1"/>
    </font>
    <font>
      <b/>
      <i/>
      <sz val="11"/>
      <color theme="1"/>
      <name val="Palatino Linotype"/>
      <family val="1"/>
    </font>
    <font>
      <vertAlign val="superscript"/>
      <sz val="11"/>
      <color theme="1"/>
      <name val="Palatino Linotype"/>
      <family val="1"/>
    </font>
    <font>
      <u/>
      <sz val="11"/>
      <color theme="1"/>
      <name val="Palatino Linotype"/>
      <family val="1"/>
    </font>
    <font>
      <u/>
      <sz val="11"/>
      <color rgb="FF0070C0"/>
      <name val="Palatino Linotype"/>
      <family val="1"/>
    </font>
    <font>
      <i/>
      <sz val="11"/>
      <color theme="1"/>
      <name val="Palatino Linotype"/>
      <family val="1"/>
    </font>
    <font>
      <b/>
      <vertAlign val="superscript"/>
      <sz val="11"/>
      <color theme="1"/>
      <name val="Palatino Linotype"/>
      <family val="1"/>
    </font>
    <font>
      <sz val="11"/>
      <name val="Palatino Linotype"/>
      <family val="1"/>
    </font>
    <font>
      <sz val="8"/>
      <color rgb="FF000000"/>
      <name val="Palatino Linotype"/>
      <family val="1"/>
    </font>
    <font>
      <b/>
      <sz val="11"/>
      <color theme="1"/>
      <name val="Palatino"/>
    </font>
    <font>
      <sz val="11"/>
      <color theme="1"/>
      <name val="Palatino"/>
    </font>
    <font>
      <b/>
      <i/>
      <sz val="11"/>
      <color theme="1"/>
      <name val="Palatino"/>
    </font>
    <font>
      <sz val="11"/>
      <color rgb="FFFF0000"/>
      <name val="Palatino"/>
    </font>
    <font>
      <sz val="11"/>
      <name val="Palatino"/>
    </font>
    <font>
      <b/>
      <sz val="11"/>
      <color theme="1"/>
      <name val="Symbol"/>
      <family val="1"/>
      <charset val="2"/>
    </font>
    <font>
      <b/>
      <sz val="11"/>
      <name val="Palatino"/>
    </font>
    <font>
      <b/>
      <sz val="11"/>
      <color rgb="FFFF0000"/>
      <name val="Palatino"/>
    </font>
    <font>
      <i/>
      <vertAlign val="subscript"/>
      <sz val="11"/>
      <color theme="1"/>
      <name val="Palatino Linotype"/>
      <family val="1"/>
    </font>
    <font>
      <vertAlign val="superscript"/>
      <sz val="11"/>
      <name val="Palatino Linotype"/>
      <family val="1"/>
    </font>
    <font>
      <b/>
      <sz val="11"/>
      <name val="Symbol"/>
      <family val="1"/>
      <charset val="2"/>
    </font>
    <font>
      <u/>
      <sz val="11"/>
      <color theme="10"/>
      <name val="Calibri"/>
      <family val="2"/>
      <scheme val="minor"/>
    </font>
    <font>
      <u/>
      <sz val="11"/>
      <color theme="10"/>
      <name val="Palatino"/>
    </font>
    <font>
      <sz val="10"/>
      <color theme="1"/>
      <name val="Palatino"/>
    </font>
    <font>
      <sz val="11"/>
      <color rgb="FF006100"/>
      <name val="Calibri"/>
      <family val="2"/>
      <scheme val="minor"/>
    </font>
    <font>
      <sz val="11"/>
      <color rgb="FF9C0006"/>
      <name val="Calibri"/>
      <family val="2"/>
      <scheme val="minor"/>
    </font>
    <font>
      <sz val="9"/>
      <name val="TIMES"/>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0000"/>
      <name val="Palatino"/>
    </font>
    <font>
      <sz val="10"/>
      <name val="Palatino"/>
    </font>
    <font>
      <i/>
      <sz val="10"/>
      <color rgb="FF000000"/>
      <name val="Palatino"/>
    </font>
    <font>
      <sz val="10"/>
      <color rgb="FF000000"/>
      <name val="Palatino Linotype"/>
      <family val="1"/>
    </font>
    <font>
      <b/>
      <sz val="11"/>
      <color theme="0"/>
      <name val="Palatino Linotype"/>
      <family val="1"/>
    </font>
    <font>
      <b/>
      <i/>
      <sz val="11"/>
      <name val="Palatino"/>
    </font>
    <font>
      <b/>
      <sz val="10"/>
      <name val="Helvetica"/>
      <family val="2"/>
    </font>
  </fonts>
  <fills count="26">
    <fill>
      <patternFill patternType="none"/>
    </fill>
    <fill>
      <patternFill patternType="gray125"/>
    </fill>
    <fill>
      <patternFill patternType="solid">
        <fgColor rgb="FFC6EFCE"/>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style="thin">
        <color auto="1"/>
      </top>
      <bottom/>
      <diagonal/>
    </border>
    <border>
      <left/>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2">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0" fontId="2" fillId="0" borderId="0"/>
    <xf numFmtId="0" fontId="24" fillId="0" borderId="0" applyNumberFormat="0" applyFill="0" applyBorder="0" applyAlignment="0" applyProtection="0"/>
    <xf numFmtId="0" fontId="2" fillId="0" borderId="0" applyNumberFormat="0" applyFill="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7"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21" borderId="0" applyNumberFormat="0" applyBorder="0" applyAlignment="0" applyProtection="0"/>
    <xf numFmtId="0" fontId="32" fillId="5" borderId="0" applyNumberFormat="0" applyBorder="0" applyAlignment="0" applyProtection="0"/>
    <xf numFmtId="0" fontId="28" fillId="3" borderId="0" applyNumberFormat="0" applyBorder="0" applyAlignment="0" applyProtection="0"/>
    <xf numFmtId="0" fontId="33" fillId="22" borderId="9" applyNumberFormat="0" applyAlignment="0" applyProtection="0"/>
    <xf numFmtId="0" fontId="34" fillId="23" borderId="10" applyNumberFormat="0" applyAlignment="0" applyProtection="0"/>
    <xf numFmtId="43" fontId="2" fillId="0" borderId="0" applyFont="0" applyFill="0" applyBorder="0" applyAlignment="0" applyProtection="0"/>
    <xf numFmtId="0" fontId="29" fillId="0" borderId="0"/>
    <xf numFmtId="0" fontId="29" fillId="0" borderId="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5" fillId="0" borderId="0" applyNumberFormat="0" applyFill="0" applyBorder="0" applyAlignment="0" applyProtection="0"/>
    <xf numFmtId="0" fontId="36" fillId="6" borderId="0" applyNumberFormat="0" applyBorder="0" applyAlignment="0" applyProtection="0"/>
    <xf numFmtId="0" fontId="27" fillId="2" borderId="0" applyNumberFormat="0" applyBorder="0" applyAlignment="0" applyProtection="0"/>
    <xf numFmtId="0" fontId="37" fillId="0" borderId="11" applyNumberFormat="0" applyFill="0" applyAlignment="0" applyProtection="0"/>
    <xf numFmtId="0" fontId="38" fillId="0" borderId="12" applyNumberFormat="0" applyFill="0" applyAlignment="0" applyProtection="0"/>
    <xf numFmtId="0" fontId="39" fillId="0" borderId="13" applyNumberFormat="0" applyFill="0" applyAlignment="0" applyProtection="0"/>
    <xf numFmtId="0" fontId="39" fillId="0" borderId="0" applyNumberFormat="0" applyFill="0" applyBorder="0" applyAlignment="0" applyProtection="0"/>
    <xf numFmtId="0" fontId="40" fillId="9" borderId="9" applyNumberFormat="0" applyAlignment="0" applyProtection="0"/>
    <xf numFmtId="0" fontId="41" fillId="0" borderId="14" applyNumberFormat="0" applyFill="0" applyAlignment="0" applyProtection="0"/>
    <xf numFmtId="0" fontId="42" fillId="24" borderId="0" applyNumberFormat="0" applyBorder="0" applyAlignment="0" applyProtection="0"/>
    <xf numFmtId="0" fontId="29" fillId="0" borderId="0"/>
    <xf numFmtId="0" fontId="1" fillId="0" borderId="0"/>
    <xf numFmtId="0" fontId="1" fillId="0" borderId="0"/>
    <xf numFmtId="0" fontId="29" fillId="25" borderId="15" applyNumberFormat="0" applyFont="0" applyAlignment="0" applyProtection="0"/>
    <xf numFmtId="0" fontId="43" fillId="22" borderId="16" applyNumberFormat="0" applyAlignment="0" applyProtection="0"/>
    <xf numFmtId="9" fontId="1" fillId="0" borderId="0" applyFont="0" applyFill="0" applyBorder="0" applyAlignment="0" applyProtection="0"/>
    <xf numFmtId="9" fontId="1" fillId="0" borderId="0" applyFont="0" applyFill="0" applyBorder="0" applyAlignment="0" applyProtection="0"/>
    <xf numFmtId="0" fontId="44" fillId="0" borderId="0" applyNumberFormat="0" applyFill="0" applyBorder="0" applyAlignment="0" applyProtection="0"/>
    <xf numFmtId="0" fontId="45" fillId="0" borderId="17" applyNumberFormat="0" applyFill="0" applyAlignment="0" applyProtection="0"/>
    <xf numFmtId="0" fontId="46" fillId="0" borderId="0" applyNumberFormat="0" applyFill="0" applyBorder="0" applyAlignment="0" applyProtection="0"/>
  </cellStyleXfs>
  <cellXfs count="142">
    <xf numFmtId="0" fontId="0" fillId="0" borderId="0" xfId="0"/>
    <xf numFmtId="9" fontId="0" fillId="0" borderId="0" xfId="2" applyFont="1"/>
    <xf numFmtId="10" fontId="0" fillId="0" borderId="0" xfId="2" applyNumberFormat="1" applyFont="1"/>
    <xf numFmtId="2" fontId="0" fillId="0" borderId="0" xfId="0" applyNumberFormat="1"/>
    <xf numFmtId="0" fontId="3" fillId="0" borderId="0" xfId="0" quotePrefix="1" applyFont="1"/>
    <xf numFmtId="0" fontId="4" fillId="0" borderId="0" xfId="0" applyFont="1"/>
    <xf numFmtId="43" fontId="4" fillId="0" borderId="0" xfId="1" applyFont="1"/>
    <xf numFmtId="0" fontId="3" fillId="0" borderId="0" xfId="0" applyFont="1"/>
    <xf numFmtId="0" fontId="3" fillId="0" borderId="0" xfId="0" applyFont="1" applyAlignment="1">
      <alignment horizontal="center"/>
    </xf>
    <xf numFmtId="0" fontId="5" fillId="0" borderId="0" xfId="0" applyFont="1" applyAlignment="1">
      <alignment horizontal="right"/>
    </xf>
    <xf numFmtId="0" fontId="5" fillId="0" borderId="0" xfId="0" applyFont="1"/>
    <xf numFmtId="10" fontId="5" fillId="0" borderId="0" xfId="0" applyNumberFormat="1" applyFont="1" applyAlignment="1">
      <alignment horizontal="right"/>
    </xf>
    <xf numFmtId="0" fontId="3" fillId="0" borderId="0" xfId="0" applyFont="1" applyAlignment="1">
      <alignment horizontal="right"/>
    </xf>
    <xf numFmtId="0" fontId="5" fillId="0" borderId="2" xfId="0" applyFont="1" applyBorder="1" applyAlignment="1">
      <alignment horizontal="right"/>
    </xf>
    <xf numFmtId="10" fontId="5" fillId="0" borderId="2" xfId="0" applyNumberFormat="1" applyFont="1" applyBorder="1" applyAlignment="1">
      <alignment horizontal="right"/>
    </xf>
    <xf numFmtId="43" fontId="4" fillId="0" borderId="0" xfId="0" applyNumberFormat="1" applyFont="1"/>
    <xf numFmtId="43" fontId="4" fillId="0" borderId="0" xfId="1" applyFont="1" applyAlignment="1">
      <alignment horizontal="right"/>
    </xf>
    <xf numFmtId="37" fontId="4" fillId="0" borderId="0" xfId="1" applyNumberFormat="1" applyFont="1"/>
    <xf numFmtId="165" fontId="4" fillId="0" borderId="0" xfId="1" applyNumberFormat="1" applyFont="1"/>
    <xf numFmtId="164" fontId="4" fillId="0" borderId="0" xfId="2" applyNumberFormat="1" applyFont="1"/>
    <xf numFmtId="10" fontId="4" fillId="0" borderId="0" xfId="2" applyNumberFormat="1" applyFont="1"/>
    <xf numFmtId="43" fontId="4" fillId="0" borderId="0" xfId="1" applyNumberFormat="1" applyFont="1"/>
    <xf numFmtId="10" fontId="4" fillId="0" borderId="0" xfId="0" applyNumberFormat="1" applyFont="1"/>
    <xf numFmtId="37" fontId="4" fillId="0" borderId="1" xfId="0" applyNumberFormat="1" applyFont="1" applyBorder="1"/>
    <xf numFmtId="0" fontId="4" fillId="0" borderId="1" xfId="0" applyFont="1" applyBorder="1"/>
    <xf numFmtId="37" fontId="4" fillId="0" borderId="0" xfId="0" applyNumberFormat="1" applyFont="1"/>
    <xf numFmtId="37" fontId="4" fillId="0" borderId="0" xfId="0" quotePrefix="1" applyNumberFormat="1" applyFont="1" applyFill="1" applyAlignment="1">
      <alignment horizontal="left"/>
    </xf>
    <xf numFmtId="37" fontId="4" fillId="0" borderId="0" xfId="0" applyNumberFormat="1" applyFont="1" applyFill="1"/>
    <xf numFmtId="10" fontId="5" fillId="0" borderId="0" xfId="0" applyNumberFormat="1" applyFont="1" applyBorder="1" applyAlignment="1">
      <alignment horizontal="right"/>
    </xf>
    <xf numFmtId="0" fontId="5" fillId="0" borderId="0" xfId="0" applyFont="1" applyAlignment="1">
      <alignment horizontal="center"/>
    </xf>
    <xf numFmtId="0" fontId="11" fillId="0" borderId="0" xfId="0" applyFont="1"/>
    <xf numFmtId="4" fontId="4" fillId="0" borderId="0" xfId="1" applyNumberFormat="1" applyFont="1" applyAlignment="1">
      <alignment horizontal="right"/>
    </xf>
    <xf numFmtId="4" fontId="4" fillId="0" borderId="0" xfId="0" applyNumberFormat="1" applyFont="1"/>
    <xf numFmtId="164" fontId="3" fillId="0" borderId="0" xfId="2" applyNumberFormat="1" applyFont="1"/>
    <xf numFmtId="0" fontId="12" fillId="0" borderId="0" xfId="0" applyFont="1"/>
    <xf numFmtId="0" fontId="3" fillId="0" borderId="1" xfId="0" applyFont="1" applyBorder="1"/>
    <xf numFmtId="0" fontId="3" fillId="0" borderId="2" xfId="0" applyFont="1" applyBorder="1" applyAlignment="1">
      <alignment horizontal="right"/>
    </xf>
    <xf numFmtId="166" fontId="4" fillId="0" borderId="0" xfId="0" applyNumberFormat="1" applyFont="1"/>
    <xf numFmtId="0" fontId="4" fillId="0" borderId="2" xfId="0" applyFont="1" applyBorder="1"/>
    <xf numFmtId="0" fontId="4" fillId="0" borderId="0" xfId="0" applyFont="1" applyBorder="1"/>
    <xf numFmtId="37" fontId="4" fillId="0" borderId="0" xfId="0" quotePrefix="1" applyNumberFormat="1" applyFont="1" applyBorder="1"/>
    <xf numFmtId="37" fontId="4" fillId="0" borderId="0" xfId="0" applyNumberFormat="1" applyFont="1" applyBorder="1"/>
    <xf numFmtId="0" fontId="13" fillId="0" borderId="0" xfId="0" quotePrefix="1" applyFont="1"/>
    <xf numFmtId="0" fontId="14" fillId="0" borderId="0" xfId="0" applyFont="1" applyAlignment="1">
      <alignment horizontal="center"/>
    </xf>
    <xf numFmtId="0" fontId="14" fillId="0" borderId="0" xfId="0" applyFont="1"/>
    <xf numFmtId="0" fontId="14" fillId="0" borderId="2" xfId="0" applyFont="1" applyBorder="1" applyAlignment="1">
      <alignment horizontal="center"/>
    </xf>
    <xf numFmtId="0" fontId="14" fillId="0" borderId="2" xfId="0" applyFont="1" applyBorder="1"/>
    <xf numFmtId="0" fontId="15" fillId="0" borderId="0" xfId="0" applyFont="1"/>
    <xf numFmtId="0" fontId="14" fillId="0" borderId="3" xfId="0" applyFont="1" applyBorder="1"/>
    <xf numFmtId="0" fontId="14" fillId="0" borderId="1" xfId="0" applyFont="1" applyBorder="1" applyAlignment="1">
      <alignment horizontal="center"/>
    </xf>
    <xf numFmtId="0" fontId="13" fillId="0" borderId="4" xfId="0" applyFont="1" applyBorder="1" applyAlignment="1">
      <alignment horizontal="center"/>
    </xf>
    <xf numFmtId="0" fontId="13" fillId="0" borderId="1" xfId="0" applyFont="1" applyBorder="1" applyAlignment="1">
      <alignment horizontal="center"/>
    </xf>
    <xf numFmtId="0" fontId="14" fillId="0" borderId="5" xfId="0" applyFont="1" applyBorder="1"/>
    <xf numFmtId="0" fontId="13" fillId="0" borderId="0" xfId="0" applyFont="1" applyBorder="1" applyAlignment="1">
      <alignment horizontal="center"/>
    </xf>
    <xf numFmtId="0" fontId="14" fillId="0" borderId="0"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4" fillId="0" borderId="5" xfId="0" applyFont="1" applyBorder="1" applyAlignment="1">
      <alignment horizontal="right"/>
    </xf>
    <xf numFmtId="0" fontId="13" fillId="0" borderId="0" xfId="0" quotePrefix="1" applyFont="1" applyBorder="1" applyAlignment="1">
      <alignment horizontal="center"/>
    </xf>
    <xf numFmtId="0" fontId="14" fillId="0" borderId="6" xfId="0" applyFont="1" applyBorder="1" applyAlignment="1">
      <alignment horizontal="center"/>
    </xf>
    <xf numFmtId="0" fontId="14" fillId="0" borderId="0" xfId="0" applyFont="1" applyBorder="1"/>
    <xf numFmtId="0" fontId="13" fillId="0" borderId="5" xfId="0" applyFont="1" applyBorder="1" applyAlignment="1">
      <alignment horizontal="right"/>
    </xf>
    <xf numFmtId="166" fontId="16" fillId="0" borderId="0" xfId="0" applyNumberFormat="1" applyFont="1" applyBorder="1" applyAlignment="1">
      <alignment horizontal="center"/>
    </xf>
    <xf numFmtId="164" fontId="14" fillId="0" borderId="0" xfId="0" applyNumberFormat="1" applyFont="1" applyBorder="1" applyAlignment="1">
      <alignment horizontal="center"/>
    </xf>
    <xf numFmtId="164" fontId="17" fillId="0" borderId="0" xfId="0" applyNumberFormat="1" applyFont="1" applyBorder="1" applyAlignment="1">
      <alignment horizontal="center"/>
    </xf>
    <xf numFmtId="164" fontId="13" fillId="0" borderId="0" xfId="0" applyNumberFormat="1" applyFont="1" applyBorder="1" applyAlignment="1">
      <alignment horizontal="center"/>
    </xf>
    <xf numFmtId="164" fontId="14" fillId="0" borderId="0" xfId="2" applyNumberFormat="1" applyFont="1" applyBorder="1" applyAlignment="1">
      <alignment horizontal="center"/>
    </xf>
    <xf numFmtId="164" fontId="14" fillId="0" borderId="5" xfId="0" applyNumberFormat="1" applyFont="1" applyBorder="1" applyAlignment="1">
      <alignment horizontal="center"/>
    </xf>
    <xf numFmtId="164" fontId="14" fillId="0" borderId="6" xfId="0" applyNumberFormat="1" applyFont="1" applyBorder="1" applyAlignment="1">
      <alignment horizontal="center"/>
    </xf>
    <xf numFmtId="0" fontId="14" fillId="0" borderId="7" xfId="0" applyFont="1" applyBorder="1"/>
    <xf numFmtId="0" fontId="14" fillId="0" borderId="8" xfId="0" applyFont="1" applyBorder="1" applyAlignment="1">
      <alignment horizontal="center"/>
    </xf>
    <xf numFmtId="166" fontId="14" fillId="0" borderId="0" xfId="0" applyNumberFormat="1" applyFont="1" applyBorder="1" applyAlignment="1">
      <alignment horizontal="center"/>
    </xf>
    <xf numFmtId="37" fontId="14" fillId="0" borderId="0" xfId="0" quotePrefix="1" applyNumberFormat="1" applyFont="1" applyBorder="1"/>
    <xf numFmtId="0" fontId="4" fillId="0" borderId="0" xfId="0" applyFont="1" applyAlignment="1">
      <alignment horizontal="right"/>
    </xf>
    <xf numFmtId="0" fontId="13" fillId="0" borderId="3" xfId="0" applyFont="1" applyBorder="1" applyAlignment="1">
      <alignment horizontal="center"/>
    </xf>
    <xf numFmtId="0" fontId="14" fillId="0" borderId="5" xfId="0" applyFont="1" applyBorder="1" applyAlignment="1">
      <alignment horizontal="center"/>
    </xf>
    <xf numFmtId="164" fontId="19" fillId="0" borderId="0" xfId="0" applyNumberFormat="1" applyFont="1" applyBorder="1" applyAlignment="1">
      <alignment horizontal="center"/>
    </xf>
    <xf numFmtId="166" fontId="20" fillId="0" borderId="0" xfId="0" applyNumberFormat="1" applyFont="1" applyBorder="1" applyAlignment="1">
      <alignment horizontal="center"/>
    </xf>
    <xf numFmtId="164" fontId="20" fillId="0" borderId="0" xfId="0" applyNumberFormat="1" applyFont="1" applyBorder="1" applyAlignment="1">
      <alignment horizontal="center"/>
    </xf>
    <xf numFmtId="0" fontId="13" fillId="0" borderId="0" xfId="0" applyFont="1"/>
    <xf numFmtId="1" fontId="0" fillId="0" borderId="0" xfId="0" applyNumberFormat="1"/>
    <xf numFmtId="167" fontId="0" fillId="0" borderId="0" xfId="1" applyNumberFormat="1" applyFont="1"/>
    <xf numFmtId="0" fontId="3" fillId="0" borderId="0" xfId="0" applyFont="1" applyAlignment="1">
      <alignment wrapText="1"/>
    </xf>
    <xf numFmtId="165" fontId="4" fillId="0" borderId="0" xfId="0" applyNumberFormat="1" applyFont="1"/>
    <xf numFmtId="0" fontId="4" fillId="0" borderId="0" xfId="0" applyFont="1" applyAlignment="1">
      <alignment horizontal="right" wrapText="1"/>
    </xf>
    <xf numFmtId="165" fontId="4" fillId="0" borderId="0" xfId="1" applyNumberFormat="1" applyFont="1" applyAlignment="1">
      <alignment horizontal="right" wrapText="1"/>
    </xf>
    <xf numFmtId="165" fontId="4" fillId="0" borderId="0" xfId="0" applyNumberFormat="1" applyFont="1" applyAlignment="1">
      <alignment horizontal="right" wrapText="1"/>
    </xf>
    <xf numFmtId="37" fontId="4" fillId="0" borderId="2" xfId="0" applyNumberFormat="1" applyFont="1" applyBorder="1"/>
    <xf numFmtId="10" fontId="4" fillId="0" borderId="2" xfId="0" applyNumberFormat="1" applyFont="1" applyBorder="1"/>
    <xf numFmtId="37" fontId="11" fillId="0" borderId="0" xfId="0" applyNumberFormat="1" applyFont="1"/>
    <xf numFmtId="37" fontId="11" fillId="0" borderId="0" xfId="0" quotePrefix="1" applyNumberFormat="1" applyFont="1" applyFill="1" applyAlignment="1">
      <alignment horizontal="left"/>
    </xf>
    <xf numFmtId="0" fontId="14" fillId="0" borderId="4" xfId="0" applyFont="1" applyBorder="1" applyAlignment="1">
      <alignment horizontal="center"/>
    </xf>
    <xf numFmtId="166" fontId="17" fillId="0" borderId="0" xfId="0" applyNumberFormat="1" applyFont="1" applyBorder="1" applyAlignment="1">
      <alignment horizontal="center"/>
    </xf>
    <xf numFmtId="0" fontId="17" fillId="0" borderId="0" xfId="0" applyFont="1" applyBorder="1" applyAlignment="1">
      <alignment horizontal="center"/>
    </xf>
    <xf numFmtId="0" fontId="17" fillId="0" borderId="6" xfId="0" applyFont="1" applyBorder="1" applyAlignment="1">
      <alignment horizontal="center"/>
    </xf>
    <xf numFmtId="0" fontId="17" fillId="0" borderId="0" xfId="0" applyFont="1"/>
    <xf numFmtId="0" fontId="17" fillId="0" borderId="5" xfId="0" applyFont="1" applyBorder="1"/>
    <xf numFmtId="0" fontId="17" fillId="0" borderId="0" xfId="0" applyFont="1" applyBorder="1"/>
    <xf numFmtId="0" fontId="19" fillId="0" borderId="0" xfId="0" applyFont="1" applyBorder="1" applyAlignment="1">
      <alignment horizontal="center"/>
    </xf>
    <xf numFmtId="0" fontId="19" fillId="0" borderId="0" xfId="0" quotePrefix="1" applyFont="1" applyBorder="1" applyAlignment="1">
      <alignment horizontal="center"/>
    </xf>
    <xf numFmtId="0" fontId="19" fillId="0" borderId="6" xfId="0" applyFont="1" applyBorder="1" applyAlignment="1">
      <alignment horizontal="center"/>
    </xf>
    <xf numFmtId="0" fontId="19" fillId="0" borderId="5" xfId="0" applyFont="1" applyBorder="1" applyAlignment="1">
      <alignment horizontal="center"/>
    </xf>
    <xf numFmtId="0" fontId="17" fillId="0" borderId="5" xfId="0" applyFont="1" applyBorder="1" applyAlignment="1">
      <alignment horizontal="center"/>
    </xf>
    <xf numFmtId="164" fontId="17" fillId="0" borderId="0" xfId="2" applyNumberFormat="1" applyFont="1" applyBorder="1" applyAlignment="1">
      <alignment horizontal="center"/>
    </xf>
    <xf numFmtId="164" fontId="17" fillId="0" borderId="6" xfId="0" applyNumberFormat="1" applyFont="1" applyBorder="1" applyAlignment="1">
      <alignment horizontal="center"/>
    </xf>
    <xf numFmtId="164" fontId="17" fillId="0" borderId="5" xfId="0" applyNumberFormat="1" applyFont="1" applyBorder="1" applyAlignment="1">
      <alignment horizontal="center"/>
    </xf>
    <xf numFmtId="0" fontId="24" fillId="0" borderId="0" xfId="6"/>
    <xf numFmtId="10" fontId="14" fillId="0" borderId="0" xfId="2" applyNumberFormat="1" applyFont="1"/>
    <xf numFmtId="10" fontId="14" fillId="0" borderId="0" xfId="0" applyNumberFormat="1" applyFont="1"/>
    <xf numFmtId="0" fontId="25" fillId="0" borderId="0" xfId="6" applyFont="1"/>
    <xf numFmtId="0" fontId="26" fillId="0" borderId="0" xfId="0" applyFont="1" applyAlignment="1">
      <alignment horizontal="left" vertical="center"/>
    </xf>
    <xf numFmtId="167" fontId="14" fillId="0" borderId="0" xfId="1" applyNumberFormat="1" applyFont="1"/>
    <xf numFmtId="168" fontId="14" fillId="0" borderId="8" xfId="2" applyNumberFormat="1" applyFont="1" applyBorder="1" applyAlignment="1">
      <alignment horizontal="center"/>
    </xf>
    <xf numFmtId="2" fontId="3" fillId="0" borderId="0" xfId="0" applyNumberFormat="1" applyFont="1"/>
    <xf numFmtId="0" fontId="11" fillId="0" borderId="2" xfId="0" applyFont="1" applyBorder="1"/>
    <xf numFmtId="164" fontId="11" fillId="0" borderId="2" xfId="2" applyNumberFormat="1" applyFont="1" applyBorder="1"/>
    <xf numFmtId="166" fontId="11" fillId="0" borderId="2" xfId="0" applyNumberFormat="1" applyFont="1" applyBorder="1"/>
    <xf numFmtId="169" fontId="2" fillId="0" borderId="0" xfId="36" applyNumberFormat="1" applyFont="1" applyBorder="1" applyAlignment="1">
      <alignment horizontal="right"/>
    </xf>
    <xf numFmtId="1" fontId="3" fillId="0" borderId="0" xfId="0" applyNumberFormat="1" applyFont="1" applyAlignment="1">
      <alignment horizontal="center" wrapText="1"/>
    </xf>
    <xf numFmtId="167" fontId="3" fillId="0" borderId="0" xfId="1" applyNumberFormat="1" applyFont="1" applyAlignment="1">
      <alignment horizontal="center" wrapText="1"/>
    </xf>
    <xf numFmtId="0" fontId="51" fillId="0" borderId="0" xfId="0" applyFont="1" applyAlignment="1">
      <alignment horizontal="right"/>
    </xf>
    <xf numFmtId="0" fontId="3" fillId="0" borderId="2" xfId="0" applyFont="1" applyBorder="1"/>
    <xf numFmtId="0" fontId="19" fillId="0" borderId="0" xfId="0" quotePrefix="1" applyFont="1"/>
    <xf numFmtId="0" fontId="17" fillId="0" borderId="0" xfId="0" applyFont="1" applyAlignment="1">
      <alignment horizontal="center"/>
    </xf>
    <xf numFmtId="0" fontId="17" fillId="0" borderId="2" xfId="0" applyFont="1" applyBorder="1"/>
    <xf numFmtId="0" fontId="17" fillId="0" borderId="2" xfId="0" applyFont="1" applyBorder="1" applyAlignment="1">
      <alignment horizontal="center"/>
    </xf>
    <xf numFmtId="0" fontId="52" fillId="0" borderId="0" xfId="0" applyFont="1"/>
    <xf numFmtId="0" fontId="17" fillId="0" borderId="3" xfId="0" applyFont="1" applyBorder="1"/>
    <xf numFmtId="0" fontId="17" fillId="0" borderId="5" xfId="0" applyFont="1" applyBorder="1" applyAlignment="1">
      <alignment horizontal="right"/>
    </xf>
    <xf numFmtId="0" fontId="19" fillId="0" borderId="5" xfId="0" applyFont="1" applyBorder="1" applyAlignment="1">
      <alignment horizontal="right"/>
    </xf>
    <xf numFmtId="0" fontId="17" fillId="0" borderId="7" xfId="0" applyFont="1" applyBorder="1"/>
    <xf numFmtId="164" fontId="17" fillId="0" borderId="8" xfId="2" applyNumberFormat="1" applyFont="1" applyBorder="1" applyAlignment="1">
      <alignment horizontal="center"/>
    </xf>
    <xf numFmtId="0" fontId="17" fillId="0" borderId="8" xfId="0" applyFont="1" applyBorder="1" applyAlignment="1">
      <alignment horizontal="center"/>
    </xf>
    <xf numFmtId="37" fontId="17" fillId="0" borderId="0" xfId="0" quotePrefix="1" applyNumberFormat="1" applyFont="1" applyBorder="1"/>
    <xf numFmtId="0" fontId="53" fillId="0" borderId="0" xfId="0" applyFont="1" applyAlignment="1">
      <alignment horizontal="left"/>
    </xf>
    <xf numFmtId="0" fontId="0" fillId="0" borderId="0" xfId="0" applyAlignment="1">
      <alignment horizontal="left"/>
    </xf>
    <xf numFmtId="0" fontId="0" fillId="0" borderId="0" xfId="0" applyAlignment="1">
      <alignment horizontal="justify" vertical="top" wrapText="1"/>
    </xf>
    <xf numFmtId="0" fontId="47" fillId="0" borderId="0" xfId="0" applyFont="1" applyAlignment="1">
      <alignment horizontal="left" vertical="center"/>
    </xf>
    <xf numFmtId="0" fontId="47" fillId="0" borderId="0" xfId="0" applyFont="1" applyAlignment="1">
      <alignment horizontal="left" vertical="center" wrapText="1"/>
    </xf>
    <xf numFmtId="0" fontId="5" fillId="0" borderId="2"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cellXfs>
  <cellStyles count="62">
    <cellStyle name="_x000a_bidires=100_x000d_" xfId="3"/>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3"/>
    <cellStyle name="Bad 3" xfId="32"/>
    <cellStyle name="Calculation 2" xfId="34"/>
    <cellStyle name="Check Cell 2" xfId="35"/>
    <cellStyle name="Comma" xfId="1" builtinId="3"/>
    <cellStyle name="Comma  - Style1" xfId="37"/>
    <cellStyle name="Comma 2" xfId="36"/>
    <cellStyle name="Curren - Style2" xfId="38"/>
    <cellStyle name="Currency 2" xfId="40"/>
    <cellStyle name="Currency 3" xfId="41"/>
    <cellStyle name="Currency 4" xfId="39"/>
    <cellStyle name="Explanatory Text 2" xfId="42"/>
    <cellStyle name="Good 2" xfId="44"/>
    <cellStyle name="Good 3" xfId="43"/>
    <cellStyle name="Heading 1 2" xfId="45"/>
    <cellStyle name="Heading 2 2" xfId="46"/>
    <cellStyle name="Heading 3 2" xfId="47"/>
    <cellStyle name="Heading 4 2" xfId="48"/>
    <cellStyle name="Hyperlink" xfId="6" builtinId="8"/>
    <cellStyle name="Input 2" xfId="49"/>
    <cellStyle name="Linked Cell 2" xfId="50"/>
    <cellStyle name="Neutral 2" xfId="51"/>
    <cellStyle name="Normal" xfId="0" builtinId="0"/>
    <cellStyle name="Normal - Style3" xfId="52"/>
    <cellStyle name="Normal 2" xfId="53"/>
    <cellStyle name="Normal 3" xfId="5"/>
    <cellStyle name="Normal 3 2" xfId="54"/>
    <cellStyle name="Normal 4" xfId="7"/>
    <cellStyle name="Note 2" xfId="55"/>
    <cellStyle name="Output 2" xfId="56"/>
    <cellStyle name="Percent" xfId="2" builtinId="5"/>
    <cellStyle name="Percent 2" xfId="4"/>
    <cellStyle name="Percent 2 2" xfId="57"/>
    <cellStyle name="Percent 3" xfId="58"/>
    <cellStyle name="Title 2" xfId="59"/>
    <cellStyle name="Total 2" xfId="60"/>
    <cellStyle name="Warning Text 2" xfId="6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9050972301097908"/>
          <c:y val="0.1164469147238948"/>
          <c:w val="0.57190214783912807"/>
          <c:h val="0.79358270055815217"/>
        </c:manualLayout>
      </c:layout>
      <c:barChart>
        <c:barDir val="bar"/>
        <c:grouping val="clustered"/>
        <c:varyColors val="0"/>
        <c:ser>
          <c:idx val="1"/>
          <c:order val="0"/>
          <c:tx>
            <c:strRef>
              <c:f>'Exhibit 1'!$C$1</c:f>
              <c:strCache>
                <c:ptCount val="1"/>
                <c:pt idx="0">
                  <c:v>Realized 10-year return (Jan. 2002 to Dec. 2011)</c:v>
                </c:pt>
              </c:strCache>
            </c:strRef>
          </c:tx>
          <c:spPr>
            <a:pattFill prst="dkDnDiag">
              <a:fgClr>
                <a:srgbClr val="FF0000"/>
              </a:fgClr>
              <a:bgClr>
                <a:schemeClr val="bg1"/>
              </a:bgClr>
            </a:pattFill>
          </c:spPr>
          <c:invertIfNegative val="0"/>
          <c:cat>
            <c:strRef>
              <c:f>'Exhibit 1'!$A$2:$A$12</c:f>
              <c:strCache>
                <c:ptCount val="11"/>
                <c:pt idx="0">
                  <c:v>US equities (S&amp;P 500)</c:v>
                </c:pt>
                <c:pt idx="1">
                  <c:v>US Treasury bills</c:v>
                </c:pt>
                <c:pt idx="2">
                  <c:v>US small stocks</c:v>
                </c:pt>
                <c:pt idx="3">
                  <c:v>Europe, Australia, and Far East equities</c:v>
                </c:pt>
                <c:pt idx="4">
                  <c:v>Foreign government bonds</c:v>
                </c:pt>
                <c:pt idx="5">
                  <c:v>US Treasury bonds</c:v>
                </c:pt>
                <c:pt idx="6">
                  <c:v>US inflation-indexed Treasury  bonds</c:v>
                </c:pt>
                <c:pt idx="7">
                  <c:v>International small cap equities</c:v>
                </c:pt>
                <c:pt idx="8">
                  <c:v>Emerging country debt</c:v>
                </c:pt>
                <c:pt idx="9">
                  <c:v>US Real Estate Investment Trusts</c:v>
                </c:pt>
                <c:pt idx="10">
                  <c:v>Emerging market equities</c:v>
                </c:pt>
              </c:strCache>
            </c:strRef>
          </c:cat>
          <c:val>
            <c:numRef>
              <c:f>'Exhibit 1'!$C$2:$C$12</c:f>
              <c:numCache>
                <c:formatCode>0.00%</c:formatCode>
                <c:ptCount val="11"/>
                <c:pt idx="0">
                  <c:v>4.0000000000000001E-3</c:v>
                </c:pt>
                <c:pt idx="1">
                  <c:v>-6.0000000000000001E-3</c:v>
                </c:pt>
                <c:pt idx="2">
                  <c:v>2.4E-2</c:v>
                </c:pt>
                <c:pt idx="3">
                  <c:v>2.8000000000000001E-2</c:v>
                </c:pt>
                <c:pt idx="4">
                  <c:v>5.8999999999999997E-2</c:v>
                </c:pt>
                <c:pt idx="5">
                  <c:v>3.1E-2</c:v>
                </c:pt>
                <c:pt idx="6">
                  <c:v>0.05</c:v>
                </c:pt>
                <c:pt idx="7">
                  <c:v>6.7000000000000004E-2</c:v>
                </c:pt>
                <c:pt idx="8">
                  <c:v>8.3000000000000004E-2</c:v>
                </c:pt>
                <c:pt idx="9">
                  <c:v>6.8000000000000005E-2</c:v>
                </c:pt>
                <c:pt idx="10">
                  <c:v>0.114</c:v>
                </c:pt>
              </c:numCache>
            </c:numRef>
          </c:val>
        </c:ser>
        <c:ser>
          <c:idx val="0"/>
          <c:order val="1"/>
          <c:tx>
            <c:strRef>
              <c:f>'Exhibit 1'!$B$1</c:f>
              <c:strCache>
                <c:ptCount val="1"/>
                <c:pt idx="0">
                  <c:v>GMO 10-year forecast (Dec. 2001)</c:v>
                </c:pt>
              </c:strCache>
            </c:strRef>
          </c:tx>
          <c:invertIfNegative val="0"/>
          <c:cat>
            <c:strRef>
              <c:f>'Exhibit 1'!$A$2:$A$12</c:f>
              <c:strCache>
                <c:ptCount val="11"/>
                <c:pt idx="0">
                  <c:v>US equities (S&amp;P 500)</c:v>
                </c:pt>
                <c:pt idx="1">
                  <c:v>US Treasury bills</c:v>
                </c:pt>
                <c:pt idx="2">
                  <c:v>US small stocks</c:v>
                </c:pt>
                <c:pt idx="3">
                  <c:v>Europe, Australia, and Far East equities</c:v>
                </c:pt>
                <c:pt idx="4">
                  <c:v>Foreign government bonds</c:v>
                </c:pt>
                <c:pt idx="5">
                  <c:v>US Treasury bonds</c:v>
                </c:pt>
                <c:pt idx="6">
                  <c:v>US inflation-indexed Treasury  bonds</c:v>
                </c:pt>
                <c:pt idx="7">
                  <c:v>International small cap equities</c:v>
                </c:pt>
                <c:pt idx="8">
                  <c:v>Emerging country debt</c:v>
                </c:pt>
                <c:pt idx="9">
                  <c:v>US Real Estate Investment Trusts</c:v>
                </c:pt>
                <c:pt idx="10">
                  <c:v>Emerging market equities</c:v>
                </c:pt>
              </c:strCache>
            </c:strRef>
          </c:cat>
          <c:val>
            <c:numRef>
              <c:f>'Exhibit 1'!$B$2:$B$12</c:f>
              <c:numCache>
                <c:formatCode>0.00%</c:formatCode>
                <c:ptCount val="11"/>
                <c:pt idx="0">
                  <c:v>-0.01</c:v>
                </c:pt>
                <c:pt idx="1">
                  <c:v>2.1000000000000001E-2</c:v>
                </c:pt>
                <c:pt idx="2">
                  <c:v>2.1999999999999999E-2</c:v>
                </c:pt>
                <c:pt idx="3">
                  <c:v>2.4E-2</c:v>
                </c:pt>
                <c:pt idx="4">
                  <c:v>2.5999999999999999E-2</c:v>
                </c:pt>
                <c:pt idx="5">
                  <c:v>2.9000000000000001E-2</c:v>
                </c:pt>
                <c:pt idx="6">
                  <c:v>3.5000000000000003E-2</c:v>
                </c:pt>
                <c:pt idx="7">
                  <c:v>5.1999999999999998E-2</c:v>
                </c:pt>
                <c:pt idx="8">
                  <c:v>6.8000000000000005E-2</c:v>
                </c:pt>
                <c:pt idx="9">
                  <c:v>9.0999999999999998E-2</c:v>
                </c:pt>
                <c:pt idx="10">
                  <c:v>9.4E-2</c:v>
                </c:pt>
              </c:numCache>
            </c:numRef>
          </c:val>
        </c:ser>
        <c:dLbls>
          <c:showLegendKey val="0"/>
          <c:showVal val="0"/>
          <c:showCatName val="0"/>
          <c:showSerName val="0"/>
          <c:showPercent val="0"/>
          <c:showBubbleSize val="0"/>
        </c:dLbls>
        <c:gapWidth val="150"/>
        <c:axId val="158932352"/>
        <c:axId val="158934144"/>
      </c:barChart>
      <c:catAx>
        <c:axId val="158932352"/>
        <c:scaling>
          <c:orientation val="minMax"/>
        </c:scaling>
        <c:delete val="0"/>
        <c:axPos val="l"/>
        <c:majorTickMark val="out"/>
        <c:minorTickMark val="none"/>
        <c:tickLblPos val="low"/>
        <c:txPr>
          <a:bodyPr/>
          <a:lstStyle/>
          <a:p>
            <a:pPr>
              <a:defRPr b="1"/>
            </a:pPr>
            <a:endParaRPr lang="en-US"/>
          </a:p>
        </c:txPr>
        <c:crossAx val="158934144"/>
        <c:crosses val="autoZero"/>
        <c:auto val="1"/>
        <c:lblAlgn val="ctr"/>
        <c:lblOffset val="100"/>
        <c:noMultiLvlLbl val="0"/>
      </c:catAx>
      <c:valAx>
        <c:axId val="158934144"/>
        <c:scaling>
          <c:orientation val="minMax"/>
          <c:max val="0.14000000000000001"/>
          <c:min val="-2.0000000000000004E-2"/>
        </c:scaling>
        <c:delete val="0"/>
        <c:axPos val="b"/>
        <c:majorGridlines>
          <c:spPr>
            <a:ln>
              <a:prstDash val="dash"/>
            </a:ln>
          </c:spPr>
        </c:majorGridlines>
        <c:title>
          <c:tx>
            <c:rich>
              <a:bodyPr/>
              <a:lstStyle/>
              <a:p>
                <a:pPr>
                  <a:defRPr/>
                </a:pPr>
                <a:r>
                  <a:rPr lang="en-US"/>
                  <a:t>Annualized real returns</a:t>
                </a:r>
              </a:p>
            </c:rich>
          </c:tx>
          <c:layout>
            <c:manualLayout>
              <c:xMode val="edge"/>
              <c:yMode val="edge"/>
              <c:x val="0.5886437531442571"/>
              <c:y val="1.4010601615974536E-2"/>
            </c:manualLayout>
          </c:layout>
          <c:overlay val="0"/>
        </c:title>
        <c:numFmt formatCode="0%" sourceLinked="0"/>
        <c:majorTickMark val="out"/>
        <c:minorTickMark val="none"/>
        <c:tickLblPos val="high"/>
        <c:crossAx val="158932352"/>
        <c:crosses val="autoZero"/>
        <c:crossBetween val="between"/>
        <c:majorUnit val="2.0000000000000004E-2"/>
      </c:valAx>
    </c:plotArea>
    <c:legend>
      <c:legendPos val="b"/>
      <c:layout/>
      <c:overlay val="0"/>
      <c:txPr>
        <a:bodyPr/>
        <a:lstStyle/>
        <a:p>
          <a:pPr>
            <a:defRPr b="1"/>
          </a:pPr>
          <a:endParaRPr lang="en-US"/>
        </a:p>
      </c:txPr>
    </c:legend>
    <c:plotVisOnly val="1"/>
    <c:dispBlanksAs val="gap"/>
    <c:showDLblsOverMax val="0"/>
  </c:chart>
  <c:spPr>
    <a:ln>
      <a:noFill/>
    </a:ln>
  </c:spPr>
  <c:txPr>
    <a:bodyPr/>
    <a:lstStyle/>
    <a:p>
      <a:pPr>
        <a:defRPr>
          <a:latin typeface="Palatino Linotype"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721381629222063E-2"/>
          <c:y val="3.5178811062543683E-2"/>
          <c:w val="0.89326379336695705"/>
          <c:h val="0.7903960022405323"/>
        </c:manualLayout>
      </c:layout>
      <c:barChart>
        <c:barDir val="col"/>
        <c:grouping val="clustered"/>
        <c:varyColors val="0"/>
        <c:ser>
          <c:idx val="0"/>
          <c:order val="0"/>
          <c:tx>
            <c:strRef>
              <c:f>'Exhibit 2'!$C$2</c:f>
              <c:strCache>
                <c:ptCount val="1"/>
                <c:pt idx="0">
                  <c:v>GMWAX (net of fees)</c:v>
                </c:pt>
              </c:strCache>
            </c:strRef>
          </c:tx>
          <c:invertIfNegative val="0"/>
          <c:cat>
            <c:numRef>
              <c:f>'Exhibit 2'!$A$3:$A$17</c:f>
              <c:numCache>
                <c:formatCode>General</c:formatCode>
                <c:ptCount val="1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numCache>
            </c:numRef>
          </c:cat>
          <c:val>
            <c:numRef>
              <c:f>'Exhibit 2'!$C$3:$C$17</c:f>
              <c:numCache>
                <c:formatCode>0.00%</c:formatCode>
                <c:ptCount val="15"/>
                <c:pt idx="0">
                  <c:v>4.9834904201768504E-2</c:v>
                </c:pt>
                <c:pt idx="1">
                  <c:v>-2.3301005427001087E-2</c:v>
                </c:pt>
                <c:pt idx="2">
                  <c:v>0.18707603253772787</c:v>
                </c:pt>
                <c:pt idx="3">
                  <c:v>-6.5817111608701517E-2</c:v>
                </c:pt>
                <c:pt idx="4">
                  <c:v>-5.6121071175381787E-2</c:v>
                </c:pt>
                <c:pt idx="5">
                  <c:v>1.4468892659809329E-2</c:v>
                </c:pt>
                <c:pt idx="6">
                  <c:v>0.27389134381580904</c:v>
                </c:pt>
                <c:pt idx="7">
                  <c:v>0.12202814633918657</c:v>
                </c:pt>
                <c:pt idx="8">
                  <c:v>6.487433960092126E-2</c:v>
                </c:pt>
                <c:pt idx="9">
                  <c:v>7.3464490608283084E-2</c:v>
                </c:pt>
                <c:pt idx="10">
                  <c:v>3.8383179023596892E-2</c:v>
                </c:pt>
                <c:pt idx="11">
                  <c:v>-0.21175205854214507</c:v>
                </c:pt>
                <c:pt idx="12">
                  <c:v>0.22225328204850214</c:v>
                </c:pt>
                <c:pt idx="13">
                  <c:v>7.2511410099334483E-2</c:v>
                </c:pt>
                <c:pt idx="14">
                  <c:v>1.5946498609829218E-2</c:v>
                </c:pt>
              </c:numCache>
            </c:numRef>
          </c:val>
        </c:ser>
        <c:ser>
          <c:idx val="1"/>
          <c:order val="1"/>
          <c:tx>
            <c:strRef>
              <c:f>'Exhibit 2'!$D$2</c:f>
              <c:strCache>
                <c:ptCount val="1"/>
                <c:pt idx="0">
                  <c:v>Benchmark</c:v>
                </c:pt>
              </c:strCache>
            </c:strRef>
          </c:tx>
          <c:spPr>
            <a:pattFill prst="dkUpDiag">
              <a:fgClr>
                <a:srgbClr val="FF0000"/>
              </a:fgClr>
              <a:bgClr>
                <a:schemeClr val="bg1"/>
              </a:bgClr>
            </a:pattFill>
          </c:spPr>
          <c:invertIfNegative val="0"/>
          <c:cat>
            <c:numRef>
              <c:f>'Exhibit 2'!$A$3:$A$17</c:f>
              <c:numCache>
                <c:formatCode>General</c:formatCode>
                <c:ptCount val="1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numCache>
            </c:numRef>
          </c:cat>
          <c:val>
            <c:numRef>
              <c:f>'Exhibit 2'!$D$3:$D$17</c:f>
              <c:numCache>
                <c:formatCode>0.00%</c:formatCode>
                <c:ptCount val="15"/>
                <c:pt idx="0">
                  <c:v>9.7461550116346718E-2</c:v>
                </c:pt>
                <c:pt idx="1">
                  <c:v>0.16903486163784542</c:v>
                </c:pt>
                <c:pt idx="2">
                  <c:v>0.22079301647562266</c:v>
                </c:pt>
                <c:pt idx="3">
                  <c:v>-0.19893773090115141</c:v>
                </c:pt>
                <c:pt idx="4">
                  <c:v>-0.20293175773710237</c:v>
                </c:pt>
                <c:pt idx="5">
                  <c:v>-0.14602183324005624</c:v>
                </c:pt>
                <c:pt idx="6">
                  <c:v>0.20469320806497726</c:v>
                </c:pt>
                <c:pt idx="7">
                  <c:v>8.9463871158512953E-2</c:v>
                </c:pt>
                <c:pt idx="8">
                  <c:v>2.9829975034237899E-2</c:v>
                </c:pt>
                <c:pt idx="9">
                  <c:v>8.6285895905731325E-2</c:v>
                </c:pt>
                <c:pt idx="10">
                  <c:v>4.6647705135655748E-2</c:v>
                </c:pt>
                <c:pt idx="11">
                  <c:v>-0.2979078593318728</c:v>
                </c:pt>
                <c:pt idx="12">
                  <c:v>0.24315618432684127</c:v>
                </c:pt>
                <c:pt idx="13">
                  <c:v>0.10916984536901464</c:v>
                </c:pt>
                <c:pt idx="14">
                  <c:v>-1.9792797781699512E-2</c:v>
                </c:pt>
              </c:numCache>
            </c:numRef>
          </c:val>
        </c:ser>
        <c:dLbls>
          <c:showLegendKey val="0"/>
          <c:showVal val="0"/>
          <c:showCatName val="0"/>
          <c:showSerName val="0"/>
          <c:showPercent val="0"/>
          <c:showBubbleSize val="0"/>
        </c:dLbls>
        <c:gapWidth val="150"/>
        <c:axId val="169503360"/>
        <c:axId val="169509248"/>
      </c:barChart>
      <c:catAx>
        <c:axId val="169503360"/>
        <c:scaling>
          <c:orientation val="minMax"/>
        </c:scaling>
        <c:delete val="0"/>
        <c:axPos val="b"/>
        <c:numFmt formatCode="General" sourceLinked="1"/>
        <c:majorTickMark val="out"/>
        <c:minorTickMark val="none"/>
        <c:tickLblPos val="low"/>
        <c:txPr>
          <a:bodyPr rot="-5400000" vert="horz"/>
          <a:lstStyle/>
          <a:p>
            <a:pPr>
              <a:defRPr/>
            </a:pPr>
            <a:endParaRPr lang="en-US"/>
          </a:p>
        </c:txPr>
        <c:crossAx val="169509248"/>
        <c:crosses val="autoZero"/>
        <c:auto val="1"/>
        <c:lblAlgn val="ctr"/>
        <c:lblOffset val="100"/>
        <c:noMultiLvlLbl val="0"/>
      </c:catAx>
      <c:valAx>
        <c:axId val="169509248"/>
        <c:scaling>
          <c:orientation val="minMax"/>
        </c:scaling>
        <c:delete val="0"/>
        <c:axPos val="l"/>
        <c:majorGridlines>
          <c:spPr>
            <a:ln w="12700">
              <a:prstDash val="dash"/>
            </a:ln>
          </c:spPr>
        </c:majorGridlines>
        <c:numFmt formatCode="0%" sourceLinked="0"/>
        <c:majorTickMark val="out"/>
        <c:minorTickMark val="none"/>
        <c:tickLblPos val="nextTo"/>
        <c:crossAx val="169503360"/>
        <c:crosses val="autoZero"/>
        <c:crossBetween val="between"/>
      </c:valAx>
    </c:plotArea>
    <c:legend>
      <c:legendPos val="b"/>
      <c:layout/>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22819963873155"/>
          <c:y val="4.1746413709891676E-2"/>
          <c:w val="0.85115389614759018"/>
          <c:h val="0.67683577158194341"/>
        </c:manualLayout>
      </c:layout>
      <c:lineChart>
        <c:grouping val="standard"/>
        <c:varyColors val="0"/>
        <c:ser>
          <c:idx val="0"/>
          <c:order val="0"/>
          <c:tx>
            <c:strRef>
              <c:f>'Exhibit 3'!$B$3</c:f>
              <c:strCache>
                <c:ptCount val="1"/>
                <c:pt idx="0">
                  <c:v>U.S. equities</c:v>
                </c:pt>
              </c:strCache>
            </c:strRef>
          </c:tx>
          <c:spPr>
            <a:ln w="22225"/>
          </c:spPr>
          <c:marker>
            <c:symbol val="triangle"/>
            <c:size val="7"/>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3'!$B$4:$B$19</c:f>
              <c:numCache>
                <c:formatCode>0.00%</c:formatCode>
                <c:ptCount val="16"/>
                <c:pt idx="0">
                  <c:v>0.26304737565754205</c:v>
                </c:pt>
                <c:pt idx="1">
                  <c:v>0.27463163184490513</c:v>
                </c:pt>
                <c:pt idx="2">
                  <c:v>0.24831712138993917</c:v>
                </c:pt>
                <c:pt idx="3">
                  <c:v>0.252181157612963</c:v>
                </c:pt>
                <c:pt idx="4">
                  <c:v>0.26595592638374882</c:v>
                </c:pt>
                <c:pt idx="5">
                  <c:v>0.2371119792803299</c:v>
                </c:pt>
                <c:pt idx="6">
                  <c:v>0.23715644488857152</c:v>
                </c:pt>
                <c:pt idx="7">
                  <c:v>0.25835263888761523</c:v>
                </c:pt>
                <c:pt idx="8">
                  <c:v>0.26945218074959659</c:v>
                </c:pt>
                <c:pt idx="9">
                  <c:v>0.26400766652980312</c:v>
                </c:pt>
                <c:pt idx="10">
                  <c:v>0.25029642491174059</c:v>
                </c:pt>
                <c:pt idx="11">
                  <c:v>0.13240525681929968</c:v>
                </c:pt>
                <c:pt idx="12">
                  <c:v>0.26401732111616694</c:v>
                </c:pt>
                <c:pt idx="13">
                  <c:v>0.32763962064599955</c:v>
                </c:pt>
                <c:pt idx="14">
                  <c:v>0.25881589599299809</c:v>
                </c:pt>
                <c:pt idx="15">
                  <c:v>0.29380985465883491</c:v>
                </c:pt>
              </c:numCache>
            </c:numRef>
          </c:val>
          <c:smooth val="0"/>
        </c:ser>
        <c:ser>
          <c:idx val="1"/>
          <c:order val="1"/>
          <c:tx>
            <c:strRef>
              <c:f>'Exhibit 3'!$C$3</c:f>
              <c:strCache>
                <c:ptCount val="1"/>
                <c:pt idx="0">
                  <c:v>U.S. fixed income</c:v>
                </c:pt>
              </c:strCache>
            </c:strRef>
          </c:tx>
          <c:spPr>
            <a:ln w="19050"/>
          </c:spPr>
          <c:marker>
            <c:symbol val="circle"/>
            <c:size val="7"/>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3'!$C$4:$C$19</c:f>
              <c:numCache>
                <c:formatCode>0.00%</c:formatCode>
                <c:ptCount val="16"/>
                <c:pt idx="0">
                  <c:v>0.30191107622421209</c:v>
                </c:pt>
                <c:pt idx="1">
                  <c:v>0.40743405559632634</c:v>
                </c:pt>
                <c:pt idx="2">
                  <c:v>0.44959802003697946</c:v>
                </c:pt>
                <c:pt idx="3">
                  <c:v>0.41746894120766925</c:v>
                </c:pt>
                <c:pt idx="4">
                  <c:v>0.42591651301325029</c:v>
                </c:pt>
                <c:pt idx="5">
                  <c:v>0.41438519815771102</c:v>
                </c:pt>
                <c:pt idx="6">
                  <c:v>0.31258230454756014</c:v>
                </c:pt>
                <c:pt idx="7">
                  <c:v>0.26381667662129199</c:v>
                </c:pt>
                <c:pt idx="8">
                  <c:v>0.27647666959117467</c:v>
                </c:pt>
                <c:pt idx="9">
                  <c:v>0.32369299303723198</c:v>
                </c:pt>
                <c:pt idx="10">
                  <c:v>0.44120084040570301</c:v>
                </c:pt>
                <c:pt idx="11">
                  <c:v>0.46233857532262007</c:v>
                </c:pt>
                <c:pt idx="12">
                  <c:v>0.4468141803076886</c:v>
                </c:pt>
                <c:pt idx="13">
                  <c:v>0.28554998120280833</c:v>
                </c:pt>
                <c:pt idx="14">
                  <c:v>0.38076819564013242</c:v>
                </c:pt>
                <c:pt idx="15">
                  <c:v>0.36066332764720815</c:v>
                </c:pt>
              </c:numCache>
            </c:numRef>
          </c:val>
          <c:smooth val="0"/>
        </c:ser>
        <c:ser>
          <c:idx val="2"/>
          <c:order val="2"/>
          <c:tx>
            <c:strRef>
              <c:f>'Exhibit 3'!$D$3</c:f>
              <c:strCache>
                <c:ptCount val="1"/>
                <c:pt idx="0">
                  <c:v>International equities</c:v>
                </c:pt>
              </c:strCache>
            </c:strRef>
          </c:tx>
          <c:spPr>
            <a:ln w="22225"/>
          </c:spPr>
          <c:marker>
            <c:symbol val="x"/>
            <c:size val="5"/>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3'!$D$4:$D$19</c:f>
              <c:numCache>
                <c:formatCode>0.00%</c:formatCode>
                <c:ptCount val="16"/>
                <c:pt idx="0">
                  <c:v>0.24013297321679197</c:v>
                </c:pt>
                <c:pt idx="1">
                  <c:v>0.22527010491557942</c:v>
                </c:pt>
                <c:pt idx="2">
                  <c:v>0.1896706035728323</c:v>
                </c:pt>
                <c:pt idx="3">
                  <c:v>0.22110390865756971</c:v>
                </c:pt>
                <c:pt idx="4">
                  <c:v>0.22499148058714594</c:v>
                </c:pt>
                <c:pt idx="5">
                  <c:v>0.21636757775995186</c:v>
                </c:pt>
                <c:pt idx="6">
                  <c:v>0.27136277113722379</c:v>
                </c:pt>
                <c:pt idx="7">
                  <c:v>0.37073664006719298</c:v>
                </c:pt>
                <c:pt idx="8">
                  <c:v>0.32859837035687078</c:v>
                </c:pt>
                <c:pt idx="9">
                  <c:v>0.30906138387831944</c:v>
                </c:pt>
                <c:pt idx="10">
                  <c:v>0.26992083901999209</c:v>
                </c:pt>
                <c:pt idx="11">
                  <c:v>0.39638373049098058</c:v>
                </c:pt>
                <c:pt idx="12">
                  <c:v>0.28576011780977134</c:v>
                </c:pt>
                <c:pt idx="13">
                  <c:v>0.38285535869677656</c:v>
                </c:pt>
                <c:pt idx="14">
                  <c:v>0.35570282173386397</c:v>
                </c:pt>
                <c:pt idx="15">
                  <c:v>0.34058571370940915</c:v>
                </c:pt>
              </c:numCache>
            </c:numRef>
          </c:val>
          <c:smooth val="0"/>
        </c:ser>
        <c:ser>
          <c:idx val="3"/>
          <c:order val="3"/>
          <c:tx>
            <c:strRef>
              <c:f>'Exhibit 3'!$E$3</c:f>
              <c:strCache>
                <c:ptCount val="1"/>
                <c:pt idx="0">
                  <c:v>International fixed income</c:v>
                </c:pt>
              </c:strCache>
            </c:strRef>
          </c:tx>
          <c:spPr>
            <a:ln w="22225"/>
          </c:spPr>
          <c:marker>
            <c:symbol val="square"/>
            <c:size val="5"/>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3'!$E$4:$E$19</c:f>
              <c:numCache>
                <c:formatCode>0.00%</c:formatCode>
                <c:ptCount val="16"/>
                <c:pt idx="0">
                  <c:v>0.1342265423130099</c:v>
                </c:pt>
                <c:pt idx="1">
                  <c:v>3.2670053335207158E-2</c:v>
                </c:pt>
                <c:pt idx="2">
                  <c:v>6.4695774353552074E-2</c:v>
                </c:pt>
                <c:pt idx="3">
                  <c:v>5.8352082814187932E-2</c:v>
                </c:pt>
                <c:pt idx="4">
                  <c:v>1.8817043564112429E-2</c:v>
                </c:pt>
                <c:pt idx="5">
                  <c:v>4.8274010947760418E-2</c:v>
                </c:pt>
                <c:pt idx="6">
                  <c:v>0.10901319502460792</c:v>
                </c:pt>
                <c:pt idx="7">
                  <c:v>7.1656605875316803E-2</c:v>
                </c:pt>
                <c:pt idx="8">
                  <c:v>0.10184398552954962</c:v>
                </c:pt>
                <c:pt idx="9">
                  <c:v>5.8563348569003124E-2</c:v>
                </c:pt>
                <c:pt idx="10">
                  <c:v>1.4345040550232361E-2</c:v>
                </c:pt>
                <c:pt idx="11">
                  <c:v>8.8724373670997017E-3</c:v>
                </c:pt>
                <c:pt idx="12">
                  <c:v>3.408380766373119E-3</c:v>
                </c:pt>
                <c:pt idx="13">
                  <c:v>3.955039454415628E-3</c:v>
                </c:pt>
                <c:pt idx="14">
                  <c:v>4.7130866330055126E-3</c:v>
                </c:pt>
                <c:pt idx="15">
                  <c:v>4.9411039845477537E-3</c:v>
                </c:pt>
              </c:numCache>
            </c:numRef>
          </c:val>
          <c:smooth val="0"/>
        </c:ser>
        <c:ser>
          <c:idx val="4"/>
          <c:order val="4"/>
          <c:tx>
            <c:strRef>
              <c:f>'Exhibit 3'!$F$3</c:f>
              <c:strCache>
                <c:ptCount val="1"/>
                <c:pt idx="0">
                  <c:v>Other</c:v>
                </c:pt>
              </c:strCache>
            </c:strRef>
          </c:tx>
          <c:spPr>
            <a:ln>
              <a:solidFill>
                <a:srgbClr val="FFC000"/>
              </a:solidFill>
              <a:prstDash val="sysDash"/>
            </a:ln>
          </c:spPr>
          <c:marker>
            <c:symbol val="none"/>
          </c:marker>
          <c:cat>
            <c:numRef>
              <c:f>'Exhibit 3'!$A$4:$A$19</c:f>
              <c:numCache>
                <c:formatCode>General</c:formatCode>
                <c:ptCount val="16"/>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numCache>
            </c:numRef>
          </c:cat>
          <c:val>
            <c:numRef>
              <c:f>'Exhibit 3'!$F$4:$F$19</c:f>
              <c:numCache>
                <c:formatCode>0.00%</c:formatCode>
                <c:ptCount val="16"/>
                <c:pt idx="0">
                  <c:v>6.0682032588443971E-2</c:v>
                </c:pt>
                <c:pt idx="1">
                  <c:v>5.9994154307981919E-2</c:v>
                </c:pt>
                <c:pt idx="2">
                  <c:v>4.7718480646697037E-2</c:v>
                </c:pt>
                <c:pt idx="3">
                  <c:v>5.089390970761009E-2</c:v>
                </c:pt>
                <c:pt idx="4">
                  <c:v>6.4319036451742417E-2</c:v>
                </c:pt>
                <c:pt idx="5">
                  <c:v>8.3861233854246806E-2</c:v>
                </c:pt>
                <c:pt idx="6">
                  <c:v>6.9885284402036604E-2</c:v>
                </c:pt>
                <c:pt idx="7">
                  <c:v>3.5437438548583042E-2</c:v>
                </c:pt>
                <c:pt idx="8">
                  <c:v>2.45568534070792E-2</c:v>
                </c:pt>
                <c:pt idx="9">
                  <c:v>4.4674607985642267E-2</c:v>
                </c:pt>
                <c:pt idx="10">
                  <c:v>2.4236855112331927E-2</c:v>
                </c:pt>
                <c:pt idx="11">
                  <c:v>0</c:v>
                </c:pt>
                <c:pt idx="12">
                  <c:v>0</c:v>
                </c:pt>
                <c:pt idx="13">
                  <c:v>0</c:v>
                </c:pt>
                <c:pt idx="14">
                  <c:v>0</c:v>
                </c:pt>
                <c:pt idx="15">
                  <c:v>0</c:v>
                </c:pt>
              </c:numCache>
            </c:numRef>
          </c:val>
          <c:smooth val="0"/>
        </c:ser>
        <c:dLbls>
          <c:showLegendKey val="0"/>
          <c:showVal val="0"/>
          <c:showCatName val="0"/>
          <c:showSerName val="0"/>
          <c:showPercent val="0"/>
          <c:showBubbleSize val="0"/>
        </c:dLbls>
        <c:marker val="1"/>
        <c:smooth val="0"/>
        <c:axId val="180758016"/>
        <c:axId val="180759552"/>
      </c:lineChart>
      <c:catAx>
        <c:axId val="1807580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0759552"/>
        <c:crosses val="autoZero"/>
        <c:auto val="1"/>
        <c:lblAlgn val="ctr"/>
        <c:lblOffset val="100"/>
        <c:tickLblSkip val="1"/>
        <c:noMultiLvlLbl val="0"/>
      </c:catAx>
      <c:valAx>
        <c:axId val="180759552"/>
        <c:scaling>
          <c:orientation val="minMax"/>
        </c:scaling>
        <c:delete val="0"/>
        <c:axPos val="l"/>
        <c:majorGridlines>
          <c:spPr>
            <a:ln>
              <a:prstDash val="dash"/>
            </a:ln>
          </c:spPr>
        </c:majorGridlines>
        <c:title>
          <c:tx>
            <c:rich>
              <a:bodyPr rot="-5400000" vert="horz"/>
              <a:lstStyle/>
              <a:p>
                <a:pPr>
                  <a:defRPr/>
                </a:pPr>
                <a:r>
                  <a:rPr lang="en-US"/>
                  <a:t>% of Portfolio</a:t>
                </a:r>
                <a:r>
                  <a:rPr lang="en-US" baseline="0"/>
                  <a:t> by Market Value</a:t>
                </a:r>
                <a:endParaRPr lang="en-US"/>
              </a:p>
            </c:rich>
          </c:tx>
          <c:layout>
            <c:manualLayout>
              <c:xMode val="edge"/>
              <c:yMode val="edge"/>
              <c:x val="1.5292680942898226E-2"/>
              <c:y val="0.26655825301871944"/>
            </c:manualLayout>
          </c:layout>
          <c:overlay val="0"/>
        </c:title>
        <c:numFmt formatCode="0%" sourceLinked="0"/>
        <c:majorTickMark val="out"/>
        <c:minorTickMark val="none"/>
        <c:tickLblPos val="nextTo"/>
        <c:crossAx val="180758016"/>
        <c:crosses val="autoZero"/>
        <c:crossBetween val="between"/>
      </c:valAx>
    </c:plotArea>
    <c:legend>
      <c:legendPos val="b"/>
      <c:layout>
        <c:manualLayout>
          <c:xMode val="edge"/>
          <c:yMode val="edge"/>
          <c:x val="0.1083304451111424"/>
          <c:y val="0.82197350452083251"/>
          <c:w val="0.82370487303254902"/>
          <c:h val="0.15959350584078344"/>
        </c:manualLayout>
      </c:layout>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Real Drawdown on US Stocks</a:t>
            </a:r>
            <a:br>
              <a:rPr lang="en-US" sz="1600"/>
            </a:br>
            <a:r>
              <a:rPr lang="en-US" sz="1600"/>
              <a:t>(% Real loss from recent high-water mark)</a:t>
            </a:r>
          </a:p>
        </c:rich>
      </c:tx>
      <c:layout>
        <c:manualLayout>
          <c:xMode val="edge"/>
          <c:yMode val="edge"/>
          <c:x val="0.23000452026829979"/>
          <c:y val="4.6296296296296294E-3"/>
        </c:manualLayout>
      </c:layout>
      <c:overlay val="0"/>
    </c:title>
    <c:autoTitleDeleted val="0"/>
    <c:plotArea>
      <c:layout>
        <c:manualLayout>
          <c:layoutTarget val="inner"/>
          <c:xMode val="edge"/>
          <c:yMode val="edge"/>
          <c:x val="9.7631889763779525E-2"/>
          <c:y val="0.1613463594828424"/>
          <c:w val="0.87181255468066488"/>
          <c:h val="0.64177092446777484"/>
        </c:manualLayout>
      </c:layout>
      <c:barChart>
        <c:barDir val="col"/>
        <c:grouping val="clustered"/>
        <c:varyColors val="0"/>
        <c:ser>
          <c:idx val="0"/>
          <c:order val="0"/>
          <c:tx>
            <c:strRef>
              <c:f>'Exhibit 4'!$B$1</c:f>
              <c:strCache>
                <c:ptCount val="1"/>
                <c:pt idx="0">
                  <c:v>Recession</c:v>
                </c:pt>
              </c:strCache>
            </c:strRef>
          </c:tx>
          <c:spPr>
            <a:solidFill>
              <a:schemeClr val="bg1">
                <a:lumMod val="85000"/>
              </a:schemeClr>
            </a:solidFill>
          </c:spPr>
          <c:invertIfNegative val="0"/>
          <c:cat>
            <c:numRef>
              <c:f>'Exhibit 4'!$A$2:$A$143</c:f>
              <c:numCache>
                <c:formatCode>General</c:formatCode>
                <c:ptCount val="142"/>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numCache>
            </c:numRef>
          </c:cat>
          <c:val>
            <c:numRef>
              <c:f>'Exhibit 4'!$B$2:$B$143</c:f>
              <c:numCache>
                <c:formatCode>#,##0_);\(#,##0\)</c:formatCode>
                <c:ptCount val="142"/>
                <c:pt idx="1">
                  <c:v>0</c:v>
                </c:pt>
                <c:pt idx="2">
                  <c:v>0</c:v>
                </c:pt>
                <c:pt idx="3">
                  <c:v>1</c:v>
                </c:pt>
                <c:pt idx="4">
                  <c:v>1</c:v>
                </c:pt>
                <c:pt idx="5">
                  <c:v>1</c:v>
                </c:pt>
                <c:pt idx="6">
                  <c:v>1</c:v>
                </c:pt>
                <c:pt idx="7">
                  <c:v>1</c:v>
                </c:pt>
                <c:pt idx="8">
                  <c:v>1</c:v>
                </c:pt>
                <c:pt idx="9">
                  <c:v>0</c:v>
                </c:pt>
                <c:pt idx="10">
                  <c:v>0</c:v>
                </c:pt>
                <c:pt idx="11">
                  <c:v>0</c:v>
                </c:pt>
                <c:pt idx="12">
                  <c:v>1</c:v>
                </c:pt>
                <c:pt idx="13">
                  <c:v>1</c:v>
                </c:pt>
                <c:pt idx="14">
                  <c:v>1</c:v>
                </c:pt>
                <c:pt idx="15">
                  <c:v>0</c:v>
                </c:pt>
                <c:pt idx="16">
                  <c:v>0</c:v>
                </c:pt>
                <c:pt idx="17">
                  <c:v>1</c:v>
                </c:pt>
                <c:pt idx="18">
                  <c:v>0</c:v>
                </c:pt>
                <c:pt idx="19">
                  <c:v>0</c:v>
                </c:pt>
                <c:pt idx="20">
                  <c:v>1</c:v>
                </c:pt>
                <c:pt idx="21">
                  <c:v>0</c:v>
                </c:pt>
                <c:pt idx="22">
                  <c:v>0</c:v>
                </c:pt>
                <c:pt idx="23">
                  <c:v>1</c:v>
                </c:pt>
                <c:pt idx="24">
                  <c:v>0</c:v>
                </c:pt>
                <c:pt idx="25">
                  <c:v>0</c:v>
                </c:pt>
                <c:pt idx="26">
                  <c:v>1</c:v>
                </c:pt>
                <c:pt idx="27">
                  <c:v>0</c:v>
                </c:pt>
                <c:pt idx="28">
                  <c:v>0</c:v>
                </c:pt>
                <c:pt idx="29">
                  <c:v>1</c:v>
                </c:pt>
                <c:pt idx="30">
                  <c:v>1</c:v>
                </c:pt>
                <c:pt idx="31">
                  <c:v>0</c:v>
                </c:pt>
                <c:pt idx="32">
                  <c:v>0</c:v>
                </c:pt>
                <c:pt idx="33">
                  <c:v>1</c:v>
                </c:pt>
                <c:pt idx="34">
                  <c:v>0</c:v>
                </c:pt>
                <c:pt idx="35">
                  <c:v>0</c:v>
                </c:pt>
                <c:pt idx="36">
                  <c:v>0</c:v>
                </c:pt>
                <c:pt idx="37">
                  <c:v>1</c:v>
                </c:pt>
                <c:pt idx="38">
                  <c:v>0</c:v>
                </c:pt>
                <c:pt idx="39">
                  <c:v>0</c:v>
                </c:pt>
                <c:pt idx="40">
                  <c:v>1</c:v>
                </c:pt>
                <c:pt idx="41">
                  <c:v>1</c:v>
                </c:pt>
                <c:pt idx="42">
                  <c:v>0</c:v>
                </c:pt>
                <c:pt idx="43">
                  <c:v>1</c:v>
                </c:pt>
                <c:pt idx="44">
                  <c:v>1</c:v>
                </c:pt>
                <c:pt idx="45">
                  <c:v>0</c:v>
                </c:pt>
                <c:pt idx="46">
                  <c:v>0</c:v>
                </c:pt>
                <c:pt idx="47">
                  <c:v>0</c:v>
                </c:pt>
                <c:pt idx="48">
                  <c:v>1</c:v>
                </c:pt>
                <c:pt idx="49">
                  <c:v>0</c:v>
                </c:pt>
                <c:pt idx="50">
                  <c:v>1</c:v>
                </c:pt>
                <c:pt idx="51">
                  <c:v>0</c:v>
                </c:pt>
                <c:pt idx="52">
                  <c:v>0</c:v>
                </c:pt>
                <c:pt idx="53">
                  <c:v>1</c:v>
                </c:pt>
                <c:pt idx="54">
                  <c:v>0</c:v>
                </c:pt>
                <c:pt idx="55">
                  <c:v>0</c:v>
                </c:pt>
                <c:pt idx="56">
                  <c:v>1</c:v>
                </c:pt>
                <c:pt idx="57">
                  <c:v>1</c:v>
                </c:pt>
                <c:pt idx="58">
                  <c:v>0</c:v>
                </c:pt>
                <c:pt idx="59">
                  <c:v>1</c:v>
                </c:pt>
                <c:pt idx="60">
                  <c:v>1</c:v>
                </c:pt>
                <c:pt idx="61">
                  <c:v>1</c:v>
                </c:pt>
                <c:pt idx="62">
                  <c:v>1</c:v>
                </c:pt>
                <c:pt idx="63">
                  <c:v>0</c:v>
                </c:pt>
                <c:pt idx="64">
                  <c:v>0</c:v>
                </c:pt>
                <c:pt idx="65">
                  <c:v>0</c:v>
                </c:pt>
                <c:pt idx="66">
                  <c:v>0</c:v>
                </c:pt>
                <c:pt idx="67">
                  <c:v>1</c:v>
                </c:pt>
                <c:pt idx="68">
                  <c:v>0</c:v>
                </c:pt>
                <c:pt idx="69">
                  <c:v>0</c:v>
                </c:pt>
                <c:pt idx="70">
                  <c:v>0</c:v>
                </c:pt>
                <c:pt idx="71">
                  <c:v>0</c:v>
                </c:pt>
                <c:pt idx="72">
                  <c:v>0</c:v>
                </c:pt>
                <c:pt idx="73">
                  <c:v>0</c:v>
                </c:pt>
                <c:pt idx="74">
                  <c:v>0</c:v>
                </c:pt>
                <c:pt idx="75">
                  <c:v>1</c:v>
                </c:pt>
                <c:pt idx="76">
                  <c:v>0</c:v>
                </c:pt>
                <c:pt idx="77">
                  <c:v>0</c:v>
                </c:pt>
                <c:pt idx="78">
                  <c:v>0</c:v>
                </c:pt>
                <c:pt idx="79">
                  <c:v>1</c:v>
                </c:pt>
                <c:pt idx="80">
                  <c:v>0</c:v>
                </c:pt>
                <c:pt idx="81">
                  <c:v>0</c:v>
                </c:pt>
                <c:pt idx="82">
                  <c:v>0</c:v>
                </c:pt>
                <c:pt idx="83">
                  <c:v>1</c:v>
                </c:pt>
                <c:pt idx="84">
                  <c:v>0</c:v>
                </c:pt>
                <c:pt idx="85">
                  <c:v>0</c:v>
                </c:pt>
                <c:pt idx="86">
                  <c:v>0</c:v>
                </c:pt>
                <c:pt idx="87">
                  <c:v>1</c:v>
                </c:pt>
                <c:pt idx="88">
                  <c:v>0</c:v>
                </c:pt>
                <c:pt idx="89">
                  <c:v>0</c:v>
                </c:pt>
                <c:pt idx="90">
                  <c:v>1</c:v>
                </c:pt>
                <c:pt idx="91">
                  <c:v>0</c:v>
                </c:pt>
                <c:pt idx="92">
                  <c:v>0</c:v>
                </c:pt>
                <c:pt idx="93">
                  <c:v>0</c:v>
                </c:pt>
                <c:pt idx="94">
                  <c:v>0</c:v>
                </c:pt>
                <c:pt idx="95">
                  <c:v>0</c:v>
                </c:pt>
                <c:pt idx="96">
                  <c:v>0</c:v>
                </c:pt>
                <c:pt idx="97">
                  <c:v>0</c:v>
                </c:pt>
                <c:pt idx="98">
                  <c:v>0</c:v>
                </c:pt>
                <c:pt idx="99">
                  <c:v>0</c:v>
                </c:pt>
                <c:pt idx="100">
                  <c:v>1</c:v>
                </c:pt>
                <c:pt idx="101">
                  <c:v>0</c:v>
                </c:pt>
                <c:pt idx="102">
                  <c:v>0</c:v>
                </c:pt>
                <c:pt idx="103">
                  <c:v>0</c:v>
                </c:pt>
                <c:pt idx="104">
                  <c:v>1</c:v>
                </c:pt>
                <c:pt idx="105">
                  <c:v>0</c:v>
                </c:pt>
                <c:pt idx="106">
                  <c:v>0</c:v>
                </c:pt>
                <c:pt idx="107">
                  <c:v>0</c:v>
                </c:pt>
                <c:pt idx="108">
                  <c:v>0</c:v>
                </c:pt>
                <c:pt idx="109">
                  <c:v>0</c:v>
                </c:pt>
                <c:pt idx="110">
                  <c:v>0</c:v>
                </c:pt>
                <c:pt idx="111">
                  <c:v>1</c:v>
                </c:pt>
                <c:pt idx="112">
                  <c:v>1</c:v>
                </c:pt>
                <c:pt idx="113">
                  <c:v>0</c:v>
                </c:pt>
                <c:pt idx="114">
                  <c:v>0</c:v>
                </c:pt>
                <c:pt idx="115">
                  <c:v>0</c:v>
                </c:pt>
                <c:pt idx="116">
                  <c:v>0</c:v>
                </c:pt>
                <c:pt idx="117">
                  <c:v>0</c:v>
                </c:pt>
                <c:pt idx="118">
                  <c:v>0</c:v>
                </c:pt>
                <c:pt idx="119">
                  <c:v>0</c:v>
                </c:pt>
                <c:pt idx="120">
                  <c:v>1</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1</c:v>
                </c:pt>
                <c:pt idx="139">
                  <c:v>0</c:v>
                </c:pt>
                <c:pt idx="140">
                  <c:v>0</c:v>
                </c:pt>
                <c:pt idx="141">
                  <c:v>0</c:v>
                </c:pt>
              </c:numCache>
            </c:numRef>
          </c:val>
        </c:ser>
        <c:dLbls>
          <c:showLegendKey val="0"/>
          <c:showVal val="0"/>
          <c:showCatName val="0"/>
          <c:showSerName val="0"/>
          <c:showPercent val="0"/>
          <c:showBubbleSize val="0"/>
        </c:dLbls>
        <c:gapWidth val="0"/>
        <c:axId val="180788224"/>
        <c:axId val="181539584"/>
      </c:barChart>
      <c:lineChart>
        <c:grouping val="standard"/>
        <c:varyColors val="0"/>
        <c:ser>
          <c:idx val="5"/>
          <c:order val="1"/>
          <c:tx>
            <c:strRef>
              <c:f>'Exhibit 4'!$F$1</c:f>
              <c:strCache>
                <c:ptCount val="1"/>
                <c:pt idx="0">
                  <c:v>Real Stock Market Drawdown</c:v>
                </c:pt>
              </c:strCache>
            </c:strRef>
          </c:tx>
          <c:spPr>
            <a:ln>
              <a:solidFill>
                <a:srgbClr val="FF0000"/>
              </a:solidFill>
            </a:ln>
          </c:spPr>
          <c:marker>
            <c:symbol val="none"/>
          </c:marker>
          <c:cat>
            <c:numRef>
              <c:f>'Exhibit 4'!$A$2:$A$143</c:f>
              <c:numCache>
                <c:formatCode>General</c:formatCode>
                <c:ptCount val="142"/>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numCache>
            </c:numRef>
          </c:cat>
          <c:val>
            <c:numRef>
              <c:f>'Exhibit 4'!$F$2:$F$143</c:f>
              <c:numCache>
                <c:formatCode>0.00%</c:formatCode>
                <c:ptCount val="142"/>
                <c:pt idx="1">
                  <c:v>0</c:v>
                </c:pt>
                <c:pt idx="2">
                  <c:v>0</c:v>
                </c:pt>
                <c:pt idx="3">
                  <c:v>0</c:v>
                </c:pt>
                <c:pt idx="4">
                  <c:v>0</c:v>
                </c:pt>
                <c:pt idx="5">
                  <c:v>0</c:v>
                </c:pt>
                <c:pt idx="6">
                  <c:v>0.1442791702381373</c:v>
                </c:pt>
                <c:pt idx="7">
                  <c:v>1.691801959864303E-2</c:v>
                </c:pt>
                <c:pt idx="8">
                  <c:v>0</c:v>
                </c:pt>
                <c:pt idx="9">
                  <c:v>0</c:v>
                </c:pt>
                <c:pt idx="10">
                  <c:v>0</c:v>
                </c:pt>
                <c:pt idx="11">
                  <c:v>6.7292277855849347E-2</c:v>
                </c:pt>
                <c:pt idx="12">
                  <c:v>1.5814412109848131E-2</c:v>
                </c:pt>
                <c:pt idx="13">
                  <c:v>0</c:v>
                </c:pt>
                <c:pt idx="14">
                  <c:v>2.0663618456051691E-2</c:v>
                </c:pt>
                <c:pt idx="15">
                  <c:v>0</c:v>
                </c:pt>
                <c:pt idx="16">
                  <c:v>0</c:v>
                </c:pt>
                <c:pt idx="17">
                  <c:v>4.8879265380127102E-2</c:v>
                </c:pt>
                <c:pt idx="18">
                  <c:v>0</c:v>
                </c:pt>
                <c:pt idx="19">
                  <c:v>0</c:v>
                </c:pt>
                <c:pt idx="20">
                  <c:v>8.2418936141739341E-2</c:v>
                </c:pt>
                <c:pt idx="21">
                  <c:v>0</c:v>
                </c:pt>
                <c:pt idx="22">
                  <c:v>1.5044425524110783E-2</c:v>
                </c:pt>
                <c:pt idx="23">
                  <c:v>7.5055009307920195E-2</c:v>
                </c:pt>
                <c:pt idx="24">
                  <c:v>3.5625437326519682E-3</c:v>
                </c:pt>
                <c:pt idx="25">
                  <c:v>0</c:v>
                </c:pt>
                <c:pt idx="26">
                  <c:v>0</c:v>
                </c:pt>
                <c:pt idx="27">
                  <c:v>0</c:v>
                </c:pt>
                <c:pt idx="28">
                  <c:v>0</c:v>
                </c:pt>
                <c:pt idx="29">
                  <c:v>0.1122186755717991</c:v>
                </c:pt>
                <c:pt idx="30">
                  <c:v>0</c:v>
                </c:pt>
                <c:pt idx="31">
                  <c:v>0</c:v>
                </c:pt>
                <c:pt idx="32">
                  <c:v>1.2653943836344439E-2</c:v>
                </c:pt>
                <c:pt idx="33">
                  <c:v>0.14182401098987829</c:v>
                </c:pt>
                <c:pt idx="34">
                  <c:v>0</c:v>
                </c:pt>
                <c:pt idx="35">
                  <c:v>0</c:v>
                </c:pt>
                <c:pt idx="36">
                  <c:v>3.4284311563531067E-2</c:v>
                </c:pt>
                <c:pt idx="37">
                  <c:v>0.24741002907896903</c:v>
                </c:pt>
                <c:pt idx="38">
                  <c:v>0</c:v>
                </c:pt>
                <c:pt idx="39">
                  <c:v>0</c:v>
                </c:pt>
                <c:pt idx="40">
                  <c:v>0</c:v>
                </c:pt>
                <c:pt idx="41">
                  <c:v>0</c:v>
                </c:pt>
                <c:pt idx="42">
                  <c:v>5.083143125669265E-4</c:v>
                </c:pt>
                <c:pt idx="43">
                  <c:v>6.7893398928268178E-2</c:v>
                </c:pt>
                <c:pt idx="44">
                  <c:v>0.12894446828410244</c:v>
                </c:pt>
                <c:pt idx="45">
                  <c:v>0</c:v>
                </c:pt>
                <c:pt idx="46">
                  <c:v>3.4893414314636106E-2</c:v>
                </c:pt>
                <c:pt idx="47">
                  <c:v>0.33419315035902242</c:v>
                </c:pt>
                <c:pt idx="48">
                  <c:v>0.34026552821688372</c:v>
                </c:pt>
                <c:pt idx="49">
                  <c:v>0.32748495546559864</c:v>
                </c:pt>
                <c:pt idx="50">
                  <c:v>0.41047805007154881</c:v>
                </c:pt>
                <c:pt idx="51">
                  <c:v>0.27663249280161406</c:v>
                </c:pt>
                <c:pt idx="52">
                  <c:v>6.1999255526320018E-2</c:v>
                </c:pt>
                <c:pt idx="53">
                  <c:v>4.2029349438220343E-2</c:v>
                </c:pt>
                <c:pt idx="54">
                  <c:v>0</c:v>
                </c:pt>
                <c:pt idx="55">
                  <c:v>0</c:v>
                </c:pt>
                <c:pt idx="56">
                  <c:v>0</c:v>
                </c:pt>
                <c:pt idx="57">
                  <c:v>0</c:v>
                </c:pt>
                <c:pt idx="58">
                  <c:v>0</c:v>
                </c:pt>
                <c:pt idx="59">
                  <c:v>8.7691069991954751E-2</c:v>
                </c:pt>
                <c:pt idx="60">
                  <c:v>0.23350921771779165</c:v>
                </c:pt>
                <c:pt idx="61">
                  <c:v>0.51360837691704453</c:v>
                </c:pt>
                <c:pt idx="62">
                  <c:v>0.5069441711538738</c:v>
                </c:pt>
                <c:pt idx="63">
                  <c:v>0.25377811568338882</c:v>
                </c:pt>
                <c:pt idx="64">
                  <c:v>0.33276069206504144</c:v>
                </c:pt>
                <c:pt idx="65">
                  <c:v>0</c:v>
                </c:pt>
                <c:pt idx="66">
                  <c:v>0</c:v>
                </c:pt>
                <c:pt idx="67">
                  <c:v>0.31638895339061079</c:v>
                </c:pt>
                <c:pt idx="68">
                  <c:v>0.20240197061568932</c:v>
                </c:pt>
                <c:pt idx="69">
                  <c:v>0.16967176083433611</c:v>
                </c:pt>
                <c:pt idx="70">
                  <c:v>0.25332219613793117</c:v>
                </c:pt>
                <c:pt idx="71">
                  <c:v>0.3872585274117919</c:v>
                </c:pt>
                <c:pt idx="72">
                  <c:v>0.31921493829256886</c:v>
                </c:pt>
                <c:pt idx="73">
                  <c:v>0.1834658556669253</c:v>
                </c:pt>
                <c:pt idx="74">
                  <c:v>4.8240090105635125E-2</c:v>
                </c:pt>
                <c:pt idx="75">
                  <c:v>0</c:v>
                </c:pt>
                <c:pt idx="76">
                  <c:v>0.25213845081692188</c:v>
                </c:pt>
                <c:pt idx="77">
                  <c:v>0.30104196598527799</c:v>
                </c:pt>
                <c:pt idx="78">
                  <c:v>0.24182730651223372</c:v>
                </c:pt>
                <c:pt idx="79">
                  <c:v>9.1604259531280152E-2</c:v>
                </c:pt>
                <c:pt idx="80">
                  <c:v>0</c:v>
                </c:pt>
                <c:pt idx="81">
                  <c:v>0</c:v>
                </c:pt>
                <c:pt idx="82">
                  <c:v>0</c:v>
                </c:pt>
                <c:pt idx="83">
                  <c:v>0</c:v>
                </c:pt>
                <c:pt idx="84">
                  <c:v>0</c:v>
                </c:pt>
                <c:pt idx="85">
                  <c:v>0</c:v>
                </c:pt>
                <c:pt idx="86">
                  <c:v>0</c:v>
                </c:pt>
                <c:pt idx="87">
                  <c:v>8.849547986682027E-2</c:v>
                </c:pt>
                <c:pt idx="88">
                  <c:v>0</c:v>
                </c:pt>
                <c:pt idx="89">
                  <c:v>0</c:v>
                </c:pt>
                <c:pt idx="90">
                  <c:v>0</c:v>
                </c:pt>
                <c:pt idx="91">
                  <c:v>0</c:v>
                </c:pt>
                <c:pt idx="92">
                  <c:v>4.0018516684065419E-2</c:v>
                </c:pt>
                <c:pt idx="93">
                  <c:v>0</c:v>
                </c:pt>
                <c:pt idx="94">
                  <c:v>0</c:v>
                </c:pt>
                <c:pt idx="95">
                  <c:v>0</c:v>
                </c:pt>
                <c:pt idx="96">
                  <c:v>9.5579872244015651E-2</c:v>
                </c:pt>
                <c:pt idx="97">
                  <c:v>0</c:v>
                </c:pt>
                <c:pt idx="98">
                  <c:v>0</c:v>
                </c:pt>
                <c:pt idx="99">
                  <c:v>0.13729961691545378</c:v>
                </c:pt>
                <c:pt idx="100">
                  <c:v>0.12331241606660936</c:v>
                </c:pt>
                <c:pt idx="101">
                  <c:v>3.4082341851310649E-2</c:v>
                </c:pt>
                <c:pt idx="102">
                  <c:v>0</c:v>
                </c:pt>
                <c:pt idx="103">
                  <c:v>0.23197022600143669</c:v>
                </c:pt>
                <c:pt idx="104">
                  <c:v>0.45564200217875639</c:v>
                </c:pt>
                <c:pt idx="105">
                  <c:v>0.29321203376233862</c:v>
                </c:pt>
                <c:pt idx="106">
                  <c:v>0.25196137483923131</c:v>
                </c:pt>
                <c:pt idx="107">
                  <c:v>0.35979595976260936</c:v>
                </c:pt>
                <c:pt idx="108">
                  <c:v>0.3198434138934696</c:v>
                </c:pt>
                <c:pt idx="109">
                  <c:v>0.3022308342371568</c:v>
                </c:pt>
                <c:pt idx="110">
                  <c:v>0.21696918004465582</c:v>
                </c:pt>
                <c:pt idx="111">
                  <c:v>0.32680775518712657</c:v>
                </c:pt>
                <c:pt idx="112">
                  <c:v>0.16349719270925145</c:v>
                </c:pt>
                <c:pt idx="113">
                  <c:v>3.5160576753254014E-2</c:v>
                </c:pt>
                <c:pt idx="114">
                  <c:v>0</c:v>
                </c:pt>
                <c:pt idx="115">
                  <c:v>0</c:v>
                </c:pt>
                <c:pt idx="116">
                  <c:v>0</c:v>
                </c:pt>
                <c:pt idx="117">
                  <c:v>5.7860742619374128E-2</c:v>
                </c:pt>
                <c:pt idx="118">
                  <c:v>0</c:v>
                </c:pt>
                <c:pt idx="119">
                  <c:v>0</c:v>
                </c:pt>
                <c:pt idx="120">
                  <c:v>6.0117969503558633E-2</c:v>
                </c:pt>
                <c:pt idx="121">
                  <c:v>0</c:v>
                </c:pt>
                <c:pt idx="122">
                  <c:v>0</c:v>
                </c:pt>
                <c:pt idx="123">
                  <c:v>0</c:v>
                </c:pt>
                <c:pt idx="124">
                  <c:v>1.6091216933280195E-2</c:v>
                </c:pt>
                <c:pt idx="125">
                  <c:v>0</c:v>
                </c:pt>
                <c:pt idx="126">
                  <c:v>0</c:v>
                </c:pt>
                <c:pt idx="127">
                  <c:v>0</c:v>
                </c:pt>
                <c:pt idx="128">
                  <c:v>0</c:v>
                </c:pt>
                <c:pt idx="129">
                  <c:v>0</c:v>
                </c:pt>
                <c:pt idx="130">
                  <c:v>8.8988770964202546E-2</c:v>
                </c:pt>
                <c:pt idx="131">
                  <c:v>0.21769672233109782</c:v>
                </c:pt>
                <c:pt idx="132">
                  <c:v>0.3901673411168145</c:v>
                </c:pt>
                <c:pt idx="133">
                  <c:v>0.26665492528696288</c:v>
                </c:pt>
                <c:pt idx="134">
                  <c:v>0.19685666631360788</c:v>
                </c:pt>
                <c:pt idx="135">
                  <c:v>0.17284119445607482</c:v>
                </c:pt>
                <c:pt idx="136">
                  <c:v>7.4576061266146021E-2</c:v>
                </c:pt>
                <c:pt idx="137">
                  <c:v>5.6193852398588318E-2</c:v>
                </c:pt>
                <c:pt idx="138">
                  <c:v>0.42186354024159645</c:v>
                </c:pt>
                <c:pt idx="139">
                  <c:v>0.2728118774727758</c:v>
                </c:pt>
                <c:pt idx="140">
                  <c:v>0.18532999622329061</c:v>
                </c:pt>
                <c:pt idx="141">
                  <c:v>0.18138534865661793</c:v>
                </c:pt>
              </c:numCache>
            </c:numRef>
          </c:val>
          <c:smooth val="0"/>
        </c:ser>
        <c:dLbls>
          <c:showLegendKey val="0"/>
          <c:showVal val="0"/>
          <c:showCatName val="0"/>
          <c:showSerName val="0"/>
          <c:showPercent val="0"/>
          <c:showBubbleSize val="0"/>
        </c:dLbls>
        <c:marker val="1"/>
        <c:smooth val="0"/>
        <c:axId val="180788224"/>
        <c:axId val="181539584"/>
      </c:lineChart>
      <c:catAx>
        <c:axId val="1807882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81539584"/>
        <c:crosses val="autoZero"/>
        <c:auto val="1"/>
        <c:lblAlgn val="ctr"/>
        <c:lblOffset val="100"/>
        <c:tickLblSkip val="10"/>
        <c:tickMarkSkip val="10"/>
        <c:noMultiLvlLbl val="0"/>
      </c:catAx>
      <c:valAx>
        <c:axId val="181539584"/>
        <c:scaling>
          <c:orientation val="minMax"/>
          <c:max val="0.70000000000000007"/>
        </c:scaling>
        <c:delete val="0"/>
        <c:axPos val="l"/>
        <c:numFmt formatCode="0%" sourceLinked="0"/>
        <c:majorTickMark val="out"/>
        <c:minorTickMark val="none"/>
        <c:tickLblPos val="nextTo"/>
        <c:crossAx val="180788224"/>
        <c:crosses val="autoZero"/>
        <c:crossBetween val="between"/>
        <c:majorUnit val="0.1"/>
      </c:valAx>
      <c:spPr>
        <a:ln>
          <a:solidFill>
            <a:schemeClr val="tx1"/>
          </a:solidFill>
        </a:ln>
      </c:spPr>
    </c:plotArea>
    <c:legend>
      <c:legendPos val="b"/>
      <c:overlay val="0"/>
    </c:legend>
    <c:plotVisOnly val="1"/>
    <c:dispBlanksAs val="gap"/>
    <c:showDLblsOverMax val="0"/>
  </c:chart>
  <c:spPr>
    <a:ln>
      <a:noFill/>
    </a:ln>
  </c:spPr>
  <c:txPr>
    <a:bodyPr/>
    <a:lstStyle/>
    <a:p>
      <a:pPr>
        <a:defRPr sz="1200">
          <a:latin typeface="Palatino Linotyp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76200</xdr:colOff>
      <xdr:row>0</xdr:row>
      <xdr:rowOff>171450</xdr:rowOff>
    </xdr:from>
    <xdr:to>
      <xdr:col>16</xdr:col>
      <xdr:colOff>523876</xdr:colOff>
      <xdr:row>27</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4</xdr:col>
      <xdr:colOff>9525</xdr:colOff>
      <xdr:row>0</xdr:row>
      <xdr:rowOff>28575</xdr:rowOff>
    </xdr:to>
    <xdr:pic>
      <xdr:nvPicPr>
        <xdr:cNvPr id="2" name="Picture 1"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37292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3" name="Picture 2"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39197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4" name="Picture 3"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41102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5" name="Picture 4"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49103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6" name="Picture 5"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51008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7" name="Picture 6"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52913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8" name="Picture 7"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5939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9" name="Picture 8"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61295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0" name="Picture 9"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6320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1" name="Picture 10"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69677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2" name="Picture 11"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71582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3" name="Picture 12"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73487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4" name="Picture 13"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79964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5" name="Picture 14"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81869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6" name="Picture 15"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83774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7" name="Picture 16"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9177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18" name="Picture 17"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493680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19" name="Picture 18"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49558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0" name="Picture 19"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0511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1" name="Picture 20"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07015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2" name="Picture 21"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08920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3" name="Picture 22"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16921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4" name="Picture 23"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18826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5" name="Picture 24"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20731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6" name="Picture 25"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27208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27" name="Picture 26"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29113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8" name="Picture 27"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31018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29" name="Picture 28"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3749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18</xdr:col>
      <xdr:colOff>457200</xdr:colOff>
      <xdr:row>0</xdr:row>
      <xdr:rowOff>9525</xdr:rowOff>
    </xdr:to>
    <xdr:pic>
      <xdr:nvPicPr>
        <xdr:cNvPr id="30" name="Picture 29" descr="http://www.wellsfargoadvantagefunds.com/images/main/layout/cccc99.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38625" y="53940075"/>
          <a:ext cx="97536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0</xdr:row>
      <xdr:rowOff>0</xdr:rowOff>
    </xdr:from>
    <xdr:to>
      <xdr:col>4</xdr:col>
      <xdr:colOff>9525</xdr:colOff>
      <xdr:row>0</xdr:row>
      <xdr:rowOff>28575</xdr:rowOff>
    </xdr:to>
    <xdr:pic>
      <xdr:nvPicPr>
        <xdr:cNvPr id="31" name="Picture 30" descr="http://www.wellsfargoadvantagefunds.com/images/main/clear_spacer.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4130575"/>
          <a:ext cx="9525"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0</xdr:colOff>
      <xdr:row>0</xdr:row>
      <xdr:rowOff>0</xdr:rowOff>
    </xdr:from>
    <xdr:to>
      <xdr:col>19</xdr:col>
      <xdr:colOff>551688</xdr:colOff>
      <xdr:row>20</xdr:row>
      <xdr:rowOff>60198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95249</xdr:rowOff>
    </xdr:from>
    <xdr:to>
      <xdr:col>4</xdr:col>
      <xdr:colOff>227837</xdr:colOff>
      <xdr:row>25</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0</xdr:row>
      <xdr:rowOff>0</xdr:rowOff>
    </xdr:from>
    <xdr:to>
      <xdr:col>17</xdr:col>
      <xdr:colOff>152400</xdr:colOff>
      <xdr:row>19</xdr:row>
      <xdr:rowOff>118110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sec.gov/Archives/edgar/data/772129/000110465905002026/a05-1114_1nq.htm" TargetMode="External"/><Relationship Id="rId13" Type="http://schemas.openxmlformats.org/officeDocument/2006/relationships/hyperlink" Target="http://www.sec.gov/Archives/edgar/data/772129/0000950109-98-004947.txt" TargetMode="External"/><Relationship Id="rId18" Type="http://schemas.openxmlformats.org/officeDocument/2006/relationships/drawing" Target="../drawings/drawing3.xml"/><Relationship Id="rId3" Type="http://schemas.openxmlformats.org/officeDocument/2006/relationships/hyperlink" Target="http://www.sec.gov/Archives/edgar/data/772129/000110465906003296/a05-22440_1nq.htm" TargetMode="External"/><Relationship Id="rId7" Type="http://schemas.openxmlformats.org/officeDocument/2006/relationships/hyperlink" Target="http://www.sec.gov/Archives/edgar/data/772129/000095012312001407/b89666a1nvq.htm" TargetMode="External"/><Relationship Id="rId12" Type="http://schemas.openxmlformats.org/officeDocument/2006/relationships/hyperlink" Target="http://www.sec.gov/Archives/edgar/data/772129/0000950109-99-003896.txt" TargetMode="External"/><Relationship Id="rId17" Type="http://schemas.openxmlformats.org/officeDocument/2006/relationships/printerSettings" Target="../printerSettings/printerSettings4.bin"/><Relationship Id="rId2" Type="http://schemas.openxmlformats.org/officeDocument/2006/relationships/hyperlink" Target="http://www.sec.gov/Archives/edgar/data/772129/000110465907002930/a06-26344_1nq.htm" TargetMode="External"/><Relationship Id="rId16" Type="http://schemas.openxmlformats.org/officeDocument/2006/relationships/hyperlink" Target="http://www.sec.gov/Archives/edgar/data/772129/000104746903036389/a2120262zn-csrs.txt" TargetMode="External"/><Relationship Id="rId1" Type="http://schemas.openxmlformats.org/officeDocument/2006/relationships/hyperlink" Target="http://www.sec.gov/Archives/edgar/data/772129/000110465909005017/a08-31269_1nq.htm" TargetMode="External"/><Relationship Id="rId6" Type="http://schemas.openxmlformats.org/officeDocument/2006/relationships/hyperlink" Target="http://www.sec.gov/Archives/edgar/data/772129/000095012311006539/b84014a1nvq.htm" TargetMode="External"/><Relationship Id="rId11" Type="http://schemas.openxmlformats.org/officeDocument/2006/relationships/hyperlink" Target="http://www.sec.gov/Archives/edgar/data/772129/000091205700046835/0000912057-00-046835.txt" TargetMode="External"/><Relationship Id="rId5" Type="http://schemas.openxmlformats.org/officeDocument/2006/relationships/hyperlink" Target="http://www.sec.gov/Archives/edgar/data/772129/000110465910003328/a09-34880_1nq.htm" TargetMode="External"/><Relationship Id="rId15" Type="http://schemas.openxmlformats.org/officeDocument/2006/relationships/hyperlink" Target="http://www.sec.gov/Archives/edgar/data/772129/0000950109-97-003722.txt" TargetMode="External"/><Relationship Id="rId10" Type="http://schemas.openxmlformats.org/officeDocument/2006/relationships/hyperlink" Target="http://www.sec.gov/Archives/edgar/data/772129/000091205701537939/0000912057-01-537939.txt" TargetMode="External"/><Relationship Id="rId4" Type="http://schemas.openxmlformats.org/officeDocument/2006/relationships/hyperlink" Target="http://www.sec.gov/Archives/edgar/data/772129/000110465908004024/a07-32280_1nq.htm" TargetMode="External"/><Relationship Id="rId9" Type="http://schemas.openxmlformats.org/officeDocument/2006/relationships/hyperlink" Target="http://www.sec.gov/Archives/edgar/data/772129/000091205702040999/0000912057-02-040999.txt" TargetMode="External"/><Relationship Id="rId14" Type="http://schemas.openxmlformats.org/officeDocument/2006/relationships/hyperlink" Target="http://www.sec.gov/Archives/edgar/data/772129/0000950109-97-006637.tx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sqref="A1:I1"/>
    </sheetView>
  </sheetViews>
  <sheetFormatPr defaultRowHeight="14.4"/>
  <sheetData>
    <row r="1" spans="1:9">
      <c r="A1" s="134" t="s">
        <v>229</v>
      </c>
      <c r="B1" s="134"/>
      <c r="C1" s="134"/>
      <c r="D1" s="134"/>
      <c r="E1" s="134"/>
      <c r="F1" s="134"/>
      <c r="G1" s="134"/>
      <c r="H1" s="134"/>
      <c r="I1" s="134"/>
    </row>
    <row r="2" spans="1:9">
      <c r="A2" s="135" t="s">
        <v>228</v>
      </c>
      <c r="B2" s="135"/>
      <c r="C2" s="135"/>
      <c r="D2" s="135"/>
    </row>
    <row r="3" spans="1:9">
      <c r="A3" s="135" t="s">
        <v>227</v>
      </c>
      <c r="B3" s="135"/>
      <c r="C3" s="135"/>
      <c r="D3" s="135"/>
    </row>
    <row r="5" spans="1:9" ht="90.75" customHeight="1">
      <c r="A5" s="136" t="s">
        <v>230</v>
      </c>
      <c r="B5" s="136"/>
      <c r="C5" s="136"/>
      <c r="D5" s="136"/>
      <c r="E5" s="136"/>
      <c r="F5" s="136"/>
      <c r="G5" s="136"/>
      <c r="H5" s="136"/>
      <c r="I5" s="136"/>
    </row>
  </sheetData>
  <mergeCells count="4">
    <mergeCell ref="A1:I1"/>
    <mergeCell ref="A2:D2"/>
    <mergeCell ref="A3:D3"/>
    <mergeCell ref="A5:I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80" zoomScaleNormal="80" workbookViewId="0">
      <selection activeCell="D16" sqref="D16"/>
    </sheetView>
  </sheetViews>
  <sheetFormatPr defaultColWidth="8.88671875" defaultRowHeight="13.8"/>
  <cols>
    <col min="1" max="1" width="31" style="44" customWidth="1"/>
    <col min="2" max="2" width="10.33203125" style="43" customWidth="1"/>
    <col min="3" max="3" width="3.6640625" style="43" customWidth="1"/>
    <col min="4" max="4" width="10.33203125" style="43" customWidth="1"/>
    <col min="5" max="5" width="3.6640625" style="43" customWidth="1"/>
    <col min="6" max="6" width="10.33203125" style="43" customWidth="1"/>
    <col min="7" max="7" width="3.6640625" style="43" customWidth="1"/>
    <col min="8" max="8" width="10.33203125" style="43" customWidth="1"/>
    <col min="9" max="9" width="3.6640625" style="43" customWidth="1"/>
    <col min="10" max="10" width="10.33203125" style="43" customWidth="1"/>
    <col min="11" max="11" width="4.6640625" style="44" customWidth="1"/>
    <col min="12" max="12" width="14.6640625" style="44" customWidth="1"/>
    <col min="13" max="13" width="3.6640625" style="43" customWidth="1"/>
    <col min="14" max="14" width="14.6640625" style="44" customWidth="1"/>
    <col min="15" max="15" width="3.6640625" style="43" customWidth="1"/>
    <col min="16" max="16" width="14.6640625" style="43" customWidth="1"/>
    <col min="17" max="16384" width="8.88671875" style="44"/>
  </cols>
  <sheetData>
    <row r="1" spans="1:16">
      <c r="A1" s="42" t="s">
        <v>225</v>
      </c>
    </row>
    <row r="4" spans="1:16">
      <c r="A4" s="46" t="s">
        <v>223</v>
      </c>
      <c r="B4" s="45"/>
      <c r="C4" s="45"/>
      <c r="D4" s="45"/>
      <c r="E4" s="45"/>
      <c r="F4" s="45"/>
      <c r="G4" s="45"/>
      <c r="H4" s="45"/>
      <c r="I4" s="45"/>
      <c r="J4" s="45"/>
      <c r="K4" s="46"/>
      <c r="L4" s="46"/>
      <c r="M4" s="45"/>
      <c r="N4" s="46"/>
      <c r="O4" s="45"/>
      <c r="P4" s="45"/>
    </row>
    <row r="5" spans="1:16" ht="14.4">
      <c r="A5" s="47"/>
    </row>
    <row r="6" spans="1:16">
      <c r="A6" s="48"/>
      <c r="B6" s="49"/>
      <c r="C6" s="49"/>
      <c r="D6" s="49"/>
      <c r="E6" s="49"/>
      <c r="F6" s="49"/>
      <c r="G6" s="49"/>
      <c r="H6" s="49"/>
      <c r="I6" s="49"/>
      <c r="J6" s="50" t="s">
        <v>77</v>
      </c>
      <c r="L6" s="74" t="s">
        <v>77</v>
      </c>
      <c r="M6" s="49"/>
      <c r="N6" s="51" t="s">
        <v>77</v>
      </c>
      <c r="O6" s="49"/>
      <c r="P6" s="50" t="s">
        <v>140</v>
      </c>
    </row>
    <row r="7" spans="1:16">
      <c r="A7" s="52"/>
      <c r="B7" s="53"/>
      <c r="C7" s="53"/>
      <c r="D7" s="53"/>
      <c r="E7" s="53"/>
      <c r="F7" s="53" t="s">
        <v>65</v>
      </c>
      <c r="G7" s="53"/>
      <c r="H7" s="53"/>
      <c r="I7" s="54"/>
      <c r="J7" s="55" t="s">
        <v>140</v>
      </c>
      <c r="L7" s="56" t="s">
        <v>140</v>
      </c>
      <c r="M7" s="54"/>
      <c r="N7" s="53" t="s">
        <v>140</v>
      </c>
      <c r="O7" s="54"/>
      <c r="P7" s="55" t="s">
        <v>146</v>
      </c>
    </row>
    <row r="8" spans="1:16">
      <c r="A8" s="57"/>
      <c r="B8" s="53" t="s">
        <v>54</v>
      </c>
      <c r="C8" s="53"/>
      <c r="D8" s="53" t="s">
        <v>63</v>
      </c>
      <c r="E8" s="53"/>
      <c r="F8" s="53" t="s">
        <v>66</v>
      </c>
      <c r="G8" s="53"/>
      <c r="H8" s="53" t="s">
        <v>68</v>
      </c>
      <c r="I8" s="54"/>
      <c r="J8" s="55" t="s">
        <v>34</v>
      </c>
      <c r="L8" s="56" t="s">
        <v>34</v>
      </c>
      <c r="M8" s="54"/>
      <c r="N8" s="53" t="s">
        <v>145</v>
      </c>
      <c r="O8" s="54"/>
      <c r="P8" s="55" t="s">
        <v>148</v>
      </c>
    </row>
    <row r="9" spans="1:16">
      <c r="A9" s="57"/>
      <c r="B9" s="53" t="s">
        <v>26</v>
      </c>
      <c r="C9" s="53"/>
      <c r="D9" s="53" t="s">
        <v>64</v>
      </c>
      <c r="E9" s="53"/>
      <c r="F9" s="53" t="s">
        <v>67</v>
      </c>
      <c r="G9" s="53"/>
      <c r="H9" s="53" t="s">
        <v>69</v>
      </c>
      <c r="I9" s="58"/>
      <c r="J9" s="55" t="s">
        <v>76</v>
      </c>
      <c r="L9" s="56" t="s">
        <v>76</v>
      </c>
      <c r="M9" s="58"/>
      <c r="N9" s="53" t="s">
        <v>78</v>
      </c>
      <c r="O9" s="58"/>
      <c r="P9" s="55" t="s">
        <v>147</v>
      </c>
    </row>
    <row r="10" spans="1:16">
      <c r="A10" s="57"/>
      <c r="B10" s="54"/>
      <c r="C10" s="54"/>
      <c r="D10" s="54"/>
      <c r="E10" s="54"/>
      <c r="F10" s="54"/>
      <c r="G10" s="54"/>
      <c r="H10" s="54"/>
      <c r="I10" s="54"/>
      <c r="J10" s="59"/>
      <c r="L10" s="52"/>
      <c r="M10" s="54"/>
      <c r="N10" s="60"/>
      <c r="O10" s="54"/>
      <c r="P10" s="59"/>
    </row>
    <row r="11" spans="1:16">
      <c r="A11" s="61" t="s">
        <v>70</v>
      </c>
      <c r="B11" s="71">
        <v>19.5</v>
      </c>
      <c r="C11" s="77"/>
      <c r="D11" s="63">
        <v>7.9000000000000001E-2</v>
      </c>
      <c r="E11" s="63"/>
      <c r="F11" s="63">
        <v>8.9999999999999993E-3</v>
      </c>
      <c r="G11" s="78"/>
      <c r="H11" s="63">
        <v>1.7999999999999999E-2</v>
      </c>
      <c r="I11" s="54"/>
      <c r="J11" s="59"/>
      <c r="L11" s="52"/>
      <c r="M11" s="54"/>
      <c r="N11" s="60"/>
      <c r="O11" s="54"/>
      <c r="P11" s="59"/>
    </row>
    <row r="12" spans="1:16">
      <c r="A12" s="61" t="s">
        <v>71</v>
      </c>
      <c r="B12" s="71">
        <v>16</v>
      </c>
      <c r="C12" s="62"/>
      <c r="D12" s="63">
        <v>0.06</v>
      </c>
      <c r="E12" s="63"/>
      <c r="F12" s="63"/>
      <c r="G12" s="63"/>
      <c r="H12" s="63"/>
      <c r="I12" s="54"/>
      <c r="J12" s="59"/>
      <c r="L12" s="52"/>
      <c r="M12" s="54"/>
      <c r="N12" s="60"/>
      <c r="O12" s="54"/>
      <c r="P12" s="59"/>
    </row>
    <row r="13" spans="1:16">
      <c r="A13" s="57"/>
      <c r="B13" s="54"/>
      <c r="C13" s="54"/>
      <c r="D13" s="63"/>
      <c r="E13" s="63"/>
      <c r="F13" s="63"/>
      <c r="G13" s="63"/>
      <c r="H13" s="63"/>
      <c r="I13" s="54"/>
      <c r="J13" s="59"/>
      <c r="L13" s="52"/>
      <c r="M13" s="54"/>
      <c r="N13" s="60"/>
      <c r="O13" s="54"/>
      <c r="P13" s="59"/>
    </row>
    <row r="14" spans="1:16">
      <c r="A14" s="57"/>
      <c r="B14" s="53" t="s">
        <v>107</v>
      </c>
      <c r="C14" s="53" t="s">
        <v>74</v>
      </c>
      <c r="D14" s="53" t="s">
        <v>108</v>
      </c>
      <c r="E14" s="65" t="s">
        <v>74</v>
      </c>
      <c r="F14" s="53" t="s">
        <v>109</v>
      </c>
      <c r="G14" s="65" t="s">
        <v>74</v>
      </c>
      <c r="H14" s="65" t="s">
        <v>73</v>
      </c>
      <c r="I14" s="58" t="s">
        <v>75</v>
      </c>
      <c r="J14" s="55" t="s">
        <v>79</v>
      </c>
      <c r="L14" s="56" t="s">
        <v>79</v>
      </c>
      <c r="M14" s="58" t="s">
        <v>84</v>
      </c>
      <c r="N14" s="53" t="s">
        <v>143</v>
      </c>
      <c r="O14" s="58" t="s">
        <v>75</v>
      </c>
      <c r="P14" s="55" t="s">
        <v>141</v>
      </c>
    </row>
    <row r="15" spans="1:16">
      <c r="A15" s="57"/>
      <c r="B15" s="54"/>
      <c r="C15" s="54"/>
      <c r="D15" s="63"/>
      <c r="E15" s="63"/>
      <c r="F15" s="63"/>
      <c r="G15" s="63"/>
      <c r="H15" s="63"/>
      <c r="I15" s="54"/>
      <c r="J15" s="59"/>
      <c r="L15" s="75"/>
      <c r="M15" s="54"/>
      <c r="N15" s="60"/>
      <c r="O15" s="54"/>
      <c r="P15" s="59"/>
    </row>
    <row r="16" spans="1:16">
      <c r="A16" s="61" t="s">
        <v>72</v>
      </c>
      <c r="B16" s="66">
        <f>(B12/B11)^(1/7)-1</f>
        <v>-2.7865218923537882E-2</v>
      </c>
      <c r="C16" s="66"/>
      <c r="D16" s="66">
        <f>(D12/D11)^(1/7)-1</f>
        <v>-3.8538224712703739E-2</v>
      </c>
      <c r="E16" s="66"/>
      <c r="F16" s="63">
        <v>2.4E-2</v>
      </c>
      <c r="G16" s="63"/>
      <c r="H16" s="63">
        <v>2.3E-2</v>
      </c>
      <c r="I16" s="54"/>
      <c r="J16" s="68">
        <f>B16+D16+F16+H16</f>
        <v>-1.9403443636241621E-2</v>
      </c>
      <c r="L16" s="67">
        <f>J16</f>
        <v>-1.9403443636241621E-2</v>
      </c>
      <c r="M16" s="54"/>
      <c r="N16" s="64">
        <v>0.02</v>
      </c>
      <c r="O16" s="54"/>
      <c r="P16" s="68">
        <f>L16-N16</f>
        <v>-3.9403443636241625E-2</v>
      </c>
    </row>
    <row r="17" spans="1:16">
      <c r="A17" s="69"/>
      <c r="B17" s="45"/>
      <c r="C17" s="45"/>
      <c r="D17" s="45"/>
      <c r="E17" s="45"/>
      <c r="F17" s="45"/>
      <c r="G17" s="45"/>
      <c r="H17" s="45"/>
      <c r="I17" s="45"/>
      <c r="J17" s="112"/>
      <c r="L17" s="69"/>
      <c r="M17" s="45"/>
      <c r="N17" s="46"/>
      <c r="O17" s="45"/>
      <c r="P17" s="70"/>
    </row>
    <row r="19" spans="1:16">
      <c r="A19" s="46" t="s">
        <v>219</v>
      </c>
      <c r="B19" s="45"/>
      <c r="C19" s="45"/>
      <c r="D19" s="45"/>
      <c r="E19" s="45"/>
      <c r="F19" s="45"/>
      <c r="G19" s="45"/>
      <c r="H19" s="45"/>
      <c r="I19" s="45"/>
      <c r="J19" s="45"/>
      <c r="K19" s="46"/>
      <c r="L19" s="46"/>
      <c r="M19" s="45"/>
      <c r="N19" s="46"/>
      <c r="O19" s="45"/>
      <c r="P19" s="45"/>
    </row>
    <row r="20" spans="1:16" ht="14.4">
      <c r="A20" s="47"/>
    </row>
    <row r="21" spans="1:16">
      <c r="A21" s="48"/>
      <c r="B21" s="49"/>
      <c r="C21" s="49"/>
      <c r="D21" s="49"/>
      <c r="E21" s="49"/>
      <c r="F21" s="49"/>
      <c r="G21" s="49"/>
      <c r="H21" s="49"/>
      <c r="I21" s="49"/>
      <c r="J21" s="50" t="s">
        <v>77</v>
      </c>
      <c r="L21" s="74" t="s">
        <v>77</v>
      </c>
      <c r="M21" s="49"/>
      <c r="N21" s="51" t="s">
        <v>77</v>
      </c>
      <c r="O21" s="49"/>
      <c r="P21" s="91"/>
    </row>
    <row r="22" spans="1:16">
      <c r="A22" s="52"/>
      <c r="B22" s="53"/>
      <c r="C22" s="53"/>
      <c r="D22" s="53"/>
      <c r="E22" s="53"/>
      <c r="F22" s="53" t="s">
        <v>65</v>
      </c>
      <c r="G22" s="53"/>
      <c r="H22" s="53" t="s">
        <v>139</v>
      </c>
      <c r="I22" s="54"/>
      <c r="J22" s="55" t="s">
        <v>139</v>
      </c>
      <c r="L22" s="56" t="s">
        <v>139</v>
      </c>
      <c r="M22" s="54"/>
      <c r="N22" s="53" t="s">
        <v>139</v>
      </c>
      <c r="O22" s="54"/>
      <c r="P22" s="55" t="s">
        <v>81</v>
      </c>
    </row>
    <row r="23" spans="1:16">
      <c r="A23" s="57"/>
      <c r="B23" s="53" t="s">
        <v>54</v>
      </c>
      <c r="C23" s="53"/>
      <c r="D23" s="53" t="s">
        <v>63</v>
      </c>
      <c r="E23" s="53"/>
      <c r="F23" s="53" t="s">
        <v>66</v>
      </c>
      <c r="G23" s="53"/>
      <c r="H23" s="53" t="s">
        <v>68</v>
      </c>
      <c r="I23" s="54"/>
      <c r="J23" s="55" t="s">
        <v>34</v>
      </c>
      <c r="L23" s="56" t="s">
        <v>34</v>
      </c>
      <c r="M23" s="54"/>
      <c r="N23" s="53" t="s">
        <v>145</v>
      </c>
      <c r="O23" s="54"/>
      <c r="P23" s="55" t="s">
        <v>82</v>
      </c>
    </row>
    <row r="24" spans="1:16">
      <c r="A24" s="57"/>
      <c r="B24" s="53" t="s">
        <v>26</v>
      </c>
      <c r="C24" s="53"/>
      <c r="D24" s="53" t="s">
        <v>64</v>
      </c>
      <c r="E24" s="53"/>
      <c r="F24" s="53" t="s">
        <v>67</v>
      </c>
      <c r="G24" s="53"/>
      <c r="H24" s="53" t="s">
        <v>69</v>
      </c>
      <c r="I24" s="58"/>
      <c r="J24" s="55" t="s">
        <v>76</v>
      </c>
      <c r="L24" s="56" t="s">
        <v>76</v>
      </c>
      <c r="M24" s="58"/>
      <c r="N24" s="53" t="s">
        <v>78</v>
      </c>
      <c r="O24" s="58"/>
      <c r="P24" s="55" t="s">
        <v>83</v>
      </c>
    </row>
    <row r="25" spans="1:16">
      <c r="A25" s="57"/>
      <c r="B25" s="54"/>
      <c r="C25" s="54"/>
      <c r="D25" s="54"/>
      <c r="E25" s="54"/>
      <c r="F25" s="54"/>
      <c r="G25" s="54"/>
      <c r="H25" s="54"/>
      <c r="I25" s="54"/>
      <c r="J25" s="59"/>
      <c r="L25" s="52"/>
      <c r="M25" s="54"/>
      <c r="N25" s="60"/>
      <c r="O25" s="54"/>
      <c r="P25" s="59"/>
    </row>
    <row r="26" spans="1:16">
      <c r="A26" s="129" t="s">
        <v>226</v>
      </c>
      <c r="B26" s="92">
        <v>16</v>
      </c>
      <c r="C26" s="92"/>
      <c r="D26" s="64">
        <v>0.06</v>
      </c>
      <c r="E26" s="64"/>
      <c r="F26" s="64">
        <v>3.2000000000000001E-2</v>
      </c>
      <c r="G26" s="64"/>
      <c r="H26" s="64">
        <v>2.5000000000000001E-2</v>
      </c>
      <c r="I26" s="93"/>
      <c r="J26" s="94"/>
      <c r="K26" s="95"/>
      <c r="L26" s="96"/>
      <c r="M26" s="93"/>
      <c r="N26" s="97"/>
      <c r="O26" s="93"/>
      <c r="P26" s="94"/>
    </row>
    <row r="27" spans="1:16">
      <c r="A27" s="57"/>
      <c r="B27" s="93"/>
      <c r="C27" s="93"/>
      <c r="D27" s="64"/>
      <c r="E27" s="64"/>
      <c r="F27" s="64"/>
      <c r="G27" s="64"/>
      <c r="H27" s="64"/>
      <c r="I27" s="93"/>
      <c r="J27" s="94"/>
      <c r="K27" s="95"/>
      <c r="L27" s="96"/>
      <c r="M27" s="93"/>
      <c r="N27" s="97"/>
      <c r="O27" s="93"/>
      <c r="P27" s="94"/>
    </row>
    <row r="28" spans="1:16">
      <c r="A28" s="57"/>
      <c r="B28" s="98" t="s">
        <v>149</v>
      </c>
      <c r="C28" s="98" t="s">
        <v>74</v>
      </c>
      <c r="D28" s="98" t="s">
        <v>150</v>
      </c>
      <c r="E28" s="76" t="s">
        <v>74</v>
      </c>
      <c r="F28" s="98" t="s">
        <v>151</v>
      </c>
      <c r="G28" s="76" t="s">
        <v>74</v>
      </c>
      <c r="H28" s="76" t="s">
        <v>73</v>
      </c>
      <c r="I28" s="99" t="s">
        <v>75</v>
      </c>
      <c r="J28" s="100" t="s">
        <v>142</v>
      </c>
      <c r="K28" s="95"/>
      <c r="L28" s="101" t="s">
        <v>142</v>
      </c>
      <c r="M28" s="99" t="s">
        <v>84</v>
      </c>
      <c r="N28" s="98" t="s">
        <v>144</v>
      </c>
      <c r="O28" s="99" t="s">
        <v>75</v>
      </c>
      <c r="P28" s="100" t="s">
        <v>80</v>
      </c>
    </row>
    <row r="29" spans="1:16">
      <c r="A29" s="57"/>
      <c r="B29" s="93"/>
      <c r="C29" s="93"/>
      <c r="D29" s="64"/>
      <c r="E29" s="64"/>
      <c r="F29" s="64"/>
      <c r="G29" s="64"/>
      <c r="H29" s="64"/>
      <c r="I29" s="93"/>
      <c r="J29" s="94"/>
      <c r="K29" s="95"/>
      <c r="L29" s="102"/>
      <c r="M29" s="93"/>
      <c r="N29" s="97"/>
      <c r="O29" s="93"/>
      <c r="P29" s="94"/>
    </row>
    <row r="30" spans="1:16">
      <c r="A30" s="61" t="s">
        <v>85</v>
      </c>
      <c r="B30" s="103">
        <v>0</v>
      </c>
      <c r="C30" s="103"/>
      <c r="D30" s="103">
        <v>0</v>
      </c>
      <c r="E30" s="103"/>
      <c r="F30" s="64">
        <v>3.2000000000000001E-2</v>
      </c>
      <c r="G30" s="64"/>
      <c r="H30" s="64">
        <v>2.5000000000000001E-2</v>
      </c>
      <c r="I30" s="93"/>
      <c r="J30" s="104">
        <f>B30+D30+F30+H30</f>
        <v>5.7000000000000002E-2</v>
      </c>
      <c r="K30" s="95"/>
      <c r="L30" s="105">
        <f>J30</f>
        <v>5.7000000000000002E-2</v>
      </c>
      <c r="M30" s="93"/>
      <c r="N30" s="64">
        <v>1.4999999999999999E-2</v>
      </c>
      <c r="O30" s="93"/>
      <c r="P30" s="104">
        <f>L30-N30</f>
        <v>4.2000000000000003E-2</v>
      </c>
    </row>
    <row r="31" spans="1:16">
      <c r="A31" s="69"/>
      <c r="B31" s="45"/>
      <c r="C31" s="45"/>
      <c r="D31" s="45"/>
      <c r="E31" s="45"/>
      <c r="F31" s="45"/>
      <c r="G31" s="45"/>
      <c r="H31" s="45"/>
      <c r="I31" s="45"/>
      <c r="J31" s="70"/>
      <c r="L31" s="69"/>
      <c r="M31" s="45"/>
      <c r="N31" s="46"/>
      <c r="O31" s="45"/>
      <c r="P31" s="70"/>
    </row>
    <row r="33" spans="1:16">
      <c r="A33" s="72" t="s">
        <v>106</v>
      </c>
      <c r="B33" s="44"/>
      <c r="C33" s="44"/>
      <c r="D33" s="44"/>
      <c r="E33" s="44"/>
      <c r="F33" s="44"/>
      <c r="G33" s="44"/>
      <c r="H33" s="44"/>
      <c r="I33" s="44"/>
      <c r="J33" s="44"/>
      <c r="M33" s="44"/>
      <c r="O33" s="44"/>
      <c r="P3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80" zoomScaleNormal="80" workbookViewId="0">
      <selection sqref="A1:A1048576"/>
    </sheetView>
  </sheetViews>
  <sheetFormatPr defaultColWidth="8.88671875" defaultRowHeight="13.8"/>
  <cols>
    <col min="1" max="1" width="31" style="95" customWidth="1"/>
    <col min="2" max="2" width="10.33203125" style="123" customWidth="1"/>
    <col min="3" max="3" width="3.6640625" style="123" customWidth="1"/>
    <col min="4" max="4" width="10.33203125" style="123" customWidth="1"/>
    <col min="5" max="5" width="3.6640625" style="123" customWidth="1"/>
    <col min="6" max="6" width="10.33203125" style="123" customWidth="1"/>
    <col min="7" max="7" width="3.6640625" style="123" customWidth="1"/>
    <col min="8" max="8" width="10.33203125" style="123" customWidth="1"/>
    <col min="9" max="9" width="3.6640625" style="123" customWidth="1"/>
    <col min="10" max="10" width="10.33203125" style="123" customWidth="1"/>
    <col min="11" max="11" width="4.6640625" style="95" customWidth="1"/>
    <col min="12" max="12" width="14.6640625" style="95" customWidth="1"/>
    <col min="13" max="13" width="3.6640625" style="123" customWidth="1"/>
    <col min="14" max="14" width="14.6640625" style="95" customWidth="1"/>
    <col min="15" max="15" width="3.6640625" style="123" customWidth="1"/>
    <col min="16" max="16" width="14.6640625" style="123" customWidth="1"/>
    <col min="17" max="16384" width="8.88671875" style="95"/>
  </cols>
  <sheetData>
    <row r="1" spans="1:22">
      <c r="A1" s="122" t="s">
        <v>221</v>
      </c>
    </row>
    <row r="4" spans="1:22">
      <c r="A4" s="124" t="s">
        <v>224</v>
      </c>
      <c r="B4" s="125"/>
      <c r="C4" s="125"/>
      <c r="D4" s="125"/>
      <c r="E4" s="125"/>
      <c r="F4" s="125"/>
      <c r="G4" s="125"/>
      <c r="H4" s="125"/>
      <c r="I4" s="125"/>
      <c r="J4" s="125"/>
      <c r="K4" s="124"/>
      <c r="L4" s="124"/>
      <c r="M4" s="125"/>
      <c r="N4" s="124"/>
      <c r="O4" s="125"/>
      <c r="P4" s="125"/>
    </row>
    <row r="5" spans="1:22" ht="14.4">
      <c r="A5" s="126"/>
    </row>
    <row r="6" spans="1:22">
      <c r="A6" s="127"/>
      <c r="B6" s="49"/>
      <c r="C6" s="49"/>
      <c r="D6" s="49"/>
      <c r="E6" s="49"/>
      <c r="F6" s="49"/>
      <c r="G6" s="49"/>
      <c r="H6" s="49"/>
      <c r="I6" s="49"/>
      <c r="J6" s="50" t="s">
        <v>77</v>
      </c>
      <c r="K6" s="44"/>
      <c r="L6" s="74" t="s">
        <v>77</v>
      </c>
      <c r="M6" s="49"/>
      <c r="N6" s="51" t="s">
        <v>77</v>
      </c>
      <c r="O6" s="49"/>
      <c r="P6" s="50" t="s">
        <v>140</v>
      </c>
    </row>
    <row r="7" spans="1:22">
      <c r="A7" s="96"/>
      <c r="B7" s="53"/>
      <c r="C7" s="53"/>
      <c r="D7" s="53"/>
      <c r="E7" s="53"/>
      <c r="F7" s="53" t="s">
        <v>65</v>
      </c>
      <c r="G7" s="53"/>
      <c r="H7" s="53"/>
      <c r="I7" s="54"/>
      <c r="J7" s="55" t="s">
        <v>140</v>
      </c>
      <c r="K7" s="44"/>
      <c r="L7" s="56" t="s">
        <v>140</v>
      </c>
      <c r="M7" s="54"/>
      <c r="N7" s="53" t="s">
        <v>140</v>
      </c>
      <c r="O7" s="54"/>
      <c r="P7" s="55" t="s">
        <v>146</v>
      </c>
    </row>
    <row r="8" spans="1:22">
      <c r="A8" s="128"/>
      <c r="B8" s="53" t="s">
        <v>54</v>
      </c>
      <c r="C8" s="53"/>
      <c r="D8" s="53" t="s">
        <v>63</v>
      </c>
      <c r="E8" s="53"/>
      <c r="F8" s="53" t="s">
        <v>66</v>
      </c>
      <c r="G8" s="53"/>
      <c r="H8" s="53" t="s">
        <v>68</v>
      </c>
      <c r="I8" s="54"/>
      <c r="J8" s="55" t="s">
        <v>34</v>
      </c>
      <c r="K8" s="44"/>
      <c r="L8" s="56" t="s">
        <v>34</v>
      </c>
      <c r="M8" s="54"/>
      <c r="N8" s="53" t="s">
        <v>145</v>
      </c>
      <c r="O8" s="54"/>
      <c r="P8" s="55" t="s">
        <v>148</v>
      </c>
    </row>
    <row r="9" spans="1:22">
      <c r="A9" s="128"/>
      <c r="B9" s="53" t="s">
        <v>26</v>
      </c>
      <c r="C9" s="53"/>
      <c r="D9" s="53" t="s">
        <v>64</v>
      </c>
      <c r="E9" s="53"/>
      <c r="F9" s="53" t="s">
        <v>67</v>
      </c>
      <c r="G9" s="53"/>
      <c r="H9" s="53" t="s">
        <v>69</v>
      </c>
      <c r="I9" s="58"/>
      <c r="J9" s="55" t="s">
        <v>76</v>
      </c>
      <c r="K9" s="44"/>
      <c r="L9" s="56" t="s">
        <v>76</v>
      </c>
      <c r="M9" s="58"/>
      <c r="N9" s="53" t="s">
        <v>78</v>
      </c>
      <c r="O9" s="58"/>
      <c r="P9" s="55" t="s">
        <v>147</v>
      </c>
    </row>
    <row r="10" spans="1:22">
      <c r="A10" s="128"/>
      <c r="B10" s="93"/>
      <c r="C10" s="93"/>
      <c r="D10" s="93"/>
      <c r="E10" s="93"/>
      <c r="F10" s="93"/>
      <c r="G10" s="93"/>
      <c r="H10" s="93"/>
      <c r="I10" s="93"/>
      <c r="J10" s="94"/>
      <c r="L10" s="96"/>
      <c r="M10" s="93"/>
      <c r="N10" s="97"/>
      <c r="O10" s="93"/>
      <c r="P10" s="94"/>
    </row>
    <row r="11" spans="1:22">
      <c r="A11" s="129" t="s">
        <v>70</v>
      </c>
      <c r="B11" s="92">
        <v>14.5</v>
      </c>
      <c r="C11" s="92"/>
      <c r="D11" s="64">
        <v>7.8E-2</v>
      </c>
      <c r="E11" s="64"/>
      <c r="F11" s="64">
        <v>1.9E-2</v>
      </c>
      <c r="G11" s="64"/>
      <c r="H11" s="64">
        <v>2.1999999999999999E-2</v>
      </c>
      <c r="I11" s="93"/>
      <c r="J11" s="94"/>
      <c r="L11" s="96"/>
      <c r="M11" s="93"/>
      <c r="N11" s="97"/>
      <c r="O11" s="93"/>
      <c r="P11" s="94"/>
    </row>
    <row r="12" spans="1:22">
      <c r="A12" s="129" t="s">
        <v>71</v>
      </c>
      <c r="B12" s="92">
        <v>15</v>
      </c>
      <c r="C12" s="92"/>
      <c r="D12" s="64">
        <v>0.06</v>
      </c>
      <c r="E12" s="64"/>
      <c r="F12" s="64"/>
      <c r="G12" s="64"/>
      <c r="H12" s="64"/>
      <c r="I12" s="93"/>
      <c r="J12" s="94"/>
      <c r="L12" s="96"/>
      <c r="M12" s="93"/>
      <c r="N12" s="97"/>
      <c r="O12" s="93"/>
      <c r="P12" s="94"/>
    </row>
    <row r="13" spans="1:22">
      <c r="A13" s="128"/>
      <c r="B13" s="93"/>
      <c r="C13" s="93"/>
      <c r="D13" s="64"/>
      <c r="E13" s="64"/>
      <c r="F13" s="64"/>
      <c r="G13" s="64"/>
      <c r="H13" s="64"/>
      <c r="I13" s="93"/>
      <c r="J13" s="94"/>
      <c r="L13" s="96"/>
      <c r="M13" s="93"/>
      <c r="N13" s="97"/>
      <c r="O13" s="93"/>
      <c r="P13" s="94"/>
    </row>
    <row r="14" spans="1:22">
      <c r="A14" s="128"/>
      <c r="B14" s="98" t="s">
        <v>149</v>
      </c>
      <c r="C14" s="98" t="s">
        <v>74</v>
      </c>
      <c r="D14" s="98" t="s">
        <v>150</v>
      </c>
      <c r="E14" s="76" t="s">
        <v>74</v>
      </c>
      <c r="F14" s="98" t="s">
        <v>151</v>
      </c>
      <c r="G14" s="76" t="s">
        <v>74</v>
      </c>
      <c r="H14" s="76" t="s">
        <v>73</v>
      </c>
      <c r="I14" s="99" t="s">
        <v>75</v>
      </c>
      <c r="J14" s="100" t="s">
        <v>79</v>
      </c>
      <c r="L14" s="101" t="s">
        <v>79</v>
      </c>
      <c r="M14" s="99" t="s">
        <v>84</v>
      </c>
      <c r="N14" s="98" t="s">
        <v>143</v>
      </c>
      <c r="O14" s="99" t="s">
        <v>75</v>
      </c>
      <c r="P14" s="100" t="s">
        <v>141</v>
      </c>
      <c r="V14" s="117"/>
    </row>
    <row r="15" spans="1:22">
      <c r="A15" s="128"/>
      <c r="B15" s="93"/>
      <c r="C15" s="93"/>
      <c r="D15" s="64"/>
      <c r="E15" s="64"/>
      <c r="F15" s="64"/>
      <c r="G15" s="64"/>
      <c r="H15" s="64"/>
      <c r="I15" s="93"/>
      <c r="J15" s="94"/>
      <c r="L15" s="102"/>
      <c r="M15" s="93"/>
      <c r="N15" s="97"/>
      <c r="O15" s="93"/>
      <c r="P15" s="94"/>
    </row>
    <row r="16" spans="1:22">
      <c r="A16" s="129" t="s">
        <v>72</v>
      </c>
      <c r="B16" s="103">
        <f>(B12/B11)^(1/7)-1</f>
        <v>4.8548254726759055E-3</v>
      </c>
      <c r="C16" s="103"/>
      <c r="D16" s="103">
        <f>(D12/D11)^(1/7)-1</f>
        <v>-3.6786904997066716E-2</v>
      </c>
      <c r="E16" s="103"/>
      <c r="F16" s="64">
        <v>2.9000000000000001E-2</v>
      </c>
      <c r="G16" s="64"/>
      <c r="H16" s="64">
        <v>2.5000000000000001E-2</v>
      </c>
      <c r="I16" s="93"/>
      <c r="J16" s="104">
        <f>B16+D16+F16+H16</f>
        <v>2.2067920475609192E-2</v>
      </c>
      <c r="L16" s="105">
        <f>J16</f>
        <v>2.2067920475609192E-2</v>
      </c>
      <c r="M16" s="93"/>
      <c r="N16" s="64">
        <v>1E-3</v>
      </c>
      <c r="O16" s="93"/>
      <c r="P16" s="104">
        <f>L16-N16</f>
        <v>2.1067920475609191E-2</v>
      </c>
    </row>
    <row r="17" spans="1:16">
      <c r="A17" s="130"/>
      <c r="B17" s="125"/>
      <c r="C17" s="125"/>
      <c r="D17" s="125"/>
      <c r="E17" s="125"/>
      <c r="F17" s="125"/>
      <c r="G17" s="125"/>
      <c r="H17" s="125"/>
      <c r="I17" s="125"/>
      <c r="J17" s="131"/>
      <c r="L17" s="130"/>
      <c r="M17" s="125"/>
      <c r="N17" s="124"/>
      <c r="O17" s="125"/>
      <c r="P17" s="132"/>
    </row>
    <row r="19" spans="1:16">
      <c r="A19" s="124" t="s">
        <v>222</v>
      </c>
      <c r="B19" s="125"/>
      <c r="C19" s="125"/>
      <c r="D19" s="125"/>
      <c r="E19" s="125"/>
      <c r="F19" s="125"/>
      <c r="G19" s="125"/>
      <c r="H19" s="125"/>
      <c r="I19" s="125"/>
      <c r="J19" s="125"/>
      <c r="K19" s="124"/>
      <c r="L19" s="124"/>
      <c r="M19" s="125"/>
      <c r="N19" s="124"/>
      <c r="O19" s="125"/>
      <c r="P19" s="125"/>
    </row>
    <row r="20" spans="1:16" ht="14.4">
      <c r="A20" s="126"/>
    </row>
    <row r="21" spans="1:16">
      <c r="A21" s="127"/>
      <c r="B21" s="49"/>
      <c r="C21" s="49"/>
      <c r="D21" s="49"/>
      <c r="E21" s="49"/>
      <c r="F21" s="49"/>
      <c r="G21" s="49"/>
      <c r="H21" s="49"/>
      <c r="I21" s="49"/>
      <c r="J21" s="50" t="s">
        <v>77</v>
      </c>
      <c r="K21" s="44"/>
      <c r="L21" s="74" t="s">
        <v>77</v>
      </c>
      <c r="M21" s="49"/>
      <c r="N21" s="51" t="s">
        <v>77</v>
      </c>
      <c r="O21" s="49"/>
      <c r="P21" s="91"/>
    </row>
    <row r="22" spans="1:16">
      <c r="A22" s="96"/>
      <c r="B22" s="53"/>
      <c r="C22" s="53"/>
      <c r="D22" s="53"/>
      <c r="E22" s="53"/>
      <c r="F22" s="53" t="s">
        <v>65</v>
      </c>
      <c r="G22" s="53"/>
      <c r="H22" s="53" t="s">
        <v>139</v>
      </c>
      <c r="I22" s="54"/>
      <c r="J22" s="55" t="s">
        <v>139</v>
      </c>
      <c r="K22" s="44"/>
      <c r="L22" s="56" t="s">
        <v>139</v>
      </c>
      <c r="M22" s="54"/>
      <c r="N22" s="53" t="s">
        <v>139</v>
      </c>
      <c r="O22" s="54"/>
      <c r="P22" s="55" t="s">
        <v>81</v>
      </c>
    </row>
    <row r="23" spans="1:16">
      <c r="A23" s="128"/>
      <c r="B23" s="53" t="s">
        <v>54</v>
      </c>
      <c r="C23" s="53"/>
      <c r="D23" s="53" t="s">
        <v>63</v>
      </c>
      <c r="E23" s="53"/>
      <c r="F23" s="53" t="s">
        <v>66</v>
      </c>
      <c r="G23" s="53"/>
      <c r="H23" s="53" t="s">
        <v>68</v>
      </c>
      <c r="I23" s="54"/>
      <c r="J23" s="55" t="s">
        <v>34</v>
      </c>
      <c r="K23" s="44"/>
      <c r="L23" s="56" t="s">
        <v>34</v>
      </c>
      <c r="M23" s="54"/>
      <c r="N23" s="53" t="s">
        <v>145</v>
      </c>
      <c r="O23" s="54"/>
      <c r="P23" s="55" t="s">
        <v>82</v>
      </c>
    </row>
    <row r="24" spans="1:16">
      <c r="A24" s="128"/>
      <c r="B24" s="53" t="s">
        <v>26</v>
      </c>
      <c r="C24" s="53"/>
      <c r="D24" s="53" t="s">
        <v>64</v>
      </c>
      <c r="E24" s="53"/>
      <c r="F24" s="53" t="s">
        <v>67</v>
      </c>
      <c r="G24" s="53"/>
      <c r="H24" s="53" t="s">
        <v>69</v>
      </c>
      <c r="I24" s="58"/>
      <c r="J24" s="55" t="s">
        <v>76</v>
      </c>
      <c r="K24" s="44"/>
      <c r="L24" s="56" t="s">
        <v>76</v>
      </c>
      <c r="M24" s="58"/>
      <c r="N24" s="53" t="s">
        <v>78</v>
      </c>
      <c r="O24" s="58"/>
      <c r="P24" s="55" t="s">
        <v>83</v>
      </c>
    </row>
    <row r="25" spans="1:16">
      <c r="A25" s="128"/>
      <c r="B25" s="93"/>
      <c r="C25" s="93"/>
      <c r="D25" s="93"/>
      <c r="E25" s="93"/>
      <c r="F25" s="93"/>
      <c r="G25" s="93"/>
      <c r="H25" s="93"/>
      <c r="I25" s="93"/>
      <c r="J25" s="94"/>
      <c r="L25" s="96"/>
      <c r="M25" s="93"/>
      <c r="N25" s="97"/>
      <c r="O25" s="93"/>
      <c r="P25" s="94"/>
    </row>
    <row r="26" spans="1:16">
      <c r="A26" s="129" t="s">
        <v>226</v>
      </c>
      <c r="B26" s="92">
        <v>15</v>
      </c>
      <c r="C26" s="92"/>
      <c r="D26" s="64">
        <v>0.06</v>
      </c>
      <c r="E26" s="64"/>
      <c r="F26" s="64">
        <v>3.2000000000000001E-2</v>
      </c>
      <c r="G26" s="64"/>
      <c r="H26" s="64">
        <v>2.5000000000000001E-2</v>
      </c>
      <c r="I26" s="93"/>
      <c r="J26" s="94"/>
      <c r="L26" s="96"/>
      <c r="M26" s="93"/>
      <c r="N26" s="97"/>
      <c r="O26" s="93"/>
      <c r="P26" s="94"/>
    </row>
    <row r="27" spans="1:16">
      <c r="A27" s="128"/>
      <c r="B27" s="93"/>
      <c r="C27" s="93"/>
      <c r="D27" s="64"/>
      <c r="E27" s="64"/>
      <c r="F27" s="64"/>
      <c r="G27" s="64"/>
      <c r="H27" s="64"/>
      <c r="I27" s="93"/>
      <c r="J27" s="94"/>
      <c r="L27" s="96"/>
      <c r="M27" s="93"/>
      <c r="N27" s="97"/>
      <c r="O27" s="93"/>
      <c r="P27" s="94"/>
    </row>
    <row r="28" spans="1:16">
      <c r="A28" s="128"/>
      <c r="B28" s="98" t="s">
        <v>149</v>
      </c>
      <c r="C28" s="98" t="s">
        <v>74</v>
      </c>
      <c r="D28" s="98" t="s">
        <v>150</v>
      </c>
      <c r="E28" s="76" t="s">
        <v>74</v>
      </c>
      <c r="F28" s="98" t="s">
        <v>151</v>
      </c>
      <c r="G28" s="76" t="s">
        <v>74</v>
      </c>
      <c r="H28" s="76" t="s">
        <v>73</v>
      </c>
      <c r="I28" s="99" t="s">
        <v>75</v>
      </c>
      <c r="J28" s="100" t="s">
        <v>142</v>
      </c>
      <c r="L28" s="101" t="s">
        <v>142</v>
      </c>
      <c r="M28" s="99" t="s">
        <v>84</v>
      </c>
      <c r="N28" s="98" t="s">
        <v>144</v>
      </c>
      <c r="O28" s="99" t="s">
        <v>75</v>
      </c>
      <c r="P28" s="100" t="s">
        <v>80</v>
      </c>
    </row>
    <row r="29" spans="1:16">
      <c r="A29" s="128"/>
      <c r="B29" s="93"/>
      <c r="C29" s="93"/>
      <c r="D29" s="64"/>
      <c r="E29" s="64"/>
      <c r="F29" s="64"/>
      <c r="G29" s="64"/>
      <c r="H29" s="64"/>
      <c r="I29" s="93"/>
      <c r="J29" s="94"/>
      <c r="L29" s="102"/>
      <c r="M29" s="93"/>
      <c r="N29" s="97"/>
      <c r="O29" s="93"/>
      <c r="P29" s="94"/>
    </row>
    <row r="30" spans="1:16">
      <c r="A30" s="129" t="s">
        <v>85</v>
      </c>
      <c r="B30" s="103">
        <v>0</v>
      </c>
      <c r="C30" s="103"/>
      <c r="D30" s="103">
        <v>0</v>
      </c>
      <c r="E30" s="103"/>
      <c r="F30" s="64">
        <v>3.2000000000000001E-2</v>
      </c>
      <c r="G30" s="64"/>
      <c r="H30" s="64">
        <v>2.5000000000000001E-2</v>
      </c>
      <c r="I30" s="93"/>
      <c r="J30" s="104">
        <f>B30+D30+F30+H30</f>
        <v>5.7000000000000002E-2</v>
      </c>
      <c r="L30" s="105">
        <f>J30</f>
        <v>5.7000000000000002E-2</v>
      </c>
      <c r="M30" s="93"/>
      <c r="N30" s="64">
        <v>1.4999999999999999E-2</v>
      </c>
      <c r="O30" s="93"/>
      <c r="P30" s="104">
        <f>L30-N30</f>
        <v>4.2000000000000003E-2</v>
      </c>
    </row>
    <row r="31" spans="1:16">
      <c r="A31" s="130"/>
      <c r="B31" s="125"/>
      <c r="C31" s="125"/>
      <c r="D31" s="125"/>
      <c r="E31" s="125"/>
      <c r="F31" s="125"/>
      <c r="G31" s="125"/>
      <c r="H31" s="125"/>
      <c r="I31" s="125"/>
      <c r="J31" s="132"/>
      <c r="L31" s="130"/>
      <c r="M31" s="125"/>
      <c r="N31" s="124"/>
      <c r="O31" s="125"/>
      <c r="P31" s="132"/>
    </row>
    <row r="33" spans="1:16">
      <c r="A33" s="133" t="s">
        <v>106</v>
      </c>
      <c r="B33" s="95"/>
      <c r="C33" s="95"/>
      <c r="D33" s="95"/>
      <c r="E33" s="95"/>
      <c r="F33" s="95"/>
      <c r="G33" s="95"/>
      <c r="H33" s="95"/>
      <c r="I33" s="95"/>
      <c r="J33" s="95"/>
      <c r="M33" s="95"/>
      <c r="O33" s="95"/>
      <c r="P33" s="9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3" sqref="C3"/>
    </sheetView>
  </sheetViews>
  <sheetFormatPr defaultColWidth="8.88671875" defaultRowHeight="15.6"/>
  <cols>
    <col min="1" max="1" width="34.88671875" style="5" customWidth="1"/>
    <col min="2" max="3" width="24.6640625" style="5" customWidth="1"/>
    <col min="4" max="16384" width="8.88671875" style="5"/>
  </cols>
  <sheetData>
    <row r="1" spans="1:5" ht="38.25" customHeight="1">
      <c r="B1" s="82" t="s">
        <v>201</v>
      </c>
      <c r="C1" s="82" t="s">
        <v>202</v>
      </c>
      <c r="D1" s="82" t="s">
        <v>201</v>
      </c>
      <c r="E1" s="82" t="s">
        <v>202</v>
      </c>
    </row>
    <row r="2" spans="1:5">
      <c r="A2" s="5" t="s">
        <v>98</v>
      </c>
      <c r="B2" s="22">
        <v>-0.01</v>
      </c>
      <c r="C2" s="22">
        <v>4.0000000000000001E-3</v>
      </c>
      <c r="D2" s="5">
        <f>RANK(B2,$B$2:$B$12)</f>
        <v>11</v>
      </c>
      <c r="E2" s="5">
        <f>RANK(C2,$C$2:$C$12)</f>
        <v>10</v>
      </c>
    </row>
    <row r="3" spans="1:5">
      <c r="A3" s="5" t="s">
        <v>95</v>
      </c>
      <c r="B3" s="20">
        <v>2.1000000000000001E-2</v>
      </c>
      <c r="C3" s="20">
        <v>-6.0000000000000001E-3</v>
      </c>
      <c r="D3" s="5">
        <f t="shared" ref="D3:D12" si="0">RANK(B3,$B$2:$B$12)</f>
        <v>10</v>
      </c>
      <c r="E3" s="5">
        <f t="shared" ref="E3:E12" si="1">RANK(C3,$C$2:$C$12)</f>
        <v>11</v>
      </c>
    </row>
    <row r="4" spans="1:5">
      <c r="A4" s="5" t="s">
        <v>205</v>
      </c>
      <c r="B4" s="20">
        <v>2.1999999999999999E-2</v>
      </c>
      <c r="C4" s="20">
        <v>2.4E-2</v>
      </c>
      <c r="D4" s="5">
        <f t="shared" si="0"/>
        <v>9</v>
      </c>
      <c r="E4" s="5">
        <f t="shared" si="1"/>
        <v>9</v>
      </c>
    </row>
    <row r="5" spans="1:5">
      <c r="A5" s="5" t="s">
        <v>99</v>
      </c>
      <c r="B5" s="20">
        <v>2.4E-2</v>
      </c>
      <c r="C5" s="20">
        <v>2.8000000000000001E-2</v>
      </c>
      <c r="D5" s="5">
        <f t="shared" si="0"/>
        <v>8</v>
      </c>
      <c r="E5" s="5">
        <f t="shared" si="1"/>
        <v>8</v>
      </c>
    </row>
    <row r="6" spans="1:5">
      <c r="A6" s="5" t="s">
        <v>96</v>
      </c>
      <c r="B6" s="20">
        <v>2.5999999999999999E-2</v>
      </c>
      <c r="C6" s="20">
        <v>5.8999999999999997E-2</v>
      </c>
      <c r="D6" s="5">
        <f t="shared" si="0"/>
        <v>7</v>
      </c>
      <c r="E6" s="5">
        <f t="shared" si="1"/>
        <v>5</v>
      </c>
    </row>
    <row r="7" spans="1:5">
      <c r="A7" s="5" t="s">
        <v>97</v>
      </c>
      <c r="B7" s="20">
        <v>2.9000000000000001E-2</v>
      </c>
      <c r="C7" s="20">
        <v>3.1E-2</v>
      </c>
      <c r="D7" s="5">
        <f t="shared" si="0"/>
        <v>6</v>
      </c>
      <c r="E7" s="5">
        <f t="shared" si="1"/>
        <v>7</v>
      </c>
    </row>
    <row r="8" spans="1:5">
      <c r="A8" s="5" t="s">
        <v>100</v>
      </c>
      <c r="B8" s="20">
        <v>3.5000000000000003E-2</v>
      </c>
      <c r="C8" s="20">
        <v>0.05</v>
      </c>
      <c r="D8" s="5">
        <f t="shared" si="0"/>
        <v>5</v>
      </c>
      <c r="E8" s="5">
        <f t="shared" si="1"/>
        <v>6</v>
      </c>
    </row>
    <row r="9" spans="1:5">
      <c r="A9" s="5" t="s">
        <v>94</v>
      </c>
      <c r="B9" s="20">
        <v>5.1999999999999998E-2</v>
      </c>
      <c r="C9" s="20">
        <v>6.7000000000000004E-2</v>
      </c>
      <c r="D9" s="5">
        <f t="shared" si="0"/>
        <v>4</v>
      </c>
      <c r="E9" s="5">
        <f t="shared" si="1"/>
        <v>4</v>
      </c>
    </row>
    <row r="10" spans="1:5">
      <c r="A10" s="5" t="s">
        <v>204</v>
      </c>
      <c r="B10" s="20">
        <v>6.8000000000000005E-2</v>
      </c>
      <c r="C10" s="20">
        <v>8.3000000000000004E-2</v>
      </c>
      <c r="D10" s="5">
        <f t="shared" si="0"/>
        <v>3</v>
      </c>
      <c r="E10" s="5">
        <f t="shared" si="1"/>
        <v>2</v>
      </c>
    </row>
    <row r="11" spans="1:5">
      <c r="A11" s="5" t="s">
        <v>93</v>
      </c>
      <c r="B11" s="20">
        <v>9.0999999999999998E-2</v>
      </c>
      <c r="C11" s="20">
        <v>6.8000000000000005E-2</v>
      </c>
      <c r="D11" s="5">
        <f t="shared" si="0"/>
        <v>2</v>
      </c>
      <c r="E11" s="5">
        <f t="shared" si="1"/>
        <v>3</v>
      </c>
    </row>
    <row r="12" spans="1:5">
      <c r="A12" s="5" t="s">
        <v>203</v>
      </c>
      <c r="B12" s="20">
        <v>9.4E-2</v>
      </c>
      <c r="C12" s="20">
        <v>0.114</v>
      </c>
      <c r="D12" s="5">
        <f t="shared" si="0"/>
        <v>1</v>
      </c>
      <c r="E12" s="5">
        <f t="shared" si="1"/>
        <v>1</v>
      </c>
    </row>
    <row r="14" spans="1:5">
      <c r="A14" s="7" t="s">
        <v>213</v>
      </c>
    </row>
    <row r="15" spans="1:5">
      <c r="B15" s="113">
        <f>CORREL(B2:B12,C2:C12)</f>
        <v>0.86444189132436455</v>
      </c>
      <c r="D15" s="113">
        <f>CORREL(D2:D12,E2:E12)</f>
        <v>0.95454545454545436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workbookViewId="0">
      <pane xSplit="1" ySplit="1" topLeftCell="B2" activePane="bottomRight" state="frozen"/>
      <selection pane="topRight" activeCell="B1" sqref="B1"/>
      <selection pane="bottomLeft" activeCell="A4" sqref="A4"/>
      <selection pane="bottomRight" activeCell="H26" sqref="H26"/>
    </sheetView>
  </sheetViews>
  <sheetFormatPr defaultRowHeight="14.4"/>
  <cols>
    <col min="1" max="1" width="23.6640625" customWidth="1"/>
    <col min="2" max="2" width="14" style="80" customWidth="1"/>
    <col min="3" max="3" width="14" style="81" customWidth="1"/>
    <col min="4" max="4" width="14" style="2" customWidth="1"/>
    <col min="5" max="5" width="9.109375" style="3"/>
    <col min="6" max="6" width="20.33203125" bestFit="1" customWidth="1"/>
    <col min="19" max="19" width="9.109375" style="2"/>
    <col min="25" max="25" width="9.109375" style="2"/>
  </cols>
  <sheetData>
    <row r="1" spans="1:6" ht="15.6">
      <c r="A1" s="4" t="s">
        <v>208</v>
      </c>
      <c r="B1" s="5"/>
      <c r="C1" s="5"/>
      <c r="D1" s="5"/>
      <c r="E1" s="22"/>
      <c r="F1" s="22"/>
    </row>
    <row r="2" spans="1:6" ht="31.2">
      <c r="A2" s="12" t="s">
        <v>27</v>
      </c>
      <c r="B2" s="118" t="s">
        <v>210</v>
      </c>
      <c r="C2" s="118" t="s">
        <v>209</v>
      </c>
      <c r="D2" s="119" t="s">
        <v>196</v>
      </c>
    </row>
    <row r="3" spans="1:6" ht="15.6">
      <c r="A3" s="5">
        <v>1997</v>
      </c>
      <c r="B3" s="22">
        <v>5.5748844772122386E-2</v>
      </c>
      <c r="C3" s="22">
        <v>4.9834904201768504E-2</v>
      </c>
      <c r="D3" s="22">
        <v>9.7461550116346718E-2</v>
      </c>
    </row>
    <row r="4" spans="1:6" ht="15.6">
      <c r="A4" s="5">
        <f>A3+1</f>
        <v>1998</v>
      </c>
      <c r="B4" s="22">
        <v>-1.8588558722034243E-2</v>
      </c>
      <c r="C4" s="22">
        <v>-2.3301005427001087E-2</v>
      </c>
      <c r="D4" s="22">
        <v>0.16903486163784542</v>
      </c>
    </row>
    <row r="5" spans="1:6" ht="15.6">
      <c r="A5" s="5">
        <f t="shared" ref="A5:A17" si="0">A4+1</f>
        <v>1999</v>
      </c>
      <c r="B5" s="22">
        <v>0.19193142111431971</v>
      </c>
      <c r="C5" s="22">
        <v>0.18707603253772787</v>
      </c>
      <c r="D5" s="22">
        <v>0.22079301647562266</v>
      </c>
    </row>
    <row r="6" spans="1:6" ht="15.6">
      <c r="A6" s="5">
        <f t="shared" si="0"/>
        <v>2000</v>
      </c>
      <c r="B6" s="22">
        <v>-6.0556575709039162E-2</v>
      </c>
      <c r="C6" s="22">
        <v>-6.5817111608701517E-2</v>
      </c>
      <c r="D6" s="22">
        <v>-0.19893773090115141</v>
      </c>
    </row>
    <row r="7" spans="1:6" ht="15.6">
      <c r="A7" s="5">
        <f t="shared" si="0"/>
        <v>2001</v>
      </c>
      <c r="B7" s="22">
        <v>-5.1014987473506634E-2</v>
      </c>
      <c r="C7" s="22">
        <v>-5.6121071175381787E-2</v>
      </c>
      <c r="D7" s="22">
        <v>-0.20293175773710237</v>
      </c>
    </row>
    <row r="8" spans="1:6" ht="15.6">
      <c r="A8" s="5">
        <f t="shared" si="0"/>
        <v>2002</v>
      </c>
      <c r="B8" s="22">
        <v>1.8707187904146494E-2</v>
      </c>
      <c r="C8" s="22">
        <v>1.4468892659809329E-2</v>
      </c>
      <c r="D8" s="22">
        <v>-0.14602183324005624</v>
      </c>
    </row>
    <row r="9" spans="1:6" ht="15.6">
      <c r="A9" s="5">
        <f t="shared" si="0"/>
        <v>2003</v>
      </c>
      <c r="B9" s="22">
        <v>0.27874692160123571</v>
      </c>
      <c r="C9" s="22">
        <v>0.27389134381580904</v>
      </c>
      <c r="D9" s="22">
        <v>0.20469320806497726</v>
      </c>
    </row>
    <row r="10" spans="1:6" ht="15.6">
      <c r="A10" s="5">
        <f t="shared" si="0"/>
        <v>2004</v>
      </c>
      <c r="B10" s="22">
        <v>0.12527706090880741</v>
      </c>
      <c r="C10" s="22">
        <v>0.12202814633918657</v>
      </c>
      <c r="D10" s="22">
        <v>8.9463871158512953E-2</v>
      </c>
    </row>
    <row r="11" spans="1:6" ht="15.6">
      <c r="A11" s="5">
        <f t="shared" si="0"/>
        <v>2005</v>
      </c>
      <c r="B11" s="22">
        <v>6.876432699533197E-2</v>
      </c>
      <c r="C11" s="22">
        <v>6.487433960092126E-2</v>
      </c>
      <c r="D11" s="22">
        <v>2.9829975034237899E-2</v>
      </c>
    </row>
    <row r="12" spans="1:6" ht="15.6">
      <c r="A12" s="5">
        <f t="shared" si="0"/>
        <v>2006</v>
      </c>
      <c r="B12" s="22">
        <v>7.7125504495742847E-2</v>
      </c>
      <c r="C12" s="22">
        <v>7.3464490608283084E-2</v>
      </c>
      <c r="D12" s="22">
        <v>8.6285895905731325E-2</v>
      </c>
    </row>
    <row r="13" spans="1:6" ht="15.6">
      <c r="A13" s="5">
        <f t="shared" si="0"/>
        <v>2007</v>
      </c>
      <c r="B13" s="22">
        <v>4.1970677053086547E-2</v>
      </c>
      <c r="C13" s="22">
        <v>3.8383179023596892E-2</v>
      </c>
      <c r="D13" s="22">
        <v>4.6647705135655748E-2</v>
      </c>
    </row>
    <row r="14" spans="1:6" ht="15.6">
      <c r="A14" s="5">
        <f t="shared" si="0"/>
        <v>2008</v>
      </c>
      <c r="B14" s="22">
        <v>-0.20927562405964062</v>
      </c>
      <c r="C14" s="22">
        <v>-0.21175205854214507</v>
      </c>
      <c r="D14" s="22">
        <v>-0.2979078593318728</v>
      </c>
    </row>
    <row r="15" spans="1:6" ht="15.6">
      <c r="A15" s="5">
        <f t="shared" si="0"/>
        <v>2009</v>
      </c>
      <c r="B15" s="22">
        <v>0.22544839225671054</v>
      </c>
      <c r="C15" s="22">
        <v>0.22225328204850214</v>
      </c>
      <c r="D15" s="22">
        <v>0.24315618432684127</v>
      </c>
    </row>
    <row r="16" spans="1:6" ht="15.6">
      <c r="A16" s="5">
        <f t="shared" si="0"/>
        <v>2010</v>
      </c>
      <c r="B16" s="22">
        <v>7.3214465995101508E-2</v>
      </c>
      <c r="C16" s="22">
        <v>7.2511410099334483E-2</v>
      </c>
      <c r="D16" s="22">
        <v>0.10916984536901464</v>
      </c>
    </row>
    <row r="17" spans="1:6" ht="15.6">
      <c r="A17" s="5">
        <f t="shared" si="0"/>
        <v>2011</v>
      </c>
      <c r="B17" s="22">
        <v>1.5946498609829218E-2</v>
      </c>
      <c r="C17" s="22">
        <v>1.5946498609829218E-2</v>
      </c>
      <c r="D17" s="22">
        <v>-1.9792797781699512E-2</v>
      </c>
    </row>
    <row r="18" spans="1:6" ht="15.6">
      <c r="A18" s="5"/>
      <c r="B18" s="22"/>
      <c r="C18" s="22"/>
      <c r="D18" s="22"/>
    </row>
    <row r="19" spans="1:6" ht="31.2">
      <c r="A19" s="5"/>
      <c r="B19" s="118" t="s">
        <v>210</v>
      </c>
      <c r="C19" s="118" t="s">
        <v>209</v>
      </c>
      <c r="D19" s="119" t="s">
        <v>196</v>
      </c>
    </row>
    <row r="20" spans="1:6" ht="15.6">
      <c r="A20" s="7" t="s">
        <v>19</v>
      </c>
      <c r="B20" s="22">
        <f t="shared" ref="B20" si="1">AVERAGE(B3:B17)</f>
        <v>5.5563037049480915E-2</v>
      </c>
      <c r="C20" s="22">
        <f>AVERAGE(C3:C17)</f>
        <v>5.1849418186102593E-2</v>
      </c>
      <c r="D20" s="22">
        <f t="shared" ref="D20" si="2">AVERAGE(D3:D17)</f>
        <v>2.8729608948860237E-2</v>
      </c>
      <c r="F20" s="1"/>
    </row>
    <row r="21" spans="1:6" ht="15.6">
      <c r="A21" s="7" t="s">
        <v>207</v>
      </c>
      <c r="B21" s="19">
        <f t="shared" ref="B21" si="3">_xlfn.STDEV.S(B3:B17)</f>
        <v>0.12150028641821928</v>
      </c>
      <c r="C21" s="19">
        <f>_xlfn.STDEV.S(C3:C17)</f>
        <v>0.12133873695751216</v>
      </c>
      <c r="D21" s="19">
        <f t="shared" ref="D21" si="4">_xlfn.STDEV.S(D3:D17)</f>
        <v>0.16842084843885236</v>
      </c>
      <c r="F21" s="1"/>
    </row>
    <row r="22" spans="1:6" ht="15.6">
      <c r="A22" s="7" t="s">
        <v>206</v>
      </c>
      <c r="B22" s="6">
        <f t="shared" ref="B22" si="5">B20/B21</f>
        <v>0.45730786887387204</v>
      </c>
      <c r="C22" s="6">
        <f>C20/C21</f>
        <v>0.42731133919960063</v>
      </c>
      <c r="D22" s="6">
        <f t="shared" ref="D22" si="6">D20/D21</f>
        <v>0.17058225994681972</v>
      </c>
      <c r="F22" s="1"/>
    </row>
    <row r="25" spans="1:6">
      <c r="A25" s="137" t="s">
        <v>211</v>
      </c>
      <c r="B25" s="137"/>
      <c r="C25" s="137"/>
      <c r="D25" s="137"/>
    </row>
    <row r="26" spans="1:6" ht="251.25" customHeight="1">
      <c r="A26" s="138" t="s">
        <v>212</v>
      </c>
      <c r="B26" s="138"/>
      <c r="C26" s="138"/>
      <c r="D26" s="138"/>
    </row>
  </sheetData>
  <sortState ref="Q227:R240">
    <sortCondition ref="Q227:Q240"/>
  </sortState>
  <mergeCells count="2">
    <mergeCell ref="A25:D25"/>
    <mergeCell ref="A26:D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413"/>
  <sheetViews>
    <sheetView workbookViewId="0">
      <selection activeCell="F22" sqref="F22"/>
    </sheetView>
  </sheetViews>
  <sheetFormatPr defaultColWidth="9.109375" defaultRowHeight="13.8"/>
  <cols>
    <col min="1" max="1" width="49.109375" style="44" customWidth="1"/>
    <col min="2" max="5" width="16" style="44" customWidth="1"/>
    <col min="6" max="10" width="9.109375" style="44"/>
    <col min="11" max="11" width="38" style="44" customWidth="1"/>
    <col min="12" max="12" width="40.44140625" style="44" customWidth="1"/>
    <col min="13" max="16384" width="9.109375" style="44"/>
  </cols>
  <sheetData>
    <row r="2" spans="1:15">
      <c r="B2" s="44" t="s">
        <v>174</v>
      </c>
      <c r="C2" s="44" t="s">
        <v>172</v>
      </c>
      <c r="D2" s="44" t="s">
        <v>173</v>
      </c>
      <c r="E2" s="44" t="s">
        <v>171</v>
      </c>
      <c r="F2" s="44" t="s">
        <v>178</v>
      </c>
    </row>
    <row r="3" spans="1:15">
      <c r="B3" s="79" t="s">
        <v>197</v>
      </c>
      <c r="C3" s="79" t="s">
        <v>198</v>
      </c>
      <c r="D3" s="79" t="s">
        <v>199</v>
      </c>
      <c r="E3" s="79" t="s">
        <v>200</v>
      </c>
      <c r="F3" s="79" t="s">
        <v>153</v>
      </c>
      <c r="G3" s="79"/>
      <c r="H3" s="79"/>
      <c r="I3" s="79"/>
      <c r="J3" s="79"/>
      <c r="K3" s="79" t="s">
        <v>164</v>
      </c>
      <c r="L3" s="79" t="s">
        <v>170</v>
      </c>
      <c r="M3" s="79" t="s">
        <v>152</v>
      </c>
      <c r="N3" s="79"/>
      <c r="O3" s="79"/>
    </row>
    <row r="4" spans="1:15">
      <c r="A4" s="44">
        <v>1996</v>
      </c>
      <c r="B4" s="107">
        <v>0.26304737565754205</v>
      </c>
      <c r="C4" s="107">
        <v>0.30191107622421209</v>
      </c>
      <c r="D4" s="107">
        <v>0.24013297321679197</v>
      </c>
      <c r="E4" s="107">
        <v>0.1342265423130099</v>
      </c>
      <c r="F4" s="107">
        <v>6.0682032588443971E-2</v>
      </c>
      <c r="G4" s="108"/>
      <c r="K4" s="44" t="s">
        <v>192</v>
      </c>
      <c r="L4" s="44" t="s">
        <v>180</v>
      </c>
      <c r="M4" s="109" t="s">
        <v>193</v>
      </c>
    </row>
    <row r="5" spans="1:15">
      <c r="A5" s="44">
        <v>1997</v>
      </c>
      <c r="B5" s="107">
        <v>0.27463163184490513</v>
      </c>
      <c r="C5" s="107">
        <v>0.40743405559632634</v>
      </c>
      <c r="D5" s="107">
        <v>0.22527010491557942</v>
      </c>
      <c r="E5" s="107">
        <v>3.2670053335207158E-2</v>
      </c>
      <c r="F5" s="107">
        <v>5.9994154307981919E-2</v>
      </c>
      <c r="G5" s="108"/>
      <c r="K5" s="44" t="s">
        <v>191</v>
      </c>
      <c r="L5" s="44" t="s">
        <v>180</v>
      </c>
      <c r="M5" s="109" t="s">
        <v>190</v>
      </c>
    </row>
    <row r="6" spans="1:15">
      <c r="A6" s="44">
        <f>A5+1</f>
        <v>1998</v>
      </c>
      <c r="B6" s="107">
        <v>0.24831712138993917</v>
      </c>
      <c r="C6" s="107">
        <v>0.44959802003697946</v>
      </c>
      <c r="D6" s="107">
        <v>0.1896706035728323</v>
      </c>
      <c r="E6" s="107">
        <v>6.4695774353552074E-2</v>
      </c>
      <c r="F6" s="107">
        <v>4.7718480646697037E-2</v>
      </c>
      <c r="G6" s="108"/>
      <c r="K6" s="44" t="s">
        <v>188</v>
      </c>
      <c r="L6" s="44" t="s">
        <v>180</v>
      </c>
      <c r="M6" s="109" t="s">
        <v>189</v>
      </c>
    </row>
    <row r="7" spans="1:15">
      <c r="A7" s="44">
        <f>A6+1</f>
        <v>1999</v>
      </c>
      <c r="B7" s="107">
        <v>0.252181157612963</v>
      </c>
      <c r="C7" s="107">
        <v>0.41746894120766925</v>
      </c>
      <c r="D7" s="107">
        <v>0.22110390865756971</v>
      </c>
      <c r="E7" s="107">
        <v>5.8352082814187932E-2</v>
      </c>
      <c r="F7" s="107">
        <v>5.089390970761009E-2</v>
      </c>
      <c r="G7" s="108"/>
      <c r="K7" s="44" t="s">
        <v>187</v>
      </c>
      <c r="L7" s="44" t="s">
        <v>180</v>
      </c>
      <c r="M7" s="109" t="s">
        <v>186</v>
      </c>
    </row>
    <row r="8" spans="1:15">
      <c r="A8" s="44">
        <f>A7+1</f>
        <v>2000</v>
      </c>
      <c r="B8" s="107">
        <v>0.26595592638374882</v>
      </c>
      <c r="C8" s="107">
        <v>0.42591651301325029</v>
      </c>
      <c r="D8" s="107">
        <v>0.22499148058714594</v>
      </c>
      <c r="E8" s="107">
        <v>1.8817043564112429E-2</v>
      </c>
      <c r="F8" s="107">
        <v>6.4319036451742417E-2</v>
      </c>
      <c r="G8" s="108"/>
      <c r="K8" s="44" t="s">
        <v>185</v>
      </c>
      <c r="L8" s="44" t="s">
        <v>180</v>
      </c>
      <c r="M8" s="109" t="s">
        <v>184</v>
      </c>
    </row>
    <row r="9" spans="1:15">
      <c r="A9" s="44">
        <f>A8+1</f>
        <v>2001</v>
      </c>
      <c r="B9" s="107">
        <v>0.2371119792803299</v>
      </c>
      <c r="C9" s="107">
        <v>0.41438519815771102</v>
      </c>
      <c r="D9" s="107">
        <v>0.21636757775995186</v>
      </c>
      <c r="E9" s="107">
        <v>4.8274010947760418E-2</v>
      </c>
      <c r="F9" s="107">
        <v>8.3861233854246806E-2</v>
      </c>
      <c r="G9" s="108"/>
      <c r="K9" s="44" t="s">
        <v>182</v>
      </c>
      <c r="L9" s="44" t="s">
        <v>180</v>
      </c>
      <c r="M9" s="109" t="s">
        <v>183</v>
      </c>
    </row>
    <row r="10" spans="1:15">
      <c r="A10" s="44">
        <v>2002</v>
      </c>
      <c r="B10" s="107">
        <v>0.23715644488857152</v>
      </c>
      <c r="C10" s="107">
        <v>0.31258230454756014</v>
      </c>
      <c r="D10" s="107">
        <v>0.27136277113722379</v>
      </c>
      <c r="E10" s="107">
        <v>0.10901319502460792</v>
      </c>
      <c r="F10" s="107">
        <v>6.9885284402036604E-2</v>
      </c>
      <c r="G10" s="108"/>
      <c r="K10" s="44" t="s">
        <v>181</v>
      </c>
      <c r="L10" s="44" t="s">
        <v>180</v>
      </c>
      <c r="M10" s="109" t="s">
        <v>179</v>
      </c>
    </row>
    <row r="11" spans="1:15" ht="14.4">
      <c r="A11" s="44">
        <v>2003</v>
      </c>
      <c r="B11" s="107">
        <v>0.25835263888761523</v>
      </c>
      <c r="C11" s="107">
        <v>0.26381667662129199</v>
      </c>
      <c r="D11" s="107">
        <v>0.37073664006719298</v>
      </c>
      <c r="E11" s="107">
        <v>7.1656605875316803E-2</v>
      </c>
      <c r="F11" s="107">
        <v>3.5437438548583042E-2</v>
      </c>
      <c r="G11" s="108"/>
      <c r="K11" s="44" t="s">
        <v>195</v>
      </c>
      <c r="L11" s="44" t="s">
        <v>165</v>
      </c>
      <c r="M11" s="106" t="s">
        <v>194</v>
      </c>
    </row>
    <row r="12" spans="1:15">
      <c r="A12" s="44">
        <v>2004</v>
      </c>
      <c r="B12" s="107">
        <v>0.26945218074959659</v>
      </c>
      <c r="C12" s="107">
        <v>0.27647666959117467</v>
      </c>
      <c r="D12" s="107">
        <v>0.32859837035687078</v>
      </c>
      <c r="E12" s="107">
        <v>0.10184398552954962</v>
      </c>
      <c r="F12" s="107">
        <v>2.45568534070792E-2</v>
      </c>
      <c r="G12" s="108"/>
      <c r="K12" s="44" t="s">
        <v>157</v>
      </c>
      <c r="L12" s="44" t="s">
        <v>165</v>
      </c>
      <c r="M12" s="109" t="s">
        <v>156</v>
      </c>
    </row>
    <row r="13" spans="1:15">
      <c r="A13" s="44">
        <v>2005</v>
      </c>
      <c r="B13" s="107">
        <v>0.26400766652980312</v>
      </c>
      <c r="C13" s="107">
        <v>0.32369299303723198</v>
      </c>
      <c r="D13" s="107">
        <v>0.30906138387831944</v>
      </c>
      <c r="E13" s="107">
        <v>5.8563348569003124E-2</v>
      </c>
      <c r="F13" s="107">
        <v>4.4674607985642267E-2</v>
      </c>
      <c r="G13" s="108"/>
      <c r="K13" s="44" t="s">
        <v>159</v>
      </c>
      <c r="L13" s="44" t="s">
        <v>165</v>
      </c>
      <c r="M13" s="109" t="s">
        <v>158</v>
      </c>
    </row>
    <row r="14" spans="1:15">
      <c r="A14" s="44">
        <v>2006</v>
      </c>
      <c r="B14" s="107">
        <v>0.25029642491174059</v>
      </c>
      <c r="C14" s="107">
        <v>0.44120084040570301</v>
      </c>
      <c r="D14" s="107">
        <v>0.26992083901999209</v>
      </c>
      <c r="E14" s="107">
        <v>1.4345040550232361E-2</v>
      </c>
      <c r="F14" s="107">
        <v>2.4236855112331927E-2</v>
      </c>
      <c r="G14" s="108"/>
      <c r="K14" s="44" t="s">
        <v>155</v>
      </c>
      <c r="L14" s="44" t="s">
        <v>165</v>
      </c>
      <c r="M14" s="109" t="s">
        <v>154</v>
      </c>
    </row>
    <row r="15" spans="1:15">
      <c r="A15" s="44">
        <v>2007</v>
      </c>
      <c r="B15" s="107">
        <v>0.13240525681929968</v>
      </c>
      <c r="C15" s="107">
        <v>0.46233857532262007</v>
      </c>
      <c r="D15" s="107">
        <v>0.39638373049098058</v>
      </c>
      <c r="E15" s="107">
        <v>8.8724373670997017E-3</v>
      </c>
      <c r="F15" s="107">
        <v>0</v>
      </c>
      <c r="G15" s="108"/>
      <c r="K15" s="44" t="s">
        <v>161</v>
      </c>
      <c r="L15" s="44" t="s">
        <v>165</v>
      </c>
      <c r="M15" s="109" t="s">
        <v>160</v>
      </c>
    </row>
    <row r="16" spans="1:15">
      <c r="A16" s="44">
        <v>2008</v>
      </c>
      <c r="B16" s="107">
        <v>0.26401732111616694</v>
      </c>
      <c r="C16" s="107">
        <v>0.4468141803076886</v>
      </c>
      <c r="D16" s="107">
        <v>0.28576011780977134</v>
      </c>
      <c r="E16" s="107">
        <v>3.408380766373119E-3</v>
      </c>
      <c r="F16" s="107">
        <v>0</v>
      </c>
      <c r="G16" s="108"/>
      <c r="K16" s="44" t="s">
        <v>162</v>
      </c>
      <c r="L16" s="44" t="s">
        <v>165</v>
      </c>
      <c r="M16" s="109" t="s">
        <v>163</v>
      </c>
    </row>
    <row r="17" spans="1:16">
      <c r="A17" s="44">
        <v>2009</v>
      </c>
      <c r="B17" s="108">
        <v>0.32763962064599955</v>
      </c>
      <c r="C17" s="108">
        <v>0.28554998120280833</v>
      </c>
      <c r="D17" s="108">
        <v>0.38285535869677656</v>
      </c>
      <c r="E17" s="108">
        <v>3.955039454415628E-3</v>
      </c>
      <c r="F17" s="108">
        <v>0</v>
      </c>
      <c r="G17" s="108"/>
      <c r="K17" s="44" t="s">
        <v>166</v>
      </c>
      <c r="L17" s="44" t="s">
        <v>165</v>
      </c>
      <c r="M17" s="109" t="s">
        <v>177</v>
      </c>
    </row>
    <row r="18" spans="1:16">
      <c r="A18" s="44">
        <v>2010</v>
      </c>
      <c r="B18" s="108">
        <v>0.25881589599299809</v>
      </c>
      <c r="C18" s="108">
        <v>0.38076819564013242</v>
      </c>
      <c r="D18" s="108">
        <v>0.35570282173386397</v>
      </c>
      <c r="E18" s="108">
        <v>4.7130866330055126E-3</v>
      </c>
      <c r="F18" s="108">
        <v>0</v>
      </c>
      <c r="G18" s="108"/>
      <c r="K18" s="44" t="s">
        <v>167</v>
      </c>
      <c r="L18" s="44" t="s">
        <v>165</v>
      </c>
      <c r="M18" s="109" t="s">
        <v>176</v>
      </c>
      <c r="P18" s="109"/>
    </row>
    <row r="19" spans="1:16">
      <c r="A19" s="44">
        <v>2011</v>
      </c>
      <c r="B19" s="108">
        <v>0.29380985465883491</v>
      </c>
      <c r="C19" s="108">
        <v>0.36066332764720815</v>
      </c>
      <c r="D19" s="108">
        <v>0.34058571370940915</v>
      </c>
      <c r="E19" s="108">
        <v>4.9411039845477537E-3</v>
      </c>
      <c r="F19" s="108">
        <v>0</v>
      </c>
      <c r="G19" s="108"/>
      <c r="K19" s="44" t="s">
        <v>168</v>
      </c>
      <c r="L19" s="110" t="s">
        <v>169</v>
      </c>
      <c r="M19" s="109" t="s">
        <v>175</v>
      </c>
    </row>
    <row r="27" spans="1:16">
      <c r="B27" s="111"/>
    </row>
    <row r="28" spans="1:16">
      <c r="B28" s="111"/>
    </row>
    <row r="29" spans="1:16">
      <c r="B29" s="111"/>
    </row>
    <row r="30" spans="1:16">
      <c r="B30" s="111"/>
    </row>
    <row r="31" spans="1:16">
      <c r="B31" s="111"/>
    </row>
    <row r="32" spans="1:16">
      <c r="B32" s="111"/>
    </row>
    <row r="33" spans="2:2">
      <c r="B33" s="111"/>
    </row>
    <row r="34" spans="2:2">
      <c r="B34" s="111"/>
    </row>
    <row r="35" spans="2:2">
      <c r="B35" s="111"/>
    </row>
    <row r="36" spans="2:2">
      <c r="B36" s="111"/>
    </row>
    <row r="37" spans="2:2">
      <c r="B37" s="111"/>
    </row>
    <row r="38" spans="2:2">
      <c r="B38" s="111"/>
    </row>
    <row r="39" spans="2:2">
      <c r="B39" s="111"/>
    </row>
    <row r="40" spans="2:2">
      <c r="B40" s="111"/>
    </row>
    <row r="41" spans="2:2">
      <c r="B41" s="111"/>
    </row>
    <row r="42" spans="2:2">
      <c r="B42" s="111"/>
    </row>
    <row r="43" spans="2:2">
      <c r="B43" s="111"/>
    </row>
    <row r="44" spans="2:2">
      <c r="B44" s="111"/>
    </row>
    <row r="45" spans="2:2">
      <c r="B45" s="111"/>
    </row>
    <row r="46" spans="2:2">
      <c r="B46" s="111"/>
    </row>
    <row r="47" spans="2:2">
      <c r="B47" s="111"/>
    </row>
    <row r="48" spans="2:2">
      <c r="B48" s="111"/>
    </row>
    <row r="49" spans="2:2">
      <c r="B49" s="111"/>
    </row>
    <row r="50" spans="2:2">
      <c r="B50" s="111"/>
    </row>
    <row r="51" spans="2:2">
      <c r="B51" s="111"/>
    </row>
    <row r="52" spans="2:2">
      <c r="B52" s="111"/>
    </row>
    <row r="53" spans="2:2">
      <c r="B53" s="111"/>
    </row>
    <row r="54" spans="2:2">
      <c r="B54" s="111"/>
    </row>
    <row r="55" spans="2:2">
      <c r="B55" s="111"/>
    </row>
    <row r="56" spans="2:2">
      <c r="B56" s="111"/>
    </row>
    <row r="57" spans="2:2">
      <c r="B57" s="111"/>
    </row>
    <row r="58" spans="2:2">
      <c r="B58" s="111"/>
    </row>
    <row r="59" spans="2:2">
      <c r="B59" s="111"/>
    </row>
    <row r="60" spans="2:2">
      <c r="B60" s="111"/>
    </row>
    <row r="61" spans="2:2">
      <c r="B61" s="111"/>
    </row>
    <row r="62" spans="2:2">
      <c r="B62" s="111"/>
    </row>
    <row r="63" spans="2:2">
      <c r="B63" s="111"/>
    </row>
    <row r="64" spans="2:2">
      <c r="B64" s="111"/>
    </row>
    <row r="65" spans="2:2">
      <c r="B65" s="111"/>
    </row>
    <row r="66" spans="2:2">
      <c r="B66" s="111"/>
    </row>
    <row r="67" spans="2:2">
      <c r="B67" s="111"/>
    </row>
    <row r="68" spans="2:2">
      <c r="B68" s="111"/>
    </row>
    <row r="69" spans="2:2">
      <c r="B69" s="111"/>
    </row>
    <row r="70" spans="2:2">
      <c r="B70" s="111"/>
    </row>
    <row r="71" spans="2:2">
      <c r="B71" s="111"/>
    </row>
    <row r="72" spans="2:2">
      <c r="B72" s="111"/>
    </row>
    <row r="73" spans="2:2">
      <c r="B73" s="111"/>
    </row>
    <row r="74" spans="2:2">
      <c r="B74" s="111"/>
    </row>
    <row r="75" spans="2:2">
      <c r="B75" s="111"/>
    </row>
    <row r="76" spans="2:2">
      <c r="B76" s="111"/>
    </row>
    <row r="77" spans="2:2">
      <c r="B77" s="111"/>
    </row>
    <row r="78" spans="2:2">
      <c r="B78" s="111"/>
    </row>
    <row r="79" spans="2:2">
      <c r="B79" s="111"/>
    </row>
    <row r="80" spans="2:2">
      <c r="B80" s="111"/>
    </row>
    <row r="81" spans="2:2">
      <c r="B81" s="111"/>
    </row>
    <row r="82" spans="2:2">
      <c r="B82" s="111"/>
    </row>
    <row r="83" spans="2:2">
      <c r="B83" s="111"/>
    </row>
    <row r="84" spans="2:2">
      <c r="B84" s="111"/>
    </row>
    <row r="85" spans="2:2">
      <c r="B85" s="111"/>
    </row>
    <row r="86" spans="2:2">
      <c r="B86" s="111"/>
    </row>
    <row r="87" spans="2:2">
      <c r="B87" s="111"/>
    </row>
    <row r="88" spans="2:2">
      <c r="B88" s="111"/>
    </row>
    <row r="89" spans="2:2">
      <c r="B89" s="111"/>
    </row>
    <row r="90" spans="2:2">
      <c r="B90" s="111"/>
    </row>
    <row r="91" spans="2:2">
      <c r="B91" s="111"/>
    </row>
    <row r="92" spans="2:2">
      <c r="B92" s="111"/>
    </row>
    <row r="93" spans="2:2">
      <c r="B93" s="111"/>
    </row>
    <row r="94" spans="2:2">
      <c r="B94" s="111"/>
    </row>
    <row r="95" spans="2:2">
      <c r="B95" s="111"/>
    </row>
    <row r="96" spans="2:2">
      <c r="B96" s="111"/>
    </row>
    <row r="97" spans="2:2">
      <c r="B97" s="111"/>
    </row>
    <row r="98" spans="2:2">
      <c r="B98" s="111"/>
    </row>
    <row r="99" spans="2:2">
      <c r="B99" s="111"/>
    </row>
    <row r="100" spans="2:2">
      <c r="B100" s="111"/>
    </row>
    <row r="101" spans="2:2">
      <c r="B101" s="111"/>
    </row>
    <row r="102" spans="2:2">
      <c r="B102" s="111"/>
    </row>
    <row r="103" spans="2:2">
      <c r="B103" s="111"/>
    </row>
    <row r="104" spans="2:2">
      <c r="B104" s="111"/>
    </row>
    <row r="105" spans="2:2">
      <c r="B105" s="111"/>
    </row>
    <row r="106" spans="2:2">
      <c r="B106" s="111"/>
    </row>
    <row r="107" spans="2:2">
      <c r="B107" s="111"/>
    </row>
    <row r="108" spans="2:2">
      <c r="B108" s="111"/>
    </row>
    <row r="109" spans="2:2">
      <c r="B109" s="111"/>
    </row>
    <row r="110" spans="2:2">
      <c r="B110" s="111"/>
    </row>
    <row r="111" spans="2:2">
      <c r="B111" s="111"/>
    </row>
    <row r="112" spans="2:2">
      <c r="B112" s="111"/>
    </row>
    <row r="113" spans="2:2">
      <c r="B113" s="111"/>
    </row>
    <row r="114" spans="2:2">
      <c r="B114" s="111"/>
    </row>
    <row r="115" spans="2:2">
      <c r="B115" s="111"/>
    </row>
    <row r="116" spans="2:2">
      <c r="B116" s="111"/>
    </row>
    <row r="117" spans="2:2">
      <c r="B117" s="111"/>
    </row>
    <row r="118" spans="2:2">
      <c r="B118" s="111"/>
    </row>
    <row r="119" spans="2:2">
      <c r="B119" s="111"/>
    </row>
    <row r="120" spans="2:2">
      <c r="B120" s="111"/>
    </row>
    <row r="121" spans="2:2">
      <c r="B121" s="111"/>
    </row>
    <row r="122" spans="2:2">
      <c r="B122" s="111"/>
    </row>
    <row r="123" spans="2:2">
      <c r="B123" s="111"/>
    </row>
    <row r="124" spans="2:2">
      <c r="B124" s="111"/>
    </row>
    <row r="125" spans="2:2">
      <c r="B125" s="111"/>
    </row>
    <row r="126" spans="2:2">
      <c r="B126" s="111"/>
    </row>
    <row r="127" spans="2:2">
      <c r="B127" s="111"/>
    </row>
    <row r="128" spans="2:2">
      <c r="B128" s="111"/>
    </row>
    <row r="129" spans="2:2">
      <c r="B129" s="111"/>
    </row>
    <row r="130" spans="2:2">
      <c r="B130" s="111"/>
    </row>
    <row r="131" spans="2:2">
      <c r="B131" s="111"/>
    </row>
    <row r="132" spans="2:2">
      <c r="B132" s="111"/>
    </row>
    <row r="133" spans="2:2">
      <c r="B133" s="111"/>
    </row>
    <row r="134" spans="2:2">
      <c r="B134" s="111"/>
    </row>
    <row r="135" spans="2:2">
      <c r="B135" s="111"/>
    </row>
    <row r="136" spans="2:2">
      <c r="B136" s="111"/>
    </row>
    <row r="137" spans="2:2">
      <c r="B137" s="111"/>
    </row>
    <row r="138" spans="2:2">
      <c r="B138" s="111"/>
    </row>
    <row r="139" spans="2:2">
      <c r="B139" s="111"/>
    </row>
    <row r="140" spans="2:2">
      <c r="B140" s="111"/>
    </row>
    <row r="141" spans="2:2">
      <c r="B141" s="111"/>
    </row>
    <row r="142" spans="2:2">
      <c r="B142" s="111"/>
    </row>
    <row r="143" spans="2:2">
      <c r="B143" s="111"/>
    </row>
    <row r="144" spans="2:2">
      <c r="B144" s="111"/>
    </row>
    <row r="145" spans="2:2">
      <c r="B145" s="111"/>
    </row>
    <row r="146" spans="2:2">
      <c r="B146" s="111"/>
    </row>
    <row r="147" spans="2:2">
      <c r="B147" s="111"/>
    </row>
    <row r="148" spans="2:2">
      <c r="B148" s="111"/>
    </row>
    <row r="149" spans="2:2">
      <c r="B149" s="111"/>
    </row>
    <row r="150" spans="2:2">
      <c r="B150" s="111"/>
    </row>
    <row r="151" spans="2:2">
      <c r="B151" s="111"/>
    </row>
    <row r="152" spans="2:2">
      <c r="B152" s="111"/>
    </row>
    <row r="153" spans="2:2">
      <c r="B153" s="111"/>
    </row>
    <row r="154" spans="2:2">
      <c r="B154" s="111"/>
    </row>
    <row r="155" spans="2:2">
      <c r="B155" s="111"/>
    </row>
    <row r="156" spans="2:2">
      <c r="B156" s="111"/>
    </row>
    <row r="157" spans="2:2">
      <c r="B157" s="111"/>
    </row>
    <row r="158" spans="2:2">
      <c r="B158" s="111"/>
    </row>
    <row r="159" spans="2:2">
      <c r="B159" s="111"/>
    </row>
    <row r="160" spans="2:2">
      <c r="B160" s="111"/>
    </row>
    <row r="161" spans="2:2">
      <c r="B161" s="111"/>
    </row>
    <row r="162" spans="2:2">
      <c r="B162" s="111"/>
    </row>
    <row r="163" spans="2:2">
      <c r="B163" s="111"/>
    </row>
    <row r="164" spans="2:2">
      <c r="B164" s="111"/>
    </row>
    <row r="165" spans="2:2">
      <c r="B165" s="111"/>
    </row>
    <row r="166" spans="2:2">
      <c r="B166" s="111"/>
    </row>
    <row r="167" spans="2:2">
      <c r="B167" s="111"/>
    </row>
    <row r="168" spans="2:2">
      <c r="B168" s="111"/>
    </row>
    <row r="169" spans="2:2">
      <c r="B169" s="111"/>
    </row>
    <row r="170" spans="2:2">
      <c r="B170" s="111"/>
    </row>
    <row r="171" spans="2:2">
      <c r="B171" s="111"/>
    </row>
    <row r="172" spans="2:2">
      <c r="B172" s="111"/>
    </row>
    <row r="173" spans="2:2">
      <c r="B173" s="111"/>
    </row>
    <row r="174" spans="2:2">
      <c r="B174" s="111"/>
    </row>
    <row r="175" spans="2:2">
      <c r="B175" s="111"/>
    </row>
    <row r="176" spans="2:2">
      <c r="B176" s="111"/>
    </row>
    <row r="177" spans="2:2">
      <c r="B177" s="111"/>
    </row>
    <row r="178" spans="2:2">
      <c r="B178" s="111"/>
    </row>
    <row r="179" spans="2:2">
      <c r="B179" s="111"/>
    </row>
    <row r="180" spans="2:2">
      <c r="B180" s="111"/>
    </row>
    <row r="181" spans="2:2">
      <c r="B181" s="111"/>
    </row>
    <row r="182" spans="2:2">
      <c r="B182" s="111"/>
    </row>
    <row r="183" spans="2:2">
      <c r="B183" s="111"/>
    </row>
    <row r="184" spans="2:2">
      <c r="B184" s="111"/>
    </row>
    <row r="185" spans="2:2">
      <c r="B185" s="111"/>
    </row>
    <row r="186" spans="2:2">
      <c r="B186" s="111"/>
    </row>
    <row r="187" spans="2:2">
      <c r="B187" s="111"/>
    </row>
    <row r="188" spans="2:2">
      <c r="B188" s="111"/>
    </row>
    <row r="189" spans="2:2">
      <c r="B189" s="111"/>
    </row>
    <row r="190" spans="2:2">
      <c r="B190" s="111"/>
    </row>
    <row r="191" spans="2:2">
      <c r="B191" s="111"/>
    </row>
    <row r="192" spans="2:2">
      <c r="B192" s="111"/>
    </row>
    <row r="193" spans="2:2">
      <c r="B193" s="111"/>
    </row>
    <row r="194" spans="2:2">
      <c r="B194" s="111"/>
    </row>
    <row r="195" spans="2:2">
      <c r="B195" s="111"/>
    </row>
    <row r="196" spans="2:2">
      <c r="B196" s="111"/>
    </row>
    <row r="197" spans="2:2">
      <c r="B197" s="111"/>
    </row>
    <row r="198" spans="2:2">
      <c r="B198" s="111"/>
    </row>
    <row r="199" spans="2:2">
      <c r="B199" s="111"/>
    </row>
    <row r="200" spans="2:2">
      <c r="B200" s="111"/>
    </row>
    <row r="201" spans="2:2">
      <c r="B201" s="111"/>
    </row>
    <row r="202" spans="2:2">
      <c r="B202" s="111"/>
    </row>
    <row r="203" spans="2:2">
      <c r="B203" s="111"/>
    </row>
    <row r="204" spans="2:2">
      <c r="B204" s="111"/>
    </row>
    <row r="205" spans="2:2">
      <c r="B205" s="111"/>
    </row>
    <row r="206" spans="2:2">
      <c r="B206" s="111"/>
    </row>
    <row r="207" spans="2:2">
      <c r="B207" s="111"/>
    </row>
    <row r="208" spans="2:2">
      <c r="B208" s="111"/>
    </row>
    <row r="209" spans="2:2">
      <c r="B209" s="111"/>
    </row>
    <row r="210" spans="2:2">
      <c r="B210" s="111"/>
    </row>
    <row r="211" spans="2:2">
      <c r="B211" s="111"/>
    </row>
    <row r="212" spans="2:2">
      <c r="B212" s="111"/>
    </row>
    <row r="213" spans="2:2">
      <c r="B213" s="111"/>
    </row>
    <row r="214" spans="2:2">
      <c r="B214" s="111"/>
    </row>
    <row r="215" spans="2:2">
      <c r="B215" s="111"/>
    </row>
    <row r="216" spans="2:2">
      <c r="B216" s="111"/>
    </row>
    <row r="217" spans="2:2">
      <c r="B217" s="111"/>
    </row>
    <row r="218" spans="2:2">
      <c r="B218" s="111"/>
    </row>
    <row r="219" spans="2:2">
      <c r="B219" s="111"/>
    </row>
    <row r="220" spans="2:2">
      <c r="B220" s="111"/>
    </row>
    <row r="221" spans="2:2">
      <c r="B221" s="111"/>
    </row>
    <row r="222" spans="2:2">
      <c r="B222" s="111"/>
    </row>
    <row r="223" spans="2:2">
      <c r="B223" s="111"/>
    </row>
    <row r="224" spans="2:2">
      <c r="B224" s="111"/>
    </row>
    <row r="225" spans="2:2">
      <c r="B225" s="111"/>
    </row>
    <row r="226" spans="2:2">
      <c r="B226" s="111"/>
    </row>
    <row r="227" spans="2:2">
      <c r="B227" s="111"/>
    </row>
    <row r="228" spans="2:2">
      <c r="B228" s="111"/>
    </row>
    <row r="229" spans="2:2">
      <c r="B229" s="111"/>
    </row>
    <row r="230" spans="2:2">
      <c r="B230" s="111"/>
    </row>
    <row r="231" spans="2:2">
      <c r="B231" s="111"/>
    </row>
    <row r="232" spans="2:2">
      <c r="B232" s="111"/>
    </row>
    <row r="233" spans="2:2">
      <c r="B233" s="111"/>
    </row>
    <row r="234" spans="2:2">
      <c r="B234" s="111"/>
    </row>
    <row r="235" spans="2:2">
      <c r="B235" s="111"/>
    </row>
    <row r="236" spans="2:2">
      <c r="B236" s="111"/>
    </row>
    <row r="237" spans="2:2">
      <c r="B237" s="111"/>
    </row>
    <row r="238" spans="2:2">
      <c r="B238" s="111"/>
    </row>
    <row r="239" spans="2:2">
      <c r="B239" s="111"/>
    </row>
    <row r="240" spans="2:2">
      <c r="B240" s="111"/>
    </row>
    <row r="241" spans="2:2">
      <c r="B241" s="111"/>
    </row>
    <row r="242" spans="2:2">
      <c r="B242" s="111"/>
    </row>
    <row r="243" spans="2:2">
      <c r="B243" s="111"/>
    </row>
    <row r="244" spans="2:2">
      <c r="B244" s="111"/>
    </row>
    <row r="245" spans="2:2">
      <c r="B245" s="111"/>
    </row>
    <row r="246" spans="2:2">
      <c r="B246" s="111"/>
    </row>
    <row r="247" spans="2:2">
      <c r="B247" s="111"/>
    </row>
    <row r="248" spans="2:2">
      <c r="B248" s="111"/>
    </row>
    <row r="249" spans="2:2">
      <c r="B249" s="111"/>
    </row>
    <row r="250" spans="2:2">
      <c r="B250" s="111"/>
    </row>
    <row r="251" spans="2:2">
      <c r="B251" s="111"/>
    </row>
    <row r="252" spans="2:2">
      <c r="B252" s="111"/>
    </row>
    <row r="253" spans="2:2">
      <c r="B253" s="111"/>
    </row>
    <row r="254" spans="2:2">
      <c r="B254" s="111"/>
    </row>
    <row r="255" spans="2:2">
      <c r="B255" s="111"/>
    </row>
    <row r="256" spans="2:2">
      <c r="B256" s="111"/>
    </row>
    <row r="257" spans="2:2">
      <c r="B257" s="111"/>
    </row>
    <row r="258" spans="2:2">
      <c r="B258" s="111"/>
    </row>
    <row r="259" spans="2:2">
      <c r="B259" s="111"/>
    </row>
    <row r="260" spans="2:2">
      <c r="B260" s="111"/>
    </row>
    <row r="261" spans="2:2">
      <c r="B261" s="111"/>
    </row>
    <row r="262" spans="2:2">
      <c r="B262" s="111"/>
    </row>
    <row r="263" spans="2:2">
      <c r="B263" s="111"/>
    </row>
    <row r="264" spans="2:2">
      <c r="B264" s="111"/>
    </row>
    <row r="265" spans="2:2">
      <c r="B265" s="111"/>
    </row>
    <row r="266" spans="2:2">
      <c r="B266" s="111"/>
    </row>
    <row r="267" spans="2:2">
      <c r="B267" s="111"/>
    </row>
    <row r="268" spans="2:2">
      <c r="B268" s="111"/>
    </row>
    <row r="269" spans="2:2">
      <c r="B269" s="111"/>
    </row>
    <row r="270" spans="2:2">
      <c r="B270" s="111"/>
    </row>
    <row r="271" spans="2:2">
      <c r="B271" s="111"/>
    </row>
    <row r="272" spans="2:2">
      <c r="B272" s="111"/>
    </row>
    <row r="273" spans="2:2">
      <c r="B273" s="111"/>
    </row>
    <row r="274" spans="2:2">
      <c r="B274" s="111"/>
    </row>
    <row r="275" spans="2:2">
      <c r="B275" s="111"/>
    </row>
    <row r="276" spans="2:2">
      <c r="B276" s="111"/>
    </row>
    <row r="277" spans="2:2">
      <c r="B277" s="111"/>
    </row>
    <row r="278" spans="2:2">
      <c r="B278" s="111"/>
    </row>
    <row r="279" spans="2:2">
      <c r="B279" s="111"/>
    </row>
    <row r="280" spans="2:2">
      <c r="B280" s="111"/>
    </row>
    <row r="281" spans="2:2">
      <c r="B281" s="111"/>
    </row>
    <row r="282" spans="2:2">
      <c r="B282" s="111"/>
    </row>
    <row r="283" spans="2:2">
      <c r="B283" s="111"/>
    </row>
    <row r="284" spans="2:2">
      <c r="B284" s="111"/>
    </row>
    <row r="285" spans="2:2">
      <c r="B285" s="111"/>
    </row>
    <row r="286" spans="2:2">
      <c r="B286" s="111"/>
    </row>
    <row r="287" spans="2:2">
      <c r="B287" s="111"/>
    </row>
    <row r="288" spans="2:2">
      <c r="B288" s="111"/>
    </row>
    <row r="289" spans="2:2">
      <c r="B289" s="111"/>
    </row>
    <row r="290" spans="2:2">
      <c r="B290" s="111"/>
    </row>
    <row r="291" spans="2:2">
      <c r="B291" s="111"/>
    </row>
    <row r="292" spans="2:2">
      <c r="B292" s="111"/>
    </row>
    <row r="293" spans="2:2">
      <c r="B293" s="111"/>
    </row>
    <row r="294" spans="2:2">
      <c r="B294" s="111"/>
    </row>
    <row r="295" spans="2:2">
      <c r="B295" s="111"/>
    </row>
    <row r="296" spans="2:2">
      <c r="B296" s="111"/>
    </row>
    <row r="297" spans="2:2">
      <c r="B297" s="111"/>
    </row>
    <row r="298" spans="2:2">
      <c r="B298" s="111"/>
    </row>
    <row r="299" spans="2:2">
      <c r="B299" s="111"/>
    </row>
    <row r="300" spans="2:2">
      <c r="B300" s="111"/>
    </row>
    <row r="301" spans="2:2">
      <c r="B301" s="111"/>
    </row>
    <row r="302" spans="2:2">
      <c r="B302" s="111"/>
    </row>
    <row r="303" spans="2:2">
      <c r="B303" s="111"/>
    </row>
    <row r="304" spans="2:2">
      <c r="B304" s="111"/>
    </row>
    <row r="305" spans="2:2">
      <c r="B305" s="111"/>
    </row>
    <row r="306" spans="2:2">
      <c r="B306" s="111"/>
    </row>
    <row r="307" spans="2:2">
      <c r="B307" s="111"/>
    </row>
    <row r="308" spans="2:2">
      <c r="B308" s="111"/>
    </row>
    <row r="309" spans="2:2">
      <c r="B309" s="111"/>
    </row>
    <row r="310" spans="2:2">
      <c r="B310" s="111"/>
    </row>
    <row r="311" spans="2:2">
      <c r="B311" s="111"/>
    </row>
    <row r="312" spans="2:2">
      <c r="B312" s="111"/>
    </row>
    <row r="313" spans="2:2">
      <c r="B313" s="111"/>
    </row>
    <row r="314" spans="2:2">
      <c r="B314" s="111"/>
    </row>
    <row r="315" spans="2:2">
      <c r="B315" s="111"/>
    </row>
    <row r="316" spans="2:2">
      <c r="B316" s="111"/>
    </row>
    <row r="317" spans="2:2">
      <c r="B317" s="111"/>
    </row>
    <row r="318" spans="2:2">
      <c r="B318" s="111"/>
    </row>
    <row r="319" spans="2:2">
      <c r="B319" s="111"/>
    </row>
    <row r="320" spans="2:2">
      <c r="B320" s="111"/>
    </row>
    <row r="321" spans="2:2">
      <c r="B321" s="111"/>
    </row>
    <row r="322" spans="2:2">
      <c r="B322" s="111"/>
    </row>
    <row r="323" spans="2:2">
      <c r="B323" s="111"/>
    </row>
    <row r="324" spans="2:2">
      <c r="B324" s="111"/>
    </row>
    <row r="325" spans="2:2">
      <c r="B325" s="111"/>
    </row>
    <row r="326" spans="2:2">
      <c r="B326" s="111"/>
    </row>
    <row r="327" spans="2:2">
      <c r="B327" s="111"/>
    </row>
    <row r="328" spans="2:2">
      <c r="B328" s="111"/>
    </row>
    <row r="329" spans="2:2">
      <c r="B329" s="111"/>
    </row>
    <row r="330" spans="2:2">
      <c r="B330" s="111"/>
    </row>
    <row r="331" spans="2:2">
      <c r="B331" s="111"/>
    </row>
    <row r="332" spans="2:2">
      <c r="B332" s="111"/>
    </row>
    <row r="333" spans="2:2">
      <c r="B333" s="111"/>
    </row>
    <row r="334" spans="2:2">
      <c r="B334" s="111"/>
    </row>
    <row r="335" spans="2:2">
      <c r="B335" s="111"/>
    </row>
    <row r="336" spans="2:2">
      <c r="B336" s="111"/>
    </row>
    <row r="337" spans="2:2">
      <c r="B337" s="111"/>
    </row>
    <row r="338" spans="2:2">
      <c r="B338" s="111"/>
    </row>
    <row r="339" spans="2:2">
      <c r="B339" s="111"/>
    </row>
    <row r="340" spans="2:2">
      <c r="B340" s="111"/>
    </row>
    <row r="341" spans="2:2">
      <c r="B341" s="111"/>
    </row>
    <row r="342" spans="2:2">
      <c r="B342" s="111"/>
    </row>
    <row r="343" spans="2:2">
      <c r="B343" s="111"/>
    </row>
    <row r="344" spans="2:2">
      <c r="B344" s="111"/>
    </row>
    <row r="345" spans="2:2">
      <c r="B345" s="111"/>
    </row>
    <row r="346" spans="2:2">
      <c r="B346" s="111"/>
    </row>
    <row r="347" spans="2:2">
      <c r="B347" s="111"/>
    </row>
    <row r="348" spans="2:2">
      <c r="B348" s="111"/>
    </row>
    <row r="349" spans="2:2">
      <c r="B349" s="111"/>
    </row>
    <row r="350" spans="2:2">
      <c r="B350" s="111"/>
    </row>
    <row r="351" spans="2:2">
      <c r="B351" s="111"/>
    </row>
    <row r="352" spans="2:2">
      <c r="B352" s="111"/>
    </row>
    <row r="353" spans="2:2">
      <c r="B353" s="111"/>
    </row>
    <row r="354" spans="2:2">
      <c r="B354" s="111"/>
    </row>
    <row r="355" spans="2:2">
      <c r="B355" s="111"/>
    </row>
    <row r="356" spans="2:2">
      <c r="B356" s="111"/>
    </row>
    <row r="357" spans="2:2">
      <c r="B357" s="111"/>
    </row>
    <row r="358" spans="2:2">
      <c r="B358" s="111"/>
    </row>
    <row r="359" spans="2:2">
      <c r="B359" s="111"/>
    </row>
    <row r="360" spans="2:2">
      <c r="B360" s="111"/>
    </row>
    <row r="361" spans="2:2">
      <c r="B361" s="111"/>
    </row>
    <row r="362" spans="2:2">
      <c r="B362" s="111"/>
    </row>
    <row r="363" spans="2:2">
      <c r="B363" s="111"/>
    </row>
    <row r="364" spans="2:2">
      <c r="B364" s="111"/>
    </row>
    <row r="365" spans="2:2">
      <c r="B365" s="111"/>
    </row>
    <row r="366" spans="2:2">
      <c r="B366" s="111"/>
    </row>
    <row r="367" spans="2:2">
      <c r="B367" s="111"/>
    </row>
    <row r="368" spans="2:2">
      <c r="B368" s="111"/>
    </row>
    <row r="369" spans="2:2">
      <c r="B369" s="111"/>
    </row>
    <row r="370" spans="2:2">
      <c r="B370" s="111"/>
    </row>
    <row r="371" spans="2:2">
      <c r="B371" s="111"/>
    </row>
    <row r="372" spans="2:2">
      <c r="B372" s="111"/>
    </row>
    <row r="373" spans="2:2">
      <c r="B373" s="111"/>
    </row>
    <row r="374" spans="2:2">
      <c r="B374" s="111"/>
    </row>
    <row r="375" spans="2:2">
      <c r="B375" s="111"/>
    </row>
    <row r="376" spans="2:2">
      <c r="B376" s="111"/>
    </row>
    <row r="377" spans="2:2">
      <c r="B377" s="111"/>
    </row>
    <row r="378" spans="2:2">
      <c r="B378" s="111"/>
    </row>
    <row r="379" spans="2:2">
      <c r="B379" s="111"/>
    </row>
    <row r="380" spans="2:2">
      <c r="B380" s="111"/>
    </row>
    <row r="381" spans="2:2">
      <c r="B381" s="111"/>
    </row>
    <row r="382" spans="2:2">
      <c r="B382" s="111"/>
    </row>
    <row r="383" spans="2:2">
      <c r="B383" s="111"/>
    </row>
    <row r="384" spans="2:2">
      <c r="B384" s="111"/>
    </row>
    <row r="385" spans="2:2">
      <c r="B385" s="111"/>
    </row>
    <row r="386" spans="2:2">
      <c r="B386" s="111"/>
    </row>
    <row r="387" spans="2:2">
      <c r="B387" s="111"/>
    </row>
    <row r="388" spans="2:2">
      <c r="B388" s="111"/>
    </row>
    <row r="389" spans="2:2">
      <c r="B389" s="111"/>
    </row>
    <row r="390" spans="2:2">
      <c r="B390" s="111"/>
    </row>
    <row r="391" spans="2:2">
      <c r="B391" s="111"/>
    </row>
    <row r="392" spans="2:2">
      <c r="B392" s="111"/>
    </row>
    <row r="393" spans="2:2">
      <c r="B393" s="111"/>
    </row>
    <row r="394" spans="2:2">
      <c r="B394" s="111"/>
    </row>
    <row r="395" spans="2:2">
      <c r="B395" s="111"/>
    </row>
    <row r="396" spans="2:2">
      <c r="B396" s="111"/>
    </row>
    <row r="397" spans="2:2">
      <c r="B397" s="111"/>
    </row>
    <row r="398" spans="2:2">
      <c r="B398" s="111"/>
    </row>
    <row r="399" spans="2:2">
      <c r="B399" s="111"/>
    </row>
    <row r="400" spans="2:2">
      <c r="B400" s="111"/>
    </row>
    <row r="401" spans="2:2">
      <c r="B401" s="111"/>
    </row>
    <row r="402" spans="2:2">
      <c r="B402" s="111"/>
    </row>
    <row r="403" spans="2:2">
      <c r="B403" s="111"/>
    </row>
    <row r="404" spans="2:2">
      <c r="B404" s="111"/>
    </row>
    <row r="405" spans="2:2">
      <c r="B405" s="111"/>
    </row>
    <row r="406" spans="2:2">
      <c r="B406" s="111"/>
    </row>
    <row r="407" spans="2:2">
      <c r="B407" s="111"/>
    </row>
    <row r="408" spans="2:2">
      <c r="B408" s="111"/>
    </row>
    <row r="409" spans="2:2">
      <c r="B409" s="111"/>
    </row>
    <row r="410" spans="2:2">
      <c r="B410" s="111"/>
    </row>
    <row r="411" spans="2:2">
      <c r="B411" s="111"/>
    </row>
    <row r="412" spans="2:2">
      <c r="B412" s="111"/>
    </row>
    <row r="413" spans="2:2">
      <c r="B413" s="111"/>
    </row>
    <row r="414" spans="2:2">
      <c r="B414" s="111"/>
    </row>
    <row r="415" spans="2:2">
      <c r="B415" s="111"/>
    </row>
    <row r="416" spans="2:2">
      <c r="B416" s="111"/>
    </row>
    <row r="417" spans="2:2">
      <c r="B417" s="111"/>
    </row>
    <row r="418" spans="2:2">
      <c r="B418" s="111"/>
    </row>
    <row r="419" spans="2:2">
      <c r="B419" s="111"/>
    </row>
    <row r="420" spans="2:2">
      <c r="B420" s="111"/>
    </row>
    <row r="421" spans="2:2">
      <c r="B421" s="111"/>
    </row>
    <row r="422" spans="2:2">
      <c r="B422" s="111"/>
    </row>
    <row r="423" spans="2:2">
      <c r="B423" s="111"/>
    </row>
    <row r="424" spans="2:2">
      <c r="B424" s="111"/>
    </row>
    <row r="425" spans="2:2">
      <c r="B425" s="111"/>
    </row>
    <row r="426" spans="2:2">
      <c r="B426" s="111"/>
    </row>
    <row r="427" spans="2:2">
      <c r="B427" s="111"/>
    </row>
    <row r="428" spans="2:2">
      <c r="B428" s="111"/>
    </row>
    <row r="429" spans="2:2">
      <c r="B429" s="111"/>
    </row>
    <row r="430" spans="2:2">
      <c r="B430" s="111"/>
    </row>
    <row r="431" spans="2:2">
      <c r="B431" s="111"/>
    </row>
    <row r="432" spans="2:2">
      <c r="B432" s="111"/>
    </row>
    <row r="433" spans="2:2">
      <c r="B433" s="111"/>
    </row>
    <row r="434" spans="2:2">
      <c r="B434" s="111"/>
    </row>
    <row r="435" spans="2:2">
      <c r="B435" s="111"/>
    </row>
    <row r="436" spans="2:2">
      <c r="B436" s="111"/>
    </row>
    <row r="437" spans="2:2">
      <c r="B437" s="111"/>
    </row>
    <row r="438" spans="2:2">
      <c r="B438" s="111"/>
    </row>
    <row r="439" spans="2:2">
      <c r="B439" s="111"/>
    </row>
    <row r="440" spans="2:2">
      <c r="B440" s="111"/>
    </row>
    <row r="441" spans="2:2">
      <c r="B441" s="111"/>
    </row>
    <row r="442" spans="2:2">
      <c r="B442" s="111"/>
    </row>
    <row r="443" spans="2:2">
      <c r="B443" s="111"/>
    </row>
    <row r="444" spans="2:2">
      <c r="B444" s="111"/>
    </row>
    <row r="445" spans="2:2">
      <c r="B445" s="111"/>
    </row>
    <row r="446" spans="2:2">
      <c r="B446" s="111"/>
    </row>
    <row r="447" spans="2:2">
      <c r="B447" s="111"/>
    </row>
    <row r="448" spans="2:2">
      <c r="B448" s="111"/>
    </row>
    <row r="449" spans="2:2">
      <c r="B449" s="111"/>
    </row>
    <row r="450" spans="2:2">
      <c r="B450" s="111"/>
    </row>
    <row r="451" spans="2:2">
      <c r="B451" s="111"/>
    </row>
    <row r="452" spans="2:2">
      <c r="B452" s="111"/>
    </row>
    <row r="453" spans="2:2">
      <c r="B453" s="111"/>
    </row>
    <row r="454" spans="2:2">
      <c r="B454" s="111"/>
    </row>
    <row r="455" spans="2:2">
      <c r="B455" s="111"/>
    </row>
    <row r="456" spans="2:2">
      <c r="B456" s="111"/>
    </row>
    <row r="457" spans="2:2">
      <c r="B457" s="111"/>
    </row>
    <row r="458" spans="2:2">
      <c r="B458" s="111"/>
    </row>
    <row r="459" spans="2:2">
      <c r="B459" s="111"/>
    </row>
    <row r="460" spans="2:2">
      <c r="B460" s="111"/>
    </row>
    <row r="461" spans="2:2">
      <c r="B461" s="111"/>
    </row>
    <row r="462" spans="2:2">
      <c r="B462" s="111"/>
    </row>
    <row r="463" spans="2:2">
      <c r="B463" s="111"/>
    </row>
    <row r="464" spans="2:2">
      <c r="B464" s="111"/>
    </row>
    <row r="465" spans="2:2">
      <c r="B465" s="111"/>
    </row>
    <row r="466" spans="2:2">
      <c r="B466" s="111"/>
    </row>
    <row r="467" spans="2:2">
      <c r="B467" s="111"/>
    </row>
    <row r="468" spans="2:2">
      <c r="B468" s="111"/>
    </row>
    <row r="469" spans="2:2">
      <c r="B469" s="111"/>
    </row>
    <row r="470" spans="2:2">
      <c r="B470" s="111"/>
    </row>
    <row r="471" spans="2:2">
      <c r="B471" s="111"/>
    </row>
    <row r="472" spans="2:2">
      <c r="B472" s="111"/>
    </row>
    <row r="473" spans="2:2">
      <c r="B473" s="111"/>
    </row>
    <row r="474" spans="2:2">
      <c r="B474" s="111"/>
    </row>
    <row r="475" spans="2:2">
      <c r="B475" s="111"/>
    </row>
    <row r="476" spans="2:2">
      <c r="B476" s="111"/>
    </row>
    <row r="477" spans="2:2">
      <c r="B477" s="111"/>
    </row>
    <row r="478" spans="2:2">
      <c r="B478" s="111"/>
    </row>
    <row r="479" spans="2:2">
      <c r="B479" s="111"/>
    </row>
    <row r="480" spans="2:2">
      <c r="B480" s="111"/>
    </row>
    <row r="481" spans="2:2">
      <c r="B481" s="111"/>
    </row>
    <row r="482" spans="2:2">
      <c r="B482" s="111"/>
    </row>
    <row r="483" spans="2:2">
      <c r="B483" s="111"/>
    </row>
    <row r="484" spans="2:2">
      <c r="B484" s="111"/>
    </row>
    <row r="485" spans="2:2">
      <c r="B485" s="111"/>
    </row>
    <row r="486" spans="2:2">
      <c r="B486" s="111"/>
    </row>
    <row r="487" spans="2:2">
      <c r="B487" s="111"/>
    </row>
    <row r="488" spans="2:2">
      <c r="B488" s="111"/>
    </row>
    <row r="489" spans="2:2">
      <c r="B489" s="111"/>
    </row>
    <row r="490" spans="2:2">
      <c r="B490" s="111"/>
    </row>
    <row r="491" spans="2:2">
      <c r="B491" s="111"/>
    </row>
    <row r="492" spans="2:2">
      <c r="B492" s="111"/>
    </row>
    <row r="493" spans="2:2">
      <c r="B493" s="111"/>
    </row>
    <row r="494" spans="2:2">
      <c r="B494" s="111"/>
    </row>
    <row r="495" spans="2:2">
      <c r="B495" s="111"/>
    </row>
    <row r="496" spans="2:2">
      <c r="B496" s="111"/>
    </row>
    <row r="497" spans="2:2">
      <c r="B497" s="111"/>
    </row>
    <row r="498" spans="2:2">
      <c r="B498" s="111"/>
    </row>
    <row r="499" spans="2:2">
      <c r="B499" s="111"/>
    </row>
    <row r="500" spans="2:2">
      <c r="B500" s="111"/>
    </row>
    <row r="501" spans="2:2">
      <c r="B501" s="111"/>
    </row>
    <row r="502" spans="2:2">
      <c r="B502" s="111"/>
    </row>
    <row r="503" spans="2:2">
      <c r="B503" s="111"/>
    </row>
    <row r="504" spans="2:2">
      <c r="B504" s="111"/>
    </row>
    <row r="505" spans="2:2">
      <c r="B505" s="111"/>
    </row>
    <row r="506" spans="2:2">
      <c r="B506" s="111"/>
    </row>
    <row r="507" spans="2:2">
      <c r="B507" s="111"/>
    </row>
    <row r="508" spans="2:2">
      <c r="B508" s="111"/>
    </row>
    <row r="509" spans="2:2">
      <c r="B509" s="111"/>
    </row>
    <row r="510" spans="2:2">
      <c r="B510" s="111"/>
    </row>
    <row r="511" spans="2:2">
      <c r="B511" s="111"/>
    </row>
    <row r="512" spans="2:2">
      <c r="B512" s="111"/>
    </row>
    <row r="513" spans="2:2">
      <c r="B513" s="111"/>
    </row>
    <row r="514" spans="2:2">
      <c r="B514" s="111"/>
    </row>
    <row r="515" spans="2:2">
      <c r="B515" s="111"/>
    </row>
    <row r="516" spans="2:2">
      <c r="B516" s="111"/>
    </row>
    <row r="517" spans="2:2">
      <c r="B517" s="111"/>
    </row>
    <row r="518" spans="2:2">
      <c r="B518" s="111"/>
    </row>
    <row r="519" spans="2:2">
      <c r="B519" s="111"/>
    </row>
    <row r="520" spans="2:2">
      <c r="B520" s="111"/>
    </row>
    <row r="521" spans="2:2">
      <c r="B521" s="111"/>
    </row>
    <row r="522" spans="2:2">
      <c r="B522" s="111"/>
    </row>
    <row r="523" spans="2:2">
      <c r="B523" s="111"/>
    </row>
    <row r="524" spans="2:2">
      <c r="B524" s="111"/>
    </row>
    <row r="525" spans="2:2">
      <c r="B525" s="111"/>
    </row>
    <row r="526" spans="2:2">
      <c r="B526" s="111"/>
    </row>
    <row r="527" spans="2:2">
      <c r="B527" s="111"/>
    </row>
    <row r="528" spans="2:2">
      <c r="B528" s="111"/>
    </row>
    <row r="529" spans="2:2">
      <c r="B529" s="111"/>
    </row>
    <row r="530" spans="2:2">
      <c r="B530" s="111"/>
    </row>
    <row r="531" spans="2:2">
      <c r="B531" s="111"/>
    </row>
    <row r="532" spans="2:2">
      <c r="B532" s="111"/>
    </row>
    <row r="533" spans="2:2">
      <c r="B533" s="111"/>
    </row>
    <row r="534" spans="2:2">
      <c r="B534" s="111"/>
    </row>
    <row r="535" spans="2:2">
      <c r="B535" s="111"/>
    </row>
    <row r="536" spans="2:2">
      <c r="B536" s="111"/>
    </row>
    <row r="537" spans="2:2">
      <c r="B537" s="111"/>
    </row>
    <row r="538" spans="2:2">
      <c r="B538" s="111"/>
    </row>
    <row r="539" spans="2:2">
      <c r="B539" s="111"/>
    </row>
    <row r="540" spans="2:2">
      <c r="B540" s="111"/>
    </row>
    <row r="541" spans="2:2">
      <c r="B541" s="111"/>
    </row>
    <row r="542" spans="2:2">
      <c r="B542" s="111"/>
    </row>
    <row r="543" spans="2:2">
      <c r="B543" s="111"/>
    </row>
    <row r="544" spans="2:2">
      <c r="B544" s="111"/>
    </row>
    <row r="545" spans="2:2">
      <c r="B545" s="111"/>
    </row>
    <row r="546" spans="2:2">
      <c r="B546" s="111"/>
    </row>
    <row r="547" spans="2:2">
      <c r="B547" s="111"/>
    </row>
    <row r="548" spans="2:2">
      <c r="B548" s="111"/>
    </row>
    <row r="549" spans="2:2">
      <c r="B549" s="111"/>
    </row>
    <row r="550" spans="2:2">
      <c r="B550" s="111"/>
    </row>
    <row r="551" spans="2:2">
      <c r="B551" s="111"/>
    </row>
    <row r="552" spans="2:2">
      <c r="B552" s="111"/>
    </row>
    <row r="553" spans="2:2">
      <c r="B553" s="111"/>
    </row>
    <row r="554" spans="2:2">
      <c r="B554" s="111"/>
    </row>
    <row r="555" spans="2:2">
      <c r="B555" s="111"/>
    </row>
    <row r="556" spans="2:2">
      <c r="B556" s="111"/>
    </row>
    <row r="557" spans="2:2">
      <c r="B557" s="111"/>
    </row>
    <row r="558" spans="2:2">
      <c r="B558" s="111"/>
    </row>
    <row r="559" spans="2:2">
      <c r="B559" s="111"/>
    </row>
    <row r="560" spans="2:2">
      <c r="B560" s="111"/>
    </row>
    <row r="561" spans="2:2">
      <c r="B561" s="111"/>
    </row>
    <row r="562" spans="2:2">
      <c r="B562" s="111"/>
    </row>
    <row r="563" spans="2:2">
      <c r="B563" s="111"/>
    </row>
    <row r="564" spans="2:2">
      <c r="B564" s="111"/>
    </row>
    <row r="565" spans="2:2">
      <c r="B565" s="111"/>
    </row>
    <row r="566" spans="2:2">
      <c r="B566" s="111"/>
    </row>
    <row r="567" spans="2:2">
      <c r="B567" s="111"/>
    </row>
    <row r="568" spans="2:2">
      <c r="B568" s="111"/>
    </row>
    <row r="569" spans="2:2">
      <c r="B569" s="111"/>
    </row>
    <row r="570" spans="2:2">
      <c r="B570" s="111"/>
    </row>
    <row r="571" spans="2:2">
      <c r="B571" s="111"/>
    </row>
    <row r="572" spans="2:2">
      <c r="B572" s="111"/>
    </row>
    <row r="573" spans="2:2">
      <c r="B573" s="111"/>
    </row>
    <row r="574" spans="2:2">
      <c r="B574" s="111"/>
    </row>
    <row r="575" spans="2:2">
      <c r="B575" s="111"/>
    </row>
    <row r="576" spans="2:2">
      <c r="B576" s="111"/>
    </row>
    <row r="577" spans="2:2">
      <c r="B577" s="111"/>
    </row>
    <row r="578" spans="2:2">
      <c r="B578" s="111"/>
    </row>
    <row r="579" spans="2:2">
      <c r="B579" s="111"/>
    </row>
    <row r="580" spans="2:2">
      <c r="B580" s="111"/>
    </row>
    <row r="581" spans="2:2">
      <c r="B581" s="111"/>
    </row>
    <row r="582" spans="2:2">
      <c r="B582" s="111"/>
    </row>
    <row r="583" spans="2:2">
      <c r="B583" s="111"/>
    </row>
    <row r="584" spans="2:2">
      <c r="B584" s="111"/>
    </row>
    <row r="585" spans="2:2">
      <c r="B585" s="111"/>
    </row>
    <row r="586" spans="2:2">
      <c r="B586" s="111"/>
    </row>
    <row r="587" spans="2:2">
      <c r="B587" s="111"/>
    </row>
    <row r="588" spans="2:2">
      <c r="B588" s="111"/>
    </row>
    <row r="589" spans="2:2">
      <c r="B589" s="111"/>
    </row>
    <row r="590" spans="2:2">
      <c r="B590" s="111"/>
    </row>
    <row r="591" spans="2:2">
      <c r="B591" s="111"/>
    </row>
    <row r="592" spans="2:2">
      <c r="B592" s="111"/>
    </row>
    <row r="593" spans="2:2">
      <c r="B593" s="111"/>
    </row>
    <row r="594" spans="2:2">
      <c r="B594" s="111"/>
    </row>
    <row r="595" spans="2:2">
      <c r="B595" s="111"/>
    </row>
    <row r="596" spans="2:2">
      <c r="B596" s="111"/>
    </row>
    <row r="597" spans="2:2">
      <c r="B597" s="111"/>
    </row>
    <row r="598" spans="2:2">
      <c r="B598" s="111"/>
    </row>
    <row r="599" spans="2:2">
      <c r="B599" s="111"/>
    </row>
    <row r="600" spans="2:2">
      <c r="B600" s="111"/>
    </row>
    <row r="601" spans="2:2">
      <c r="B601" s="111"/>
    </row>
    <row r="602" spans="2:2">
      <c r="B602" s="111"/>
    </row>
    <row r="603" spans="2:2">
      <c r="B603" s="111"/>
    </row>
    <row r="604" spans="2:2">
      <c r="B604" s="111"/>
    </row>
    <row r="605" spans="2:2">
      <c r="B605" s="111"/>
    </row>
    <row r="606" spans="2:2">
      <c r="B606" s="111"/>
    </row>
    <row r="607" spans="2:2">
      <c r="B607" s="111"/>
    </row>
    <row r="608" spans="2:2">
      <c r="B608" s="111"/>
    </row>
    <row r="609" spans="2:2">
      <c r="B609" s="111"/>
    </row>
    <row r="610" spans="2:2">
      <c r="B610" s="111"/>
    </row>
    <row r="611" spans="2:2">
      <c r="B611" s="111"/>
    </row>
    <row r="612" spans="2:2">
      <c r="B612" s="111"/>
    </row>
    <row r="613" spans="2:2">
      <c r="B613" s="111"/>
    </row>
    <row r="614" spans="2:2">
      <c r="B614" s="111"/>
    </row>
    <row r="615" spans="2:2">
      <c r="B615" s="111"/>
    </row>
    <row r="616" spans="2:2">
      <c r="B616" s="111"/>
    </row>
    <row r="617" spans="2:2">
      <c r="B617" s="111"/>
    </row>
    <row r="618" spans="2:2">
      <c r="B618" s="111"/>
    </row>
    <row r="619" spans="2:2">
      <c r="B619" s="111"/>
    </row>
    <row r="620" spans="2:2">
      <c r="B620" s="111"/>
    </row>
    <row r="621" spans="2:2">
      <c r="B621" s="111"/>
    </row>
    <row r="622" spans="2:2">
      <c r="B622" s="111"/>
    </row>
    <row r="623" spans="2:2">
      <c r="B623" s="111"/>
    </row>
    <row r="624" spans="2:2">
      <c r="B624" s="111"/>
    </row>
    <row r="625" spans="2:2">
      <c r="B625" s="111"/>
    </row>
    <row r="626" spans="2:2">
      <c r="B626" s="111"/>
    </row>
    <row r="627" spans="2:2">
      <c r="B627" s="111"/>
    </row>
    <row r="628" spans="2:2">
      <c r="B628" s="111"/>
    </row>
    <row r="629" spans="2:2">
      <c r="B629" s="111"/>
    </row>
    <row r="630" spans="2:2">
      <c r="B630" s="111"/>
    </row>
    <row r="631" spans="2:2">
      <c r="B631" s="111"/>
    </row>
    <row r="632" spans="2:2">
      <c r="B632" s="111"/>
    </row>
    <row r="633" spans="2:2">
      <c r="B633" s="111"/>
    </row>
    <row r="634" spans="2:2">
      <c r="B634" s="111"/>
    </row>
    <row r="635" spans="2:2">
      <c r="B635" s="111"/>
    </row>
    <row r="636" spans="2:2">
      <c r="B636" s="111"/>
    </row>
    <row r="637" spans="2:2">
      <c r="B637" s="111"/>
    </row>
    <row r="638" spans="2:2">
      <c r="B638" s="111"/>
    </row>
    <row r="639" spans="2:2">
      <c r="B639" s="111"/>
    </row>
    <row r="640" spans="2:2">
      <c r="B640" s="111"/>
    </row>
    <row r="641" spans="2:2">
      <c r="B641" s="111"/>
    </row>
    <row r="642" spans="2:2">
      <c r="B642" s="111"/>
    </row>
    <row r="643" spans="2:2">
      <c r="B643" s="111"/>
    </row>
    <row r="644" spans="2:2">
      <c r="B644" s="111"/>
    </row>
    <row r="645" spans="2:2">
      <c r="B645" s="111"/>
    </row>
    <row r="646" spans="2:2">
      <c r="B646" s="111"/>
    </row>
    <row r="647" spans="2:2">
      <c r="B647" s="111"/>
    </row>
    <row r="648" spans="2:2">
      <c r="B648" s="111"/>
    </row>
    <row r="649" spans="2:2">
      <c r="B649" s="111"/>
    </row>
    <row r="650" spans="2:2">
      <c r="B650" s="111"/>
    </row>
    <row r="651" spans="2:2">
      <c r="B651" s="111"/>
    </row>
    <row r="652" spans="2:2">
      <c r="B652" s="111"/>
    </row>
    <row r="653" spans="2:2">
      <c r="B653" s="111"/>
    </row>
    <row r="654" spans="2:2">
      <c r="B654" s="111"/>
    </row>
    <row r="655" spans="2:2">
      <c r="B655" s="111"/>
    </row>
    <row r="656" spans="2:2">
      <c r="B656" s="111"/>
    </row>
    <row r="657" spans="2:2">
      <c r="B657" s="111"/>
    </row>
    <row r="658" spans="2:2">
      <c r="B658" s="111"/>
    </row>
    <row r="659" spans="2:2">
      <c r="B659" s="111"/>
    </row>
    <row r="660" spans="2:2">
      <c r="B660" s="111"/>
    </row>
    <row r="661" spans="2:2">
      <c r="B661" s="111"/>
    </row>
    <row r="662" spans="2:2">
      <c r="B662" s="111"/>
    </row>
    <row r="663" spans="2:2">
      <c r="B663" s="111"/>
    </row>
    <row r="664" spans="2:2">
      <c r="B664" s="111"/>
    </row>
    <row r="665" spans="2:2">
      <c r="B665" s="111"/>
    </row>
    <row r="666" spans="2:2">
      <c r="B666" s="111"/>
    </row>
    <row r="667" spans="2:2">
      <c r="B667" s="111"/>
    </row>
    <row r="668" spans="2:2">
      <c r="B668" s="111"/>
    </row>
    <row r="669" spans="2:2">
      <c r="B669" s="111"/>
    </row>
    <row r="670" spans="2:2">
      <c r="B670" s="111"/>
    </row>
    <row r="671" spans="2:2">
      <c r="B671" s="111"/>
    </row>
    <row r="672" spans="2:2">
      <c r="B672" s="111"/>
    </row>
    <row r="673" spans="2:2">
      <c r="B673" s="111"/>
    </row>
    <row r="674" spans="2:2">
      <c r="B674" s="111"/>
    </row>
    <row r="675" spans="2:2">
      <c r="B675" s="111"/>
    </row>
    <row r="676" spans="2:2">
      <c r="B676" s="111"/>
    </row>
    <row r="677" spans="2:2">
      <c r="B677" s="111"/>
    </row>
    <row r="678" spans="2:2">
      <c r="B678" s="111"/>
    </row>
    <row r="679" spans="2:2">
      <c r="B679" s="111"/>
    </row>
    <row r="680" spans="2:2">
      <c r="B680" s="111"/>
    </row>
    <row r="681" spans="2:2">
      <c r="B681" s="111"/>
    </row>
    <row r="682" spans="2:2">
      <c r="B682" s="111"/>
    </row>
    <row r="683" spans="2:2">
      <c r="B683" s="111"/>
    </row>
    <row r="684" spans="2:2">
      <c r="B684" s="111"/>
    </row>
    <row r="685" spans="2:2">
      <c r="B685" s="111"/>
    </row>
    <row r="686" spans="2:2">
      <c r="B686" s="111"/>
    </row>
    <row r="687" spans="2:2">
      <c r="B687" s="111"/>
    </row>
    <row r="688" spans="2:2">
      <c r="B688" s="111"/>
    </row>
    <row r="689" spans="2:2">
      <c r="B689" s="111"/>
    </row>
    <row r="690" spans="2:2">
      <c r="B690" s="111"/>
    </row>
    <row r="691" spans="2:2">
      <c r="B691" s="111"/>
    </row>
    <row r="692" spans="2:2">
      <c r="B692" s="111"/>
    </row>
    <row r="693" spans="2:2">
      <c r="B693" s="111"/>
    </row>
    <row r="694" spans="2:2">
      <c r="B694" s="111"/>
    </row>
    <row r="695" spans="2:2">
      <c r="B695" s="111"/>
    </row>
    <row r="696" spans="2:2">
      <c r="B696" s="111"/>
    </row>
    <row r="697" spans="2:2">
      <c r="B697" s="111"/>
    </row>
    <row r="698" spans="2:2">
      <c r="B698" s="111"/>
    </row>
    <row r="699" spans="2:2">
      <c r="B699" s="111"/>
    </row>
    <row r="700" spans="2:2">
      <c r="B700" s="111"/>
    </row>
    <row r="701" spans="2:2">
      <c r="B701" s="111"/>
    </row>
    <row r="702" spans="2:2">
      <c r="B702" s="111"/>
    </row>
    <row r="703" spans="2:2">
      <c r="B703" s="111"/>
    </row>
    <row r="704" spans="2:2">
      <c r="B704" s="111"/>
    </row>
    <row r="705" spans="2:2">
      <c r="B705" s="111"/>
    </row>
    <row r="706" spans="2:2">
      <c r="B706" s="111"/>
    </row>
    <row r="707" spans="2:2">
      <c r="B707" s="111"/>
    </row>
    <row r="708" spans="2:2">
      <c r="B708" s="111"/>
    </row>
    <row r="709" spans="2:2">
      <c r="B709" s="111"/>
    </row>
    <row r="710" spans="2:2">
      <c r="B710" s="111"/>
    </row>
    <row r="711" spans="2:2">
      <c r="B711" s="111"/>
    </row>
    <row r="712" spans="2:2">
      <c r="B712" s="111"/>
    </row>
    <row r="713" spans="2:2">
      <c r="B713" s="111"/>
    </row>
    <row r="714" spans="2:2">
      <c r="B714" s="111"/>
    </row>
    <row r="715" spans="2:2">
      <c r="B715" s="111"/>
    </row>
    <row r="716" spans="2:2">
      <c r="B716" s="111"/>
    </row>
    <row r="717" spans="2:2">
      <c r="B717" s="111"/>
    </row>
    <row r="718" spans="2:2">
      <c r="B718" s="111"/>
    </row>
    <row r="719" spans="2:2">
      <c r="B719" s="111"/>
    </row>
    <row r="720" spans="2:2">
      <c r="B720" s="111"/>
    </row>
    <row r="721" spans="2:2">
      <c r="B721" s="111"/>
    </row>
    <row r="722" spans="2:2">
      <c r="B722" s="111"/>
    </row>
    <row r="723" spans="2:2">
      <c r="B723" s="111"/>
    </row>
    <row r="724" spans="2:2">
      <c r="B724" s="111"/>
    </row>
    <row r="725" spans="2:2">
      <c r="B725" s="111"/>
    </row>
    <row r="726" spans="2:2">
      <c r="B726" s="111"/>
    </row>
    <row r="727" spans="2:2">
      <c r="B727" s="111"/>
    </row>
    <row r="728" spans="2:2">
      <c r="B728" s="111"/>
    </row>
    <row r="729" spans="2:2">
      <c r="B729" s="111"/>
    </row>
    <row r="730" spans="2:2">
      <c r="B730" s="111"/>
    </row>
    <row r="731" spans="2:2">
      <c r="B731" s="111"/>
    </row>
    <row r="732" spans="2:2">
      <c r="B732" s="111"/>
    </row>
    <row r="733" spans="2:2">
      <c r="B733" s="111"/>
    </row>
    <row r="734" spans="2:2">
      <c r="B734" s="111"/>
    </row>
    <row r="735" spans="2:2">
      <c r="B735" s="111"/>
    </row>
    <row r="736" spans="2:2">
      <c r="B736" s="111"/>
    </row>
    <row r="737" spans="2:2">
      <c r="B737" s="111"/>
    </row>
    <row r="738" spans="2:2">
      <c r="B738" s="111"/>
    </row>
    <row r="739" spans="2:2">
      <c r="B739" s="111"/>
    </row>
    <row r="740" spans="2:2">
      <c r="B740" s="111"/>
    </row>
    <row r="741" spans="2:2">
      <c r="B741" s="111"/>
    </row>
    <row r="742" spans="2:2">
      <c r="B742" s="111"/>
    </row>
    <row r="743" spans="2:2">
      <c r="B743" s="111"/>
    </row>
    <row r="744" spans="2:2">
      <c r="B744" s="111"/>
    </row>
    <row r="745" spans="2:2">
      <c r="B745" s="111"/>
    </row>
    <row r="746" spans="2:2">
      <c r="B746" s="111"/>
    </row>
    <row r="747" spans="2:2">
      <c r="B747" s="111"/>
    </row>
    <row r="748" spans="2:2">
      <c r="B748" s="111"/>
    </row>
    <row r="749" spans="2:2">
      <c r="B749" s="111"/>
    </row>
    <row r="750" spans="2:2">
      <c r="B750" s="111"/>
    </row>
    <row r="751" spans="2:2">
      <c r="B751" s="111"/>
    </row>
    <row r="752" spans="2:2">
      <c r="B752" s="111"/>
    </row>
    <row r="753" spans="2:2">
      <c r="B753" s="111"/>
    </row>
    <row r="754" spans="2:2">
      <c r="B754" s="111"/>
    </row>
    <row r="755" spans="2:2">
      <c r="B755" s="111"/>
    </row>
    <row r="756" spans="2:2">
      <c r="B756" s="111"/>
    </row>
    <row r="757" spans="2:2">
      <c r="B757" s="111"/>
    </row>
    <row r="758" spans="2:2">
      <c r="B758" s="111"/>
    </row>
    <row r="759" spans="2:2">
      <c r="B759" s="111"/>
    </row>
    <row r="760" spans="2:2">
      <c r="B760" s="111"/>
    </row>
    <row r="761" spans="2:2">
      <c r="B761" s="111"/>
    </row>
    <row r="762" spans="2:2">
      <c r="B762" s="111"/>
    </row>
    <row r="763" spans="2:2">
      <c r="B763" s="111"/>
    </row>
    <row r="764" spans="2:2">
      <c r="B764" s="111"/>
    </row>
    <row r="765" spans="2:2">
      <c r="B765" s="111"/>
    </row>
    <row r="766" spans="2:2">
      <c r="B766" s="111"/>
    </row>
    <row r="767" spans="2:2">
      <c r="B767" s="111"/>
    </row>
    <row r="768" spans="2:2">
      <c r="B768" s="111"/>
    </row>
    <row r="769" spans="2:2">
      <c r="B769" s="111"/>
    </row>
    <row r="770" spans="2:2">
      <c r="B770" s="111"/>
    </row>
    <row r="771" spans="2:2">
      <c r="B771" s="111"/>
    </row>
    <row r="772" spans="2:2">
      <c r="B772" s="111"/>
    </row>
    <row r="773" spans="2:2">
      <c r="B773" s="111"/>
    </row>
    <row r="774" spans="2:2">
      <c r="B774" s="111"/>
    </row>
    <row r="775" spans="2:2">
      <c r="B775" s="111"/>
    </row>
    <row r="776" spans="2:2">
      <c r="B776" s="111"/>
    </row>
    <row r="777" spans="2:2">
      <c r="B777" s="111"/>
    </row>
    <row r="778" spans="2:2">
      <c r="B778" s="111"/>
    </row>
    <row r="779" spans="2:2">
      <c r="B779" s="111"/>
    </row>
    <row r="780" spans="2:2">
      <c r="B780" s="111"/>
    </row>
    <row r="781" spans="2:2">
      <c r="B781" s="111"/>
    </row>
    <row r="782" spans="2:2">
      <c r="B782" s="111"/>
    </row>
    <row r="783" spans="2:2">
      <c r="B783" s="111"/>
    </row>
    <row r="784" spans="2:2">
      <c r="B784" s="111"/>
    </row>
    <row r="785" spans="2:2">
      <c r="B785" s="111"/>
    </row>
    <row r="786" spans="2:2">
      <c r="B786" s="111"/>
    </row>
    <row r="787" spans="2:2">
      <c r="B787" s="111"/>
    </row>
    <row r="788" spans="2:2">
      <c r="B788" s="111"/>
    </row>
    <row r="789" spans="2:2">
      <c r="B789" s="111"/>
    </row>
    <row r="790" spans="2:2">
      <c r="B790" s="111"/>
    </row>
    <row r="791" spans="2:2">
      <c r="B791" s="111"/>
    </row>
    <row r="792" spans="2:2">
      <c r="B792" s="111"/>
    </row>
    <row r="793" spans="2:2">
      <c r="B793" s="111"/>
    </row>
    <row r="794" spans="2:2">
      <c r="B794" s="111"/>
    </row>
    <row r="795" spans="2:2">
      <c r="B795" s="111"/>
    </row>
    <row r="796" spans="2:2">
      <c r="B796" s="111"/>
    </row>
    <row r="797" spans="2:2">
      <c r="B797" s="111"/>
    </row>
    <row r="798" spans="2:2">
      <c r="B798" s="111"/>
    </row>
    <row r="799" spans="2:2">
      <c r="B799" s="111"/>
    </row>
    <row r="800" spans="2:2">
      <c r="B800" s="111"/>
    </row>
    <row r="801" spans="2:2">
      <c r="B801" s="111"/>
    </row>
    <row r="802" spans="2:2">
      <c r="B802" s="111"/>
    </row>
    <row r="803" spans="2:2">
      <c r="B803" s="111"/>
    </row>
    <row r="804" spans="2:2">
      <c r="B804" s="111"/>
    </row>
    <row r="805" spans="2:2">
      <c r="B805" s="111"/>
    </row>
    <row r="806" spans="2:2">
      <c r="B806" s="111"/>
    </row>
    <row r="807" spans="2:2">
      <c r="B807" s="111"/>
    </row>
    <row r="808" spans="2:2">
      <c r="B808" s="111"/>
    </row>
    <row r="809" spans="2:2">
      <c r="B809" s="111"/>
    </row>
    <row r="810" spans="2:2">
      <c r="B810" s="111"/>
    </row>
    <row r="811" spans="2:2">
      <c r="B811" s="111"/>
    </row>
    <row r="812" spans="2:2">
      <c r="B812" s="111"/>
    </row>
    <row r="813" spans="2:2">
      <c r="B813" s="111"/>
    </row>
    <row r="814" spans="2:2">
      <c r="B814" s="111"/>
    </row>
    <row r="815" spans="2:2">
      <c r="B815" s="111"/>
    </row>
    <row r="816" spans="2:2">
      <c r="B816" s="111"/>
    </row>
    <row r="817" spans="2:2">
      <c r="B817" s="111"/>
    </row>
    <row r="818" spans="2:2">
      <c r="B818" s="111"/>
    </row>
    <row r="819" spans="2:2">
      <c r="B819" s="111"/>
    </row>
    <row r="820" spans="2:2">
      <c r="B820" s="111"/>
    </row>
    <row r="821" spans="2:2">
      <c r="B821" s="111"/>
    </row>
    <row r="822" spans="2:2">
      <c r="B822" s="111"/>
    </row>
    <row r="823" spans="2:2">
      <c r="B823" s="111"/>
    </row>
    <row r="824" spans="2:2">
      <c r="B824" s="111"/>
    </row>
    <row r="825" spans="2:2">
      <c r="B825" s="111"/>
    </row>
    <row r="826" spans="2:2">
      <c r="B826" s="111"/>
    </row>
    <row r="827" spans="2:2">
      <c r="B827" s="111"/>
    </row>
    <row r="828" spans="2:2">
      <c r="B828" s="111"/>
    </row>
    <row r="829" spans="2:2">
      <c r="B829" s="111"/>
    </row>
    <row r="830" spans="2:2">
      <c r="B830" s="111"/>
    </row>
    <row r="831" spans="2:2">
      <c r="B831" s="111"/>
    </row>
    <row r="832" spans="2:2">
      <c r="B832" s="111"/>
    </row>
    <row r="833" spans="2:2">
      <c r="B833" s="111"/>
    </row>
    <row r="834" spans="2:2">
      <c r="B834" s="111"/>
    </row>
    <row r="835" spans="2:2">
      <c r="B835" s="111"/>
    </row>
    <row r="836" spans="2:2">
      <c r="B836" s="111"/>
    </row>
    <row r="837" spans="2:2">
      <c r="B837" s="111"/>
    </row>
    <row r="838" spans="2:2">
      <c r="B838" s="111"/>
    </row>
    <row r="839" spans="2:2">
      <c r="B839" s="111"/>
    </row>
    <row r="840" spans="2:2">
      <c r="B840" s="111"/>
    </row>
    <row r="841" spans="2:2">
      <c r="B841" s="111"/>
    </row>
    <row r="842" spans="2:2">
      <c r="B842" s="111"/>
    </row>
    <row r="843" spans="2:2">
      <c r="B843" s="111"/>
    </row>
    <row r="844" spans="2:2">
      <c r="B844" s="111"/>
    </row>
    <row r="845" spans="2:2">
      <c r="B845" s="111"/>
    </row>
    <row r="846" spans="2:2">
      <c r="B846" s="111"/>
    </row>
    <row r="847" spans="2:2">
      <c r="B847" s="111"/>
    </row>
    <row r="848" spans="2:2">
      <c r="B848" s="111"/>
    </row>
    <row r="849" spans="2:2">
      <c r="B849" s="111"/>
    </row>
    <row r="850" spans="2:2">
      <c r="B850" s="111"/>
    </row>
    <row r="851" spans="2:2">
      <c r="B851" s="111"/>
    </row>
    <row r="852" spans="2:2">
      <c r="B852" s="111"/>
    </row>
    <row r="853" spans="2:2">
      <c r="B853" s="111"/>
    </row>
    <row r="854" spans="2:2">
      <c r="B854" s="111"/>
    </row>
    <row r="855" spans="2:2">
      <c r="B855" s="111"/>
    </row>
    <row r="856" spans="2:2">
      <c r="B856" s="111"/>
    </row>
    <row r="857" spans="2:2">
      <c r="B857" s="111"/>
    </row>
    <row r="858" spans="2:2">
      <c r="B858" s="111"/>
    </row>
    <row r="859" spans="2:2">
      <c r="B859" s="111"/>
    </row>
    <row r="860" spans="2:2">
      <c r="B860" s="111"/>
    </row>
    <row r="861" spans="2:2">
      <c r="B861" s="111"/>
    </row>
    <row r="862" spans="2:2">
      <c r="B862" s="111"/>
    </row>
    <row r="863" spans="2:2">
      <c r="B863" s="111"/>
    </row>
    <row r="864" spans="2:2">
      <c r="B864" s="111"/>
    </row>
    <row r="865" spans="2:2">
      <c r="B865" s="111"/>
    </row>
    <row r="866" spans="2:2">
      <c r="B866" s="111"/>
    </row>
    <row r="867" spans="2:2">
      <c r="B867" s="111"/>
    </row>
    <row r="868" spans="2:2">
      <c r="B868" s="111"/>
    </row>
    <row r="869" spans="2:2">
      <c r="B869" s="111"/>
    </row>
    <row r="870" spans="2:2">
      <c r="B870" s="111"/>
    </row>
    <row r="871" spans="2:2">
      <c r="B871" s="111"/>
    </row>
    <row r="872" spans="2:2">
      <c r="B872" s="111"/>
    </row>
    <row r="873" spans="2:2">
      <c r="B873" s="111"/>
    </row>
    <row r="874" spans="2:2">
      <c r="B874" s="111"/>
    </row>
    <row r="875" spans="2:2">
      <c r="B875" s="111"/>
    </row>
    <row r="876" spans="2:2">
      <c r="B876" s="111"/>
    </row>
    <row r="877" spans="2:2">
      <c r="B877" s="111"/>
    </row>
    <row r="878" spans="2:2">
      <c r="B878" s="111"/>
    </row>
    <row r="879" spans="2:2">
      <c r="B879" s="111"/>
    </row>
    <row r="880" spans="2:2">
      <c r="B880" s="111"/>
    </row>
    <row r="881" spans="2:2">
      <c r="B881" s="111"/>
    </row>
    <row r="882" spans="2:2">
      <c r="B882" s="111"/>
    </row>
    <row r="883" spans="2:2">
      <c r="B883" s="111"/>
    </row>
    <row r="884" spans="2:2">
      <c r="B884" s="111"/>
    </row>
    <row r="885" spans="2:2">
      <c r="B885" s="111"/>
    </row>
    <row r="886" spans="2:2">
      <c r="B886" s="111"/>
    </row>
    <row r="887" spans="2:2">
      <c r="B887" s="111"/>
    </row>
    <row r="888" spans="2:2">
      <c r="B888" s="111"/>
    </row>
    <row r="889" spans="2:2">
      <c r="B889" s="111"/>
    </row>
    <row r="890" spans="2:2">
      <c r="B890" s="111"/>
    </row>
    <row r="891" spans="2:2">
      <c r="B891" s="111"/>
    </row>
    <row r="892" spans="2:2">
      <c r="B892" s="111"/>
    </row>
    <row r="893" spans="2:2">
      <c r="B893" s="111"/>
    </row>
    <row r="894" spans="2:2">
      <c r="B894" s="111"/>
    </row>
    <row r="895" spans="2:2">
      <c r="B895" s="111"/>
    </row>
    <row r="896" spans="2:2">
      <c r="B896" s="111"/>
    </row>
    <row r="897" spans="2:2">
      <c r="B897" s="111"/>
    </row>
    <row r="898" spans="2:2">
      <c r="B898" s="111"/>
    </row>
    <row r="899" spans="2:2">
      <c r="B899" s="111"/>
    </row>
    <row r="900" spans="2:2">
      <c r="B900" s="111"/>
    </row>
    <row r="901" spans="2:2">
      <c r="B901" s="111"/>
    </row>
    <row r="902" spans="2:2">
      <c r="B902" s="111"/>
    </row>
    <row r="903" spans="2:2">
      <c r="B903" s="111"/>
    </row>
    <row r="904" spans="2:2">
      <c r="B904" s="111"/>
    </row>
    <row r="905" spans="2:2">
      <c r="B905" s="111"/>
    </row>
    <row r="906" spans="2:2">
      <c r="B906" s="111"/>
    </row>
    <row r="907" spans="2:2">
      <c r="B907" s="111"/>
    </row>
    <row r="908" spans="2:2">
      <c r="B908" s="111"/>
    </row>
    <row r="909" spans="2:2">
      <c r="B909" s="111"/>
    </row>
    <row r="910" spans="2:2">
      <c r="B910" s="111"/>
    </row>
    <row r="911" spans="2:2">
      <c r="B911" s="111"/>
    </row>
    <row r="912" spans="2:2">
      <c r="B912" s="111"/>
    </row>
    <row r="913" spans="2:2">
      <c r="B913" s="111"/>
    </row>
    <row r="914" spans="2:2">
      <c r="B914" s="111"/>
    </row>
    <row r="915" spans="2:2">
      <c r="B915" s="111"/>
    </row>
    <row r="916" spans="2:2">
      <c r="B916" s="111"/>
    </row>
    <row r="917" spans="2:2">
      <c r="B917" s="111"/>
    </row>
    <row r="918" spans="2:2">
      <c r="B918" s="111"/>
    </row>
    <row r="919" spans="2:2">
      <c r="B919" s="111"/>
    </row>
    <row r="920" spans="2:2">
      <c r="B920" s="111"/>
    </row>
    <row r="921" spans="2:2">
      <c r="B921" s="111"/>
    </row>
    <row r="922" spans="2:2">
      <c r="B922" s="111"/>
    </row>
    <row r="923" spans="2:2">
      <c r="B923" s="111"/>
    </row>
    <row r="924" spans="2:2">
      <c r="B924" s="111"/>
    </row>
    <row r="925" spans="2:2">
      <c r="B925" s="111"/>
    </row>
    <row r="926" spans="2:2">
      <c r="B926" s="111"/>
    </row>
    <row r="927" spans="2:2">
      <c r="B927" s="111"/>
    </row>
    <row r="928" spans="2:2">
      <c r="B928" s="111"/>
    </row>
    <row r="929" spans="2:2">
      <c r="B929" s="111"/>
    </row>
    <row r="930" spans="2:2">
      <c r="B930" s="111"/>
    </row>
    <row r="931" spans="2:2">
      <c r="B931" s="111"/>
    </row>
    <row r="932" spans="2:2">
      <c r="B932" s="111"/>
    </row>
    <row r="933" spans="2:2">
      <c r="B933" s="111"/>
    </row>
    <row r="934" spans="2:2">
      <c r="B934" s="111"/>
    </row>
    <row r="935" spans="2:2">
      <c r="B935" s="111"/>
    </row>
    <row r="936" spans="2:2">
      <c r="B936" s="111"/>
    </row>
    <row r="937" spans="2:2">
      <c r="B937" s="111"/>
    </row>
    <row r="938" spans="2:2">
      <c r="B938" s="111"/>
    </row>
    <row r="939" spans="2:2">
      <c r="B939" s="111"/>
    </row>
    <row r="940" spans="2:2">
      <c r="B940" s="111"/>
    </row>
    <row r="941" spans="2:2">
      <c r="B941" s="111"/>
    </row>
    <row r="942" spans="2:2">
      <c r="B942" s="111"/>
    </row>
    <row r="943" spans="2:2">
      <c r="B943" s="111"/>
    </row>
    <row r="944" spans="2:2">
      <c r="B944" s="111"/>
    </row>
    <row r="945" spans="2:2">
      <c r="B945" s="111"/>
    </row>
    <row r="946" spans="2:2">
      <c r="B946" s="111"/>
    </row>
    <row r="947" spans="2:2">
      <c r="B947" s="111"/>
    </row>
    <row r="948" spans="2:2">
      <c r="B948" s="111"/>
    </row>
    <row r="949" spans="2:2">
      <c r="B949" s="111"/>
    </row>
    <row r="950" spans="2:2">
      <c r="B950" s="111"/>
    </row>
    <row r="951" spans="2:2">
      <c r="B951" s="111"/>
    </row>
    <row r="952" spans="2:2">
      <c r="B952" s="111"/>
    </row>
    <row r="953" spans="2:2">
      <c r="B953" s="111"/>
    </row>
    <row r="954" spans="2:2">
      <c r="B954" s="111"/>
    </row>
    <row r="955" spans="2:2">
      <c r="B955" s="111"/>
    </row>
    <row r="956" spans="2:2">
      <c r="B956" s="111"/>
    </row>
    <row r="957" spans="2:2">
      <c r="B957" s="111"/>
    </row>
    <row r="958" spans="2:2">
      <c r="B958" s="111"/>
    </row>
    <row r="959" spans="2:2">
      <c r="B959" s="111"/>
    </row>
    <row r="960" spans="2:2">
      <c r="B960" s="111"/>
    </row>
    <row r="961" spans="2:2">
      <c r="B961" s="111"/>
    </row>
    <row r="962" spans="2:2">
      <c r="B962" s="111"/>
    </row>
    <row r="963" spans="2:2">
      <c r="B963" s="111"/>
    </row>
    <row r="964" spans="2:2">
      <c r="B964" s="111"/>
    </row>
    <row r="965" spans="2:2">
      <c r="B965" s="111"/>
    </row>
    <row r="966" spans="2:2">
      <c r="B966" s="111"/>
    </row>
    <row r="967" spans="2:2">
      <c r="B967" s="111"/>
    </row>
    <row r="968" spans="2:2">
      <c r="B968" s="111"/>
    </row>
    <row r="969" spans="2:2">
      <c r="B969" s="111"/>
    </row>
    <row r="970" spans="2:2">
      <c r="B970" s="111"/>
    </row>
    <row r="971" spans="2:2">
      <c r="B971" s="111"/>
    </row>
    <row r="972" spans="2:2">
      <c r="B972" s="111"/>
    </row>
    <row r="973" spans="2:2">
      <c r="B973" s="111"/>
    </row>
    <row r="974" spans="2:2">
      <c r="B974" s="111"/>
    </row>
    <row r="975" spans="2:2">
      <c r="B975" s="111"/>
    </row>
    <row r="976" spans="2:2">
      <c r="B976" s="111"/>
    </row>
    <row r="977" spans="2:2">
      <c r="B977" s="111"/>
    </row>
    <row r="978" spans="2:2">
      <c r="B978" s="111"/>
    </row>
    <row r="979" spans="2:2">
      <c r="B979" s="111"/>
    </row>
    <row r="980" spans="2:2">
      <c r="B980" s="111"/>
    </row>
    <row r="981" spans="2:2">
      <c r="B981" s="111"/>
    </row>
    <row r="982" spans="2:2">
      <c r="B982" s="111"/>
    </row>
    <row r="983" spans="2:2">
      <c r="B983" s="111"/>
    </row>
    <row r="984" spans="2:2">
      <c r="B984" s="111"/>
    </row>
    <row r="985" spans="2:2">
      <c r="B985" s="111"/>
    </row>
    <row r="986" spans="2:2">
      <c r="B986" s="111"/>
    </row>
    <row r="987" spans="2:2">
      <c r="B987" s="111"/>
    </row>
    <row r="988" spans="2:2">
      <c r="B988" s="111"/>
    </row>
    <row r="989" spans="2:2">
      <c r="B989" s="111"/>
    </row>
    <row r="990" spans="2:2">
      <c r="B990" s="111"/>
    </row>
    <row r="991" spans="2:2">
      <c r="B991" s="111"/>
    </row>
    <row r="992" spans="2:2">
      <c r="B992" s="111"/>
    </row>
    <row r="993" spans="2:2">
      <c r="B993" s="111"/>
    </row>
    <row r="994" spans="2:2">
      <c r="B994" s="111"/>
    </row>
    <row r="995" spans="2:2">
      <c r="B995" s="111"/>
    </row>
    <row r="996" spans="2:2">
      <c r="B996" s="111"/>
    </row>
    <row r="997" spans="2:2">
      <c r="B997" s="111"/>
    </row>
    <row r="998" spans="2:2">
      <c r="B998" s="111"/>
    </row>
    <row r="999" spans="2:2">
      <c r="B999" s="111"/>
    </row>
    <row r="1000" spans="2:2">
      <c r="B1000" s="111"/>
    </row>
    <row r="1001" spans="2:2">
      <c r="B1001" s="111"/>
    </row>
    <row r="1002" spans="2:2">
      <c r="B1002" s="111"/>
    </row>
    <row r="1003" spans="2:2">
      <c r="B1003" s="111"/>
    </row>
    <row r="1004" spans="2:2">
      <c r="B1004" s="111"/>
    </row>
    <row r="1005" spans="2:2">
      <c r="B1005" s="111"/>
    </row>
    <row r="1006" spans="2:2">
      <c r="B1006" s="111"/>
    </row>
    <row r="1007" spans="2:2">
      <c r="B1007" s="111"/>
    </row>
    <row r="1008" spans="2:2">
      <c r="B1008" s="111"/>
    </row>
    <row r="1009" spans="2:2">
      <c r="B1009" s="111"/>
    </row>
    <row r="1010" spans="2:2">
      <c r="B1010" s="111"/>
    </row>
    <row r="1011" spans="2:2">
      <c r="B1011" s="111"/>
    </row>
    <row r="1012" spans="2:2">
      <c r="B1012" s="111"/>
    </row>
    <row r="1013" spans="2:2">
      <c r="B1013" s="111"/>
    </row>
    <row r="1014" spans="2:2">
      <c r="B1014" s="111"/>
    </row>
    <row r="1015" spans="2:2">
      <c r="B1015" s="111"/>
    </row>
    <row r="1016" spans="2:2">
      <c r="B1016" s="111"/>
    </row>
    <row r="1017" spans="2:2">
      <c r="B1017" s="111"/>
    </row>
    <row r="1018" spans="2:2">
      <c r="B1018" s="111"/>
    </row>
    <row r="1019" spans="2:2">
      <c r="B1019" s="111"/>
    </row>
    <row r="1020" spans="2:2">
      <c r="B1020" s="111"/>
    </row>
    <row r="1021" spans="2:2">
      <c r="B1021" s="111"/>
    </row>
    <row r="1022" spans="2:2">
      <c r="B1022" s="111"/>
    </row>
    <row r="1023" spans="2:2">
      <c r="B1023" s="111"/>
    </row>
    <row r="1024" spans="2:2">
      <c r="B1024" s="111"/>
    </row>
    <row r="1025" spans="2:2">
      <c r="B1025" s="111"/>
    </row>
    <row r="1026" spans="2:2">
      <c r="B1026" s="111"/>
    </row>
    <row r="1027" spans="2:2">
      <c r="B1027" s="111"/>
    </row>
    <row r="1028" spans="2:2">
      <c r="B1028" s="111"/>
    </row>
    <row r="1029" spans="2:2">
      <c r="B1029" s="111"/>
    </row>
    <row r="1030" spans="2:2">
      <c r="B1030" s="111"/>
    </row>
    <row r="1031" spans="2:2">
      <c r="B1031" s="111"/>
    </row>
    <row r="1032" spans="2:2">
      <c r="B1032" s="111"/>
    </row>
    <row r="1033" spans="2:2">
      <c r="B1033" s="111"/>
    </row>
    <row r="1034" spans="2:2">
      <c r="B1034" s="111"/>
    </row>
    <row r="1035" spans="2:2">
      <c r="B1035" s="111"/>
    </row>
    <row r="1036" spans="2:2">
      <c r="B1036" s="111"/>
    </row>
    <row r="1037" spans="2:2">
      <c r="B1037" s="111"/>
    </row>
    <row r="1038" spans="2:2">
      <c r="B1038" s="111"/>
    </row>
    <row r="1039" spans="2:2">
      <c r="B1039" s="111"/>
    </row>
    <row r="1040" spans="2:2">
      <c r="B1040" s="111"/>
    </row>
    <row r="1041" spans="2:2">
      <c r="B1041" s="111"/>
    </row>
    <row r="1042" spans="2:2">
      <c r="B1042" s="111"/>
    </row>
    <row r="1043" spans="2:2">
      <c r="B1043" s="111"/>
    </row>
    <row r="1044" spans="2:2">
      <c r="B1044" s="111"/>
    </row>
    <row r="1045" spans="2:2">
      <c r="B1045" s="111"/>
    </row>
    <row r="1046" spans="2:2">
      <c r="B1046" s="111"/>
    </row>
    <row r="1047" spans="2:2">
      <c r="B1047" s="111"/>
    </row>
    <row r="1048" spans="2:2">
      <c r="B1048" s="111"/>
    </row>
    <row r="1049" spans="2:2">
      <c r="B1049" s="111"/>
    </row>
    <row r="1050" spans="2:2">
      <c r="B1050" s="111"/>
    </row>
    <row r="1051" spans="2:2">
      <c r="B1051" s="111"/>
    </row>
    <row r="1052" spans="2:2">
      <c r="B1052" s="111"/>
    </row>
    <row r="1053" spans="2:2">
      <c r="B1053" s="111"/>
    </row>
    <row r="1054" spans="2:2">
      <c r="B1054" s="111"/>
    </row>
    <row r="1055" spans="2:2">
      <c r="B1055" s="111"/>
    </row>
    <row r="1056" spans="2:2">
      <c r="B1056" s="111"/>
    </row>
    <row r="1057" spans="2:2">
      <c r="B1057" s="111"/>
    </row>
    <row r="1058" spans="2:2">
      <c r="B1058" s="111"/>
    </row>
    <row r="1059" spans="2:2">
      <c r="B1059" s="111"/>
    </row>
    <row r="1060" spans="2:2">
      <c r="B1060" s="111"/>
    </row>
    <row r="1061" spans="2:2">
      <c r="B1061" s="111"/>
    </row>
    <row r="1062" spans="2:2">
      <c r="B1062" s="111"/>
    </row>
    <row r="1063" spans="2:2">
      <c r="B1063" s="111"/>
    </row>
    <row r="1064" spans="2:2">
      <c r="B1064" s="111"/>
    </row>
    <row r="1065" spans="2:2">
      <c r="B1065" s="111"/>
    </row>
    <row r="1066" spans="2:2">
      <c r="B1066" s="111"/>
    </row>
    <row r="1067" spans="2:2">
      <c r="B1067" s="111"/>
    </row>
    <row r="1068" spans="2:2">
      <c r="B1068" s="111"/>
    </row>
    <row r="1069" spans="2:2">
      <c r="B1069" s="111"/>
    </row>
    <row r="1070" spans="2:2">
      <c r="B1070" s="111"/>
    </row>
    <row r="1071" spans="2:2">
      <c r="B1071" s="111"/>
    </row>
    <row r="1072" spans="2:2">
      <c r="B1072" s="111"/>
    </row>
    <row r="1073" spans="2:2">
      <c r="B1073" s="111"/>
    </row>
    <row r="1074" spans="2:2">
      <c r="B1074" s="111"/>
    </row>
    <row r="1075" spans="2:2">
      <c r="B1075" s="111"/>
    </row>
    <row r="1076" spans="2:2">
      <c r="B1076" s="111"/>
    </row>
    <row r="1077" spans="2:2">
      <c r="B1077" s="111"/>
    </row>
    <row r="1078" spans="2:2">
      <c r="B1078" s="111"/>
    </row>
    <row r="1079" spans="2:2">
      <c r="B1079" s="111"/>
    </row>
    <row r="1080" spans="2:2">
      <c r="B1080" s="111"/>
    </row>
    <row r="1081" spans="2:2">
      <c r="B1081" s="111"/>
    </row>
    <row r="1082" spans="2:2">
      <c r="B1082" s="111"/>
    </row>
    <row r="1083" spans="2:2">
      <c r="B1083" s="111"/>
    </row>
    <row r="1084" spans="2:2">
      <c r="B1084" s="111"/>
    </row>
    <row r="1085" spans="2:2">
      <c r="B1085" s="111"/>
    </row>
    <row r="1086" spans="2:2">
      <c r="B1086" s="111"/>
    </row>
    <row r="1087" spans="2:2">
      <c r="B1087" s="111"/>
    </row>
    <row r="1088" spans="2:2">
      <c r="B1088" s="111"/>
    </row>
    <row r="1089" spans="2:2">
      <c r="B1089" s="111"/>
    </row>
    <row r="1090" spans="2:2">
      <c r="B1090" s="111"/>
    </row>
    <row r="1091" spans="2:2">
      <c r="B1091" s="111"/>
    </row>
    <row r="1092" spans="2:2">
      <c r="B1092" s="111"/>
    </row>
    <row r="1093" spans="2:2">
      <c r="B1093" s="111"/>
    </row>
    <row r="1094" spans="2:2">
      <c r="B1094" s="111"/>
    </row>
    <row r="1095" spans="2:2">
      <c r="B1095" s="111"/>
    </row>
    <row r="1096" spans="2:2">
      <c r="B1096" s="111"/>
    </row>
    <row r="1097" spans="2:2">
      <c r="B1097" s="111"/>
    </row>
    <row r="1098" spans="2:2">
      <c r="B1098" s="111"/>
    </row>
    <row r="1099" spans="2:2">
      <c r="B1099" s="111"/>
    </row>
    <row r="1100" spans="2:2">
      <c r="B1100" s="111"/>
    </row>
    <row r="1101" spans="2:2">
      <c r="B1101" s="111"/>
    </row>
    <row r="1102" spans="2:2">
      <c r="B1102" s="111"/>
    </row>
    <row r="1103" spans="2:2">
      <c r="B1103" s="111"/>
    </row>
    <row r="1104" spans="2:2">
      <c r="B1104" s="111"/>
    </row>
    <row r="1105" spans="2:2">
      <c r="B1105" s="111"/>
    </row>
    <row r="1106" spans="2:2">
      <c r="B1106" s="111"/>
    </row>
    <row r="1107" spans="2:2">
      <c r="B1107" s="111"/>
    </row>
    <row r="1108" spans="2:2">
      <c r="B1108" s="111"/>
    </row>
    <row r="1109" spans="2:2">
      <c r="B1109" s="111"/>
    </row>
    <row r="1110" spans="2:2">
      <c r="B1110" s="111"/>
    </row>
    <row r="1111" spans="2:2">
      <c r="B1111" s="111"/>
    </row>
    <row r="1112" spans="2:2">
      <c r="B1112" s="111"/>
    </row>
    <row r="1113" spans="2:2">
      <c r="B1113" s="111"/>
    </row>
    <row r="1114" spans="2:2">
      <c r="B1114" s="111"/>
    </row>
    <row r="1115" spans="2:2">
      <c r="B1115" s="111"/>
    </row>
    <row r="1116" spans="2:2">
      <c r="B1116" s="111"/>
    </row>
    <row r="1117" spans="2:2">
      <c r="B1117" s="111"/>
    </row>
    <row r="1118" spans="2:2">
      <c r="B1118" s="111"/>
    </row>
    <row r="1119" spans="2:2">
      <c r="B1119" s="111"/>
    </row>
    <row r="1120" spans="2:2">
      <c r="B1120" s="111"/>
    </row>
    <row r="1121" spans="2:2">
      <c r="B1121" s="111"/>
    </row>
    <row r="1122" spans="2:2">
      <c r="B1122" s="111"/>
    </row>
    <row r="1123" spans="2:2">
      <c r="B1123" s="111"/>
    </row>
    <row r="1124" spans="2:2">
      <c r="B1124" s="111"/>
    </row>
    <row r="1125" spans="2:2">
      <c r="B1125" s="111"/>
    </row>
    <row r="1126" spans="2:2">
      <c r="B1126" s="111"/>
    </row>
    <row r="1127" spans="2:2">
      <c r="B1127" s="111"/>
    </row>
    <row r="1128" spans="2:2">
      <c r="B1128" s="111"/>
    </row>
    <row r="1129" spans="2:2">
      <c r="B1129" s="111"/>
    </row>
    <row r="1130" spans="2:2">
      <c r="B1130" s="111"/>
    </row>
    <row r="1131" spans="2:2">
      <c r="B1131" s="111"/>
    </row>
    <row r="1132" spans="2:2">
      <c r="B1132" s="111"/>
    </row>
    <row r="1133" spans="2:2">
      <c r="B1133" s="111"/>
    </row>
    <row r="1134" spans="2:2">
      <c r="B1134" s="111"/>
    </row>
    <row r="1135" spans="2:2">
      <c r="B1135" s="111"/>
    </row>
    <row r="1136" spans="2:2">
      <c r="B1136" s="111"/>
    </row>
    <row r="1137" spans="2:2">
      <c r="B1137" s="111"/>
    </row>
    <row r="1138" spans="2:2">
      <c r="B1138" s="111"/>
    </row>
    <row r="1139" spans="2:2">
      <c r="B1139" s="111"/>
    </row>
    <row r="1140" spans="2:2">
      <c r="B1140" s="111"/>
    </row>
    <row r="1141" spans="2:2">
      <c r="B1141" s="111"/>
    </row>
    <row r="1142" spans="2:2">
      <c r="B1142" s="111"/>
    </row>
    <row r="1143" spans="2:2">
      <c r="B1143" s="111"/>
    </row>
    <row r="1144" spans="2:2">
      <c r="B1144" s="111"/>
    </row>
    <row r="1145" spans="2:2">
      <c r="B1145" s="111"/>
    </row>
    <row r="1146" spans="2:2">
      <c r="B1146" s="111"/>
    </row>
    <row r="1147" spans="2:2">
      <c r="B1147" s="111"/>
    </row>
    <row r="1148" spans="2:2">
      <c r="B1148" s="111"/>
    </row>
    <row r="1149" spans="2:2">
      <c r="B1149" s="111"/>
    </row>
    <row r="1150" spans="2:2">
      <c r="B1150" s="111"/>
    </row>
    <row r="1151" spans="2:2">
      <c r="B1151" s="111"/>
    </row>
    <row r="1152" spans="2:2">
      <c r="B1152" s="111"/>
    </row>
    <row r="1153" spans="2:2">
      <c r="B1153" s="111"/>
    </row>
    <row r="1154" spans="2:2">
      <c r="B1154" s="111"/>
    </row>
    <row r="1155" spans="2:2">
      <c r="B1155" s="111"/>
    </row>
    <row r="1156" spans="2:2">
      <c r="B1156" s="111"/>
    </row>
    <row r="1157" spans="2:2">
      <c r="B1157" s="111"/>
    </row>
    <row r="1158" spans="2:2">
      <c r="B1158" s="111"/>
    </row>
    <row r="1159" spans="2:2">
      <c r="B1159" s="111"/>
    </row>
    <row r="1160" spans="2:2">
      <c r="B1160" s="111"/>
    </row>
    <row r="1161" spans="2:2">
      <c r="B1161" s="111"/>
    </row>
    <row r="1162" spans="2:2">
      <c r="B1162" s="111"/>
    </row>
    <row r="1163" spans="2:2">
      <c r="B1163" s="111"/>
    </row>
    <row r="1164" spans="2:2">
      <c r="B1164" s="111"/>
    </row>
    <row r="1165" spans="2:2">
      <c r="B1165" s="111"/>
    </row>
    <row r="1166" spans="2:2">
      <c r="B1166" s="111"/>
    </row>
    <row r="1167" spans="2:2">
      <c r="B1167" s="111"/>
    </row>
    <row r="1168" spans="2:2">
      <c r="B1168" s="111"/>
    </row>
    <row r="1169" spans="2:2">
      <c r="B1169" s="111"/>
    </row>
    <row r="1170" spans="2:2">
      <c r="B1170" s="111"/>
    </row>
    <row r="1171" spans="2:2">
      <c r="B1171" s="111"/>
    </row>
    <row r="1172" spans="2:2">
      <c r="B1172" s="111"/>
    </row>
    <row r="1173" spans="2:2">
      <c r="B1173" s="111"/>
    </row>
    <row r="1174" spans="2:2">
      <c r="B1174" s="111"/>
    </row>
    <row r="1175" spans="2:2">
      <c r="B1175" s="111"/>
    </row>
    <row r="1176" spans="2:2">
      <c r="B1176" s="111"/>
    </row>
    <row r="1177" spans="2:2">
      <c r="B1177" s="111"/>
    </row>
    <row r="1178" spans="2:2">
      <c r="B1178" s="111"/>
    </row>
    <row r="1179" spans="2:2">
      <c r="B1179" s="111"/>
    </row>
    <row r="1180" spans="2:2">
      <c r="B1180" s="111"/>
    </row>
    <row r="1181" spans="2:2">
      <c r="B1181" s="111"/>
    </row>
    <row r="1182" spans="2:2">
      <c r="B1182" s="111"/>
    </row>
    <row r="1183" spans="2:2">
      <c r="B1183" s="111"/>
    </row>
    <row r="1184" spans="2:2">
      <c r="B1184" s="111"/>
    </row>
    <row r="1185" spans="2:2">
      <c r="B1185" s="111"/>
    </row>
    <row r="1186" spans="2:2">
      <c r="B1186" s="111"/>
    </row>
    <row r="1187" spans="2:2">
      <c r="B1187" s="111"/>
    </row>
    <row r="1188" spans="2:2">
      <c r="B1188" s="111"/>
    </row>
    <row r="1189" spans="2:2">
      <c r="B1189" s="111"/>
    </row>
    <row r="1190" spans="2:2">
      <c r="B1190" s="111"/>
    </row>
    <row r="1191" spans="2:2">
      <c r="B1191" s="111"/>
    </row>
    <row r="1192" spans="2:2">
      <c r="B1192" s="111"/>
    </row>
    <row r="1193" spans="2:2">
      <c r="B1193" s="111"/>
    </row>
    <row r="1194" spans="2:2">
      <c r="B1194" s="111"/>
    </row>
    <row r="1195" spans="2:2">
      <c r="B1195" s="111"/>
    </row>
    <row r="1196" spans="2:2">
      <c r="B1196" s="111"/>
    </row>
    <row r="1197" spans="2:2">
      <c r="B1197" s="111"/>
    </row>
    <row r="1198" spans="2:2">
      <c r="B1198" s="111"/>
    </row>
    <row r="1199" spans="2:2">
      <c r="B1199" s="111"/>
    </row>
    <row r="1200" spans="2:2">
      <c r="B1200" s="111"/>
    </row>
    <row r="1201" spans="2:2">
      <c r="B1201" s="111"/>
    </row>
    <row r="1202" spans="2:2">
      <c r="B1202" s="111"/>
    </row>
    <row r="1203" spans="2:2">
      <c r="B1203" s="111"/>
    </row>
    <row r="1204" spans="2:2">
      <c r="B1204" s="111"/>
    </row>
    <row r="1205" spans="2:2">
      <c r="B1205" s="111"/>
    </row>
    <row r="1206" spans="2:2">
      <c r="B1206" s="111"/>
    </row>
    <row r="1207" spans="2:2">
      <c r="B1207" s="111"/>
    </row>
    <row r="1208" spans="2:2">
      <c r="B1208" s="111"/>
    </row>
    <row r="1209" spans="2:2">
      <c r="B1209" s="111"/>
    </row>
    <row r="1210" spans="2:2">
      <c r="B1210" s="111"/>
    </row>
    <row r="1211" spans="2:2">
      <c r="B1211" s="111"/>
    </row>
    <row r="1212" spans="2:2">
      <c r="B1212" s="111"/>
    </row>
    <row r="1213" spans="2:2">
      <c r="B1213" s="111"/>
    </row>
    <row r="1214" spans="2:2">
      <c r="B1214" s="111"/>
    </row>
    <row r="1215" spans="2:2">
      <c r="B1215" s="111"/>
    </row>
    <row r="1216" spans="2:2">
      <c r="B1216" s="111"/>
    </row>
    <row r="1217" spans="2:2">
      <c r="B1217" s="111"/>
    </row>
    <row r="1218" spans="2:2">
      <c r="B1218" s="111"/>
    </row>
    <row r="1219" spans="2:2">
      <c r="B1219" s="111"/>
    </row>
    <row r="1220" spans="2:2">
      <c r="B1220" s="111"/>
    </row>
    <row r="1221" spans="2:2">
      <c r="B1221" s="111"/>
    </row>
    <row r="1222" spans="2:2">
      <c r="B1222" s="111"/>
    </row>
    <row r="1223" spans="2:2">
      <c r="B1223" s="111"/>
    </row>
    <row r="1224" spans="2:2">
      <c r="B1224" s="111"/>
    </row>
    <row r="1225" spans="2:2">
      <c r="B1225" s="111"/>
    </row>
    <row r="1226" spans="2:2">
      <c r="B1226" s="111"/>
    </row>
    <row r="1227" spans="2:2">
      <c r="B1227" s="111"/>
    </row>
    <row r="1228" spans="2:2">
      <c r="B1228" s="111"/>
    </row>
    <row r="1229" spans="2:2">
      <c r="B1229" s="111"/>
    </row>
    <row r="1230" spans="2:2">
      <c r="B1230" s="111"/>
    </row>
    <row r="1231" spans="2:2">
      <c r="B1231" s="111"/>
    </row>
    <row r="1232" spans="2:2">
      <c r="B1232" s="111"/>
    </row>
    <row r="1233" spans="2:2">
      <c r="B1233" s="111"/>
    </row>
    <row r="1234" spans="2:2">
      <c r="B1234" s="111"/>
    </row>
    <row r="1235" spans="2:2">
      <c r="B1235" s="111"/>
    </row>
    <row r="1236" spans="2:2">
      <c r="B1236" s="111"/>
    </row>
    <row r="1237" spans="2:2">
      <c r="B1237" s="111"/>
    </row>
    <row r="1238" spans="2:2">
      <c r="B1238" s="111"/>
    </row>
    <row r="1239" spans="2:2">
      <c r="B1239" s="111"/>
    </row>
    <row r="1240" spans="2:2">
      <c r="B1240" s="111"/>
    </row>
    <row r="1241" spans="2:2">
      <c r="B1241" s="111"/>
    </row>
    <row r="1242" spans="2:2">
      <c r="B1242" s="111"/>
    </row>
    <row r="1243" spans="2:2">
      <c r="B1243" s="111"/>
    </row>
    <row r="1244" spans="2:2">
      <c r="B1244" s="111"/>
    </row>
    <row r="1245" spans="2:2">
      <c r="B1245" s="111"/>
    </row>
    <row r="1246" spans="2:2">
      <c r="B1246" s="111"/>
    </row>
    <row r="1247" spans="2:2">
      <c r="B1247" s="111"/>
    </row>
    <row r="1248" spans="2:2">
      <c r="B1248" s="111"/>
    </row>
    <row r="1249" spans="2:2">
      <c r="B1249" s="111"/>
    </row>
    <row r="1250" spans="2:2">
      <c r="B1250" s="111"/>
    </row>
    <row r="1251" spans="2:2">
      <c r="B1251" s="111"/>
    </row>
    <row r="1252" spans="2:2">
      <c r="B1252" s="111"/>
    </row>
    <row r="1253" spans="2:2">
      <c r="B1253" s="111"/>
    </row>
    <row r="1254" spans="2:2">
      <c r="B1254" s="111"/>
    </row>
    <row r="1255" spans="2:2">
      <c r="B1255" s="111"/>
    </row>
    <row r="1256" spans="2:2">
      <c r="B1256" s="111"/>
    </row>
    <row r="1257" spans="2:2">
      <c r="B1257" s="111"/>
    </row>
    <row r="1258" spans="2:2">
      <c r="B1258" s="111"/>
    </row>
    <row r="1259" spans="2:2">
      <c r="B1259" s="111"/>
    </row>
    <row r="1260" spans="2:2">
      <c r="B1260" s="111"/>
    </row>
    <row r="1261" spans="2:2">
      <c r="B1261" s="111"/>
    </row>
    <row r="1262" spans="2:2">
      <c r="B1262" s="111"/>
    </row>
    <row r="1263" spans="2:2">
      <c r="B1263" s="111"/>
    </row>
    <row r="1264" spans="2:2">
      <c r="B1264" s="111"/>
    </row>
    <row r="1265" spans="2:2">
      <c r="B1265" s="111"/>
    </row>
    <row r="1266" spans="2:2">
      <c r="B1266" s="111"/>
    </row>
    <row r="1267" spans="2:2">
      <c r="B1267" s="111"/>
    </row>
    <row r="1268" spans="2:2">
      <c r="B1268" s="111"/>
    </row>
    <row r="1269" spans="2:2">
      <c r="B1269" s="111"/>
    </row>
    <row r="1270" spans="2:2">
      <c r="B1270" s="111"/>
    </row>
    <row r="1271" spans="2:2">
      <c r="B1271" s="111"/>
    </row>
    <row r="1272" spans="2:2">
      <c r="B1272" s="111"/>
    </row>
    <row r="1273" spans="2:2">
      <c r="B1273" s="111"/>
    </row>
    <row r="1274" spans="2:2">
      <c r="B1274" s="111"/>
    </row>
    <row r="1275" spans="2:2">
      <c r="B1275" s="111"/>
    </row>
    <row r="1276" spans="2:2">
      <c r="B1276" s="111"/>
    </row>
    <row r="1277" spans="2:2">
      <c r="B1277" s="111"/>
    </row>
    <row r="1278" spans="2:2">
      <c r="B1278" s="111"/>
    </row>
    <row r="1279" spans="2:2">
      <c r="B1279" s="111"/>
    </row>
    <row r="1280" spans="2:2">
      <c r="B1280" s="111"/>
    </row>
    <row r="1281" spans="2:2">
      <c r="B1281" s="111"/>
    </row>
    <row r="1282" spans="2:2">
      <c r="B1282" s="111"/>
    </row>
    <row r="1283" spans="2:2">
      <c r="B1283" s="111"/>
    </row>
    <row r="1284" spans="2:2">
      <c r="B1284" s="111"/>
    </row>
    <row r="1285" spans="2:2">
      <c r="B1285" s="111"/>
    </row>
    <row r="1286" spans="2:2">
      <c r="B1286" s="111"/>
    </row>
    <row r="1287" spans="2:2">
      <c r="B1287" s="111"/>
    </row>
    <row r="1288" spans="2:2">
      <c r="B1288" s="111"/>
    </row>
    <row r="1289" spans="2:2">
      <c r="B1289" s="111"/>
    </row>
    <row r="1290" spans="2:2">
      <c r="B1290" s="111"/>
    </row>
    <row r="1291" spans="2:2">
      <c r="B1291" s="111"/>
    </row>
    <row r="1292" spans="2:2">
      <c r="B1292" s="111"/>
    </row>
    <row r="1293" spans="2:2">
      <c r="B1293" s="111"/>
    </row>
    <row r="1294" spans="2:2">
      <c r="B1294" s="111"/>
    </row>
    <row r="1295" spans="2:2">
      <c r="B1295" s="111"/>
    </row>
    <row r="1296" spans="2:2">
      <c r="B1296" s="111"/>
    </row>
    <row r="1297" spans="2:2">
      <c r="B1297" s="111"/>
    </row>
    <row r="1298" spans="2:2">
      <c r="B1298" s="111"/>
    </row>
    <row r="1299" spans="2:2">
      <c r="B1299" s="111"/>
    </row>
    <row r="1300" spans="2:2">
      <c r="B1300" s="111"/>
    </row>
    <row r="1301" spans="2:2">
      <c r="B1301" s="111"/>
    </row>
    <row r="1302" spans="2:2">
      <c r="B1302" s="111"/>
    </row>
    <row r="1303" spans="2:2">
      <c r="B1303" s="111"/>
    </row>
    <row r="1304" spans="2:2">
      <c r="B1304" s="111"/>
    </row>
    <row r="1305" spans="2:2">
      <c r="B1305" s="111"/>
    </row>
    <row r="1306" spans="2:2">
      <c r="B1306" s="111"/>
    </row>
    <row r="1307" spans="2:2">
      <c r="B1307" s="111"/>
    </row>
    <row r="1308" spans="2:2">
      <c r="B1308" s="111"/>
    </row>
    <row r="1309" spans="2:2">
      <c r="B1309" s="111"/>
    </row>
    <row r="1310" spans="2:2">
      <c r="B1310" s="111"/>
    </row>
    <row r="1311" spans="2:2">
      <c r="B1311" s="111"/>
    </row>
    <row r="1312" spans="2:2">
      <c r="B1312" s="111"/>
    </row>
    <row r="1313" spans="2:2">
      <c r="B1313" s="111"/>
    </row>
    <row r="1314" spans="2:2">
      <c r="B1314" s="111"/>
    </row>
    <row r="1315" spans="2:2">
      <c r="B1315" s="111"/>
    </row>
    <row r="1316" spans="2:2">
      <c r="B1316" s="111"/>
    </row>
    <row r="1317" spans="2:2">
      <c r="B1317" s="111"/>
    </row>
    <row r="1318" spans="2:2">
      <c r="B1318" s="111"/>
    </row>
    <row r="1319" spans="2:2">
      <c r="B1319" s="111"/>
    </row>
    <row r="1320" spans="2:2">
      <c r="B1320" s="111"/>
    </row>
    <row r="1321" spans="2:2">
      <c r="B1321" s="111"/>
    </row>
    <row r="1322" spans="2:2">
      <c r="B1322" s="111"/>
    </row>
    <row r="1323" spans="2:2">
      <c r="B1323" s="111"/>
    </row>
    <row r="1324" spans="2:2">
      <c r="B1324" s="111"/>
    </row>
    <row r="1325" spans="2:2">
      <c r="B1325" s="111"/>
    </row>
    <row r="1326" spans="2:2">
      <c r="B1326" s="111"/>
    </row>
    <row r="1327" spans="2:2">
      <c r="B1327" s="111"/>
    </row>
    <row r="1328" spans="2:2">
      <c r="B1328" s="111"/>
    </row>
    <row r="1329" spans="2:2">
      <c r="B1329" s="111"/>
    </row>
    <row r="1330" spans="2:2">
      <c r="B1330" s="111"/>
    </row>
    <row r="1331" spans="2:2">
      <c r="B1331" s="111"/>
    </row>
    <row r="1332" spans="2:2">
      <c r="B1332" s="111"/>
    </row>
    <row r="1333" spans="2:2">
      <c r="B1333" s="111"/>
    </row>
    <row r="1334" spans="2:2">
      <c r="B1334" s="111"/>
    </row>
    <row r="1335" spans="2:2">
      <c r="B1335" s="111"/>
    </row>
    <row r="1336" spans="2:2">
      <c r="B1336" s="111"/>
    </row>
    <row r="1337" spans="2:2">
      <c r="B1337" s="111"/>
    </row>
    <row r="1338" spans="2:2">
      <c r="B1338" s="111"/>
    </row>
    <row r="1339" spans="2:2">
      <c r="B1339" s="111"/>
    </row>
    <row r="1340" spans="2:2">
      <c r="B1340" s="111"/>
    </row>
    <row r="1341" spans="2:2">
      <c r="B1341" s="111"/>
    </row>
    <row r="1342" spans="2:2">
      <c r="B1342" s="111"/>
    </row>
    <row r="1343" spans="2:2">
      <c r="B1343" s="111"/>
    </row>
    <row r="1344" spans="2:2">
      <c r="B1344" s="111"/>
    </row>
    <row r="1345" spans="2:2">
      <c r="B1345" s="111"/>
    </row>
    <row r="1346" spans="2:2">
      <c r="B1346" s="111"/>
    </row>
    <row r="1347" spans="2:2">
      <c r="B1347" s="111"/>
    </row>
    <row r="1348" spans="2:2">
      <c r="B1348" s="111"/>
    </row>
    <row r="1349" spans="2:2">
      <c r="B1349" s="111"/>
    </row>
    <row r="1350" spans="2:2">
      <c r="B1350" s="111"/>
    </row>
    <row r="1351" spans="2:2">
      <c r="B1351" s="111"/>
    </row>
    <row r="1352" spans="2:2">
      <c r="B1352" s="111"/>
    </row>
    <row r="1353" spans="2:2">
      <c r="B1353" s="111"/>
    </row>
    <row r="1354" spans="2:2">
      <c r="B1354" s="111"/>
    </row>
    <row r="1355" spans="2:2">
      <c r="B1355" s="111"/>
    </row>
    <row r="1356" spans="2:2">
      <c r="B1356" s="111"/>
    </row>
    <row r="1357" spans="2:2">
      <c r="B1357" s="111"/>
    </row>
    <row r="1358" spans="2:2">
      <c r="B1358" s="111"/>
    </row>
    <row r="1359" spans="2:2">
      <c r="B1359" s="111"/>
    </row>
    <row r="1360" spans="2:2">
      <c r="B1360" s="111"/>
    </row>
    <row r="1361" spans="2:2">
      <c r="B1361" s="111"/>
    </row>
    <row r="1362" spans="2:2">
      <c r="B1362" s="111"/>
    </row>
    <row r="1363" spans="2:2">
      <c r="B1363" s="111"/>
    </row>
    <row r="1364" spans="2:2">
      <c r="B1364" s="111"/>
    </row>
    <row r="1365" spans="2:2">
      <c r="B1365" s="111"/>
    </row>
    <row r="1366" spans="2:2">
      <c r="B1366" s="111"/>
    </row>
    <row r="1367" spans="2:2">
      <c r="B1367" s="111"/>
    </row>
    <row r="1368" spans="2:2">
      <c r="B1368" s="111"/>
    </row>
    <row r="1369" spans="2:2">
      <c r="B1369" s="111"/>
    </row>
    <row r="1370" spans="2:2">
      <c r="B1370" s="111"/>
    </row>
    <row r="1371" spans="2:2">
      <c r="B1371" s="111"/>
    </row>
    <row r="1372" spans="2:2">
      <c r="B1372" s="111"/>
    </row>
    <row r="1373" spans="2:2">
      <c r="B1373" s="111"/>
    </row>
    <row r="1374" spans="2:2">
      <c r="B1374" s="111"/>
    </row>
    <row r="1375" spans="2:2">
      <c r="B1375" s="111"/>
    </row>
    <row r="1376" spans="2:2">
      <c r="B1376" s="111"/>
    </row>
    <row r="1377" spans="2:2">
      <c r="B1377" s="111"/>
    </row>
    <row r="1378" spans="2:2">
      <c r="B1378" s="111"/>
    </row>
    <row r="1379" spans="2:2">
      <c r="B1379" s="111"/>
    </row>
    <row r="1380" spans="2:2">
      <c r="B1380" s="111"/>
    </row>
    <row r="1381" spans="2:2">
      <c r="B1381" s="111"/>
    </row>
    <row r="1382" spans="2:2">
      <c r="B1382" s="111"/>
    </row>
    <row r="1383" spans="2:2">
      <c r="B1383" s="111"/>
    </row>
    <row r="1384" spans="2:2">
      <c r="B1384" s="111"/>
    </row>
    <row r="1385" spans="2:2">
      <c r="B1385" s="111"/>
    </row>
    <row r="1386" spans="2:2">
      <c r="B1386" s="111"/>
    </row>
    <row r="1387" spans="2:2">
      <c r="B1387" s="111"/>
    </row>
    <row r="1388" spans="2:2">
      <c r="B1388" s="111"/>
    </row>
    <row r="1389" spans="2:2">
      <c r="B1389" s="111"/>
    </row>
    <row r="1390" spans="2:2">
      <c r="B1390" s="111"/>
    </row>
    <row r="1391" spans="2:2">
      <c r="B1391" s="111"/>
    </row>
    <row r="1392" spans="2:2">
      <c r="B1392" s="111"/>
    </row>
    <row r="1393" spans="2:2">
      <c r="B1393" s="111"/>
    </row>
    <row r="1394" spans="2:2">
      <c r="B1394" s="111"/>
    </row>
    <row r="1395" spans="2:2">
      <c r="B1395" s="111"/>
    </row>
    <row r="1396" spans="2:2">
      <c r="B1396" s="111"/>
    </row>
    <row r="1397" spans="2:2">
      <c r="B1397" s="111"/>
    </row>
    <row r="1398" spans="2:2">
      <c r="B1398" s="111"/>
    </row>
    <row r="1399" spans="2:2">
      <c r="B1399" s="111"/>
    </row>
    <row r="1400" spans="2:2">
      <c r="B1400" s="111"/>
    </row>
    <row r="1401" spans="2:2">
      <c r="B1401" s="111"/>
    </row>
    <row r="1402" spans="2:2">
      <c r="B1402" s="111"/>
    </row>
    <row r="1403" spans="2:2">
      <c r="B1403" s="111"/>
    </row>
    <row r="1404" spans="2:2">
      <c r="B1404" s="111"/>
    </row>
    <row r="1405" spans="2:2">
      <c r="B1405" s="111"/>
    </row>
    <row r="1406" spans="2:2">
      <c r="B1406" s="111"/>
    </row>
    <row r="1407" spans="2:2">
      <c r="B1407" s="111"/>
    </row>
    <row r="1408" spans="2:2">
      <c r="B1408" s="111"/>
    </row>
    <row r="1409" spans="2:2">
      <c r="B1409" s="111"/>
    </row>
    <row r="1410" spans="2:2">
      <c r="B1410" s="111"/>
    </row>
    <row r="1411" spans="2:2">
      <c r="B1411" s="111"/>
    </row>
    <row r="1412" spans="2:2">
      <c r="B1412" s="111"/>
    </row>
    <row r="1413" spans="2:2">
      <c r="B1413" s="111"/>
    </row>
  </sheetData>
  <hyperlinks>
    <hyperlink ref="M16" r:id="rId1"/>
    <hyperlink ref="M14" r:id="rId2"/>
    <hyperlink ref="M13" r:id="rId3"/>
    <hyperlink ref="M15" r:id="rId4"/>
    <hyperlink ref="M17" r:id="rId5"/>
    <hyperlink ref="M18" r:id="rId6"/>
    <hyperlink ref="M19" r:id="rId7"/>
    <hyperlink ref="M12" r:id="rId8"/>
    <hyperlink ref="M10" r:id="rId9"/>
    <hyperlink ref="M9" r:id="rId10"/>
    <hyperlink ref="M8" r:id="rId11"/>
    <hyperlink ref="M7" r:id="rId12"/>
    <hyperlink ref="M6" r:id="rId13"/>
    <hyperlink ref="M5" r:id="rId14"/>
    <hyperlink ref="M4" r:id="rId15"/>
    <hyperlink ref="M11" r:id="rId16"/>
  </hyperlinks>
  <pageMargins left="0.7" right="0.7" top="0.75" bottom="0.75" header="0.3" footer="0.3"/>
  <pageSetup orientation="portrait" r:id="rId17"/>
  <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G1" workbookViewId="0">
      <selection activeCell="AJ13" sqref="AJ13"/>
    </sheetView>
  </sheetViews>
  <sheetFormatPr defaultColWidth="8.88671875" defaultRowHeight="15.6"/>
  <cols>
    <col min="1" max="1" width="8.88671875" style="5"/>
    <col min="2" max="3" width="13.5546875" style="5" customWidth="1"/>
    <col min="4" max="4" width="13.5546875" style="18" customWidth="1"/>
    <col min="5" max="5" width="13.5546875" style="83" customWidth="1"/>
    <col min="6" max="6" width="13.5546875" style="5" customWidth="1"/>
    <col min="7" max="16384" width="8.88671875" style="5"/>
  </cols>
  <sheetData>
    <row r="1" spans="1:6" ht="46.8">
      <c r="A1" s="73" t="s">
        <v>27</v>
      </c>
      <c r="B1" s="84" t="s">
        <v>89</v>
      </c>
      <c r="C1" s="84" t="s">
        <v>88</v>
      </c>
      <c r="D1" s="85" t="s">
        <v>90</v>
      </c>
      <c r="E1" s="86" t="s">
        <v>91</v>
      </c>
      <c r="F1" s="84" t="s">
        <v>92</v>
      </c>
    </row>
    <row r="2" spans="1:6">
      <c r="A2" s="5">
        <v>1870</v>
      </c>
    </row>
    <row r="3" spans="1:6">
      <c r="A3" s="5">
        <v>1871</v>
      </c>
      <c r="B3" s="25">
        <f>'Exhibit 6'!M7</f>
        <v>0</v>
      </c>
      <c r="D3" s="18">
        <v>100</v>
      </c>
      <c r="E3" s="83">
        <f>MAX($D$3:D3)</f>
        <v>100</v>
      </c>
      <c r="F3" s="20">
        <f t="shared" ref="F3:F7" si="0">1-D3/E3</f>
        <v>0</v>
      </c>
    </row>
    <row r="4" spans="1:6">
      <c r="A4" s="5">
        <v>1872</v>
      </c>
      <c r="B4" s="25">
        <f>'Exhibit 6'!M8</f>
        <v>0</v>
      </c>
      <c r="C4" s="20">
        <f>'Exhibit 6'!J8</f>
        <v>8.8615417461555213E-2</v>
      </c>
      <c r="D4" s="18">
        <f t="shared" ref="D4:D35" si="1">D3*(1+C4)</f>
        <v>108.86154174615552</v>
      </c>
      <c r="E4" s="83">
        <f>MAX($D$3:D4)</f>
        <v>108.86154174615552</v>
      </c>
      <c r="F4" s="20">
        <f t="shared" si="0"/>
        <v>0</v>
      </c>
    </row>
    <row r="5" spans="1:6">
      <c r="A5" s="5">
        <v>1873</v>
      </c>
      <c r="B5" s="25">
        <f>'Exhibit 6'!M9</f>
        <v>1</v>
      </c>
      <c r="C5" s="20">
        <f>'Exhibit 6'!J9</f>
        <v>2.1589701854395571E-2</v>
      </c>
      <c r="D5" s="18">
        <f t="shared" si="1"/>
        <v>111.21182997586486</v>
      </c>
      <c r="E5" s="83">
        <f>MAX($D$3:D5)</f>
        <v>111.21182997586486</v>
      </c>
      <c r="F5" s="20">
        <f t="shared" si="0"/>
        <v>0</v>
      </c>
    </row>
    <row r="6" spans="1:6">
      <c r="A6" s="5">
        <v>1874</v>
      </c>
      <c r="B6" s="25">
        <f>'Exhibit 6'!M10</f>
        <v>1</v>
      </c>
      <c r="C6" s="20">
        <f>'Exhibit 6'!J10</f>
        <v>0.12279027661468822</v>
      </c>
      <c r="D6" s="18">
        <f t="shared" si="1"/>
        <v>124.86756134142698</v>
      </c>
      <c r="E6" s="83">
        <f>MAX($D$3:D6)</f>
        <v>124.86756134142698</v>
      </c>
      <c r="F6" s="20">
        <f t="shared" si="0"/>
        <v>0</v>
      </c>
    </row>
    <row r="7" spans="1:6">
      <c r="A7" s="5">
        <v>1875</v>
      </c>
      <c r="B7" s="25">
        <f>'Exhibit 6'!M11</f>
        <v>1</v>
      </c>
      <c r="C7" s="20">
        <f>'Exhibit 6'!J11</f>
        <v>0.11284278830136008</v>
      </c>
      <c r="D7" s="18">
        <f t="shared" si="1"/>
        <v>138.95796513158473</v>
      </c>
      <c r="E7" s="83">
        <f>MAX($D$3:D7)</f>
        <v>138.95796513158473</v>
      </c>
      <c r="F7" s="20">
        <f t="shared" si="0"/>
        <v>0</v>
      </c>
    </row>
    <row r="8" spans="1:6">
      <c r="A8" s="5">
        <v>1876</v>
      </c>
      <c r="B8" s="25">
        <f>'Exhibit 6'!M12</f>
        <v>1</v>
      </c>
      <c r="C8" s="20">
        <f>'Exhibit 6'!J12</f>
        <v>-0.1442791702381373</v>
      </c>
      <c r="D8" s="18">
        <f t="shared" si="1"/>
        <v>118.90922522441967</v>
      </c>
      <c r="E8" s="83">
        <f>MAX($D$3:D8)</f>
        <v>138.95796513158473</v>
      </c>
      <c r="F8" s="20">
        <f>1-D8/E8</f>
        <v>0.1442791702381373</v>
      </c>
    </row>
    <row r="9" spans="1:6">
      <c r="A9" s="5">
        <v>1877</v>
      </c>
      <c r="B9" s="25">
        <f>'Exhibit 6'!M13</f>
        <v>1</v>
      </c>
      <c r="C9" s="20">
        <f>'Exhibit 6'!J13</f>
        <v>0.14883493098436951</v>
      </c>
      <c r="D9" s="18">
        <f t="shared" si="1"/>
        <v>136.60707155410103</v>
      </c>
      <c r="E9" s="83">
        <f>MAX($D$3:D9)</f>
        <v>138.95796513158473</v>
      </c>
      <c r="F9" s="20">
        <f t="shared" ref="F9:F72" si="2">1-D9/E9</f>
        <v>1.691801959864303E-2</v>
      </c>
    </row>
    <row r="10" spans="1:6">
      <c r="A10" s="5">
        <v>1878</v>
      </c>
      <c r="B10" s="25">
        <f>'Exhibit 6'!M14</f>
        <v>1</v>
      </c>
      <c r="C10" s="20">
        <f>'Exhibit 6'!J14</f>
        <v>0.28989611740018084</v>
      </c>
      <c r="D10" s="18">
        <f t="shared" si="1"/>
        <v>176.20893120704361</v>
      </c>
      <c r="E10" s="83">
        <f>MAX($D$3:D10)</f>
        <v>176.20893120704361</v>
      </c>
      <c r="F10" s="20">
        <f t="shared" si="2"/>
        <v>0</v>
      </c>
    </row>
    <row r="11" spans="1:6">
      <c r="A11" s="5">
        <v>1879</v>
      </c>
      <c r="B11" s="25">
        <f>'Exhibit 6'!M15</f>
        <v>0</v>
      </c>
      <c r="C11" s="20">
        <f>'Exhibit 6'!J15</f>
        <v>0.22896702684621251</v>
      </c>
      <c r="D11" s="18">
        <f t="shared" si="1"/>
        <v>216.55496628926917</v>
      </c>
      <c r="E11" s="83">
        <f>MAX($D$3:D11)</f>
        <v>216.55496628926917</v>
      </c>
      <c r="F11" s="20">
        <f t="shared" si="2"/>
        <v>0</v>
      </c>
    </row>
    <row r="12" spans="1:6">
      <c r="A12" s="5">
        <v>1880</v>
      </c>
      <c r="B12" s="25">
        <f>'Exhibit 6'!M16</f>
        <v>0</v>
      </c>
      <c r="C12" s="20">
        <f>'Exhibit 6'!J16</f>
        <v>0.33873470444496889</v>
      </c>
      <c r="D12" s="18">
        <f t="shared" si="1"/>
        <v>289.90964879135498</v>
      </c>
      <c r="E12" s="83">
        <f>MAX($D$3:D12)</f>
        <v>289.90964879135498</v>
      </c>
      <c r="F12" s="20">
        <f t="shared" si="2"/>
        <v>0</v>
      </c>
    </row>
    <row r="13" spans="1:6">
      <c r="A13" s="5">
        <v>1881</v>
      </c>
      <c r="B13" s="25">
        <f>'Exhibit 6'!M17</f>
        <v>0</v>
      </c>
      <c r="C13" s="20">
        <f>'Exhibit 6'!J17</f>
        <v>-6.7292277855849347E-2</v>
      </c>
      <c r="D13" s="18">
        <f t="shared" si="1"/>
        <v>270.40096815179544</v>
      </c>
      <c r="E13" s="83">
        <f>MAX($D$3:D13)</f>
        <v>289.90964879135498</v>
      </c>
      <c r="F13" s="20">
        <f t="shared" si="2"/>
        <v>6.7292277855849347E-2</v>
      </c>
    </row>
    <row r="14" spans="1:6">
      <c r="A14" s="5">
        <v>1882</v>
      </c>
      <c r="B14" s="25">
        <f>'Exhibit 6'!M18</f>
        <v>1</v>
      </c>
      <c r="C14" s="20">
        <f>'Exhibit 6'!J18</f>
        <v>5.5191851127448066E-2</v>
      </c>
      <c r="D14" s="18">
        <f t="shared" si="1"/>
        <v>285.32489813074716</v>
      </c>
      <c r="E14" s="83">
        <f>MAX($D$3:D14)</f>
        <v>289.90964879135498</v>
      </c>
      <c r="F14" s="20">
        <f t="shared" si="2"/>
        <v>1.5814412109848131E-2</v>
      </c>
    </row>
    <row r="15" spans="1:6">
      <c r="A15" s="5">
        <v>1883</v>
      </c>
      <c r="B15" s="25">
        <f>'Exhibit 6'!M19</f>
        <v>1</v>
      </c>
      <c r="C15" s="20">
        <f>'Exhibit 6'!J19</f>
        <v>2.6588697304079423E-2</v>
      </c>
      <c r="D15" s="18">
        <f t="shared" si="1"/>
        <v>292.91131548046292</v>
      </c>
      <c r="E15" s="83">
        <f>MAX($D$3:D15)</f>
        <v>292.91131548046292</v>
      </c>
      <c r="F15" s="20">
        <f t="shared" si="2"/>
        <v>0</v>
      </c>
    </row>
    <row r="16" spans="1:6">
      <c r="A16" s="5">
        <v>1884</v>
      </c>
      <c r="B16" s="25">
        <f>'Exhibit 6'!M20</f>
        <v>1</v>
      </c>
      <c r="C16" s="20">
        <f>'Exhibit 6'!J20</f>
        <v>-2.0663618456051691E-2</v>
      </c>
      <c r="D16" s="18">
        <f t="shared" si="1"/>
        <v>286.85870781591444</v>
      </c>
      <c r="E16" s="83">
        <f>MAX($D$3:D16)</f>
        <v>292.91131548046292</v>
      </c>
      <c r="F16" s="20">
        <f t="shared" si="2"/>
        <v>2.0663618456051691E-2</v>
      </c>
    </row>
    <row r="17" spans="1:6">
      <c r="A17" s="5">
        <v>1885</v>
      </c>
      <c r="B17" s="25">
        <f>'Exhibit 6'!M21</f>
        <v>0</v>
      </c>
      <c r="C17" s="20">
        <f>'Exhibit 6'!J21</f>
        <v>0.32884263014937987</v>
      </c>
      <c r="D17" s="18">
        <f t="shared" si="1"/>
        <v>381.19007977535222</v>
      </c>
      <c r="E17" s="83">
        <f>MAX($D$3:D17)</f>
        <v>381.19007977535222</v>
      </c>
      <c r="F17" s="20">
        <f t="shared" si="2"/>
        <v>0</v>
      </c>
    </row>
    <row r="18" spans="1:6">
      <c r="A18" s="5">
        <v>1886</v>
      </c>
      <c r="B18" s="25">
        <f>'Exhibit 6'!M22</f>
        <v>0</v>
      </c>
      <c r="C18" s="20">
        <f>'Exhibit 6'!J22</f>
        <v>0.11538461538461542</v>
      </c>
      <c r="D18" s="18">
        <f t="shared" si="1"/>
        <v>425.17355051866213</v>
      </c>
      <c r="E18" s="83">
        <f>MAX($D$3:D18)</f>
        <v>425.17355051866213</v>
      </c>
      <c r="F18" s="20">
        <f t="shared" si="2"/>
        <v>0</v>
      </c>
    </row>
    <row r="19" spans="1:6">
      <c r="A19" s="5">
        <v>1887</v>
      </c>
      <c r="B19" s="25">
        <f>'Exhibit 6'!M23</f>
        <v>1</v>
      </c>
      <c r="C19" s="20">
        <f>'Exhibit 6'!J23</f>
        <v>-4.8879265380127102E-2</v>
      </c>
      <c r="D19" s="18">
        <f t="shared" si="1"/>
        <v>404.39137971024957</v>
      </c>
      <c r="E19" s="83">
        <f>MAX($D$3:D19)</f>
        <v>425.17355051866213</v>
      </c>
      <c r="F19" s="20">
        <f t="shared" si="2"/>
        <v>4.8879265380127102E-2</v>
      </c>
    </row>
    <row r="20" spans="1:6">
      <c r="A20" s="5">
        <v>1888</v>
      </c>
      <c r="B20" s="25">
        <f>'Exhibit 6'!M24</f>
        <v>0</v>
      </c>
      <c r="C20" s="20">
        <f>'Exhibit 6'!J24</f>
        <v>7.9189592457513891E-2</v>
      </c>
      <c r="D20" s="18">
        <f t="shared" si="1"/>
        <v>436.414968262836</v>
      </c>
      <c r="E20" s="83">
        <f>MAX($D$3:D20)</f>
        <v>436.414968262836</v>
      </c>
      <c r="F20" s="20">
        <f t="shared" si="2"/>
        <v>0</v>
      </c>
    </row>
    <row r="21" spans="1:6">
      <c r="A21" s="5">
        <v>1889</v>
      </c>
      <c r="B21" s="25">
        <f>'Exhibit 6'!M25</f>
        <v>0</v>
      </c>
      <c r="C21" s="20">
        <f>'Exhibit 6'!J25</f>
        <v>0.1221370683138574</v>
      </c>
      <c r="D21" s="18">
        <f t="shared" si="1"/>
        <v>489.71741305474393</v>
      </c>
      <c r="E21" s="83">
        <f>MAX($D$3:D21)</f>
        <v>489.71741305474393</v>
      </c>
      <c r="F21" s="20">
        <f t="shared" si="2"/>
        <v>0</v>
      </c>
    </row>
    <row r="22" spans="1:6">
      <c r="A22" s="5">
        <v>1890</v>
      </c>
      <c r="B22" s="25">
        <f>'Exhibit 6'!M26</f>
        <v>1</v>
      </c>
      <c r="C22" s="20">
        <f>'Exhibit 6'!J26</f>
        <v>-8.2418936141739341E-2</v>
      </c>
      <c r="D22" s="18">
        <f t="shared" si="1"/>
        <v>449.35542486068721</v>
      </c>
      <c r="E22" s="83">
        <f>MAX($D$3:D22)</f>
        <v>489.71741305474393</v>
      </c>
      <c r="F22" s="20">
        <f t="shared" si="2"/>
        <v>8.2418936141739341E-2</v>
      </c>
    </row>
    <row r="23" spans="1:6">
      <c r="A23" s="5">
        <v>1891</v>
      </c>
      <c r="B23" s="25">
        <f>'Exhibit 6'!M27</f>
        <v>0</v>
      </c>
      <c r="C23" s="20">
        <f>'Exhibit 6'!J27</f>
        <v>0.26076009559030955</v>
      </c>
      <c r="D23" s="18">
        <f t="shared" si="1"/>
        <v>566.52938840138415</v>
      </c>
      <c r="E23" s="83">
        <f>MAX($D$3:D23)</f>
        <v>566.52938840138415</v>
      </c>
      <c r="F23" s="20">
        <f t="shared" si="2"/>
        <v>0</v>
      </c>
    </row>
    <row r="24" spans="1:6">
      <c r="A24" s="5">
        <v>1892</v>
      </c>
      <c r="B24" s="25">
        <f>'Exhibit 6'!M28</f>
        <v>0</v>
      </c>
      <c r="C24" s="20">
        <f>'Exhibit 6'!J28</f>
        <v>-1.5044425524110783E-2</v>
      </c>
      <c r="D24" s="18">
        <f t="shared" si="1"/>
        <v>558.00627921035948</v>
      </c>
      <c r="E24" s="83">
        <f>MAX($D$3:D24)</f>
        <v>566.52938840138415</v>
      </c>
      <c r="F24" s="20">
        <f t="shared" si="2"/>
        <v>1.5044425524110783E-2</v>
      </c>
    </row>
    <row r="25" spans="1:6">
      <c r="A25" s="5">
        <v>1893</v>
      </c>
      <c r="B25" s="25">
        <f>'Exhibit 6'!M29</f>
        <v>1</v>
      </c>
      <c r="C25" s="20">
        <f>'Exhibit 6'!J29</f>
        <v>-6.0927198483791467E-2</v>
      </c>
      <c r="D25" s="18">
        <f t="shared" si="1"/>
        <v>524.00851988170791</v>
      </c>
      <c r="E25" s="83">
        <f>MAX($D$3:D25)</f>
        <v>566.52938840138415</v>
      </c>
      <c r="F25" s="20">
        <f t="shared" si="2"/>
        <v>7.5055009307920195E-2</v>
      </c>
    </row>
    <row r="26" spans="1:6">
      <c r="A26" s="5">
        <v>1894</v>
      </c>
      <c r="B26" s="25">
        <f>'Exhibit 6'!M30</f>
        <v>0</v>
      </c>
      <c r="C26" s="20">
        <f>'Exhibit 6'!J30</f>
        <v>7.7293748595551381E-2</v>
      </c>
      <c r="D26" s="18">
        <f t="shared" si="1"/>
        <v>564.51110267937167</v>
      </c>
      <c r="E26" s="83">
        <f>MAX($D$3:D26)</f>
        <v>566.52938840138415</v>
      </c>
      <c r="F26" s="20">
        <f t="shared" si="2"/>
        <v>3.5625437326519682E-3</v>
      </c>
    </row>
    <row r="27" spans="1:6">
      <c r="A27" s="5">
        <v>1895</v>
      </c>
      <c r="B27" s="25">
        <f>'Exhibit 6'!M31</f>
        <v>0</v>
      </c>
      <c r="C27" s="20">
        <f>'Exhibit 6'!J31</f>
        <v>3.4420896016411184E-2</v>
      </c>
      <c r="D27" s="18">
        <f t="shared" si="1"/>
        <v>583.9420806448079</v>
      </c>
      <c r="E27" s="83">
        <f>MAX($D$3:D27)</f>
        <v>583.9420806448079</v>
      </c>
      <c r="F27" s="20">
        <f t="shared" si="2"/>
        <v>0</v>
      </c>
    </row>
    <row r="28" spans="1:6">
      <c r="A28" s="5">
        <v>1896</v>
      </c>
      <c r="B28" s="25">
        <f>'Exhibit 6'!M32</f>
        <v>1</v>
      </c>
      <c r="C28" s="20">
        <f>'Exhibit 6'!J32</f>
        <v>6.0751982815316685E-2</v>
      </c>
      <c r="D28" s="18">
        <f t="shared" si="1"/>
        <v>619.41771989328151</v>
      </c>
      <c r="E28" s="83">
        <f>MAX($D$3:D28)</f>
        <v>619.41771989328151</v>
      </c>
      <c r="F28" s="20">
        <f t="shared" si="2"/>
        <v>0</v>
      </c>
    </row>
    <row r="29" spans="1:6">
      <c r="A29" s="5">
        <v>1897</v>
      </c>
      <c r="B29" s="25">
        <f>'Exhibit 6'!M33</f>
        <v>0</v>
      </c>
      <c r="C29" s="20">
        <f>'Exhibit 6'!J33</f>
        <v>0.16479370557572182</v>
      </c>
      <c r="D29" s="18">
        <f t="shared" si="1"/>
        <v>721.49386125375986</v>
      </c>
      <c r="E29" s="83">
        <f>MAX($D$3:D29)</f>
        <v>721.49386125375986</v>
      </c>
      <c r="F29" s="20">
        <f t="shared" si="2"/>
        <v>0</v>
      </c>
    </row>
    <row r="30" spans="1:6">
      <c r="A30" s="5">
        <v>1898</v>
      </c>
      <c r="B30" s="25">
        <f>'Exhibit 6'!M34</f>
        <v>0</v>
      </c>
      <c r="C30" s="20">
        <f>'Exhibit 6'!J34</f>
        <v>0.26875944799415818</v>
      </c>
      <c r="D30" s="18">
        <f t="shared" si="1"/>
        <v>915.40215313549413</v>
      </c>
      <c r="E30" s="83">
        <f>MAX($D$3:D30)</f>
        <v>915.40215313549413</v>
      </c>
      <c r="F30" s="20">
        <f t="shared" si="2"/>
        <v>0</v>
      </c>
    </row>
    <row r="31" spans="1:6">
      <c r="A31" s="5">
        <v>1899</v>
      </c>
      <c r="B31" s="25">
        <f>'Exhibit 6'!M35</f>
        <v>1</v>
      </c>
      <c r="C31" s="20">
        <f>'Exhibit 6'!J35</f>
        <v>-0.1122186755717991</v>
      </c>
      <c r="D31" s="18">
        <f t="shared" si="1"/>
        <v>812.67693589505575</v>
      </c>
      <c r="E31" s="83">
        <f>MAX($D$3:D31)</f>
        <v>915.40215313549413</v>
      </c>
      <c r="F31" s="20">
        <f t="shared" si="2"/>
        <v>0.1122186755717991</v>
      </c>
    </row>
    <row r="32" spans="1:6">
      <c r="A32" s="5">
        <v>1900</v>
      </c>
      <c r="B32" s="25">
        <f>'Exhibit 6'!M36</f>
        <v>1</v>
      </c>
      <c r="C32" s="20">
        <f>'Exhibit 6'!J36</f>
        <v>0.23802983922378806</v>
      </c>
      <c r="D32" s="18">
        <f t="shared" si="1"/>
        <v>1006.1182962870366</v>
      </c>
      <c r="E32" s="83">
        <f>MAX($D$3:D32)</f>
        <v>1006.1182962870366</v>
      </c>
      <c r="F32" s="20">
        <f t="shared" si="2"/>
        <v>0</v>
      </c>
    </row>
    <row r="33" spans="1:6">
      <c r="A33" s="5">
        <v>1901</v>
      </c>
      <c r="B33" s="25">
        <f>'Exhibit 6'!M37</f>
        <v>0</v>
      </c>
      <c r="C33" s="20">
        <f>'Exhibit 6'!J37</f>
        <v>0.16500978600170368</v>
      </c>
      <c r="D33" s="18">
        <f t="shared" si="1"/>
        <v>1172.1376610497593</v>
      </c>
      <c r="E33" s="83">
        <f>MAX($D$3:D33)</f>
        <v>1172.1376610497593</v>
      </c>
      <c r="F33" s="20">
        <f t="shared" si="2"/>
        <v>0</v>
      </c>
    </row>
    <row r="34" spans="1:6">
      <c r="A34" s="5">
        <v>1902</v>
      </c>
      <c r="B34" s="25">
        <f>'Exhibit 6'!M38</f>
        <v>0</v>
      </c>
      <c r="C34" s="20">
        <f>'Exhibit 6'!J38</f>
        <v>-1.2653943836344439E-2</v>
      </c>
      <c r="D34" s="18">
        <f t="shared" si="1"/>
        <v>1157.3054969183715</v>
      </c>
      <c r="E34" s="83">
        <f>MAX($D$3:D34)</f>
        <v>1172.1376610497593</v>
      </c>
      <c r="F34" s="20">
        <f t="shared" si="2"/>
        <v>1.2653943836344439E-2</v>
      </c>
    </row>
    <row r="35" spans="1:6">
      <c r="A35" s="5">
        <v>1903</v>
      </c>
      <c r="B35" s="25">
        <f>'Exhibit 6'!M39</f>
        <v>1</v>
      </c>
      <c r="C35" s="20">
        <f>'Exhibit 6'!J39</f>
        <v>-0.13082552601205055</v>
      </c>
      <c r="D35" s="18">
        <f t="shared" si="1"/>
        <v>1005.900396527388</v>
      </c>
      <c r="E35" s="83">
        <f>MAX($D$3:D35)</f>
        <v>1172.1376610497593</v>
      </c>
      <c r="F35" s="20">
        <f t="shared" si="2"/>
        <v>0.14182401098987829</v>
      </c>
    </row>
    <row r="36" spans="1:6">
      <c r="A36" s="5">
        <v>1904</v>
      </c>
      <c r="B36" s="25">
        <f>'Exhibit 6'!M40</f>
        <v>0</v>
      </c>
      <c r="C36" s="20">
        <f>'Exhibit 6'!J40</f>
        <v>0.27898768832159626</v>
      </c>
      <c r="D36" s="18">
        <f t="shared" ref="D36:D67" si="3">D35*(1+C36)</f>
        <v>1286.5342228363411</v>
      </c>
      <c r="E36" s="83">
        <f>MAX($D$3:D36)</f>
        <v>1286.5342228363411</v>
      </c>
      <c r="F36" s="20">
        <f t="shared" si="2"/>
        <v>0</v>
      </c>
    </row>
    <row r="37" spans="1:6">
      <c r="A37" s="5">
        <v>1905</v>
      </c>
      <c r="B37" s="25">
        <f>'Exhibit 6'!M41</f>
        <v>0</v>
      </c>
      <c r="C37" s="20">
        <f>'Exhibit 6'!J41</f>
        <v>0.20996441281138778</v>
      </c>
      <c r="D37" s="18">
        <f t="shared" si="3"/>
        <v>1556.6606254959286</v>
      </c>
      <c r="E37" s="83">
        <f>MAX($D$3:D37)</f>
        <v>1556.6606254959286</v>
      </c>
      <c r="F37" s="20">
        <f t="shared" si="2"/>
        <v>0</v>
      </c>
    </row>
    <row r="38" spans="1:6">
      <c r="A38" s="5">
        <v>1906</v>
      </c>
      <c r="B38" s="25">
        <f>'Exhibit 6'!M42</f>
        <v>0</v>
      </c>
      <c r="C38" s="20">
        <f>'Exhibit 6'!J42</f>
        <v>-3.4284311563531067E-2</v>
      </c>
      <c r="D38" s="18">
        <f t="shared" si="3"/>
        <v>1503.2915876127449</v>
      </c>
      <c r="E38" s="83">
        <f>MAX($D$3:D38)</f>
        <v>1556.6606254959286</v>
      </c>
      <c r="F38" s="20">
        <f t="shared" si="2"/>
        <v>3.4284311563531067E-2</v>
      </c>
    </row>
    <row r="39" spans="1:6">
      <c r="A39" s="5">
        <v>1907</v>
      </c>
      <c r="B39" s="25">
        <f>'Exhibit 6'!M43</f>
        <v>1</v>
      </c>
      <c r="C39" s="20">
        <f>'Exhibit 6'!J43</f>
        <v>-0.22069199047651034</v>
      </c>
      <c r="D39" s="18">
        <f t="shared" si="3"/>
        <v>1171.5271748758948</v>
      </c>
      <c r="E39" s="83">
        <f>MAX($D$3:D39)</f>
        <v>1556.6606254959286</v>
      </c>
      <c r="F39" s="20">
        <f t="shared" si="2"/>
        <v>0.24741002907896903</v>
      </c>
    </row>
    <row r="40" spans="1:6">
      <c r="A40" s="5">
        <v>1908</v>
      </c>
      <c r="B40" s="25">
        <f>'Exhibit 6'!M44</f>
        <v>0</v>
      </c>
      <c r="C40" s="20">
        <f>'Exhibit 6'!J44</f>
        <v>0.33695005337217543</v>
      </c>
      <c r="D40" s="18">
        <f t="shared" si="3"/>
        <v>1566.2733189772814</v>
      </c>
      <c r="E40" s="83">
        <f>MAX($D$3:D40)</f>
        <v>1566.2733189772814</v>
      </c>
      <c r="F40" s="20">
        <f t="shared" si="2"/>
        <v>0</v>
      </c>
    </row>
    <row r="41" spans="1:6">
      <c r="A41" s="5">
        <v>1909</v>
      </c>
      <c r="B41" s="25">
        <f>'Exhibit 6'!M45</f>
        <v>0</v>
      </c>
      <c r="C41" s="20">
        <f>'Exhibit 6'!J45</f>
        <v>4.9495229100410487E-2</v>
      </c>
      <c r="D41" s="18">
        <f t="shared" si="3"/>
        <v>1643.7963757339223</v>
      </c>
      <c r="E41" s="83">
        <f>MAX($D$3:D41)</f>
        <v>1643.7963757339223</v>
      </c>
      <c r="F41" s="20">
        <f t="shared" si="2"/>
        <v>0</v>
      </c>
    </row>
    <row r="42" spans="1:6">
      <c r="A42" s="5">
        <v>1910</v>
      </c>
      <c r="B42" s="25">
        <f>'Exhibit 6'!M46</f>
        <v>1</v>
      </c>
      <c r="C42" s="20">
        <f>'Exhibit 6'!J46</f>
        <v>3.6006857553089411E-2</v>
      </c>
      <c r="D42" s="18">
        <f t="shared" si="3"/>
        <v>1702.9843176812583</v>
      </c>
      <c r="E42" s="83">
        <f>MAX($D$3:D42)</f>
        <v>1702.9843176812583</v>
      </c>
      <c r="F42" s="20">
        <f t="shared" si="2"/>
        <v>0</v>
      </c>
    </row>
    <row r="43" spans="1:6">
      <c r="A43" s="5">
        <v>1911</v>
      </c>
      <c r="B43" s="25">
        <f>'Exhibit 6'!M47</f>
        <v>1</v>
      </c>
      <c r="C43" s="20">
        <f>'Exhibit 6'!J47</f>
        <v>4.5289231219086679E-2</v>
      </c>
      <c r="D43" s="18">
        <f t="shared" si="3"/>
        <v>1780.1111682072033</v>
      </c>
      <c r="E43" s="83">
        <f>MAX($D$3:D43)</f>
        <v>1780.1111682072033</v>
      </c>
      <c r="F43" s="20">
        <f t="shared" si="2"/>
        <v>0</v>
      </c>
    </row>
    <row r="44" spans="1:6">
      <c r="A44" s="5">
        <v>1912</v>
      </c>
      <c r="B44" s="25">
        <f>'Exhibit 6'!M48</f>
        <v>0</v>
      </c>
      <c r="C44" s="20">
        <f>'Exhibit 6'!J48</f>
        <v>-5.083143125669265E-4</v>
      </c>
      <c r="D44" s="18">
        <f t="shared" si="3"/>
        <v>1779.2063122224433</v>
      </c>
      <c r="E44" s="83">
        <f>MAX($D$3:D44)</f>
        <v>1780.1111682072033</v>
      </c>
      <c r="F44" s="20">
        <f t="shared" si="2"/>
        <v>5.083143125669265E-4</v>
      </c>
    </row>
    <row r="45" spans="1:6">
      <c r="A45" s="5">
        <v>1913</v>
      </c>
      <c r="B45" s="25">
        <f>'Exhibit 6'!M49</f>
        <v>1</v>
      </c>
      <c r="C45" s="20">
        <f>'Exhibit 6'!J49</f>
        <v>-6.7419354838709755E-2</v>
      </c>
      <c r="D45" s="18">
        <f t="shared" si="3"/>
        <v>1659.2533705274461</v>
      </c>
      <c r="E45" s="83">
        <f>MAX($D$3:D45)</f>
        <v>1780.1111682072033</v>
      </c>
      <c r="F45" s="20">
        <f t="shared" si="2"/>
        <v>6.7893398928268178E-2</v>
      </c>
    </row>
    <row r="46" spans="1:6">
      <c r="A46" s="5">
        <v>1914</v>
      </c>
      <c r="B46" s="25">
        <f>'Exhibit 6'!M50</f>
        <v>1</v>
      </c>
      <c r="C46" s="20">
        <f>'Exhibit 6'!J50</f>
        <v>-6.5497947644226562E-2</v>
      </c>
      <c r="D46" s="18">
        <f t="shared" si="3"/>
        <v>1550.5756801361331</v>
      </c>
      <c r="E46" s="83">
        <f>MAX($D$3:D46)</f>
        <v>1780.1111682072033</v>
      </c>
      <c r="F46" s="20">
        <f t="shared" si="2"/>
        <v>0.12894446828410244</v>
      </c>
    </row>
    <row r="47" spans="1:6">
      <c r="A47" s="5">
        <v>1915</v>
      </c>
      <c r="B47" s="25">
        <f>'Exhibit 6'!M51</f>
        <v>0</v>
      </c>
      <c r="C47" s="20">
        <f>'Exhibit 6'!J51</f>
        <v>0.26717400246812018</v>
      </c>
      <c r="D47" s="18">
        <f t="shared" si="3"/>
        <v>1964.8491907278315</v>
      </c>
      <c r="E47" s="83">
        <f>MAX($D$3:D47)</f>
        <v>1964.8491907278315</v>
      </c>
      <c r="F47" s="20">
        <f t="shared" si="2"/>
        <v>0</v>
      </c>
    </row>
    <row r="48" spans="1:6">
      <c r="A48" s="5">
        <v>1916</v>
      </c>
      <c r="B48" s="25">
        <f>'Exhibit 6'!M52</f>
        <v>0</v>
      </c>
      <c r="C48" s="20">
        <f>'Exhibit 6'!J52</f>
        <v>-3.4893414314636106E-2</v>
      </c>
      <c r="D48" s="18">
        <f t="shared" si="3"/>
        <v>1896.2888938499877</v>
      </c>
      <c r="E48" s="83">
        <f>MAX($D$3:D48)</f>
        <v>1964.8491907278315</v>
      </c>
      <c r="F48" s="20">
        <f t="shared" si="2"/>
        <v>3.4893414314636106E-2</v>
      </c>
    </row>
    <row r="49" spans="1:6">
      <c r="A49" s="5">
        <v>1917</v>
      </c>
      <c r="B49" s="25">
        <f>'Exhibit 6'!M53</f>
        <v>0</v>
      </c>
      <c r="C49" s="20">
        <f>'Exhibit 6'!J53</f>
        <v>-0.31012091356918947</v>
      </c>
      <c r="D49" s="18">
        <f t="shared" si="3"/>
        <v>1308.2100496981218</v>
      </c>
      <c r="E49" s="83">
        <f>MAX($D$3:D49)</f>
        <v>1964.8491907278315</v>
      </c>
      <c r="F49" s="20">
        <f t="shared" si="2"/>
        <v>0.33419315035902242</v>
      </c>
    </row>
    <row r="50" spans="1:6">
      <c r="A50" s="5">
        <v>1918</v>
      </c>
      <c r="B50" s="25">
        <f>'Exhibit 6'!M54</f>
        <v>1</v>
      </c>
      <c r="C50" s="20">
        <f>'Exhibit 6'!J54</f>
        <v>-9.1203295086791369E-3</v>
      </c>
      <c r="D50" s="18">
        <f t="shared" si="3"/>
        <v>1296.2787429783093</v>
      </c>
      <c r="E50" s="83">
        <f>MAX($D$3:D50)</f>
        <v>1964.8491907278315</v>
      </c>
      <c r="F50" s="20">
        <f t="shared" si="2"/>
        <v>0.34026552821688372</v>
      </c>
    </row>
    <row r="51" spans="1:6">
      <c r="A51" s="5">
        <v>1919</v>
      </c>
      <c r="B51" s="25">
        <f>'Exhibit 6'!M55</f>
        <v>0</v>
      </c>
      <c r="C51" s="20">
        <f>'Exhibit 6'!J55</f>
        <v>1.9372297943962336E-2</v>
      </c>
      <c r="D51" s="18">
        <f t="shared" si="3"/>
        <v>1321.39064100571</v>
      </c>
      <c r="E51" s="83">
        <f>MAX($D$3:D51)</f>
        <v>1964.8491907278315</v>
      </c>
      <c r="F51" s="20">
        <f t="shared" si="2"/>
        <v>0.32748495546559864</v>
      </c>
    </row>
    <row r="52" spans="1:6">
      <c r="A52" s="5">
        <v>1920</v>
      </c>
      <c r="B52" s="25">
        <f>'Exhibit 6'!M56</f>
        <v>1</v>
      </c>
      <c r="C52" s="20">
        <f>'Exhibit 6'!J56</f>
        <v>-0.12340704535971869</v>
      </c>
      <c r="D52" s="18">
        <f t="shared" si="3"/>
        <v>1158.3217262332105</v>
      </c>
      <c r="E52" s="83">
        <f>MAX($D$3:D52)</f>
        <v>1964.8491907278315</v>
      </c>
      <c r="F52" s="20">
        <f t="shared" si="2"/>
        <v>0.41047805007154881</v>
      </c>
    </row>
    <row r="53" spans="1:6">
      <c r="A53" s="5">
        <v>1921</v>
      </c>
      <c r="B53" s="25">
        <f>'Exhibit 6'!M57</f>
        <v>0</v>
      </c>
      <c r="C53" s="20">
        <f>'Exhibit 6'!J57</f>
        <v>0.22704083755690396</v>
      </c>
      <c r="D53" s="18">
        <f t="shared" si="3"/>
        <v>1421.3080611175574</v>
      </c>
      <c r="E53" s="83">
        <f>MAX($D$3:D53)</f>
        <v>1964.8491907278315</v>
      </c>
      <c r="F53" s="20">
        <f t="shared" si="2"/>
        <v>0.27663249280161406</v>
      </c>
    </row>
    <row r="54" spans="1:6">
      <c r="A54" s="5">
        <v>1922</v>
      </c>
      <c r="B54" s="25">
        <f>'Exhibit 6'!M58</f>
        <v>0</v>
      </c>
      <c r="C54" s="20">
        <f>'Exhibit 6'!J58</f>
        <v>0.29671395955642521</v>
      </c>
      <c r="D54" s="18">
        <f t="shared" si="3"/>
        <v>1843.0300036812134</v>
      </c>
      <c r="E54" s="83">
        <f>MAX($D$3:D54)</f>
        <v>1964.8491907278315</v>
      </c>
      <c r="F54" s="20">
        <f t="shared" si="2"/>
        <v>6.1999255526320018E-2</v>
      </c>
    </row>
    <row r="55" spans="1:6">
      <c r="A55" s="5">
        <v>1923</v>
      </c>
      <c r="B55" s="25">
        <f>'Exhibit 6'!M59</f>
        <v>1</v>
      </c>
      <c r="C55" s="20">
        <f>'Exhibit 6'!J59</f>
        <v>2.1289861661362597E-2</v>
      </c>
      <c r="D55" s="18">
        <f t="shared" si="3"/>
        <v>1882.267857497327</v>
      </c>
      <c r="E55" s="83">
        <f>MAX($D$3:D55)</f>
        <v>1964.8491907278315</v>
      </c>
      <c r="F55" s="20">
        <f t="shared" si="2"/>
        <v>4.2029349438220343E-2</v>
      </c>
    </row>
    <row r="56" spans="1:6">
      <c r="A56" s="5">
        <v>1924</v>
      </c>
      <c r="B56" s="25">
        <f>'Exhibit 6'!M60</f>
        <v>0</v>
      </c>
      <c r="C56" s="20">
        <f>'Exhibit 6'!J60</f>
        <v>0.26047565118912819</v>
      </c>
      <c r="D56" s="18">
        <f t="shared" si="3"/>
        <v>2372.5528033913083</v>
      </c>
      <c r="E56" s="83">
        <f>MAX($D$3:D56)</f>
        <v>2372.5528033913083</v>
      </c>
      <c r="F56" s="20">
        <f t="shared" si="2"/>
        <v>0</v>
      </c>
    </row>
    <row r="57" spans="1:6">
      <c r="A57" s="5">
        <v>1925</v>
      </c>
      <c r="B57" s="25">
        <f>'Exhibit 6'!M61</f>
        <v>0</v>
      </c>
      <c r="C57" s="20">
        <f>'Exhibit 6'!J61</f>
        <v>0.21038430262643759</v>
      </c>
      <c r="D57" s="18">
        <f t="shared" si="3"/>
        <v>2871.7006703771881</v>
      </c>
      <c r="E57" s="83">
        <f>MAX($D$3:D57)</f>
        <v>2871.7006703771881</v>
      </c>
      <c r="F57" s="20">
        <f t="shared" si="2"/>
        <v>0</v>
      </c>
    </row>
    <row r="58" spans="1:6">
      <c r="A58" s="5">
        <v>1926</v>
      </c>
      <c r="B58" s="25">
        <f>'Exhibit 6'!M62</f>
        <v>1</v>
      </c>
      <c r="C58" s="20">
        <f>'Exhibit 6'!J62</f>
        <v>0.13929305477131537</v>
      </c>
      <c r="D58" s="18">
        <f t="shared" si="3"/>
        <v>3271.7086291428609</v>
      </c>
      <c r="E58" s="83">
        <f>MAX($D$3:D58)</f>
        <v>3271.7086291428609</v>
      </c>
      <c r="F58" s="20">
        <f t="shared" si="2"/>
        <v>0</v>
      </c>
    </row>
    <row r="59" spans="1:6">
      <c r="A59" s="5">
        <v>1927</v>
      </c>
      <c r="B59" s="25">
        <f>'Exhibit 6'!M63</f>
        <v>1</v>
      </c>
      <c r="C59" s="20">
        <f>'Exhibit 6'!J63</f>
        <v>0.38145975325683712</v>
      </c>
      <c r="D59" s="18">
        <f t="shared" si="3"/>
        <v>4519.7337955439616</v>
      </c>
      <c r="E59" s="83">
        <f>MAX($D$3:D59)</f>
        <v>4519.7337955439616</v>
      </c>
      <c r="F59" s="20">
        <f t="shared" si="2"/>
        <v>0</v>
      </c>
    </row>
    <row r="60" spans="1:6">
      <c r="A60" s="5">
        <v>1928</v>
      </c>
      <c r="B60" s="25">
        <f>'Exhibit 6'!M64</f>
        <v>0</v>
      </c>
      <c r="C60" s="20">
        <f>'Exhibit 6'!J64</f>
        <v>0.48378218792846339</v>
      </c>
      <c r="D60" s="18">
        <f t="shared" si="3"/>
        <v>6706.3005000064377</v>
      </c>
      <c r="E60" s="83">
        <f>MAX($D$3:D60)</f>
        <v>6706.3005000064377</v>
      </c>
      <c r="F60" s="20">
        <f t="shared" si="2"/>
        <v>0</v>
      </c>
    </row>
    <row r="61" spans="1:6">
      <c r="A61" s="5">
        <v>1929</v>
      </c>
      <c r="B61" s="25">
        <f>'Exhibit 6'!M65</f>
        <v>1</v>
      </c>
      <c r="C61" s="20">
        <f>'Exhibit 6'!J65</f>
        <v>-8.7691069991954862E-2</v>
      </c>
      <c r="D61" s="18">
        <f t="shared" si="3"/>
        <v>6118.2178334732916</v>
      </c>
      <c r="E61" s="83">
        <f>MAX($D$3:D61)</f>
        <v>6706.3005000064377</v>
      </c>
      <c r="F61" s="20">
        <f t="shared" si="2"/>
        <v>8.7691069991954751E-2</v>
      </c>
    </row>
    <row r="62" spans="1:6">
      <c r="A62" s="5">
        <v>1930</v>
      </c>
      <c r="B62" s="25">
        <f>'Exhibit 6'!M66</f>
        <v>1</v>
      </c>
      <c r="C62" s="20">
        <f>'Exhibit 6'!J66</f>
        <v>-0.15983417779824971</v>
      </c>
      <c r="D62" s="18">
        <f t="shared" si="3"/>
        <v>5140.3175164694994</v>
      </c>
      <c r="E62" s="83">
        <f>MAX($D$3:D62)</f>
        <v>6706.3005000064377</v>
      </c>
      <c r="F62" s="20">
        <f t="shared" si="2"/>
        <v>0.23350921771779165</v>
      </c>
    </row>
    <row r="63" spans="1:6">
      <c r="A63" s="5">
        <v>1931</v>
      </c>
      <c r="B63" s="25">
        <f>'Exhibit 6'!M67</f>
        <v>1</v>
      </c>
      <c r="C63" s="20">
        <f>'Exhibit 6'!J67</f>
        <v>-0.36543056442931277</v>
      </c>
      <c r="D63" s="18">
        <f t="shared" si="3"/>
        <v>3261.8883850801672</v>
      </c>
      <c r="E63" s="83">
        <f>MAX($D$3:D63)</f>
        <v>6706.3005000064377</v>
      </c>
      <c r="F63" s="20">
        <f t="shared" si="2"/>
        <v>0.51360837691704453</v>
      </c>
    </row>
    <row r="64" spans="1:6">
      <c r="A64" s="5">
        <v>1932</v>
      </c>
      <c r="B64" s="25">
        <f>'Exhibit 6'!M68</f>
        <v>1</v>
      </c>
      <c r="C64" s="20">
        <f>'Exhibit 6'!J68</f>
        <v>1.3701316895488702E-2</v>
      </c>
      <c r="D64" s="18">
        <f t="shared" si="3"/>
        <v>3306.5805515218644</v>
      </c>
      <c r="E64" s="83">
        <f>MAX($D$3:D64)</f>
        <v>6706.3005000064377</v>
      </c>
      <c r="F64" s="20">
        <f t="shared" si="2"/>
        <v>0.5069441711538738</v>
      </c>
    </row>
    <row r="65" spans="1:6">
      <c r="A65" s="5">
        <v>1933</v>
      </c>
      <c r="B65" s="25">
        <f>'Exhibit 6'!M69</f>
        <v>0</v>
      </c>
      <c r="C65" s="20">
        <f>'Exhibit 6'!J69</f>
        <v>0.51346326452109259</v>
      </c>
      <c r="D65" s="18">
        <f t="shared" si="3"/>
        <v>5004.3881959082355</v>
      </c>
      <c r="E65" s="83">
        <f>MAX($D$3:D65)</f>
        <v>6706.3005000064377</v>
      </c>
      <c r="F65" s="20">
        <f t="shared" si="2"/>
        <v>0.25377811568338882</v>
      </c>
    </row>
    <row r="66" spans="1:6">
      <c r="A66" s="5">
        <v>1934</v>
      </c>
      <c r="B66" s="25">
        <f>'Exhibit 6'!M70</f>
        <v>0</v>
      </c>
      <c r="C66" s="20">
        <f>'Exhibit 6'!J70</f>
        <v>-0.10584328608103566</v>
      </c>
      <c r="D66" s="18">
        <f t="shared" si="3"/>
        <v>4474.7073044281624</v>
      </c>
      <c r="E66" s="83">
        <f>MAX($D$3:D66)</f>
        <v>6706.3005000064377</v>
      </c>
      <c r="F66" s="20">
        <f t="shared" si="2"/>
        <v>0.33276069206504144</v>
      </c>
    </row>
    <row r="67" spans="1:6">
      <c r="A67" s="5">
        <v>1935</v>
      </c>
      <c r="B67" s="25">
        <f>'Exhibit 6'!M71</f>
        <v>0</v>
      </c>
      <c r="C67" s="20">
        <f>'Exhibit 6'!J71</f>
        <v>0.51444580085767</v>
      </c>
      <c r="D67" s="18">
        <f t="shared" si="3"/>
        <v>6776.7016872583745</v>
      </c>
      <c r="E67" s="83">
        <f>MAX($D$3:D67)</f>
        <v>6776.7016872583745</v>
      </c>
      <c r="F67" s="20">
        <f t="shared" si="2"/>
        <v>0</v>
      </c>
    </row>
    <row r="68" spans="1:6">
      <c r="A68" s="5">
        <v>1936</v>
      </c>
      <c r="B68" s="25">
        <f>'Exhibit 6'!M72</f>
        <v>0</v>
      </c>
      <c r="C68" s="20">
        <f>'Exhibit 6'!J72</f>
        <v>0.30235650667986169</v>
      </c>
      <c r="D68" s="18">
        <f t="shared" ref="D68:D99" si="4">D67*(1+C68)</f>
        <v>8825.6815362293419</v>
      </c>
      <c r="E68" s="83">
        <f>MAX($D$3:D68)</f>
        <v>8825.6815362293419</v>
      </c>
      <c r="F68" s="20">
        <f t="shared" si="2"/>
        <v>0</v>
      </c>
    </row>
    <row r="69" spans="1:6">
      <c r="A69" s="5">
        <v>1937</v>
      </c>
      <c r="B69" s="25">
        <f>'Exhibit 6'!M73</f>
        <v>1</v>
      </c>
      <c r="C69" s="20">
        <f>'Exhibit 6'!J73</f>
        <v>-0.31638895339061079</v>
      </c>
      <c r="D69" s="18">
        <f t="shared" si="4"/>
        <v>6033.3333920229024</v>
      </c>
      <c r="E69" s="83">
        <f>MAX($D$3:D69)</f>
        <v>8825.6815362293419</v>
      </c>
      <c r="F69" s="20">
        <f t="shared" si="2"/>
        <v>0.31638895339061079</v>
      </c>
    </row>
    <row r="70" spans="1:6">
      <c r="A70" s="5">
        <v>1938</v>
      </c>
      <c r="B70" s="25">
        <f>'Exhibit 6'!M74</f>
        <v>0</v>
      </c>
      <c r="C70" s="20">
        <f>'Exhibit 6'!J74</f>
        <v>0.16674245294934931</v>
      </c>
      <c r="D70" s="18">
        <f t="shared" si="4"/>
        <v>7039.3462012700193</v>
      </c>
      <c r="E70" s="83">
        <f>MAX($D$3:D70)</f>
        <v>8825.6815362293419</v>
      </c>
      <c r="F70" s="20">
        <f t="shared" si="2"/>
        <v>0.20240197061568932</v>
      </c>
    </row>
    <row r="71" spans="1:6">
      <c r="A71" s="5">
        <v>1939</v>
      </c>
      <c r="B71" s="25">
        <f>'Exhibit 6'!M75</f>
        <v>0</v>
      </c>
      <c r="C71" s="20">
        <f>'Exhibit 6'!J75</f>
        <v>4.1035971223021495E-2</v>
      </c>
      <c r="D71" s="18">
        <f t="shared" si="4"/>
        <v>7328.2126094142213</v>
      </c>
      <c r="E71" s="83">
        <f>MAX($D$3:D71)</f>
        <v>8825.6815362293419</v>
      </c>
      <c r="F71" s="20">
        <f t="shared" si="2"/>
        <v>0.16967176083433611</v>
      </c>
    </row>
    <row r="72" spans="1:6">
      <c r="A72" s="5">
        <v>1940</v>
      </c>
      <c r="B72" s="25">
        <f>'Exhibit 6'!M76</f>
        <v>0</v>
      </c>
      <c r="C72" s="20">
        <f>'Exhibit 6'!J76</f>
        <v>-0.10074381594879789</v>
      </c>
      <c r="D72" s="18">
        <f t="shared" si="4"/>
        <v>6589.940507057735</v>
      </c>
      <c r="E72" s="83">
        <f>MAX($D$3:D72)</f>
        <v>8825.6815362293419</v>
      </c>
      <c r="F72" s="20">
        <f t="shared" si="2"/>
        <v>0.25332219613793117</v>
      </c>
    </row>
    <row r="73" spans="1:6">
      <c r="A73" s="5">
        <v>1941</v>
      </c>
      <c r="B73" s="25">
        <f>'Exhibit 6'!M77</f>
        <v>0</v>
      </c>
      <c r="C73" s="20">
        <f>'Exhibit 6'!J77</f>
        <v>-0.17937633954176346</v>
      </c>
      <c r="D73" s="18">
        <f t="shared" si="4"/>
        <v>5407.8611011037256</v>
      </c>
      <c r="E73" s="83">
        <f>MAX($D$3:D73)</f>
        <v>8825.6815362293419</v>
      </c>
      <c r="F73" s="20">
        <f t="shared" ref="F73:F136" si="5">1-D73/E73</f>
        <v>0.3872585274117919</v>
      </c>
    </row>
    <row r="74" spans="1:6">
      <c r="A74" s="5">
        <v>1942</v>
      </c>
      <c r="B74" s="25">
        <f>'Exhibit 6'!M78</f>
        <v>0</v>
      </c>
      <c r="C74" s="20">
        <f>'Exhibit 6'!J78</f>
        <v>0.11104779448306035</v>
      </c>
      <c r="D74" s="18">
        <f t="shared" si="4"/>
        <v>6008.3921492520285</v>
      </c>
      <c r="E74" s="83">
        <f>MAX($D$3:D74)</f>
        <v>8825.6815362293419</v>
      </c>
      <c r="F74" s="20">
        <f t="shared" si="5"/>
        <v>0.31921493829256886</v>
      </c>
    </row>
    <row r="75" spans="1:6">
      <c r="A75" s="5">
        <v>1943</v>
      </c>
      <c r="B75" s="25">
        <f>'Exhibit 6'!M79</f>
        <v>0</v>
      </c>
      <c r="C75" s="20">
        <f>'Exhibit 6'!J79</f>
        <v>0.19940079514256737</v>
      </c>
      <c r="D75" s="18">
        <f t="shared" si="4"/>
        <v>7206.4703213412422</v>
      </c>
      <c r="E75" s="83">
        <f>MAX($D$3:D75)</f>
        <v>8825.6815362293419</v>
      </c>
      <c r="F75" s="20">
        <f t="shared" si="5"/>
        <v>0.1834658556669253</v>
      </c>
    </row>
    <row r="76" spans="1:6">
      <c r="A76" s="5">
        <v>1944</v>
      </c>
      <c r="B76" s="25">
        <f>'Exhibit 6'!M80</f>
        <v>0</v>
      </c>
      <c r="C76" s="20">
        <f>'Exhibit 6'!J80</f>
        <v>0.16560944389133825</v>
      </c>
      <c r="D76" s="18">
        <f t="shared" si="4"/>
        <v>8399.9298636779986</v>
      </c>
      <c r="E76" s="83">
        <f>MAX($D$3:D76)</f>
        <v>8825.6815362293419</v>
      </c>
      <c r="F76" s="20">
        <f t="shared" si="5"/>
        <v>4.8240090105635125E-2</v>
      </c>
    </row>
    <row r="77" spans="1:6">
      <c r="A77" s="5">
        <v>1945</v>
      </c>
      <c r="B77" s="25">
        <f>'Exhibit 6'!M81</f>
        <v>1</v>
      </c>
      <c r="C77" s="20">
        <f>'Exhibit 6'!J81</f>
        <v>0.35429581537809862</v>
      </c>
      <c r="D77" s="18">
        <f t="shared" si="4"/>
        <v>11375.989863848636</v>
      </c>
      <c r="E77" s="83">
        <f>MAX($D$3:D77)</f>
        <v>11375.989863848636</v>
      </c>
      <c r="F77" s="20">
        <f t="shared" si="5"/>
        <v>0</v>
      </c>
    </row>
    <row r="78" spans="1:6">
      <c r="A78" s="5">
        <v>1946</v>
      </c>
      <c r="B78" s="25">
        <f>'Exhibit 6'!M82</f>
        <v>0</v>
      </c>
      <c r="C78" s="20">
        <f>'Exhibit 6'!J82</f>
        <v>-0.25213845081692177</v>
      </c>
      <c r="D78" s="18">
        <f t="shared" si="4"/>
        <v>8507.6654030688351</v>
      </c>
      <c r="E78" s="83">
        <f>MAX($D$3:D78)</f>
        <v>11375.989863848636</v>
      </c>
      <c r="F78" s="20">
        <f t="shared" si="5"/>
        <v>0.25213845081692188</v>
      </c>
    </row>
    <row r="79" spans="1:6">
      <c r="A79" s="5">
        <v>1947</v>
      </c>
      <c r="B79" s="25">
        <f>'Exhibit 6'!M83</f>
        <v>0</v>
      </c>
      <c r="C79" s="20">
        <f>'Exhibit 6'!J83</f>
        <v>-6.5391134524532712E-2</v>
      </c>
      <c r="D79" s="18">
        <f t="shared" si="4"/>
        <v>7951.3395102070481</v>
      </c>
      <c r="E79" s="83">
        <f>MAX($D$3:D79)</f>
        <v>11375.989863848636</v>
      </c>
      <c r="F79" s="20">
        <f t="shared" si="5"/>
        <v>0.30104196598527799</v>
      </c>
    </row>
    <row r="80" spans="1:6">
      <c r="A80" s="5">
        <v>1948</v>
      </c>
      <c r="B80" s="25">
        <f>'Exhibit 6'!M84</f>
        <v>0</v>
      </c>
      <c r="C80" s="20">
        <f>'Exhibit 6'!J84</f>
        <v>8.4718476062036308E-2</v>
      </c>
      <c r="D80" s="18">
        <f t="shared" si="4"/>
        <v>8624.9648761636472</v>
      </c>
      <c r="E80" s="83">
        <f>MAX($D$3:D80)</f>
        <v>11375.989863848636</v>
      </c>
      <c r="F80" s="20">
        <f t="shared" si="5"/>
        <v>0.24182730651223372</v>
      </c>
    </row>
    <row r="81" spans="1:6">
      <c r="A81" s="5">
        <v>1949</v>
      </c>
      <c r="B81" s="25">
        <f>'Exhibit 6'!M85</f>
        <v>1</v>
      </c>
      <c r="C81" s="20">
        <f>'Exhibit 6'!J85</f>
        <v>0.19813829787234027</v>
      </c>
      <c r="D81" s="18">
        <f t="shared" si="4"/>
        <v>10333.900735935433</v>
      </c>
      <c r="E81" s="83">
        <f>MAX($D$3:D81)</f>
        <v>11375.989863848636</v>
      </c>
      <c r="F81" s="20">
        <f t="shared" si="5"/>
        <v>9.1604259531280152E-2</v>
      </c>
    </row>
    <row r="82" spans="1:6">
      <c r="A82" s="5">
        <v>1950</v>
      </c>
      <c r="B82" s="25">
        <f>'Exhibit 6'!M86</f>
        <v>0</v>
      </c>
      <c r="C82" s="20">
        <f>'Exhibit 6'!J86</f>
        <v>0.24309624211665493</v>
      </c>
      <c r="D82" s="18">
        <f t="shared" si="4"/>
        <v>12846.033171247871</v>
      </c>
      <c r="E82" s="83">
        <f>MAX($D$3:D82)</f>
        <v>12846.033171247871</v>
      </c>
      <c r="F82" s="20">
        <f t="shared" si="5"/>
        <v>0</v>
      </c>
    </row>
    <row r="83" spans="1:6">
      <c r="A83" s="5">
        <v>1951</v>
      </c>
      <c r="B83" s="25">
        <f>'Exhibit 6'!M87</f>
        <v>0</v>
      </c>
      <c r="C83" s="20">
        <f>'Exhibit 6'!J87</f>
        <v>0.15687687367119452</v>
      </c>
      <c r="D83" s="18">
        <f t="shared" si="4"/>
        <v>14861.278694229697</v>
      </c>
      <c r="E83" s="83">
        <f>MAX($D$3:D83)</f>
        <v>14861.278694229697</v>
      </c>
      <c r="F83" s="20">
        <f t="shared" si="5"/>
        <v>0</v>
      </c>
    </row>
    <row r="84" spans="1:6">
      <c r="A84" s="5">
        <v>1952</v>
      </c>
      <c r="B84" s="25">
        <f>'Exhibit 6'!M88</f>
        <v>0</v>
      </c>
      <c r="C84" s="20">
        <f>'Exhibit 6'!J88</f>
        <v>0.13626615111569729</v>
      </c>
      <c r="D84" s="18">
        <f t="shared" si="4"/>
        <v>16886.367942550092</v>
      </c>
      <c r="E84" s="83">
        <f>MAX($D$3:D84)</f>
        <v>16886.367942550092</v>
      </c>
      <c r="F84" s="20">
        <f t="shared" si="5"/>
        <v>0</v>
      </c>
    </row>
    <row r="85" spans="1:6">
      <c r="A85" s="5">
        <v>1953</v>
      </c>
      <c r="B85" s="25">
        <f>'Exhibit 6'!M89</f>
        <v>1</v>
      </c>
      <c r="C85" s="20">
        <f>'Exhibit 6'!J89</f>
        <v>1.6420491819573613E-2</v>
      </c>
      <c r="D85" s="18">
        <f t="shared" si="4"/>
        <v>17163.650409213045</v>
      </c>
      <c r="E85" s="83">
        <f>MAX($D$3:D85)</f>
        <v>17163.650409213045</v>
      </c>
      <c r="F85" s="20">
        <f t="shared" si="5"/>
        <v>0</v>
      </c>
    </row>
    <row r="86" spans="1:6">
      <c r="A86" s="5">
        <v>1954</v>
      </c>
      <c r="B86" s="25">
        <f>'Exhibit 6'!M90</f>
        <v>0</v>
      </c>
      <c r="C86" s="20">
        <f>'Exhibit 6'!J90</f>
        <v>0.46968586988181493</v>
      </c>
      <c r="D86" s="18">
        <f t="shared" si="4"/>
        <v>25225.174482011644</v>
      </c>
      <c r="E86" s="83">
        <f>MAX($D$3:D86)</f>
        <v>25225.174482011644</v>
      </c>
      <c r="F86" s="20">
        <f t="shared" si="5"/>
        <v>0</v>
      </c>
    </row>
    <row r="87" spans="1:6">
      <c r="A87" s="5">
        <v>1955</v>
      </c>
      <c r="B87" s="25">
        <f>'Exhibit 6'!M91</f>
        <v>0</v>
      </c>
      <c r="C87" s="20">
        <f>'Exhibit 6'!J91</f>
        <v>0.28143656716417897</v>
      </c>
      <c r="D87" s="18">
        <f t="shared" si="4"/>
        <v>32324.460994346446</v>
      </c>
      <c r="E87" s="83">
        <f>MAX($D$3:D87)</f>
        <v>32324.460994346446</v>
      </c>
      <c r="F87" s="20">
        <f t="shared" si="5"/>
        <v>0</v>
      </c>
    </row>
    <row r="88" spans="1:6">
      <c r="A88" s="5">
        <v>1956</v>
      </c>
      <c r="B88" s="25">
        <f>'Exhibit 6'!M92</f>
        <v>0</v>
      </c>
      <c r="C88" s="20">
        <f>'Exhibit 6'!J92</f>
        <v>3.7434963152625178E-2</v>
      </c>
      <c r="D88" s="18">
        <f t="shared" si="4"/>
        <v>33534.526000598278</v>
      </c>
      <c r="E88" s="83">
        <f>MAX($D$3:D88)</f>
        <v>33534.526000598278</v>
      </c>
      <c r="F88" s="20">
        <f t="shared" si="5"/>
        <v>0</v>
      </c>
    </row>
    <row r="89" spans="1:6">
      <c r="A89" s="5">
        <v>1957</v>
      </c>
      <c r="B89" s="25">
        <f>'Exhibit 6'!M93</f>
        <v>1</v>
      </c>
      <c r="C89" s="20">
        <f>'Exhibit 6'!J93</f>
        <v>-8.849547986682027E-2</v>
      </c>
      <c r="D89" s="18">
        <f t="shared" si="4"/>
        <v>30566.872030068971</v>
      </c>
      <c r="E89" s="83">
        <f>MAX($D$3:D89)</f>
        <v>33534.526000598278</v>
      </c>
      <c r="F89" s="20">
        <f t="shared" si="5"/>
        <v>8.849547986682027E-2</v>
      </c>
    </row>
    <row r="90" spans="1:6">
      <c r="A90" s="5">
        <v>1958</v>
      </c>
      <c r="B90" s="25">
        <f>'Exhibit 6'!M94</f>
        <v>0</v>
      </c>
      <c r="C90" s="20">
        <f>'Exhibit 6'!J94</f>
        <v>0.3759408962833759</v>
      </c>
      <c r="D90" s="18">
        <f t="shared" si="4"/>
        <v>42058.209297632355</v>
      </c>
      <c r="E90" s="83">
        <f>MAX($D$3:D90)</f>
        <v>42058.209297632355</v>
      </c>
      <c r="F90" s="20">
        <f t="shared" si="5"/>
        <v>0</v>
      </c>
    </row>
    <row r="91" spans="1:6">
      <c r="A91" s="5">
        <v>1959</v>
      </c>
      <c r="B91" s="25">
        <f>'Exhibit 6'!M95</f>
        <v>0</v>
      </c>
      <c r="C91" s="20">
        <f>'Exhibit 6'!J95</f>
        <v>6.5212135492794143E-2</v>
      </c>
      <c r="D91" s="18">
        <f t="shared" si="4"/>
        <v>44800.91494093385</v>
      </c>
      <c r="E91" s="83">
        <f>MAX($D$3:D91)</f>
        <v>44800.91494093385</v>
      </c>
      <c r="F91" s="20">
        <f t="shared" si="5"/>
        <v>0</v>
      </c>
    </row>
    <row r="92" spans="1:6">
      <c r="A92" s="5">
        <v>1960</v>
      </c>
      <c r="B92" s="25">
        <f>'Exhibit 6'!M96</f>
        <v>1</v>
      </c>
      <c r="C92" s="20">
        <f>'Exhibit 6'!J96</f>
        <v>4.4895200006476843E-2</v>
      </c>
      <c r="D92" s="18">
        <f t="shared" si="4"/>
        <v>46812.260977680235</v>
      </c>
      <c r="E92" s="83">
        <f>MAX($D$3:D92)</f>
        <v>46812.260977680235</v>
      </c>
      <c r="F92" s="20">
        <f t="shared" si="5"/>
        <v>0</v>
      </c>
    </row>
    <row r="93" spans="1:6">
      <c r="A93" s="5">
        <v>1961</v>
      </c>
      <c r="B93" s="25">
        <f>'Exhibit 6'!M97</f>
        <v>0</v>
      </c>
      <c r="C93" s="20">
        <f>'Exhibit 6'!J97</f>
        <v>0.18245255637419033</v>
      </c>
      <c r="D93" s="18">
        <f t="shared" si="4"/>
        <v>55353.27766271375</v>
      </c>
      <c r="E93" s="83">
        <f>MAX($D$3:D93)</f>
        <v>55353.27766271375</v>
      </c>
      <c r="F93" s="20">
        <f t="shared" si="5"/>
        <v>0</v>
      </c>
    </row>
    <row r="94" spans="1:6">
      <c r="A94" s="5">
        <v>1962</v>
      </c>
      <c r="B94" s="25">
        <f>'Exhibit 6'!M98</f>
        <v>0</v>
      </c>
      <c r="C94" s="20">
        <f>'Exhibit 6'!J98</f>
        <v>-4.0018516684065419E-2</v>
      </c>
      <c r="D94" s="18">
        <f t="shared" si="4"/>
        <v>53138.121597050733</v>
      </c>
      <c r="E94" s="83">
        <f>MAX($D$3:D94)</f>
        <v>55353.27766271375</v>
      </c>
      <c r="F94" s="20">
        <f t="shared" si="5"/>
        <v>4.0018516684065419E-2</v>
      </c>
    </row>
    <row r="95" spans="1:6">
      <c r="A95" s="5">
        <v>1963</v>
      </c>
      <c r="B95" s="25">
        <f>'Exhibit 6'!M99</f>
        <v>0</v>
      </c>
      <c r="C95" s="20">
        <f>'Exhibit 6'!J99</f>
        <v>0.19053261266423727</v>
      </c>
      <c r="D95" s="18">
        <f t="shared" si="4"/>
        <v>63262.666737006744</v>
      </c>
      <c r="E95" s="83">
        <f>MAX($D$3:D95)</f>
        <v>63262.666737006744</v>
      </c>
      <c r="F95" s="20">
        <f t="shared" si="5"/>
        <v>0</v>
      </c>
    </row>
    <row r="96" spans="1:6">
      <c r="A96" s="5">
        <v>1964</v>
      </c>
      <c r="B96" s="25">
        <f>'Exhibit 6'!M100</f>
        <v>0</v>
      </c>
      <c r="C96" s="20">
        <f>'Exhibit 6'!J100</f>
        <v>0.14804296423001451</v>
      </c>
      <c r="D96" s="18">
        <f t="shared" si="4"/>
        <v>72628.259445848758</v>
      </c>
      <c r="E96" s="83">
        <f>MAX($D$3:D96)</f>
        <v>72628.259445848758</v>
      </c>
      <c r="F96" s="20">
        <f t="shared" si="5"/>
        <v>0</v>
      </c>
    </row>
    <row r="97" spans="1:6">
      <c r="A97" s="5">
        <v>1965</v>
      </c>
      <c r="B97" s="25">
        <f>'Exhibit 6'!M101</f>
        <v>0</v>
      </c>
      <c r="C97" s="20">
        <f>'Exhibit 6'!J101</f>
        <v>9.4146824527425288E-2</v>
      </c>
      <c r="D97" s="18">
        <f t="shared" si="4"/>
        <v>79465.979443629403</v>
      </c>
      <c r="E97" s="83">
        <f>MAX($D$3:D97)</f>
        <v>79465.979443629403</v>
      </c>
      <c r="F97" s="20">
        <f t="shared" si="5"/>
        <v>0</v>
      </c>
    </row>
    <row r="98" spans="1:6">
      <c r="A98" s="5">
        <v>1966</v>
      </c>
      <c r="B98" s="25">
        <f>'Exhibit 6'!M102</f>
        <v>0</v>
      </c>
      <c r="C98" s="20">
        <f>'Exhibit 6'!J102</f>
        <v>-9.5579872244015651E-2</v>
      </c>
      <c r="D98" s="18">
        <f t="shared" si="4"/>
        <v>71870.631280661735</v>
      </c>
      <c r="E98" s="83">
        <f>MAX($D$3:D98)</f>
        <v>79465.979443629403</v>
      </c>
      <c r="F98" s="20">
        <f t="shared" si="5"/>
        <v>9.5579872244015651E-2</v>
      </c>
    </row>
    <row r="99" spans="1:6">
      <c r="A99" s="5">
        <v>1967</v>
      </c>
      <c r="B99" s="25">
        <f>'Exhibit 6'!M103</f>
        <v>0</v>
      </c>
      <c r="C99" s="20">
        <f>'Exhibit 6'!J103</f>
        <v>0.11915603638516603</v>
      </c>
      <c r="D99" s="18">
        <f t="shared" si="4"/>
        <v>80434.450836565113</v>
      </c>
      <c r="E99" s="83">
        <f>MAX($D$3:D99)</f>
        <v>80434.450836565113</v>
      </c>
      <c r="F99" s="20">
        <f t="shared" si="5"/>
        <v>0</v>
      </c>
    </row>
    <row r="100" spans="1:6">
      <c r="A100" s="5">
        <v>1968</v>
      </c>
      <c r="B100" s="25">
        <f>'Exhibit 6'!M104</f>
        <v>0</v>
      </c>
      <c r="C100" s="20">
        <f>'Exhibit 6'!J104</f>
        <v>5.9356143362463643E-2</v>
      </c>
      <c r="D100" s="18">
        <f t="shared" ref="D100:D131" si="6">D99*(1+C100)</f>
        <v>85208.72963170131</v>
      </c>
      <c r="E100" s="83">
        <f>MAX($D$3:D100)</f>
        <v>85208.72963170131</v>
      </c>
      <c r="F100" s="20">
        <f t="shared" si="5"/>
        <v>0</v>
      </c>
    </row>
    <row r="101" spans="1:6">
      <c r="A101" s="5">
        <v>1969</v>
      </c>
      <c r="B101" s="25">
        <f>'Exhibit 6'!M105</f>
        <v>0</v>
      </c>
      <c r="C101" s="20">
        <f>'Exhibit 6'!J105</f>
        <v>-0.13729961691545389</v>
      </c>
      <c r="D101" s="18">
        <f t="shared" si="6"/>
        <v>73509.603695416241</v>
      </c>
      <c r="E101" s="83">
        <f>MAX($D$3:D101)</f>
        <v>85208.72963170131</v>
      </c>
      <c r="F101" s="20">
        <f t="shared" si="5"/>
        <v>0.13729961691545378</v>
      </c>
    </row>
    <row r="102" spans="1:6">
      <c r="A102" s="5">
        <v>1970</v>
      </c>
      <c r="B102" s="25">
        <f>'Exhibit 6'!M106</f>
        <v>1</v>
      </c>
      <c r="C102" s="20">
        <f>'Exhibit 6'!J106</f>
        <v>1.6213277660587E-2</v>
      </c>
      <c r="D102" s="18">
        <f t="shared" si="6"/>
        <v>74701.435310849731</v>
      </c>
      <c r="E102" s="83">
        <f>MAX($D$3:D102)</f>
        <v>85208.72963170131</v>
      </c>
      <c r="F102" s="20">
        <f t="shared" si="5"/>
        <v>0.12331241606660936</v>
      </c>
    </row>
    <row r="103" spans="1:6">
      <c r="A103" s="5">
        <v>1971</v>
      </c>
      <c r="B103" s="25">
        <f>'Exhibit 6'!M107</f>
        <v>0</v>
      </c>
      <c r="C103" s="20">
        <f>'Exhibit 6'!J107</f>
        <v>0.10178092612530754</v>
      </c>
      <c r="D103" s="18">
        <f t="shared" si="6"/>
        <v>82304.616579677764</v>
      </c>
      <c r="E103" s="83">
        <f>MAX($D$3:D103)</f>
        <v>85208.72963170131</v>
      </c>
      <c r="F103" s="20">
        <f t="shared" si="5"/>
        <v>3.4082341851310649E-2</v>
      </c>
    </row>
    <row r="104" spans="1:6">
      <c r="A104" s="5">
        <v>1972</v>
      </c>
      <c r="B104" s="25">
        <f>'Exhibit 6'!M108</f>
        <v>0</v>
      </c>
      <c r="C104" s="20">
        <f>'Exhibit 6'!J108</f>
        <v>0.13542464856905223</v>
      </c>
      <c r="D104" s="18">
        <f t="shared" si="6"/>
        <v>93450.690355591214</v>
      </c>
      <c r="E104" s="83">
        <f>MAX($D$3:D104)</f>
        <v>93450.690355591214</v>
      </c>
      <c r="F104" s="20">
        <f t="shared" si="5"/>
        <v>0</v>
      </c>
    </row>
    <row r="105" spans="1:6">
      <c r="A105" s="5">
        <v>1973</v>
      </c>
      <c r="B105" s="25">
        <f>'Exhibit 6'!M109</f>
        <v>0</v>
      </c>
      <c r="C105" s="20">
        <f>'Exhibit 6'!J109</f>
        <v>-0.23197022600143669</v>
      </c>
      <c r="D105" s="18">
        <f t="shared" si="6"/>
        <v>71772.912593814443</v>
      </c>
      <c r="E105" s="83">
        <f>MAX($D$3:D105)</f>
        <v>93450.690355591214</v>
      </c>
      <c r="F105" s="20">
        <f t="shared" si="5"/>
        <v>0.23197022600143669</v>
      </c>
    </row>
    <row r="106" spans="1:6">
      <c r="A106" s="5">
        <v>1974</v>
      </c>
      <c r="B106" s="25">
        <f>'Exhibit 6'!M110</f>
        <v>1</v>
      </c>
      <c r="C106" s="20">
        <f>'Exhibit 6'!J110</f>
        <v>-0.29122800150419448</v>
      </c>
      <c r="D106" s="18">
        <f t="shared" si="6"/>
        <v>50870.630696982633</v>
      </c>
      <c r="E106" s="83">
        <f>MAX($D$3:D106)</f>
        <v>93450.690355591214</v>
      </c>
      <c r="F106" s="20">
        <f t="shared" si="5"/>
        <v>0.45564200217875639</v>
      </c>
    </row>
    <row r="107" spans="1:6">
      <c r="A107" s="5">
        <v>1975</v>
      </c>
      <c r="B107" s="25">
        <f>'Exhibit 6'!M111</f>
        <v>0</v>
      </c>
      <c r="C107" s="20">
        <f>'Exhibit 6'!J111</f>
        <v>0.29838813623852833</v>
      </c>
      <c r="D107" s="18">
        <f t="shared" si="6"/>
        <v>66049.823379933747</v>
      </c>
      <c r="E107" s="83">
        <f>MAX($D$3:D107)</f>
        <v>93450.690355591214</v>
      </c>
      <c r="F107" s="20">
        <f t="shared" si="5"/>
        <v>0.29321203376233862</v>
      </c>
    </row>
    <row r="108" spans="1:6">
      <c r="A108" s="5">
        <v>1976</v>
      </c>
      <c r="B108" s="25">
        <f>'Exhibit 6'!M112</f>
        <v>0</v>
      </c>
      <c r="C108" s="20">
        <f>'Exhibit 6'!J112</f>
        <v>5.8363555823807811E-2</v>
      </c>
      <c r="D108" s="18">
        <f t="shared" si="6"/>
        <v>69904.72593392116</v>
      </c>
      <c r="E108" s="83">
        <f>MAX($D$3:D108)</f>
        <v>93450.690355591214</v>
      </c>
      <c r="F108" s="20">
        <f t="shared" si="5"/>
        <v>0.25196137483923131</v>
      </c>
    </row>
    <row r="109" spans="1:6">
      <c r="A109" s="5">
        <v>1977</v>
      </c>
      <c r="B109" s="25">
        <f>'Exhibit 6'!M113</f>
        <v>0</v>
      </c>
      <c r="C109" s="20">
        <f>'Exhibit 6'!J113</f>
        <v>-0.14415643964935942</v>
      </c>
      <c r="D109" s="18">
        <f t="shared" si="6"/>
        <v>59827.509528622846</v>
      </c>
      <c r="E109" s="83">
        <f>MAX($D$3:D109)</f>
        <v>93450.690355591214</v>
      </c>
      <c r="F109" s="20">
        <f t="shared" si="5"/>
        <v>0.35979595976260936</v>
      </c>
    </row>
    <row r="110" spans="1:6">
      <c r="A110" s="5">
        <v>1978</v>
      </c>
      <c r="B110" s="25">
        <f>'Exhibit 6'!M114</f>
        <v>0</v>
      </c>
      <c r="C110" s="20">
        <f>'Exhibit 6'!J114</f>
        <v>6.240595709818586E-2</v>
      </c>
      <c r="D110" s="18">
        <f t="shared" si="6"/>
        <v>63561.10252155739</v>
      </c>
      <c r="E110" s="83">
        <f>MAX($D$3:D110)</f>
        <v>93450.690355591214</v>
      </c>
      <c r="F110" s="20">
        <f t="shared" si="5"/>
        <v>0.3198434138934696</v>
      </c>
    </row>
    <row r="111" spans="1:6">
      <c r="A111" s="5">
        <v>1979</v>
      </c>
      <c r="B111" s="25">
        <f>'Exhibit 6'!M115</f>
        <v>0</v>
      </c>
      <c r="C111" s="20">
        <f>'Exhibit 6'!J115</f>
        <v>2.5894889524092912E-2</v>
      </c>
      <c r="D111" s="18">
        <f t="shared" si="6"/>
        <v>65207.010249382663</v>
      </c>
      <c r="E111" s="83">
        <f>MAX($D$3:D111)</f>
        <v>93450.690355591214</v>
      </c>
      <c r="F111" s="20">
        <f t="shared" si="5"/>
        <v>0.3022308342371568</v>
      </c>
    </row>
    <row r="112" spans="1:6">
      <c r="A112" s="5">
        <v>1980</v>
      </c>
      <c r="B112" s="25">
        <f>'Exhibit 6'!M116</f>
        <v>0</v>
      </c>
      <c r="C112" s="20">
        <f>'Exhibit 6'!J116</f>
        <v>0.12219177684540949</v>
      </c>
      <c r="D112" s="18">
        <f t="shared" si="6"/>
        <v>73174.770694531559</v>
      </c>
      <c r="E112" s="83">
        <f>MAX($D$3:D112)</f>
        <v>93450.690355591214</v>
      </c>
      <c r="F112" s="20">
        <f t="shared" si="5"/>
        <v>0.21696918004465582</v>
      </c>
    </row>
    <row r="113" spans="1:6">
      <c r="A113" s="5">
        <v>1981</v>
      </c>
      <c r="B113" s="25">
        <f>'Exhibit 6'!M117</f>
        <v>1</v>
      </c>
      <c r="C113" s="20">
        <f>'Exhibit 6'!J117</f>
        <v>-0.14027362952167666</v>
      </c>
      <c r="D113" s="18">
        <f t="shared" si="6"/>
        <v>62910.280019793194</v>
      </c>
      <c r="E113" s="83">
        <f>MAX($D$3:D113)</f>
        <v>93450.690355591214</v>
      </c>
      <c r="F113" s="20">
        <f t="shared" si="5"/>
        <v>0.32680775518712657</v>
      </c>
    </row>
    <row r="114" spans="1:6">
      <c r="A114" s="5">
        <v>1982</v>
      </c>
      <c r="B114" s="25">
        <f>'Exhibit 6'!M118</f>
        <v>1</v>
      </c>
      <c r="C114" s="20">
        <f>'Exhibit 6'!J118</f>
        <v>0.24259127126942825</v>
      </c>
      <c r="D114" s="18">
        <f t="shared" si="6"/>
        <v>78171.764825710532</v>
      </c>
      <c r="E114" s="83">
        <f>MAX($D$3:D114)</f>
        <v>93450.690355591214</v>
      </c>
      <c r="F114" s="20">
        <f t="shared" si="5"/>
        <v>0.16349719270925145</v>
      </c>
    </row>
    <row r="115" spans="1:6">
      <c r="A115" s="5">
        <v>1983</v>
      </c>
      <c r="B115" s="25">
        <f>'Exhibit 6'!M119</f>
        <v>0</v>
      </c>
      <c r="C115" s="20">
        <f>'Exhibit 6'!J119</f>
        <v>0.15342042469845607</v>
      </c>
      <c r="D115" s="18">
        <f t="shared" si="6"/>
        <v>90164.910184698878</v>
      </c>
      <c r="E115" s="83">
        <f>MAX($D$3:D115)</f>
        <v>93450.690355591214</v>
      </c>
      <c r="F115" s="20">
        <f t="shared" si="5"/>
        <v>3.5160576753254014E-2</v>
      </c>
    </row>
    <row r="116" spans="1:6">
      <c r="A116" s="5">
        <v>1984</v>
      </c>
      <c r="B116" s="25">
        <f>'Exhibit 6'!M120</f>
        <v>0</v>
      </c>
      <c r="C116" s="20">
        <f>'Exhibit 6'!J120</f>
        <v>3.9889211351507248E-2</v>
      </c>
      <c r="D116" s="18">
        <f t="shared" si="6"/>
        <v>93761.517343546002</v>
      </c>
      <c r="E116" s="83">
        <f>MAX($D$3:D116)</f>
        <v>93761.517343546002</v>
      </c>
      <c r="F116" s="20">
        <f t="shared" si="5"/>
        <v>0</v>
      </c>
    </row>
    <row r="117" spans="1:6">
      <c r="A117" s="5">
        <v>1985</v>
      </c>
      <c r="B117" s="25">
        <f>'Exhibit 6'!M121</f>
        <v>0</v>
      </c>
      <c r="C117" s="20">
        <f>'Exhibit 6'!J121</f>
        <v>0.21208753126785118</v>
      </c>
      <c r="D117" s="18">
        <f t="shared" si="6"/>
        <v>113647.16608486649</v>
      </c>
      <c r="E117" s="83">
        <f>MAX($D$3:D117)</f>
        <v>113647.16608486649</v>
      </c>
      <c r="F117" s="20">
        <f t="shared" si="5"/>
        <v>0</v>
      </c>
    </row>
    <row r="118" spans="1:6">
      <c r="A118" s="5">
        <v>1986</v>
      </c>
      <c r="B118" s="25">
        <f>'Exhibit 6'!M122</f>
        <v>0</v>
      </c>
      <c r="C118" s="20">
        <f>'Exhibit 6'!J122</f>
        <v>0.29144033829087324</v>
      </c>
      <c r="D118" s="18">
        <f t="shared" si="6"/>
        <v>146768.53461443904</v>
      </c>
      <c r="E118" s="83">
        <f>MAX($D$3:D118)</f>
        <v>146768.53461443904</v>
      </c>
      <c r="F118" s="20">
        <f t="shared" si="5"/>
        <v>0</v>
      </c>
    </row>
    <row r="119" spans="1:6">
      <c r="A119" s="5">
        <v>1987</v>
      </c>
      <c r="B119" s="25">
        <f>'Exhibit 6'!M123</f>
        <v>0</v>
      </c>
      <c r="C119" s="20">
        <f>'Exhibit 6'!J123</f>
        <v>-5.7860742619374128E-2</v>
      </c>
      <c r="D119" s="18">
        <f t="shared" si="6"/>
        <v>138276.39820849028</v>
      </c>
      <c r="E119" s="83">
        <f>MAX($D$3:D119)</f>
        <v>146768.53461443904</v>
      </c>
      <c r="F119" s="20">
        <f t="shared" si="5"/>
        <v>5.7860742619374128E-2</v>
      </c>
    </row>
    <row r="120" spans="1:6">
      <c r="A120" s="5">
        <v>1988</v>
      </c>
      <c r="B120" s="25">
        <f>'Exhibit 6'!M124</f>
        <v>0</v>
      </c>
      <c r="C120" s="20">
        <f>'Exhibit 6'!J124</f>
        <v>0.1257559062158049</v>
      </c>
      <c r="D120" s="18">
        <f t="shared" si="6"/>
        <v>155665.47197345647</v>
      </c>
      <c r="E120" s="83">
        <f>MAX($D$3:D120)</f>
        <v>155665.47197345647</v>
      </c>
      <c r="F120" s="20">
        <f t="shared" si="5"/>
        <v>0</v>
      </c>
    </row>
    <row r="121" spans="1:6">
      <c r="A121" s="5">
        <v>1989</v>
      </c>
      <c r="B121" s="25">
        <f>'Exhibit 6'!M125</f>
        <v>0</v>
      </c>
      <c r="C121" s="20">
        <f>'Exhibit 6'!J125</f>
        <v>0.16906158905388069</v>
      </c>
      <c r="D121" s="18">
        <f t="shared" si="6"/>
        <v>181982.52402611135</v>
      </c>
      <c r="E121" s="83">
        <f>MAX($D$3:D121)</f>
        <v>181982.52402611135</v>
      </c>
      <c r="F121" s="20">
        <f t="shared" si="5"/>
        <v>0</v>
      </c>
    </row>
    <row r="122" spans="1:6">
      <c r="A122" s="5">
        <v>1990</v>
      </c>
      <c r="B122" s="25">
        <f>'Exhibit 6'!M126</f>
        <v>1</v>
      </c>
      <c r="C122" s="20">
        <f>'Exhibit 6'!J126</f>
        <v>-6.0117969503558633E-2</v>
      </c>
      <c r="D122" s="18">
        <f t="shared" si="6"/>
        <v>171042.10419652896</v>
      </c>
      <c r="E122" s="83">
        <f>MAX($D$3:D122)</f>
        <v>181982.52402611135</v>
      </c>
      <c r="F122" s="20">
        <f t="shared" si="5"/>
        <v>6.0117969503558633E-2</v>
      </c>
    </row>
    <row r="123" spans="1:6">
      <c r="A123" s="5">
        <v>1991</v>
      </c>
      <c r="B123" s="25">
        <f>'Exhibit 6'!M127</f>
        <v>0</v>
      </c>
      <c r="C123" s="20">
        <f>'Exhibit 6'!J127</f>
        <v>0.2824137988567692</v>
      </c>
      <c r="D123" s="18">
        <f t="shared" si="6"/>
        <v>219346.75460712606</v>
      </c>
      <c r="E123" s="83">
        <f>MAX($D$3:D123)</f>
        <v>219346.75460712606</v>
      </c>
      <c r="F123" s="20">
        <f t="shared" si="5"/>
        <v>0</v>
      </c>
    </row>
    <row r="124" spans="1:6">
      <c r="A124" s="5">
        <v>1992</v>
      </c>
      <c r="B124" s="25">
        <f>'Exhibit 6'!M128</f>
        <v>0</v>
      </c>
      <c r="C124" s="20">
        <f>'Exhibit 6'!J128</f>
        <v>4.1830560823749252E-2</v>
      </c>
      <c r="D124" s="18">
        <f t="shared" si="6"/>
        <v>228522.15236721144</v>
      </c>
      <c r="E124" s="83">
        <f>MAX($D$3:D124)</f>
        <v>228522.15236721144</v>
      </c>
      <c r="F124" s="20">
        <f t="shared" si="5"/>
        <v>0</v>
      </c>
    </row>
    <row r="125" spans="1:6">
      <c r="A125" s="5">
        <v>1993</v>
      </c>
      <c r="B125" s="25">
        <f>'Exhibit 6'!M129</f>
        <v>0</v>
      </c>
      <c r="C125" s="20">
        <f>'Exhibit 6'!J129</f>
        <v>8.8191117277393927E-2</v>
      </c>
      <c r="D125" s="18">
        <f t="shared" si="6"/>
        <v>248675.77630711067</v>
      </c>
      <c r="E125" s="83">
        <f>MAX($D$3:D125)</f>
        <v>248675.77630711067</v>
      </c>
      <c r="F125" s="20">
        <f t="shared" si="5"/>
        <v>0</v>
      </c>
    </row>
    <row r="126" spans="1:6">
      <c r="A126" s="5">
        <v>1994</v>
      </c>
      <c r="B126" s="25">
        <f>'Exhibit 6'!M130</f>
        <v>0</v>
      </c>
      <c r="C126" s="20">
        <f>'Exhibit 6'!J130</f>
        <v>-1.6091216933280306E-2</v>
      </c>
      <c r="D126" s="18">
        <f t="shared" si="6"/>
        <v>244674.28044450108</v>
      </c>
      <c r="E126" s="83">
        <f>MAX($D$3:D126)</f>
        <v>248675.77630711067</v>
      </c>
      <c r="F126" s="20">
        <f t="shared" si="5"/>
        <v>1.6091216933280195E-2</v>
      </c>
    </row>
    <row r="127" spans="1:6">
      <c r="A127" s="5">
        <v>1995</v>
      </c>
      <c r="B127" s="25">
        <f>'Exhibit 6'!M131</f>
        <v>0</v>
      </c>
      <c r="C127" s="20">
        <f>'Exhibit 6'!J131</f>
        <v>0.3144078619495343</v>
      </c>
      <c r="D127" s="18">
        <f t="shared" si="6"/>
        <v>321601.7978330974</v>
      </c>
      <c r="E127" s="83">
        <f>MAX($D$3:D127)</f>
        <v>321601.7978330974</v>
      </c>
      <c r="F127" s="20">
        <f t="shared" si="5"/>
        <v>0</v>
      </c>
    </row>
    <row r="128" spans="1:6">
      <c r="A128" s="5">
        <v>1996</v>
      </c>
      <c r="B128" s="25">
        <f>'Exhibit 6'!M132</f>
        <v>0</v>
      </c>
      <c r="C128" s="20">
        <f>'Exhibit 6'!J132</f>
        <v>0.23375671692216038</v>
      </c>
      <c r="D128" s="18">
        <f t="shared" si="6"/>
        <v>396778.37825082662</v>
      </c>
      <c r="E128" s="83">
        <f>MAX($D$3:D128)</f>
        <v>396778.37825082662</v>
      </c>
      <c r="F128" s="20">
        <f t="shared" si="5"/>
        <v>0</v>
      </c>
    </row>
    <row r="129" spans="1:6">
      <c r="A129" s="5">
        <v>1997</v>
      </c>
      <c r="B129" s="25">
        <f>'Exhibit 6'!M133</f>
        <v>0</v>
      </c>
      <c r="C129" s="20">
        <f>'Exhibit 6'!J133</f>
        <v>0.25774177096979356</v>
      </c>
      <c r="D129" s="18">
        <f t="shared" si="6"/>
        <v>499044.74014371727</v>
      </c>
      <c r="E129" s="83">
        <f>MAX($D$3:D129)</f>
        <v>499044.74014371727</v>
      </c>
      <c r="F129" s="20">
        <f t="shared" si="5"/>
        <v>0</v>
      </c>
    </row>
    <row r="130" spans="1:6">
      <c r="A130" s="5">
        <v>1998</v>
      </c>
      <c r="B130" s="25">
        <f>'Exhibit 6'!M134</f>
        <v>0</v>
      </c>
      <c r="C130" s="20">
        <f>'Exhibit 6'!J134</f>
        <v>0.29150296947092147</v>
      </c>
      <c r="D130" s="18">
        <f t="shared" si="6"/>
        <v>644517.76379445521</v>
      </c>
      <c r="E130" s="83">
        <f>MAX($D$3:D130)</f>
        <v>644517.76379445521</v>
      </c>
      <c r="F130" s="20">
        <f t="shared" si="5"/>
        <v>0</v>
      </c>
    </row>
    <row r="131" spans="1:6">
      <c r="A131" s="5">
        <v>1999</v>
      </c>
      <c r="B131" s="25">
        <f>'Exhibit 6'!M135</f>
        <v>0</v>
      </c>
      <c r="C131" s="20">
        <f>'Exhibit 6'!J135</f>
        <v>0.12417065786098447</v>
      </c>
      <c r="D131" s="18">
        <f t="shared" si="6"/>
        <v>724547.95852790331</v>
      </c>
      <c r="E131" s="83">
        <f>MAX($D$3:D131)</f>
        <v>724547.95852790331</v>
      </c>
      <c r="F131" s="20">
        <f t="shared" si="5"/>
        <v>0</v>
      </c>
    </row>
    <row r="132" spans="1:6">
      <c r="A132" s="5">
        <v>2000</v>
      </c>
      <c r="B132" s="25">
        <f>'Exhibit 6'!M136</f>
        <v>0</v>
      </c>
      <c r="C132" s="20">
        <f>'Exhibit 6'!J136</f>
        <v>-8.8988770964202546E-2</v>
      </c>
      <c r="D132" s="18">
        <f t="shared" ref="D132:D143" si="7">D131*(1+C132)</f>
        <v>660071.3261938832</v>
      </c>
      <c r="E132" s="83">
        <f>MAX($D$3:D132)</f>
        <v>724547.95852790331</v>
      </c>
      <c r="F132" s="20">
        <f t="shared" si="5"/>
        <v>8.8988770964202546E-2</v>
      </c>
    </row>
    <row r="133" spans="1:6">
      <c r="A133" s="5">
        <v>2001</v>
      </c>
      <c r="B133" s="25">
        <f>'Exhibit 6'!M137</f>
        <v>1</v>
      </c>
      <c r="C133" s="20">
        <f>'Exhibit 6'!J137</f>
        <v>-0.14128031276092845</v>
      </c>
      <c r="D133" s="18">
        <f t="shared" si="7"/>
        <v>566816.24278469058</v>
      </c>
      <c r="E133" s="83">
        <f>MAX($D$3:D133)</f>
        <v>724547.95852790331</v>
      </c>
      <c r="F133" s="20">
        <f t="shared" si="5"/>
        <v>0.21769672233109782</v>
      </c>
    </row>
    <row r="134" spans="1:6">
      <c r="A134" s="5">
        <v>2002</v>
      </c>
      <c r="B134" s="25">
        <f>'Exhibit 6'!M138</f>
        <v>0</v>
      </c>
      <c r="C134" s="20">
        <f>'Exhibit 6'!J138</f>
        <v>-0.22046516192497956</v>
      </c>
      <c r="D134" s="18">
        <f t="shared" si="7"/>
        <v>441853.00803745526</v>
      </c>
      <c r="E134" s="83">
        <f>MAX($D$3:D134)</f>
        <v>724547.95852790331</v>
      </c>
      <c r="F134" s="20">
        <f t="shared" si="5"/>
        <v>0.3901673411168145</v>
      </c>
    </row>
    <row r="135" spans="1:6">
      <c r="A135" s="5">
        <v>2003</v>
      </c>
      <c r="B135" s="25">
        <f>'Exhibit 6'!M139</f>
        <v>0</v>
      </c>
      <c r="C135" s="20">
        <f>'Exhibit 6'!J139</f>
        <v>0.20253493155982416</v>
      </c>
      <c r="D135" s="18">
        <f t="shared" si="7"/>
        <v>531343.67677982373</v>
      </c>
      <c r="E135" s="83">
        <f>MAX($D$3:D135)</f>
        <v>724547.95852790331</v>
      </c>
      <c r="F135" s="20">
        <f t="shared" si="5"/>
        <v>0.26665492528696288</v>
      </c>
    </row>
    <row r="136" spans="1:6">
      <c r="A136" s="5">
        <v>2004</v>
      </c>
      <c r="B136" s="25">
        <f>'Exhibit 6'!M140</f>
        <v>0</v>
      </c>
      <c r="C136" s="20">
        <f>'Exhibit 6'!J140</f>
        <v>9.5177920163529661E-2</v>
      </c>
      <c r="D136" s="18">
        <f t="shared" si="7"/>
        <v>581915.86282777006</v>
      </c>
      <c r="E136" s="83">
        <f>MAX($D$3:D136)</f>
        <v>724547.95852790331</v>
      </c>
      <c r="F136" s="20">
        <f t="shared" si="5"/>
        <v>0.19685666631360788</v>
      </c>
    </row>
    <row r="137" spans="1:6">
      <c r="A137" s="5">
        <v>2005</v>
      </c>
      <c r="B137" s="25">
        <f>'Exhibit 6'!M141</f>
        <v>0</v>
      </c>
      <c r="C137" s="20">
        <f>'Exhibit 6'!J141</f>
        <v>2.9901850454641776E-2</v>
      </c>
      <c r="D137" s="18">
        <f t="shared" si="7"/>
        <v>599316.22393522994</v>
      </c>
      <c r="E137" s="83">
        <f>MAX($D$3:D137)</f>
        <v>724547.95852790331</v>
      </c>
      <c r="F137" s="20">
        <f t="shared" ref="F137:F143" si="8">1-D137/E137</f>
        <v>0.17284119445607482</v>
      </c>
    </row>
    <row r="138" spans="1:6">
      <c r="A138" s="5">
        <v>2006</v>
      </c>
      <c r="B138" s="25">
        <f>'Exhibit 6'!M142</f>
        <v>0</v>
      </c>
      <c r="C138" s="20">
        <f>'Exhibit 6'!J142</f>
        <v>0.11879838856978786</v>
      </c>
      <c r="D138" s="18">
        <f t="shared" si="7"/>
        <v>670514.02558246534</v>
      </c>
      <c r="E138" s="83">
        <f>MAX($D$3:D138)</f>
        <v>724547.95852790331</v>
      </c>
      <c r="F138" s="20">
        <f t="shared" si="8"/>
        <v>7.4576061266146021E-2</v>
      </c>
    </row>
    <row r="139" spans="1:6">
      <c r="A139" s="5">
        <v>2007</v>
      </c>
      <c r="B139" s="25">
        <f>'Exhibit 6'!M143</f>
        <v>0</v>
      </c>
      <c r="C139" s="20">
        <f>'Exhibit 6'!J143</f>
        <v>1.986355452692079E-2</v>
      </c>
      <c r="D139" s="18">
        <f t="shared" si="7"/>
        <v>683832.81749068783</v>
      </c>
      <c r="E139" s="83">
        <f>MAX($D$3:D139)</f>
        <v>724547.95852790331</v>
      </c>
      <c r="F139" s="20">
        <f t="shared" si="8"/>
        <v>5.6193852398588318E-2</v>
      </c>
    </row>
    <row r="140" spans="1:6">
      <c r="A140" s="5">
        <v>2008</v>
      </c>
      <c r="B140" s="25">
        <f>'Exhibit 6'!M144</f>
        <v>1</v>
      </c>
      <c r="C140" s="20">
        <f>'Exhibit 6'!J144</f>
        <v>-0.38744151939709315</v>
      </c>
      <c r="D140" s="18">
        <f t="shared" si="7"/>
        <v>418887.59166850062</v>
      </c>
      <c r="E140" s="83">
        <f>MAX($D$3:D140)</f>
        <v>724547.95852790331</v>
      </c>
      <c r="F140" s="20">
        <f t="shared" si="8"/>
        <v>0.42186354024159645</v>
      </c>
    </row>
    <row r="141" spans="1:6">
      <c r="A141" s="5">
        <v>2009</v>
      </c>
      <c r="B141" s="25">
        <f>'Exhibit 6'!M145</f>
        <v>0</v>
      </c>
      <c r="C141" s="20">
        <f>'Exhibit 6'!J145</f>
        <v>0.25781398189470295</v>
      </c>
      <c r="D141" s="18">
        <f t="shared" si="7"/>
        <v>526882.66964283912</v>
      </c>
      <c r="E141" s="83">
        <f>MAX($D$3:D141)</f>
        <v>724547.95852790331</v>
      </c>
      <c r="F141" s="20">
        <f t="shared" si="8"/>
        <v>0.2728118774727758</v>
      </c>
    </row>
    <row r="142" spans="1:6">
      <c r="A142" s="5">
        <v>2010</v>
      </c>
      <c r="B142" s="25">
        <f>'Exhibit 6'!M146</f>
        <v>0</v>
      </c>
      <c r="C142" s="20">
        <f>'Exhibit 6'!J146</f>
        <v>0.12030158158449566</v>
      </c>
      <c r="D142" s="18">
        <f t="shared" si="7"/>
        <v>590267.48811033403</v>
      </c>
      <c r="E142" s="83">
        <f>MAX($D$3:D142)</f>
        <v>724547.95852790331</v>
      </c>
      <c r="F142" s="20">
        <f t="shared" si="8"/>
        <v>0.18532999622329061</v>
      </c>
    </row>
    <row r="143" spans="1:6">
      <c r="A143" s="5">
        <v>2011</v>
      </c>
      <c r="B143" s="25">
        <f>'Exhibit 6'!M147</f>
        <v>0</v>
      </c>
      <c r="C143" s="20">
        <f>'Exhibit 6'!J147</f>
        <v>4.8420189136531011E-3</v>
      </c>
      <c r="D143" s="18">
        <f t="shared" si="7"/>
        <v>593125.57445187878</v>
      </c>
      <c r="E143" s="83">
        <f>MAX($D$3:D143)</f>
        <v>724547.95852790331</v>
      </c>
      <c r="F143" s="20">
        <f t="shared" si="8"/>
        <v>0.18138534865661793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zoomScale="90" zoomScaleNormal="90" workbookViewId="0">
      <pane xSplit="1" ySplit="4" topLeftCell="B139" activePane="bottomRight" state="frozen"/>
      <selection pane="topRight" activeCell="B1" sqref="B1"/>
      <selection pane="bottomLeft" activeCell="A4" sqref="A4"/>
      <selection pane="bottomRight" activeCell="E145" sqref="E145"/>
    </sheetView>
  </sheetViews>
  <sheetFormatPr defaultColWidth="9.109375" defaultRowHeight="15.6"/>
  <cols>
    <col min="1" max="4" width="12.6640625" style="5" customWidth="1"/>
    <col min="5" max="7" width="12.6640625" style="22" customWidth="1"/>
    <col min="8" max="11" width="12.6640625" style="5" customWidth="1"/>
    <col min="12" max="12" width="11.5546875" style="5" customWidth="1"/>
    <col min="13" max="18" width="0" style="5" hidden="1" customWidth="1"/>
    <col min="19" max="16384" width="9.109375" style="5"/>
  </cols>
  <sheetData>
    <row r="1" spans="1:18">
      <c r="A1" s="4" t="s">
        <v>216</v>
      </c>
    </row>
    <row r="2" spans="1:18">
      <c r="I2" s="9" t="s">
        <v>37</v>
      </c>
      <c r="J2" s="9" t="s">
        <v>39</v>
      </c>
      <c r="K2" s="9" t="s">
        <v>41</v>
      </c>
      <c r="L2" s="9"/>
    </row>
    <row r="3" spans="1:18">
      <c r="A3" s="10"/>
      <c r="B3" s="139" t="s">
        <v>33</v>
      </c>
      <c r="C3" s="139"/>
      <c r="D3" s="139"/>
      <c r="E3" s="139"/>
      <c r="F3" s="11" t="s">
        <v>50</v>
      </c>
      <c r="G3" s="11" t="s">
        <v>35</v>
      </c>
      <c r="H3" s="12" t="s">
        <v>36</v>
      </c>
      <c r="I3" s="9" t="s">
        <v>38</v>
      </c>
      <c r="J3" s="9" t="s">
        <v>40</v>
      </c>
      <c r="K3" s="9" t="s">
        <v>40</v>
      </c>
      <c r="L3" s="9"/>
    </row>
    <row r="4" spans="1:18">
      <c r="A4" s="13" t="s">
        <v>27</v>
      </c>
      <c r="B4" s="13" t="s">
        <v>28</v>
      </c>
      <c r="C4" s="13" t="s">
        <v>29</v>
      </c>
      <c r="D4" s="13" t="s">
        <v>30</v>
      </c>
      <c r="E4" s="14" t="s">
        <v>47</v>
      </c>
      <c r="F4" s="14" t="s">
        <v>47</v>
      </c>
      <c r="G4" s="14" t="s">
        <v>34</v>
      </c>
      <c r="H4" s="13" t="s">
        <v>89</v>
      </c>
      <c r="I4" s="13" t="s">
        <v>129</v>
      </c>
      <c r="J4" s="14" t="s">
        <v>130</v>
      </c>
      <c r="K4" s="14" t="s">
        <v>130</v>
      </c>
      <c r="L4" s="28"/>
      <c r="M4" s="7" t="s">
        <v>87</v>
      </c>
      <c r="N4" s="5" t="s">
        <v>86</v>
      </c>
      <c r="P4" s="5" t="s">
        <v>110</v>
      </c>
      <c r="Q4" s="5" t="s">
        <v>54</v>
      </c>
      <c r="R4" s="5" t="s">
        <v>111</v>
      </c>
    </row>
    <row r="5" spans="1:18">
      <c r="A5" s="5">
        <v>1871</v>
      </c>
      <c r="B5" s="16">
        <v>4.8600000000000003</v>
      </c>
      <c r="C5" s="16">
        <v>0.4</v>
      </c>
      <c r="D5" s="16">
        <v>0.26</v>
      </c>
      <c r="H5" s="17">
        <v>0</v>
      </c>
      <c r="I5" s="18">
        <v>7.5919999999999996</v>
      </c>
      <c r="J5" s="18"/>
      <c r="K5" s="18"/>
      <c r="L5" s="18"/>
      <c r="M5" s="19">
        <f>D5/B5</f>
        <v>5.3497942386831275E-2</v>
      </c>
      <c r="N5" s="19">
        <f>D6/B5</f>
        <v>6.1728395061728392E-2</v>
      </c>
      <c r="Q5" s="37">
        <f t="shared" ref="Q5:Q68" si="0">B5/C5</f>
        <v>12.15</v>
      </c>
    </row>
    <row r="6" spans="1:18">
      <c r="A6" s="5">
        <v>1872</v>
      </c>
      <c r="B6" s="16">
        <v>5.1100000000000003</v>
      </c>
      <c r="C6" s="16">
        <v>0.43</v>
      </c>
      <c r="D6" s="16">
        <v>0.3</v>
      </c>
      <c r="E6" s="20">
        <f t="shared" ref="E6:E37" si="1">(B6+D6)/B5-1</f>
        <v>0.11316872427983538</v>
      </c>
      <c r="F6" s="22">
        <v>6.3500000000000001E-2</v>
      </c>
      <c r="G6" s="20">
        <f>E6-F6</f>
        <v>4.9668724279835375E-2</v>
      </c>
      <c r="H6" s="17">
        <v>0</v>
      </c>
      <c r="I6" s="18">
        <v>8.23</v>
      </c>
      <c r="J6" s="18"/>
      <c r="K6" s="18"/>
      <c r="L6" s="18"/>
      <c r="M6" s="19">
        <f t="shared" ref="M6:M69" si="2">D6/B6</f>
        <v>5.8708414872798431E-2</v>
      </c>
      <c r="N6" s="19">
        <f t="shared" ref="N6:N69" si="3">D7/B6</f>
        <v>6.4579256360078274E-2</v>
      </c>
      <c r="Q6" s="37">
        <f t="shared" si="0"/>
        <v>11.88372093023256</v>
      </c>
    </row>
    <row r="7" spans="1:18">
      <c r="A7" s="5">
        <v>1873</v>
      </c>
      <c r="B7" s="16">
        <v>4.66</v>
      </c>
      <c r="C7" s="16">
        <v>0.46</v>
      </c>
      <c r="D7" s="16">
        <v>0.33</v>
      </c>
      <c r="E7" s="20">
        <f t="shared" si="1"/>
        <v>-2.3483365949119372E-2</v>
      </c>
      <c r="F7" s="20">
        <v>7.8100000000000003E-2</v>
      </c>
      <c r="G7" s="20">
        <f t="shared" ref="G7:G37" si="4">E7-F7</f>
        <v>-0.10158336594911938</v>
      </c>
      <c r="H7" s="17">
        <v>1</v>
      </c>
      <c r="I7" s="18">
        <v>8.7530000000000001</v>
      </c>
      <c r="J7" s="18"/>
      <c r="K7" s="18"/>
      <c r="L7" s="18"/>
      <c r="M7" s="19">
        <f t="shared" si="2"/>
        <v>7.0815450643776826E-2</v>
      </c>
      <c r="N7" s="19">
        <f t="shared" si="3"/>
        <v>7.0815450643776826E-2</v>
      </c>
      <c r="Q7" s="37">
        <f t="shared" si="0"/>
        <v>10.130434782608695</v>
      </c>
    </row>
    <row r="8" spans="1:18">
      <c r="A8" s="5">
        <v>1874</v>
      </c>
      <c r="B8" s="16">
        <v>4.54</v>
      </c>
      <c r="C8" s="16">
        <v>0.46</v>
      </c>
      <c r="D8" s="16">
        <v>0.33</v>
      </c>
      <c r="E8" s="20">
        <f t="shared" si="1"/>
        <v>4.5064377682403345E-2</v>
      </c>
      <c r="F8" s="20">
        <v>8.3499999999999991E-2</v>
      </c>
      <c r="G8" s="20">
        <f t="shared" si="4"/>
        <v>-3.8435622317596646E-2</v>
      </c>
      <c r="H8" s="17">
        <v>1</v>
      </c>
      <c r="I8" s="18">
        <v>8.4819999999999993</v>
      </c>
      <c r="J8" s="18"/>
      <c r="K8" s="18"/>
      <c r="L8" s="18"/>
      <c r="M8" s="19">
        <f t="shared" si="2"/>
        <v>7.2687224669603534E-2</v>
      </c>
      <c r="N8" s="19">
        <f t="shared" si="3"/>
        <v>6.6079295154185022E-2</v>
      </c>
      <c r="Q8" s="37">
        <f t="shared" si="0"/>
        <v>9.8695652173913047</v>
      </c>
    </row>
    <row r="9" spans="1:18">
      <c r="A9" s="5">
        <v>1875</v>
      </c>
      <c r="B9" s="16">
        <v>4.46</v>
      </c>
      <c r="C9" s="16">
        <v>0.36</v>
      </c>
      <c r="D9" s="16">
        <v>0.3</v>
      </c>
      <c r="E9" s="20">
        <f t="shared" si="1"/>
        <v>4.8458149779735615E-2</v>
      </c>
      <c r="F9" s="20">
        <v>6.8600000000000008E-2</v>
      </c>
      <c r="G9" s="20">
        <f t="shared" si="4"/>
        <v>-2.0141850220264393E-2</v>
      </c>
      <c r="H9" s="17">
        <v>1</v>
      </c>
      <c r="I9" s="18">
        <v>8.16</v>
      </c>
      <c r="J9" s="18"/>
      <c r="K9" s="18"/>
      <c r="L9" s="18"/>
      <c r="M9" s="19">
        <f t="shared" si="2"/>
        <v>6.726457399103139E-2</v>
      </c>
      <c r="N9" s="19">
        <f t="shared" si="3"/>
        <v>6.726457399103139E-2</v>
      </c>
      <c r="Q9" s="37">
        <f t="shared" si="0"/>
        <v>12.388888888888889</v>
      </c>
    </row>
    <row r="10" spans="1:18">
      <c r="A10" s="5">
        <v>1876</v>
      </c>
      <c r="B10" s="16">
        <v>3.55</v>
      </c>
      <c r="C10" s="16">
        <v>0.28000000000000003</v>
      </c>
      <c r="D10" s="16">
        <v>0.3</v>
      </c>
      <c r="E10" s="20">
        <f t="shared" si="1"/>
        <v>-0.13677130044843056</v>
      </c>
      <c r="F10" s="20">
        <v>4.9599999999999998E-2</v>
      </c>
      <c r="G10" s="20">
        <f t="shared" si="4"/>
        <v>-0.18637130044843056</v>
      </c>
      <c r="H10" s="17">
        <v>1</v>
      </c>
      <c r="I10" s="18">
        <v>8.3079999999999998</v>
      </c>
      <c r="J10" s="18"/>
      <c r="K10" s="18"/>
      <c r="L10" s="18"/>
      <c r="M10" s="19">
        <f t="shared" si="2"/>
        <v>8.4507042253521125E-2</v>
      </c>
      <c r="N10" s="19">
        <f t="shared" si="3"/>
        <v>5.3521126760563385E-2</v>
      </c>
      <c r="Q10" s="37">
        <f t="shared" si="0"/>
        <v>12.678571428571427</v>
      </c>
    </row>
    <row r="11" spans="1:18">
      <c r="A11" s="5">
        <v>1877</v>
      </c>
      <c r="B11" s="16">
        <v>3.25</v>
      </c>
      <c r="C11" s="16">
        <v>0.3</v>
      </c>
      <c r="D11" s="16">
        <v>0.19</v>
      </c>
      <c r="E11" s="20">
        <f t="shared" si="1"/>
        <v>-3.0985915492957705E-2</v>
      </c>
      <c r="F11" s="20">
        <v>5.33E-2</v>
      </c>
      <c r="G11" s="20">
        <f t="shared" si="4"/>
        <v>-8.4285915492957705E-2</v>
      </c>
      <c r="H11" s="17">
        <v>1</v>
      </c>
      <c r="I11" s="18">
        <v>8.5210000000000008</v>
      </c>
      <c r="J11" s="18"/>
      <c r="K11" s="18"/>
      <c r="L11" s="18"/>
      <c r="M11" s="19">
        <f t="shared" si="2"/>
        <v>5.8461538461538461E-2</v>
      </c>
      <c r="N11" s="19">
        <f t="shared" si="3"/>
        <v>5.5384615384615379E-2</v>
      </c>
      <c r="Q11" s="37">
        <f t="shared" si="0"/>
        <v>10.833333333333334</v>
      </c>
    </row>
    <row r="12" spans="1:18">
      <c r="A12" s="5">
        <v>1878</v>
      </c>
      <c r="B12" s="16">
        <v>3.58</v>
      </c>
      <c r="C12" s="16">
        <v>0.31</v>
      </c>
      <c r="D12" s="16">
        <v>0.18</v>
      </c>
      <c r="E12" s="20">
        <f t="shared" si="1"/>
        <v>0.15692307692307694</v>
      </c>
      <c r="F12" s="20">
        <v>5.0300000000000004E-2</v>
      </c>
      <c r="G12" s="20">
        <f t="shared" si="4"/>
        <v>0.10662307692307693</v>
      </c>
      <c r="H12" s="17">
        <v>1</v>
      </c>
      <c r="I12" s="18">
        <v>8.3789999999999996</v>
      </c>
      <c r="J12" s="18"/>
      <c r="K12" s="18"/>
      <c r="L12" s="18"/>
      <c r="M12" s="19">
        <f t="shared" si="2"/>
        <v>5.0279329608938543E-2</v>
      </c>
      <c r="N12" s="19">
        <f t="shared" si="3"/>
        <v>5.5865921787709501E-2</v>
      </c>
      <c r="Q12" s="37">
        <f t="shared" si="0"/>
        <v>11.548387096774194</v>
      </c>
    </row>
    <row r="13" spans="1:18">
      <c r="A13" s="5">
        <v>1879</v>
      </c>
      <c r="B13" s="16">
        <v>5.1100000000000003</v>
      </c>
      <c r="C13" s="16">
        <v>0.38</v>
      </c>
      <c r="D13" s="16">
        <v>0.2</v>
      </c>
      <c r="E13" s="20">
        <f t="shared" si="1"/>
        <v>0.48324022346368722</v>
      </c>
      <c r="F13" s="20">
        <v>4.9000000000000002E-2</v>
      </c>
      <c r="G13" s="20">
        <f t="shared" si="4"/>
        <v>0.43424022346368724</v>
      </c>
      <c r="H13" s="17">
        <v>0</v>
      </c>
      <c r="I13" s="18">
        <v>9.359</v>
      </c>
      <c r="J13" s="18"/>
      <c r="K13" s="18"/>
      <c r="L13" s="18"/>
      <c r="M13" s="19">
        <f t="shared" si="2"/>
        <v>3.9138943248532287E-2</v>
      </c>
      <c r="N13" s="19">
        <f t="shared" si="3"/>
        <v>5.0880626223091974E-2</v>
      </c>
      <c r="Q13" s="37">
        <f t="shared" si="0"/>
        <v>13.447368421052632</v>
      </c>
    </row>
    <row r="14" spans="1:18">
      <c r="A14" s="5">
        <v>1880</v>
      </c>
      <c r="B14" s="16">
        <v>6.19</v>
      </c>
      <c r="C14" s="16">
        <v>0.49</v>
      </c>
      <c r="D14" s="16">
        <v>0.26</v>
      </c>
      <c r="E14" s="20">
        <f t="shared" si="1"/>
        <v>0.26223091976516621</v>
      </c>
      <c r="F14" s="20">
        <v>4.2500000000000003E-2</v>
      </c>
      <c r="G14" s="20">
        <f t="shared" si="4"/>
        <v>0.2197309197651662</v>
      </c>
      <c r="H14" s="17">
        <v>0</v>
      </c>
      <c r="I14" s="18">
        <v>10.362</v>
      </c>
      <c r="J14" s="18"/>
      <c r="K14" s="18"/>
      <c r="L14" s="18"/>
      <c r="M14" s="19">
        <f t="shared" si="2"/>
        <v>4.2003231017770599E-2</v>
      </c>
      <c r="N14" s="19">
        <f t="shared" si="3"/>
        <v>5.1696284329563809E-2</v>
      </c>
      <c r="Q14" s="37">
        <f t="shared" si="0"/>
        <v>12.632653061224492</v>
      </c>
      <c r="R14" s="5" t="s">
        <v>75</v>
      </c>
    </row>
    <row r="15" spans="1:18">
      <c r="A15" s="5">
        <v>1881</v>
      </c>
      <c r="B15" s="16">
        <v>5.92</v>
      </c>
      <c r="C15" s="16">
        <v>0.44</v>
      </c>
      <c r="D15" s="16">
        <v>0.32</v>
      </c>
      <c r="E15" s="20">
        <f t="shared" si="1"/>
        <v>8.0775444264942209E-3</v>
      </c>
      <c r="F15" s="20">
        <v>5.0999999999999997E-2</v>
      </c>
      <c r="G15" s="20">
        <f t="shared" si="4"/>
        <v>-4.2922455573505776E-2</v>
      </c>
      <c r="H15" s="17">
        <v>0</v>
      </c>
      <c r="I15" s="18">
        <v>11.628</v>
      </c>
      <c r="J15" s="18"/>
      <c r="K15" s="18"/>
      <c r="L15" s="18"/>
      <c r="M15" s="19">
        <f t="shared" si="2"/>
        <v>5.4054054054054057E-2</v>
      </c>
      <c r="N15" s="19">
        <f t="shared" si="3"/>
        <v>5.4054054054054057E-2</v>
      </c>
      <c r="Q15" s="37">
        <f t="shared" si="0"/>
        <v>13.454545454545455</v>
      </c>
    </row>
    <row r="16" spans="1:18">
      <c r="A16" s="5">
        <v>1882</v>
      </c>
      <c r="B16" s="16">
        <v>5.81</v>
      </c>
      <c r="C16" s="16">
        <v>0.43</v>
      </c>
      <c r="D16" s="16">
        <v>0.32</v>
      </c>
      <c r="E16" s="20">
        <f t="shared" si="1"/>
        <v>3.5472972972973027E-2</v>
      </c>
      <c r="F16" s="20">
        <v>4.7899999999999998E-2</v>
      </c>
      <c r="G16" s="20">
        <f t="shared" si="4"/>
        <v>-1.2427027027026971E-2</v>
      </c>
      <c r="H16" s="17">
        <v>1</v>
      </c>
      <c r="I16" s="18">
        <v>12.214</v>
      </c>
      <c r="J16" s="18"/>
      <c r="K16" s="18"/>
      <c r="L16" s="18"/>
      <c r="M16" s="19">
        <f t="shared" si="2"/>
        <v>5.5077452667814115E-2</v>
      </c>
      <c r="N16" s="19">
        <f t="shared" si="3"/>
        <v>5.6798623063683308E-2</v>
      </c>
      <c r="Q16" s="37">
        <f t="shared" si="0"/>
        <v>13.511627906976743</v>
      </c>
    </row>
    <row r="17" spans="1:17">
      <c r="A17" s="5">
        <v>1883</v>
      </c>
      <c r="B17" s="16">
        <v>5.18</v>
      </c>
      <c r="C17" s="16">
        <v>0.4</v>
      </c>
      <c r="D17" s="16">
        <v>0.33</v>
      </c>
      <c r="E17" s="20">
        <f t="shared" si="1"/>
        <v>-5.1635111876075723E-2</v>
      </c>
      <c r="F17" s="20">
        <v>5.2600000000000001E-2</v>
      </c>
      <c r="G17" s="20">
        <f t="shared" si="4"/>
        <v>-0.10423511187607573</v>
      </c>
      <c r="H17" s="17">
        <v>1</v>
      </c>
      <c r="I17" s="18">
        <v>12.316000000000001</v>
      </c>
      <c r="J17" s="18"/>
      <c r="K17" s="18"/>
      <c r="L17" s="18"/>
      <c r="M17" s="19">
        <f t="shared" si="2"/>
        <v>6.3706563706563718E-2</v>
      </c>
      <c r="N17" s="19">
        <f t="shared" si="3"/>
        <v>5.9845559845559851E-2</v>
      </c>
      <c r="Q17" s="37">
        <f t="shared" si="0"/>
        <v>12.95</v>
      </c>
    </row>
    <row r="18" spans="1:17">
      <c r="A18" s="5">
        <v>1884</v>
      </c>
      <c r="B18" s="16">
        <v>4.24</v>
      </c>
      <c r="C18" s="16">
        <v>0.31</v>
      </c>
      <c r="D18" s="16">
        <v>0.31</v>
      </c>
      <c r="E18" s="20">
        <f t="shared" si="1"/>
        <v>-0.1216216216216216</v>
      </c>
      <c r="F18" s="20">
        <v>5.3499999999999999E-2</v>
      </c>
      <c r="G18" s="20">
        <f t="shared" si="4"/>
        <v>-0.17512162162162159</v>
      </c>
      <c r="H18" s="17">
        <v>1</v>
      </c>
      <c r="I18" s="18">
        <v>11.782</v>
      </c>
      <c r="J18" s="18"/>
      <c r="K18" s="18"/>
      <c r="L18" s="18"/>
      <c r="M18" s="19">
        <f t="shared" si="2"/>
        <v>7.3113207547169809E-2</v>
      </c>
      <c r="N18" s="19">
        <f t="shared" si="3"/>
        <v>5.6603773584905655E-2</v>
      </c>
      <c r="Q18" s="37">
        <f t="shared" si="0"/>
        <v>13.67741935483871</v>
      </c>
    </row>
    <row r="19" spans="1:17">
      <c r="A19" s="5">
        <v>1885</v>
      </c>
      <c r="B19" s="16">
        <v>5.2</v>
      </c>
      <c r="C19" s="16">
        <v>0.27</v>
      </c>
      <c r="D19" s="16">
        <v>0.24</v>
      </c>
      <c r="E19" s="20">
        <f t="shared" si="1"/>
        <v>0.28301886792452824</v>
      </c>
      <c r="F19" s="20">
        <v>5.6500000000000002E-2</v>
      </c>
      <c r="G19" s="20">
        <f t="shared" si="4"/>
        <v>0.22651886792452824</v>
      </c>
      <c r="H19" s="17">
        <v>0</v>
      </c>
      <c r="I19" s="18">
        <v>11.593</v>
      </c>
      <c r="J19" s="18"/>
      <c r="K19" s="18"/>
      <c r="L19" s="18"/>
      <c r="M19" s="19">
        <f t="shared" si="2"/>
        <v>4.6153846153846149E-2</v>
      </c>
      <c r="N19" s="19">
        <f t="shared" si="3"/>
        <v>4.2307692307692303E-2</v>
      </c>
      <c r="Q19" s="37">
        <f t="shared" si="0"/>
        <v>19.25925925925926</v>
      </c>
    </row>
    <row r="20" spans="1:17">
      <c r="A20" s="5">
        <v>1886</v>
      </c>
      <c r="B20" s="16">
        <v>5.58</v>
      </c>
      <c r="C20" s="16">
        <v>0.33</v>
      </c>
      <c r="D20" s="16">
        <v>0.22</v>
      </c>
      <c r="E20" s="20">
        <f t="shared" si="1"/>
        <v>0.11538461538461542</v>
      </c>
      <c r="F20" s="20">
        <v>4.2199999999999994E-2</v>
      </c>
      <c r="G20" s="20">
        <f t="shared" si="4"/>
        <v>7.3184615384615431E-2</v>
      </c>
      <c r="H20" s="17">
        <v>0</v>
      </c>
      <c r="I20" s="18">
        <v>12.18</v>
      </c>
      <c r="J20" s="18"/>
      <c r="K20" s="18"/>
      <c r="L20" s="18"/>
      <c r="M20" s="19">
        <f t="shared" si="2"/>
        <v>3.9426523297491037E-2</v>
      </c>
      <c r="N20" s="19">
        <f t="shared" si="3"/>
        <v>4.4802867383512544E-2</v>
      </c>
      <c r="Q20" s="37">
        <f t="shared" si="0"/>
        <v>16.90909090909091</v>
      </c>
    </row>
    <row r="21" spans="1:17">
      <c r="A21" s="5">
        <v>1887</v>
      </c>
      <c r="B21" s="16">
        <v>5.31</v>
      </c>
      <c r="C21" s="16">
        <v>0.36</v>
      </c>
      <c r="D21" s="16">
        <v>0.25</v>
      </c>
      <c r="E21" s="20">
        <f t="shared" si="1"/>
        <v>-3.5842293906810374E-3</v>
      </c>
      <c r="F21" s="20">
        <v>4.2599999999999999E-2</v>
      </c>
      <c r="G21" s="20">
        <f t="shared" si="4"/>
        <v>-4.6184229390681036E-2</v>
      </c>
      <c r="H21" s="17">
        <v>1</v>
      </c>
      <c r="I21" s="18">
        <v>13.146000000000001</v>
      </c>
      <c r="J21" s="18"/>
      <c r="K21" s="18"/>
      <c r="L21" s="18"/>
      <c r="M21" s="19">
        <f t="shared" si="2"/>
        <v>4.708097928436912E-2</v>
      </c>
      <c r="N21" s="19">
        <f t="shared" si="3"/>
        <v>4.3314500941619594E-2</v>
      </c>
      <c r="Q21" s="37">
        <f t="shared" si="0"/>
        <v>14.75</v>
      </c>
    </row>
    <row r="22" spans="1:17">
      <c r="A22" s="5">
        <v>1888</v>
      </c>
      <c r="B22" s="16">
        <v>5.24</v>
      </c>
      <c r="C22" s="16">
        <v>0.26</v>
      </c>
      <c r="D22" s="16">
        <v>0.23</v>
      </c>
      <c r="E22" s="20">
        <f t="shared" si="1"/>
        <v>3.0131826741996326E-2</v>
      </c>
      <c r="F22" s="20">
        <v>6.1100000000000002E-2</v>
      </c>
      <c r="G22" s="20">
        <f t="shared" si="4"/>
        <v>-3.0968173258003676E-2</v>
      </c>
      <c r="H22" s="17">
        <v>0</v>
      </c>
      <c r="I22" s="18">
        <v>13.866</v>
      </c>
      <c r="J22" s="18"/>
      <c r="K22" s="18"/>
      <c r="L22" s="18"/>
      <c r="M22" s="19">
        <f t="shared" si="2"/>
        <v>4.3893129770992363E-2</v>
      </c>
      <c r="N22" s="19">
        <f t="shared" si="3"/>
        <v>4.1984732824427481E-2</v>
      </c>
      <c r="Q22" s="37">
        <f t="shared" si="0"/>
        <v>20.153846153846153</v>
      </c>
    </row>
    <row r="23" spans="1:17">
      <c r="A23" s="5">
        <v>1889</v>
      </c>
      <c r="B23" s="16">
        <v>5.38</v>
      </c>
      <c r="C23" s="16">
        <v>0.3</v>
      </c>
      <c r="D23" s="16">
        <v>0.22</v>
      </c>
      <c r="E23" s="20">
        <f t="shared" si="1"/>
        <v>6.8702290076335659E-2</v>
      </c>
      <c r="F23" s="20">
        <v>5.0199999999999995E-2</v>
      </c>
      <c r="G23" s="20">
        <f t="shared" si="4"/>
        <v>1.8502290076335665E-2</v>
      </c>
      <c r="H23" s="17">
        <v>0</v>
      </c>
      <c r="I23" s="18">
        <v>13.853</v>
      </c>
      <c r="J23" s="18"/>
      <c r="K23" s="18"/>
      <c r="L23" s="18"/>
      <c r="M23" s="19">
        <f t="shared" si="2"/>
        <v>4.0892193308550186E-2</v>
      </c>
      <c r="N23" s="19">
        <f t="shared" si="3"/>
        <v>4.0892193308550186E-2</v>
      </c>
      <c r="Q23" s="37">
        <f t="shared" si="0"/>
        <v>17.933333333333334</v>
      </c>
    </row>
    <row r="24" spans="1:17">
      <c r="A24" s="5">
        <v>1890</v>
      </c>
      <c r="B24" s="16">
        <v>4.84</v>
      </c>
      <c r="C24" s="16">
        <v>0.28999999999999998</v>
      </c>
      <c r="D24" s="16">
        <v>0.22</v>
      </c>
      <c r="E24" s="20">
        <f t="shared" si="1"/>
        <v>-5.9479553903345805E-2</v>
      </c>
      <c r="F24" s="20">
        <v>4.6799999999999994E-2</v>
      </c>
      <c r="G24" s="20">
        <f t="shared" si="4"/>
        <v>-0.1062795539033458</v>
      </c>
      <c r="H24" s="17">
        <v>1</v>
      </c>
      <c r="I24" s="18">
        <v>15.077</v>
      </c>
      <c r="J24" s="18"/>
      <c r="K24" s="18"/>
      <c r="L24" s="18"/>
      <c r="M24" s="19">
        <f t="shared" si="2"/>
        <v>4.5454545454545456E-2</v>
      </c>
      <c r="N24" s="19">
        <f t="shared" si="3"/>
        <v>4.5454545454545456E-2</v>
      </c>
      <c r="Q24" s="37">
        <f t="shared" si="0"/>
        <v>16.689655172413794</v>
      </c>
    </row>
    <row r="25" spans="1:17">
      <c r="A25" s="5">
        <v>1891</v>
      </c>
      <c r="B25" s="16">
        <v>5.51</v>
      </c>
      <c r="C25" s="16">
        <v>0.34</v>
      </c>
      <c r="D25" s="16">
        <v>0.22</v>
      </c>
      <c r="E25" s="20">
        <f t="shared" si="1"/>
        <v>0.18388429752066116</v>
      </c>
      <c r="F25" s="20">
        <v>5.4100000000000002E-2</v>
      </c>
      <c r="G25" s="20">
        <f t="shared" si="4"/>
        <v>0.12978429752066115</v>
      </c>
      <c r="H25" s="17">
        <v>0</v>
      </c>
      <c r="I25" s="18">
        <v>15.409000000000001</v>
      </c>
      <c r="J25" s="18"/>
      <c r="K25" s="18"/>
      <c r="L25" s="18"/>
      <c r="M25" s="19">
        <f t="shared" si="2"/>
        <v>3.9927404718693285E-2</v>
      </c>
      <c r="N25" s="19">
        <f t="shared" si="3"/>
        <v>4.3557168784029036E-2</v>
      </c>
      <c r="Q25" s="37">
        <f t="shared" si="0"/>
        <v>16.205882352941174</v>
      </c>
    </row>
    <row r="26" spans="1:17">
      <c r="A26" s="5">
        <v>1892</v>
      </c>
      <c r="B26" s="16">
        <v>5.61</v>
      </c>
      <c r="C26" s="16">
        <v>0.37</v>
      </c>
      <c r="D26" s="16">
        <v>0.24</v>
      </c>
      <c r="E26" s="20">
        <f t="shared" si="1"/>
        <v>6.1705989110707904E-2</v>
      </c>
      <c r="F26" s="20">
        <v>5.9699999999999996E-2</v>
      </c>
      <c r="G26" s="20">
        <f t="shared" si="4"/>
        <v>2.0059891107079078E-3</v>
      </c>
      <c r="H26" s="17">
        <v>0</v>
      </c>
      <c r="I26" s="18">
        <v>16.356000000000002</v>
      </c>
      <c r="J26" s="18"/>
      <c r="K26" s="18"/>
      <c r="L26" s="18"/>
      <c r="M26" s="19">
        <f t="shared" si="2"/>
        <v>4.2780748663101602E-2</v>
      </c>
      <c r="N26" s="19">
        <f t="shared" si="3"/>
        <v>4.4563279857397504E-2</v>
      </c>
      <c r="Q26" s="37">
        <f t="shared" si="0"/>
        <v>15.162162162162163</v>
      </c>
    </row>
    <row r="27" spans="1:17">
      <c r="A27" s="5">
        <v>1893</v>
      </c>
      <c r="B27" s="16">
        <v>4.32</v>
      </c>
      <c r="C27" s="16">
        <v>0.26</v>
      </c>
      <c r="D27" s="16">
        <v>0.25</v>
      </c>
      <c r="E27" s="20">
        <f t="shared" si="1"/>
        <v>-0.18538324420677366</v>
      </c>
      <c r="F27" s="20">
        <v>3.9300000000000002E-2</v>
      </c>
      <c r="G27" s="20">
        <f t="shared" si="4"/>
        <v>-0.22468324420677366</v>
      </c>
      <c r="H27" s="17">
        <v>1</v>
      </c>
      <c r="I27" s="18">
        <v>15.417</v>
      </c>
      <c r="J27" s="18"/>
      <c r="K27" s="18"/>
      <c r="L27" s="18"/>
      <c r="M27" s="19">
        <f t="shared" si="2"/>
        <v>5.7870370370370364E-2</v>
      </c>
      <c r="N27" s="19">
        <f t="shared" si="3"/>
        <v>4.8611111111111105E-2</v>
      </c>
      <c r="Q27" s="37">
        <f t="shared" si="0"/>
        <v>16.615384615384617</v>
      </c>
    </row>
    <row r="28" spans="1:17">
      <c r="A28" s="5">
        <v>1894</v>
      </c>
      <c r="B28" s="16">
        <v>4.25</v>
      </c>
      <c r="C28" s="16">
        <v>0.16</v>
      </c>
      <c r="D28" s="16">
        <v>0.21</v>
      </c>
      <c r="E28" s="20">
        <f t="shared" si="1"/>
        <v>3.240740740740744E-2</v>
      </c>
      <c r="F28" s="20">
        <v>8.5199999999999998E-2</v>
      </c>
      <c r="G28" s="20">
        <f t="shared" si="4"/>
        <v>-5.2792592592592558E-2</v>
      </c>
      <c r="H28" s="17">
        <v>0</v>
      </c>
      <c r="I28" s="18">
        <v>14.143000000000001</v>
      </c>
      <c r="J28" s="18"/>
      <c r="K28" s="18"/>
      <c r="L28" s="18"/>
      <c r="M28" s="19">
        <f t="shared" si="2"/>
        <v>4.9411764705882349E-2</v>
      </c>
      <c r="N28" s="19">
        <f t="shared" si="3"/>
        <v>4.4705882352941179E-2</v>
      </c>
      <c r="Q28" s="37">
        <f t="shared" si="0"/>
        <v>26.5625</v>
      </c>
    </row>
    <row r="29" spans="1:17">
      <c r="A29" s="5">
        <v>1895</v>
      </c>
      <c r="B29" s="16">
        <v>4.2699999999999996</v>
      </c>
      <c r="C29" s="16">
        <v>0.25</v>
      </c>
      <c r="D29" s="16">
        <v>0.19</v>
      </c>
      <c r="E29" s="20">
        <f t="shared" si="1"/>
        <v>4.9411764705882266E-2</v>
      </c>
      <c r="F29" s="20">
        <v>3.32E-2</v>
      </c>
      <c r="G29" s="20">
        <f t="shared" si="4"/>
        <v>1.6211764705882266E-2</v>
      </c>
      <c r="H29" s="17">
        <v>0</v>
      </c>
      <c r="I29" s="18">
        <v>15.603</v>
      </c>
      <c r="J29" s="18"/>
      <c r="K29" s="18"/>
      <c r="L29" s="18"/>
      <c r="M29" s="19">
        <f t="shared" si="2"/>
        <v>4.4496487119437947E-2</v>
      </c>
      <c r="N29" s="19">
        <f t="shared" si="3"/>
        <v>4.2154566744730684E-2</v>
      </c>
      <c r="Q29" s="37">
        <f t="shared" si="0"/>
        <v>17.079999999999998</v>
      </c>
    </row>
    <row r="30" spans="1:17">
      <c r="A30" s="5">
        <v>1896</v>
      </c>
      <c r="B30" s="16">
        <v>4.22</v>
      </c>
      <c r="C30" s="16">
        <v>0.21</v>
      </c>
      <c r="D30" s="16">
        <v>0.18</v>
      </c>
      <c r="E30" s="20">
        <f t="shared" si="1"/>
        <v>3.0444964871194413E-2</v>
      </c>
      <c r="F30" s="20">
        <v>3.0899999999999997E-2</v>
      </c>
      <c r="G30" s="20">
        <f t="shared" si="4"/>
        <v>-4.5503512880558372E-4</v>
      </c>
      <c r="H30" s="17">
        <v>1</v>
      </c>
      <c r="I30" s="18">
        <v>15.493</v>
      </c>
      <c r="J30" s="18"/>
      <c r="K30" s="18"/>
      <c r="L30" s="18"/>
      <c r="M30" s="19">
        <f t="shared" si="2"/>
        <v>4.2654028436018961E-2</v>
      </c>
      <c r="N30" s="19">
        <f t="shared" si="3"/>
        <v>4.2654028436018961E-2</v>
      </c>
      <c r="Q30" s="37">
        <f t="shared" si="0"/>
        <v>20.095238095238095</v>
      </c>
    </row>
    <row r="31" spans="1:17">
      <c r="A31" s="5">
        <v>1897</v>
      </c>
      <c r="B31" s="16">
        <v>4.88</v>
      </c>
      <c r="C31" s="16">
        <v>0.31</v>
      </c>
      <c r="D31" s="16">
        <v>0.18</v>
      </c>
      <c r="E31" s="20">
        <f t="shared" si="1"/>
        <v>0.19905213270142186</v>
      </c>
      <c r="F31" s="20">
        <v>5.7599999999999998E-2</v>
      </c>
      <c r="G31" s="20">
        <f t="shared" si="4"/>
        <v>0.14145213270142187</v>
      </c>
      <c r="H31" s="17">
        <v>0</v>
      </c>
      <c r="I31" s="18">
        <v>16.152999999999999</v>
      </c>
      <c r="J31" s="18"/>
      <c r="K31" s="18"/>
      <c r="L31" s="18"/>
      <c r="M31" s="19">
        <f t="shared" si="2"/>
        <v>3.6885245901639344E-2</v>
      </c>
      <c r="N31" s="19">
        <f t="shared" si="3"/>
        <v>4.0983606557377053E-2</v>
      </c>
      <c r="Q31" s="37">
        <f t="shared" si="0"/>
        <v>15.741935483870968</v>
      </c>
    </row>
    <row r="32" spans="1:17">
      <c r="A32" s="5">
        <v>1898</v>
      </c>
      <c r="B32" s="16">
        <v>6.08</v>
      </c>
      <c r="C32" s="16">
        <v>0.35</v>
      </c>
      <c r="D32" s="16">
        <v>0.2</v>
      </c>
      <c r="E32" s="20">
        <f t="shared" si="1"/>
        <v>0.28688524590163933</v>
      </c>
      <c r="F32" s="20">
        <v>3.44E-2</v>
      </c>
      <c r="G32" s="20">
        <f t="shared" si="4"/>
        <v>0.25248524590163934</v>
      </c>
      <c r="H32" s="17">
        <v>0</v>
      </c>
      <c r="I32" s="18">
        <v>18.088000000000001</v>
      </c>
      <c r="J32" s="18"/>
      <c r="K32" s="18"/>
      <c r="L32" s="18"/>
      <c r="M32" s="19">
        <f t="shared" si="2"/>
        <v>3.2894736842105261E-2</v>
      </c>
      <c r="N32" s="19">
        <f t="shared" si="3"/>
        <v>3.4539473684210523E-2</v>
      </c>
      <c r="Q32" s="37">
        <f t="shared" si="0"/>
        <v>17.371428571428574</v>
      </c>
    </row>
    <row r="33" spans="1:17">
      <c r="A33" s="5">
        <v>1899</v>
      </c>
      <c r="B33" s="16">
        <v>6.1</v>
      </c>
      <c r="C33" s="16">
        <v>0.48</v>
      </c>
      <c r="D33" s="16">
        <v>0.21</v>
      </c>
      <c r="E33" s="20">
        <f t="shared" si="1"/>
        <v>3.7828947368421018E-2</v>
      </c>
      <c r="F33" s="20">
        <v>3.5499999999999997E-2</v>
      </c>
      <c r="G33" s="20">
        <f t="shared" si="4"/>
        <v>2.3289473684210207E-3</v>
      </c>
      <c r="H33" s="17">
        <v>1</v>
      </c>
      <c r="I33" s="18">
        <v>19.506</v>
      </c>
      <c r="J33" s="18"/>
      <c r="K33" s="18"/>
      <c r="L33" s="18"/>
      <c r="M33" s="19">
        <f t="shared" si="2"/>
        <v>3.4426229508196723E-2</v>
      </c>
      <c r="N33" s="19">
        <f t="shared" si="3"/>
        <v>4.9180327868852458E-2</v>
      </c>
      <c r="Q33" s="37">
        <f t="shared" si="0"/>
        <v>12.708333333333334</v>
      </c>
    </row>
    <row r="34" spans="1:17">
      <c r="A34" s="5">
        <v>1900</v>
      </c>
      <c r="B34" s="16">
        <v>7.07</v>
      </c>
      <c r="C34" s="16">
        <v>0.48</v>
      </c>
      <c r="D34" s="16">
        <v>0.3</v>
      </c>
      <c r="E34" s="20">
        <f t="shared" si="1"/>
        <v>0.20819672131147549</v>
      </c>
      <c r="F34" s="20">
        <v>3.3599999999999998E-2</v>
      </c>
      <c r="G34" s="20">
        <f t="shared" si="4"/>
        <v>0.17459672131147549</v>
      </c>
      <c r="H34" s="17">
        <v>1</v>
      </c>
      <c r="I34" s="18">
        <v>20.567</v>
      </c>
      <c r="J34" s="18"/>
      <c r="K34" s="18"/>
      <c r="L34" s="18"/>
      <c r="M34" s="19">
        <f t="shared" si="2"/>
        <v>4.2432814710042427E-2</v>
      </c>
      <c r="N34" s="19">
        <f t="shared" si="3"/>
        <v>4.5261669024045263E-2</v>
      </c>
      <c r="Q34" s="37">
        <f t="shared" si="0"/>
        <v>14.729166666666668</v>
      </c>
    </row>
    <row r="35" spans="1:17">
      <c r="A35" s="5">
        <v>1901</v>
      </c>
      <c r="B35" s="16">
        <v>8.1199999999999992</v>
      </c>
      <c r="C35" s="16">
        <v>0.5</v>
      </c>
      <c r="D35" s="16">
        <v>0.32</v>
      </c>
      <c r="E35" s="20">
        <f t="shared" si="1"/>
        <v>0.19377652050919369</v>
      </c>
      <c r="F35" s="20">
        <v>4.6399999999999997E-2</v>
      </c>
      <c r="G35" s="20">
        <f t="shared" si="4"/>
        <v>0.1473765205091937</v>
      </c>
      <c r="H35" s="17">
        <v>0</v>
      </c>
      <c r="I35" s="18">
        <v>22.268999999999998</v>
      </c>
      <c r="J35" s="18"/>
      <c r="K35" s="18"/>
      <c r="L35" s="18"/>
      <c r="M35" s="19">
        <f t="shared" si="2"/>
        <v>3.9408866995073899E-2</v>
      </c>
      <c r="N35" s="19">
        <f t="shared" si="3"/>
        <v>4.0640394088669957E-2</v>
      </c>
      <c r="Q35" s="37">
        <f t="shared" si="0"/>
        <v>16.239999999999998</v>
      </c>
    </row>
    <row r="36" spans="1:17">
      <c r="A36" s="5">
        <v>1902</v>
      </c>
      <c r="B36" s="16">
        <v>8.4600000000000009</v>
      </c>
      <c r="C36" s="16">
        <v>0.63</v>
      </c>
      <c r="D36" s="16">
        <v>0.33</v>
      </c>
      <c r="E36" s="20">
        <f t="shared" si="1"/>
        <v>8.2512315270936165E-2</v>
      </c>
      <c r="F36" s="20">
        <v>4.2999999999999997E-2</v>
      </c>
      <c r="G36" s="20">
        <f t="shared" si="4"/>
        <v>3.9512315270936169E-2</v>
      </c>
      <c r="H36" s="17">
        <v>0</v>
      </c>
      <c r="I36" s="18">
        <v>24.062000000000001</v>
      </c>
      <c r="J36" s="18"/>
      <c r="K36" s="18"/>
      <c r="L36" s="18"/>
      <c r="M36" s="19">
        <f t="shared" si="2"/>
        <v>3.9007092198581561E-2</v>
      </c>
      <c r="N36" s="19">
        <f t="shared" si="3"/>
        <v>4.1371158392434979E-2</v>
      </c>
      <c r="Q36" s="37">
        <f t="shared" si="0"/>
        <v>13.428571428571431</v>
      </c>
    </row>
    <row r="37" spans="1:17">
      <c r="A37" s="5">
        <v>1903</v>
      </c>
      <c r="B37" s="16">
        <v>6.68</v>
      </c>
      <c r="C37" s="16">
        <v>0.53</v>
      </c>
      <c r="D37" s="16">
        <v>0.35</v>
      </c>
      <c r="E37" s="20">
        <f t="shared" si="1"/>
        <v>-0.16903073286052028</v>
      </c>
      <c r="F37" s="20">
        <v>4.7199999999999999E-2</v>
      </c>
      <c r="G37" s="20">
        <f t="shared" si="4"/>
        <v>-0.21623073286052027</v>
      </c>
      <c r="H37" s="17">
        <v>1</v>
      </c>
      <c r="I37" s="18">
        <v>25.93</v>
      </c>
      <c r="J37" s="18"/>
      <c r="K37" s="18"/>
      <c r="L37" s="18"/>
      <c r="M37" s="19">
        <f t="shared" si="2"/>
        <v>5.239520958083832E-2</v>
      </c>
      <c r="N37" s="19">
        <f t="shared" si="3"/>
        <v>4.640718562874252E-2</v>
      </c>
      <c r="Q37" s="37">
        <f t="shared" si="0"/>
        <v>12.603773584905658</v>
      </c>
    </row>
    <row r="38" spans="1:17">
      <c r="A38" s="5">
        <v>1904</v>
      </c>
      <c r="B38" s="16">
        <v>8.43</v>
      </c>
      <c r="C38" s="16">
        <v>0.49</v>
      </c>
      <c r="D38" s="16">
        <v>0.31</v>
      </c>
      <c r="E38" s="20">
        <f t="shared" ref="E38:E69" si="5">(B38+D38)/B37-1</f>
        <v>0.30838323353293418</v>
      </c>
      <c r="F38" s="20">
        <v>5.5E-2</v>
      </c>
      <c r="G38" s="20">
        <f t="shared" ref="G38:G69" si="6">E38-F38</f>
        <v>0.25338323353293418</v>
      </c>
      <c r="H38" s="17">
        <v>0</v>
      </c>
      <c r="I38" s="18">
        <v>25.681000000000001</v>
      </c>
      <c r="J38" s="18"/>
      <c r="K38" s="18"/>
      <c r="L38" s="18"/>
      <c r="M38" s="19">
        <f t="shared" si="2"/>
        <v>3.6773428232502965E-2</v>
      </c>
      <c r="N38" s="19">
        <f t="shared" si="3"/>
        <v>3.9145907473309614E-2</v>
      </c>
      <c r="Q38" s="37">
        <f t="shared" si="0"/>
        <v>17.204081632653061</v>
      </c>
    </row>
    <row r="39" spans="1:17">
      <c r="A39" s="5">
        <v>1905</v>
      </c>
      <c r="B39" s="16">
        <v>9.8699999999999992</v>
      </c>
      <c r="C39" s="16">
        <v>0.67</v>
      </c>
      <c r="D39" s="16">
        <v>0.33</v>
      </c>
      <c r="E39" s="20">
        <f t="shared" si="5"/>
        <v>0.20996441281138778</v>
      </c>
      <c r="F39" s="20">
        <v>4.3400000000000001E-2</v>
      </c>
      <c r="G39" s="20">
        <f t="shared" si="6"/>
        <v>0.16656441281138779</v>
      </c>
      <c r="H39" s="17">
        <v>0</v>
      </c>
      <c r="I39" s="18">
        <v>28.788</v>
      </c>
      <c r="J39" s="18"/>
      <c r="K39" s="18"/>
      <c r="L39" s="18"/>
      <c r="M39" s="19">
        <f t="shared" si="2"/>
        <v>3.3434650455927056E-2</v>
      </c>
      <c r="N39" s="19">
        <f t="shared" si="3"/>
        <v>4.0526849037487343E-2</v>
      </c>
      <c r="Q39" s="37">
        <f t="shared" si="0"/>
        <v>14.731343283582088</v>
      </c>
    </row>
    <row r="40" spans="1:17">
      <c r="A40" s="5">
        <v>1906</v>
      </c>
      <c r="B40" s="16">
        <v>9.56</v>
      </c>
      <c r="C40" s="16">
        <v>0.76</v>
      </c>
      <c r="D40" s="16">
        <v>0.4</v>
      </c>
      <c r="E40" s="20">
        <f t="shared" si="5"/>
        <v>9.1185410334349015E-3</v>
      </c>
      <c r="F40" s="20">
        <v>4.1700000000000001E-2</v>
      </c>
      <c r="G40" s="20">
        <f t="shared" si="6"/>
        <v>-3.2581458966565099E-2</v>
      </c>
      <c r="H40" s="17">
        <v>0</v>
      </c>
      <c r="I40" s="18">
        <v>31.036999999999999</v>
      </c>
      <c r="J40" s="18"/>
      <c r="K40" s="18"/>
      <c r="L40" s="18"/>
      <c r="M40" s="19">
        <f t="shared" si="2"/>
        <v>4.1841004184100417E-2</v>
      </c>
      <c r="N40" s="19">
        <f t="shared" si="3"/>
        <v>4.6025104602510455E-2</v>
      </c>
      <c r="Q40" s="37">
        <f t="shared" si="0"/>
        <v>12.578947368421053</v>
      </c>
    </row>
    <row r="41" spans="1:17">
      <c r="A41" s="5">
        <v>1907</v>
      </c>
      <c r="B41" s="16">
        <v>6.85</v>
      </c>
      <c r="C41" s="16">
        <v>0.66</v>
      </c>
      <c r="D41" s="16">
        <v>0.44</v>
      </c>
      <c r="E41" s="20">
        <f t="shared" si="5"/>
        <v>-0.2374476987447699</v>
      </c>
      <c r="F41" s="20">
        <v>5.4699999999999999E-2</v>
      </c>
      <c r="G41" s="20">
        <f t="shared" si="6"/>
        <v>-0.29214769874476987</v>
      </c>
      <c r="H41" s="17">
        <v>1</v>
      </c>
      <c r="I41" s="18">
        <v>33.850999999999999</v>
      </c>
      <c r="J41" s="18"/>
      <c r="K41" s="18"/>
      <c r="L41" s="18"/>
      <c r="M41" s="19">
        <f t="shared" si="2"/>
        <v>6.4233576642335768E-2</v>
      </c>
      <c r="N41" s="19">
        <f t="shared" si="3"/>
        <v>5.8394160583941611E-2</v>
      </c>
      <c r="Q41" s="37">
        <f t="shared" si="0"/>
        <v>10.378787878787877</v>
      </c>
    </row>
    <row r="42" spans="1:17">
      <c r="A42" s="5">
        <v>1908</v>
      </c>
      <c r="B42" s="16">
        <v>9.06</v>
      </c>
      <c r="C42" s="16">
        <v>0.57999999999999996</v>
      </c>
      <c r="D42" s="16">
        <v>0.4</v>
      </c>
      <c r="E42" s="20">
        <f t="shared" si="5"/>
        <v>0.38102189781021911</v>
      </c>
      <c r="F42" s="20">
        <v>6.2300000000000001E-2</v>
      </c>
      <c r="G42" s="20">
        <f t="shared" si="6"/>
        <v>0.31872189781021909</v>
      </c>
      <c r="H42" s="17">
        <v>0</v>
      </c>
      <c r="I42" s="18">
        <v>30.132999999999999</v>
      </c>
      <c r="J42" s="18"/>
      <c r="K42" s="18"/>
      <c r="L42" s="18"/>
      <c r="M42" s="19">
        <f t="shared" si="2"/>
        <v>4.4150110375275942E-2</v>
      </c>
      <c r="N42" s="19">
        <f t="shared" si="3"/>
        <v>4.856512141280353E-2</v>
      </c>
      <c r="Q42" s="37">
        <f t="shared" si="0"/>
        <v>15.620689655172416</v>
      </c>
    </row>
    <row r="43" spans="1:17">
      <c r="A43" s="5">
        <v>1909</v>
      </c>
      <c r="B43" s="16">
        <v>10.08</v>
      </c>
      <c r="C43" s="16">
        <v>0.76</v>
      </c>
      <c r="D43" s="16">
        <v>0.44</v>
      </c>
      <c r="E43" s="20">
        <f t="shared" si="5"/>
        <v>0.16114790286975711</v>
      </c>
      <c r="F43" s="20">
        <v>5.3200000000000004E-2</v>
      </c>
      <c r="G43" s="20">
        <f t="shared" si="6"/>
        <v>0.10794790286975711</v>
      </c>
      <c r="H43" s="17">
        <v>0</v>
      </c>
      <c r="I43" s="18">
        <v>32.228999999999999</v>
      </c>
      <c r="J43" s="18"/>
      <c r="K43" s="18"/>
      <c r="L43" s="18"/>
      <c r="M43" s="19">
        <f t="shared" si="2"/>
        <v>4.3650793650793648E-2</v>
      </c>
      <c r="N43" s="19">
        <f t="shared" si="3"/>
        <v>4.6626984126984121E-2</v>
      </c>
      <c r="Q43" s="37">
        <f t="shared" si="0"/>
        <v>13.263157894736842</v>
      </c>
    </row>
    <row r="44" spans="1:17">
      <c r="A44" s="5">
        <v>1910</v>
      </c>
      <c r="B44" s="16">
        <v>9.27</v>
      </c>
      <c r="C44" s="16">
        <v>0.73</v>
      </c>
      <c r="D44" s="16">
        <v>0.47</v>
      </c>
      <c r="E44" s="20">
        <f t="shared" si="5"/>
        <v>-3.3730158730158721E-2</v>
      </c>
      <c r="F44" s="20">
        <v>3.6499999999999998E-2</v>
      </c>
      <c r="G44" s="20">
        <f t="shared" si="6"/>
        <v>-7.0230158730158726E-2</v>
      </c>
      <c r="H44" s="17">
        <v>1</v>
      </c>
      <c r="I44" s="18">
        <v>33.423000000000002</v>
      </c>
      <c r="J44" s="18"/>
      <c r="K44" s="18"/>
      <c r="L44" s="18"/>
      <c r="M44" s="19">
        <f t="shared" si="2"/>
        <v>5.070118662351672E-2</v>
      </c>
      <c r="N44" s="19">
        <f t="shared" si="3"/>
        <v>5.070118662351672E-2</v>
      </c>
      <c r="Q44" s="37">
        <f t="shared" si="0"/>
        <v>12.698630136986301</v>
      </c>
    </row>
    <row r="45" spans="1:17">
      <c r="A45" s="5">
        <v>1911</v>
      </c>
      <c r="B45" s="16">
        <v>9.1199999999999992</v>
      </c>
      <c r="C45" s="16">
        <v>0.59</v>
      </c>
      <c r="D45" s="16">
        <v>0.47</v>
      </c>
      <c r="E45" s="20">
        <f t="shared" si="5"/>
        <v>3.4519956850054045E-2</v>
      </c>
      <c r="F45" s="20">
        <v>5.2600000000000001E-2</v>
      </c>
      <c r="G45" s="20">
        <f t="shared" si="6"/>
        <v>-1.8080043149945955E-2</v>
      </c>
      <c r="H45" s="17">
        <v>1</v>
      </c>
      <c r="I45" s="18">
        <v>34.343000000000004</v>
      </c>
      <c r="J45" s="18"/>
      <c r="K45" s="18"/>
      <c r="L45" s="18"/>
      <c r="M45" s="19">
        <f t="shared" si="2"/>
        <v>5.1535087719298246E-2</v>
      </c>
      <c r="N45" s="19">
        <f t="shared" si="3"/>
        <v>5.2631578947368425E-2</v>
      </c>
      <c r="Q45" s="37">
        <f t="shared" si="0"/>
        <v>15.457627118644067</v>
      </c>
    </row>
    <row r="46" spans="1:17">
      <c r="A46" s="5">
        <v>1912</v>
      </c>
      <c r="B46" s="16">
        <v>9.3000000000000007</v>
      </c>
      <c r="C46" s="16">
        <v>0.7</v>
      </c>
      <c r="D46" s="16">
        <v>0.48</v>
      </c>
      <c r="E46" s="20">
        <f t="shared" si="5"/>
        <v>7.2368421052631859E-2</v>
      </c>
      <c r="F46" s="20">
        <v>0.04</v>
      </c>
      <c r="G46" s="20">
        <f t="shared" si="6"/>
        <v>3.2368421052631859E-2</v>
      </c>
      <c r="H46" s="17">
        <v>0</v>
      </c>
      <c r="I46" s="18">
        <v>37.384</v>
      </c>
      <c r="J46" s="18"/>
      <c r="K46" s="18"/>
      <c r="L46" s="18"/>
      <c r="M46" s="19">
        <f t="shared" si="2"/>
        <v>5.1612903225806445E-2</v>
      </c>
      <c r="N46" s="19">
        <f t="shared" si="3"/>
        <v>5.1612903225806445E-2</v>
      </c>
      <c r="Q46" s="37">
        <f t="shared" si="0"/>
        <v>13.285714285714288</v>
      </c>
    </row>
    <row r="47" spans="1:17">
      <c r="A47" s="5">
        <v>1913</v>
      </c>
      <c r="B47" s="16">
        <v>8.3699999999999992</v>
      </c>
      <c r="C47" s="16">
        <v>0.63</v>
      </c>
      <c r="D47" s="16">
        <v>0.48</v>
      </c>
      <c r="E47" s="20">
        <f t="shared" si="5"/>
        <v>-4.8387096774193616E-2</v>
      </c>
      <c r="F47" s="20">
        <v>4.3499999999999997E-2</v>
      </c>
      <c r="G47" s="20">
        <f t="shared" si="6"/>
        <v>-9.1887096774193613E-2</v>
      </c>
      <c r="H47" s="17">
        <v>1</v>
      </c>
      <c r="I47" s="18">
        <v>39.14</v>
      </c>
      <c r="J47" s="18"/>
      <c r="K47" s="18"/>
      <c r="L47" s="18"/>
      <c r="M47" s="19">
        <f t="shared" si="2"/>
        <v>5.7347670250896057E-2</v>
      </c>
      <c r="N47" s="19">
        <f t="shared" si="3"/>
        <v>5.0179211469534052E-2</v>
      </c>
      <c r="Q47" s="37">
        <f t="shared" si="0"/>
        <v>13.285714285714285</v>
      </c>
    </row>
    <row r="48" spans="1:17">
      <c r="A48" s="5">
        <v>1914</v>
      </c>
      <c r="B48" s="16">
        <v>7.48</v>
      </c>
      <c r="C48" s="16">
        <v>0.52</v>
      </c>
      <c r="D48" s="16">
        <v>0.42</v>
      </c>
      <c r="E48" s="20">
        <f t="shared" si="5"/>
        <v>-5.6152927120668883E-2</v>
      </c>
      <c r="F48" s="20">
        <v>5.6500000000000002E-2</v>
      </c>
      <c r="G48" s="20">
        <f t="shared" si="6"/>
        <v>-0.11265292712066888</v>
      </c>
      <c r="H48" s="17">
        <v>1</v>
      </c>
      <c r="I48" s="18">
        <v>36.478999999999999</v>
      </c>
      <c r="J48" s="18"/>
      <c r="K48" s="18"/>
      <c r="L48" s="18"/>
      <c r="M48" s="19">
        <f t="shared" si="2"/>
        <v>5.6149732620320851E-2</v>
      </c>
      <c r="N48" s="19">
        <f t="shared" si="3"/>
        <v>5.7486631016042775E-2</v>
      </c>
      <c r="Q48" s="37">
        <f t="shared" si="0"/>
        <v>14.384615384615385</v>
      </c>
    </row>
    <row r="49" spans="1:17">
      <c r="A49" s="5">
        <v>1915</v>
      </c>
      <c r="B49" s="16">
        <v>9.33</v>
      </c>
      <c r="C49" s="16">
        <v>0.88</v>
      </c>
      <c r="D49" s="16">
        <v>0.43</v>
      </c>
      <c r="E49" s="20">
        <f t="shared" si="5"/>
        <v>0.30481283422459882</v>
      </c>
      <c r="F49" s="20">
        <v>4.6399999999999997E-2</v>
      </c>
      <c r="G49" s="20">
        <f t="shared" si="6"/>
        <v>0.25841283422459882</v>
      </c>
      <c r="H49" s="17">
        <v>0</v>
      </c>
      <c r="I49" s="18">
        <v>38.674999999999997</v>
      </c>
      <c r="J49" s="18"/>
      <c r="K49" s="18"/>
      <c r="L49" s="18"/>
      <c r="M49" s="19">
        <f t="shared" si="2"/>
        <v>4.6087888531618437E-2</v>
      </c>
      <c r="N49" s="19">
        <f t="shared" si="3"/>
        <v>6.0021436227224015E-2</v>
      </c>
      <c r="Q49" s="37">
        <f t="shared" si="0"/>
        <v>10.602272727272727</v>
      </c>
    </row>
    <row r="50" spans="1:17">
      <c r="A50" s="5">
        <v>1916</v>
      </c>
      <c r="B50" s="16">
        <v>9.57</v>
      </c>
      <c r="C50" s="16">
        <v>1.53</v>
      </c>
      <c r="D50" s="16">
        <v>0.56000000000000005</v>
      </c>
      <c r="E50" s="20">
        <f t="shared" si="5"/>
        <v>8.5744908896034477E-2</v>
      </c>
      <c r="F50" s="20">
        <v>3.6499999999999998E-2</v>
      </c>
      <c r="G50" s="20">
        <f t="shared" si="6"/>
        <v>4.924490889603448E-2</v>
      </c>
      <c r="H50" s="17">
        <v>0</v>
      </c>
      <c r="I50" s="18">
        <v>49.637999999999998</v>
      </c>
      <c r="J50" s="18"/>
      <c r="K50" s="18"/>
      <c r="L50" s="18"/>
      <c r="M50" s="19">
        <f t="shared" si="2"/>
        <v>5.8516196447230932E-2</v>
      </c>
      <c r="N50" s="19">
        <f t="shared" si="3"/>
        <v>7.2100313479623812E-2</v>
      </c>
      <c r="Q50" s="37">
        <f t="shared" si="0"/>
        <v>6.2549019607843137</v>
      </c>
    </row>
    <row r="51" spans="1:17">
      <c r="A51" s="5">
        <v>1917</v>
      </c>
      <c r="B51" s="16">
        <v>7.21</v>
      </c>
      <c r="C51" s="16">
        <v>1.28</v>
      </c>
      <c r="D51" s="16">
        <v>0.69</v>
      </c>
      <c r="E51" s="20">
        <f t="shared" si="5"/>
        <v>-0.1745036572622779</v>
      </c>
      <c r="F51" s="20">
        <v>3.6400000000000002E-2</v>
      </c>
      <c r="G51" s="20">
        <f t="shared" si="6"/>
        <v>-0.21090365726227789</v>
      </c>
      <c r="H51" s="17">
        <v>0</v>
      </c>
      <c r="I51" s="18">
        <v>59.701999999999998</v>
      </c>
      <c r="J51" s="18"/>
      <c r="K51" s="18"/>
      <c r="L51" s="18"/>
      <c r="M51" s="19">
        <f t="shared" si="2"/>
        <v>9.5700416088765602E-2</v>
      </c>
      <c r="N51" s="19">
        <f t="shared" si="3"/>
        <v>7.9056865464632448E-2</v>
      </c>
      <c r="Q51" s="37">
        <f t="shared" si="0"/>
        <v>5.6328125</v>
      </c>
    </row>
    <row r="52" spans="1:17">
      <c r="A52" s="5">
        <v>1918</v>
      </c>
      <c r="B52" s="16">
        <v>7.85</v>
      </c>
      <c r="C52" s="16">
        <v>0.99</v>
      </c>
      <c r="D52" s="16">
        <v>0.56999999999999995</v>
      </c>
      <c r="E52" s="20">
        <f t="shared" si="5"/>
        <v>0.16782246879334251</v>
      </c>
      <c r="F52" s="20">
        <v>4.2500000000000003E-2</v>
      </c>
      <c r="G52" s="20">
        <f t="shared" si="6"/>
        <v>0.1253224687933425</v>
      </c>
      <c r="H52" s="17">
        <v>1</v>
      </c>
      <c r="I52" s="18">
        <v>75.834999999999994</v>
      </c>
      <c r="J52" s="18"/>
      <c r="K52" s="18"/>
      <c r="L52" s="18"/>
      <c r="M52" s="19">
        <f t="shared" si="2"/>
        <v>7.2611464968152864E-2</v>
      </c>
      <c r="N52" s="19">
        <f t="shared" si="3"/>
        <v>6.7515923566878994E-2</v>
      </c>
      <c r="Q52" s="37">
        <f t="shared" si="0"/>
        <v>7.9292929292929291</v>
      </c>
    </row>
    <row r="53" spans="1:17">
      <c r="A53" s="5">
        <v>1919</v>
      </c>
      <c r="B53" s="16">
        <v>8.83</v>
      </c>
      <c r="C53" s="16">
        <v>0.93</v>
      </c>
      <c r="D53" s="16">
        <v>0.53</v>
      </c>
      <c r="E53" s="20">
        <f t="shared" si="5"/>
        <v>0.19235668789808913</v>
      </c>
      <c r="F53" s="20">
        <v>5.9800000000000006E-2</v>
      </c>
      <c r="G53" s="20">
        <f t="shared" si="6"/>
        <v>0.13255668789808911</v>
      </c>
      <c r="H53" s="17">
        <v>0</v>
      </c>
      <c r="I53" s="18">
        <v>78.332999999999998</v>
      </c>
      <c r="J53" s="18"/>
      <c r="K53" s="18"/>
      <c r="L53" s="18"/>
      <c r="M53" s="19">
        <f t="shared" si="2"/>
        <v>6.0022650056625146E-2</v>
      </c>
      <c r="N53" s="19">
        <f t="shared" si="3"/>
        <v>5.7757644394110984E-2</v>
      </c>
      <c r="Q53" s="37">
        <f t="shared" si="0"/>
        <v>9.4946236559139781</v>
      </c>
    </row>
    <row r="54" spans="1:17">
      <c r="A54" s="5">
        <v>1920</v>
      </c>
      <c r="B54" s="16">
        <v>7.11</v>
      </c>
      <c r="C54" s="16">
        <v>0.8</v>
      </c>
      <c r="D54" s="16">
        <v>0.51</v>
      </c>
      <c r="E54" s="20">
        <f t="shared" si="5"/>
        <v>-0.13703284258210646</v>
      </c>
      <c r="F54" s="20">
        <v>5.5599999999999997E-2</v>
      </c>
      <c r="G54" s="20">
        <f t="shared" si="6"/>
        <v>-0.19263284258210644</v>
      </c>
      <c r="H54" s="17">
        <v>1</v>
      </c>
      <c r="I54" s="18">
        <v>88.393000000000001</v>
      </c>
      <c r="J54" s="18"/>
      <c r="K54" s="18"/>
      <c r="L54" s="18"/>
      <c r="M54" s="19">
        <f t="shared" si="2"/>
        <v>7.1729957805907171E-2</v>
      </c>
      <c r="N54" s="19">
        <f t="shared" si="3"/>
        <v>6.4697609001406475E-2</v>
      </c>
      <c r="Q54" s="37">
        <f t="shared" si="0"/>
        <v>8.8874999999999993</v>
      </c>
    </row>
    <row r="55" spans="1:17">
      <c r="A55" s="5">
        <v>1921</v>
      </c>
      <c r="B55" s="16">
        <v>7.3</v>
      </c>
      <c r="C55" s="16">
        <v>0.28999999999999998</v>
      </c>
      <c r="D55" s="16">
        <v>0.46</v>
      </c>
      <c r="E55" s="20">
        <f t="shared" si="5"/>
        <v>9.1420534458509062E-2</v>
      </c>
      <c r="F55" s="20">
        <v>7.2999999999999995E-2</v>
      </c>
      <c r="G55" s="20">
        <f t="shared" si="6"/>
        <v>1.8420534458509066E-2</v>
      </c>
      <c r="H55" s="17">
        <v>0</v>
      </c>
      <c r="I55" s="18">
        <v>73.602999999999994</v>
      </c>
      <c r="J55" s="18"/>
      <c r="K55" s="18"/>
      <c r="L55" s="18"/>
      <c r="M55" s="19">
        <f t="shared" si="2"/>
        <v>6.3013698630136991E-2</v>
      </c>
      <c r="N55" s="19">
        <f t="shared" si="3"/>
        <v>6.9863013698630141E-2</v>
      </c>
      <c r="Q55" s="37">
        <f t="shared" si="0"/>
        <v>25.172413793103448</v>
      </c>
    </row>
    <row r="56" spans="1:17">
      <c r="A56" s="5">
        <v>1922</v>
      </c>
      <c r="B56" s="16">
        <v>8.9</v>
      </c>
      <c r="C56" s="16">
        <v>0.69</v>
      </c>
      <c r="D56" s="16">
        <v>0.51</v>
      </c>
      <c r="E56" s="20">
        <f t="shared" si="5"/>
        <v>0.28904109589041105</v>
      </c>
      <c r="F56" s="20">
        <v>7.4400000000000008E-2</v>
      </c>
      <c r="G56" s="20">
        <f t="shared" si="6"/>
        <v>0.21464109589041103</v>
      </c>
      <c r="H56" s="17">
        <v>0</v>
      </c>
      <c r="I56" s="18">
        <v>73.432000000000002</v>
      </c>
      <c r="J56" s="18"/>
      <c r="K56" s="18"/>
      <c r="L56" s="18"/>
      <c r="M56" s="19">
        <f t="shared" si="2"/>
        <v>5.7303370786516851E-2</v>
      </c>
      <c r="N56" s="19">
        <f t="shared" si="3"/>
        <v>5.955056179775281E-2</v>
      </c>
      <c r="Q56" s="37">
        <f t="shared" si="0"/>
        <v>12.898550724637683</v>
      </c>
    </row>
    <row r="57" spans="1:17">
      <c r="A57" s="5">
        <v>1923</v>
      </c>
      <c r="B57" s="16">
        <v>8.83</v>
      </c>
      <c r="C57" s="16">
        <v>0.98</v>
      </c>
      <c r="D57" s="16">
        <v>0.53</v>
      </c>
      <c r="E57" s="20">
        <f t="shared" si="5"/>
        <v>5.1685393258426915E-2</v>
      </c>
      <c r="F57" s="20">
        <v>4.58E-2</v>
      </c>
      <c r="G57" s="20">
        <f t="shared" si="6"/>
        <v>5.8853932584269145E-3</v>
      </c>
      <c r="H57" s="17">
        <v>1</v>
      </c>
      <c r="I57" s="18">
        <v>85.414000000000001</v>
      </c>
      <c r="J57" s="18"/>
      <c r="K57" s="18"/>
      <c r="L57" s="18"/>
      <c r="M57" s="19">
        <f t="shared" si="2"/>
        <v>6.0022650056625146E-2</v>
      </c>
      <c r="N57" s="19">
        <f t="shared" si="3"/>
        <v>6.2287655719139301E-2</v>
      </c>
      <c r="Q57" s="37">
        <f t="shared" si="0"/>
        <v>9.0102040816326525</v>
      </c>
    </row>
    <row r="58" spans="1:17">
      <c r="A58" s="5">
        <v>1924</v>
      </c>
      <c r="B58" s="16">
        <v>10.58</v>
      </c>
      <c r="C58" s="16">
        <v>0.93</v>
      </c>
      <c r="D58" s="16">
        <v>0.55000000000000004</v>
      </c>
      <c r="E58" s="20">
        <f t="shared" si="5"/>
        <v>0.26047565118912797</v>
      </c>
      <c r="F58" s="20">
        <v>4.9599999999999998E-2</v>
      </c>
      <c r="G58" s="20">
        <f t="shared" si="6"/>
        <v>0.21087565118912796</v>
      </c>
      <c r="H58" s="17">
        <v>0</v>
      </c>
      <c r="I58" s="18">
        <v>86.947000000000003</v>
      </c>
      <c r="J58" s="18"/>
      <c r="K58" s="18"/>
      <c r="L58" s="18"/>
      <c r="M58" s="19">
        <f t="shared" si="2"/>
        <v>5.1984877126654068E-2</v>
      </c>
      <c r="N58" s="19">
        <f t="shared" si="3"/>
        <v>5.6710775047258979E-2</v>
      </c>
      <c r="Q58" s="37">
        <f t="shared" si="0"/>
        <v>11.376344086021504</v>
      </c>
    </row>
    <row r="59" spans="1:17">
      <c r="A59" s="5">
        <v>1925</v>
      </c>
      <c r="B59" s="16">
        <v>12.65</v>
      </c>
      <c r="C59" s="16">
        <v>1.25</v>
      </c>
      <c r="D59" s="16">
        <v>0.6</v>
      </c>
      <c r="E59" s="20">
        <f t="shared" si="5"/>
        <v>0.25236294896030254</v>
      </c>
      <c r="F59" s="20">
        <v>4.3400000000000001E-2</v>
      </c>
      <c r="G59" s="20">
        <f t="shared" si="6"/>
        <v>0.20896294896030254</v>
      </c>
      <c r="H59" s="17">
        <v>0</v>
      </c>
      <c r="I59" s="18">
        <v>90.575000000000003</v>
      </c>
      <c r="J59" s="18"/>
      <c r="K59" s="18"/>
      <c r="L59" s="18"/>
      <c r="M59" s="19">
        <f t="shared" si="2"/>
        <v>4.7430830039525688E-2</v>
      </c>
      <c r="N59" s="19">
        <f t="shared" si="3"/>
        <v>5.4545454545454543E-2</v>
      </c>
      <c r="Q59" s="37">
        <f t="shared" si="0"/>
        <v>10.120000000000001</v>
      </c>
    </row>
    <row r="60" spans="1:17">
      <c r="A60" s="5">
        <v>1926</v>
      </c>
      <c r="B60" s="16">
        <v>13.4</v>
      </c>
      <c r="C60" s="16">
        <v>1.24</v>
      </c>
      <c r="D60" s="16">
        <v>0.69</v>
      </c>
      <c r="E60" s="20">
        <f t="shared" si="5"/>
        <v>0.11383399209486167</v>
      </c>
      <c r="F60" s="20">
        <v>3.8699999999999998E-2</v>
      </c>
      <c r="G60" s="20">
        <f t="shared" si="6"/>
        <v>7.5133992094861671E-2</v>
      </c>
      <c r="H60" s="17">
        <v>1</v>
      </c>
      <c r="I60" s="18">
        <v>96.948999999999998</v>
      </c>
      <c r="J60" s="18"/>
      <c r="K60" s="18"/>
      <c r="L60" s="18"/>
      <c r="M60" s="19">
        <f t="shared" si="2"/>
        <v>5.1492537313432833E-2</v>
      </c>
      <c r="N60" s="19">
        <f t="shared" si="3"/>
        <v>5.7462686567164176E-2</v>
      </c>
      <c r="Q60" s="37">
        <f t="shared" si="0"/>
        <v>10.806451612903226</v>
      </c>
    </row>
    <row r="61" spans="1:17">
      <c r="A61" s="5">
        <v>1927</v>
      </c>
      <c r="B61" s="16">
        <v>17.53</v>
      </c>
      <c r="C61" s="16">
        <v>1.1100000000000001</v>
      </c>
      <c r="D61" s="16">
        <v>0.77</v>
      </c>
      <c r="E61" s="20">
        <f t="shared" si="5"/>
        <v>0.36567164179104483</v>
      </c>
      <c r="F61" s="20">
        <v>4.2800000000000005E-2</v>
      </c>
      <c r="G61" s="20">
        <f t="shared" si="6"/>
        <v>0.32287164179104483</v>
      </c>
      <c r="H61" s="17">
        <v>1</v>
      </c>
      <c r="I61" s="18">
        <v>95.543999999999997</v>
      </c>
      <c r="J61" s="18"/>
      <c r="K61" s="18"/>
      <c r="L61" s="18"/>
      <c r="M61" s="19">
        <f t="shared" si="2"/>
        <v>4.3924700513405586E-2</v>
      </c>
      <c r="N61" s="19">
        <f t="shared" si="3"/>
        <v>4.8488305761551623E-2</v>
      </c>
      <c r="Q61" s="37">
        <f t="shared" si="0"/>
        <v>15.792792792792792</v>
      </c>
    </row>
    <row r="62" spans="1:17">
      <c r="A62" s="5">
        <v>1928</v>
      </c>
      <c r="B62" s="16">
        <v>24.86</v>
      </c>
      <c r="C62" s="16">
        <v>1.38</v>
      </c>
      <c r="D62" s="16">
        <v>0.85</v>
      </c>
      <c r="E62" s="20">
        <f t="shared" si="5"/>
        <v>0.46662863662293197</v>
      </c>
      <c r="F62" s="20">
        <v>4.2599999999999999E-2</v>
      </c>
      <c r="G62" s="20">
        <f t="shared" si="6"/>
        <v>0.424028636622932</v>
      </c>
      <c r="H62" s="17">
        <v>0</v>
      </c>
      <c r="I62" s="18">
        <v>97.364999999999995</v>
      </c>
      <c r="J62" s="18"/>
      <c r="K62" s="18"/>
      <c r="L62" s="18"/>
      <c r="M62" s="19">
        <f t="shared" si="2"/>
        <v>3.4191472244569587E-2</v>
      </c>
      <c r="N62" s="19">
        <f t="shared" si="3"/>
        <v>3.901850362027353E-2</v>
      </c>
      <c r="Q62" s="37">
        <f t="shared" si="0"/>
        <v>18.014492753623191</v>
      </c>
    </row>
    <row r="63" spans="1:17">
      <c r="A63" s="5">
        <v>1929</v>
      </c>
      <c r="B63" s="16">
        <v>21.71</v>
      </c>
      <c r="C63" s="16">
        <v>1.61</v>
      </c>
      <c r="D63" s="16">
        <v>0.97</v>
      </c>
      <c r="E63" s="20">
        <f t="shared" si="5"/>
        <v>-8.7691069991954973E-2</v>
      </c>
      <c r="F63" s="20">
        <v>4.6399999999999997E-2</v>
      </c>
      <c r="G63" s="20">
        <f t="shared" si="6"/>
        <v>-0.13409106999195497</v>
      </c>
      <c r="H63" s="17">
        <v>1</v>
      </c>
      <c r="I63" s="18">
        <v>103.6</v>
      </c>
      <c r="J63" s="18">
        <v>10.7</v>
      </c>
      <c r="K63" s="18">
        <v>9.3000000000000007</v>
      </c>
      <c r="L63" s="18"/>
      <c r="M63" s="19">
        <f t="shared" si="2"/>
        <v>4.4679871027176417E-2</v>
      </c>
      <c r="N63" s="19">
        <f t="shared" si="3"/>
        <v>4.5140488254260709E-2</v>
      </c>
      <c r="P63" s="19">
        <f>K63/I63</f>
        <v>8.9768339768339783E-2</v>
      </c>
      <c r="Q63" s="37">
        <f t="shared" si="0"/>
        <v>13.48447204968944</v>
      </c>
    </row>
    <row r="64" spans="1:17">
      <c r="A64" s="5">
        <v>1930</v>
      </c>
      <c r="B64" s="16">
        <v>15.98</v>
      </c>
      <c r="C64" s="16">
        <v>0.97</v>
      </c>
      <c r="D64" s="16">
        <v>0.98</v>
      </c>
      <c r="E64" s="20">
        <f t="shared" si="5"/>
        <v>-0.21879318286503913</v>
      </c>
      <c r="F64" s="20">
        <v>6.0100000000000001E-2</v>
      </c>
      <c r="G64" s="20">
        <f t="shared" si="6"/>
        <v>-0.27889318286503911</v>
      </c>
      <c r="H64" s="17">
        <v>1</v>
      </c>
      <c r="I64" s="18">
        <v>91.2</v>
      </c>
      <c r="J64" s="18">
        <v>7.4</v>
      </c>
      <c r="K64" s="18">
        <v>6.5</v>
      </c>
      <c r="L64" s="18"/>
      <c r="M64" s="19">
        <f t="shared" si="2"/>
        <v>6.1326658322903627E-2</v>
      </c>
      <c r="N64" s="19">
        <f t="shared" si="3"/>
        <v>5.1314142678347933E-2</v>
      </c>
      <c r="P64" s="19">
        <f t="shared" ref="P64:P127" si="7">K64/I64</f>
        <v>7.1271929824561403E-2</v>
      </c>
      <c r="Q64" s="37">
        <f t="shared" si="0"/>
        <v>16.474226804123713</v>
      </c>
    </row>
    <row r="65" spans="1:17">
      <c r="A65" s="5">
        <v>1931</v>
      </c>
      <c r="B65" s="16">
        <v>8.3000000000000007</v>
      </c>
      <c r="C65" s="16">
        <v>0.61</v>
      </c>
      <c r="D65" s="16">
        <v>0.82</v>
      </c>
      <c r="E65" s="20">
        <f t="shared" si="5"/>
        <v>-0.42928660826032539</v>
      </c>
      <c r="F65" s="20">
        <v>4.1500000000000002E-2</v>
      </c>
      <c r="G65" s="20">
        <f t="shared" si="6"/>
        <v>-0.47078660826032537</v>
      </c>
      <c r="H65" s="17">
        <v>1</v>
      </c>
      <c r="I65" s="18">
        <v>76.5</v>
      </c>
      <c r="J65" s="18">
        <v>2.8</v>
      </c>
      <c r="K65" s="18">
        <v>2.2999999999999998</v>
      </c>
      <c r="L65" s="18"/>
      <c r="M65" s="19">
        <f t="shared" si="2"/>
        <v>9.8795180722891549E-2</v>
      </c>
      <c r="N65" s="19">
        <f t="shared" si="3"/>
        <v>6.0240963855421679E-2</v>
      </c>
      <c r="P65" s="19">
        <f t="shared" si="7"/>
        <v>3.006535947712418E-2</v>
      </c>
      <c r="Q65" s="37">
        <f t="shared" si="0"/>
        <v>13.606557377049182</v>
      </c>
    </row>
    <row r="66" spans="1:17">
      <c r="A66" s="5">
        <v>1932</v>
      </c>
      <c r="B66" s="16">
        <v>7.09</v>
      </c>
      <c r="C66" s="16">
        <v>0.41</v>
      </c>
      <c r="D66" s="16">
        <v>0.5</v>
      </c>
      <c r="E66" s="20">
        <f t="shared" si="5"/>
        <v>-8.5542168674698882E-2</v>
      </c>
      <c r="F66" s="20">
        <v>2.4300000000000002E-2</v>
      </c>
      <c r="G66" s="20">
        <f t="shared" si="6"/>
        <v>-0.10984216867469888</v>
      </c>
      <c r="H66" s="17">
        <v>1</v>
      </c>
      <c r="I66" s="18">
        <v>58.7</v>
      </c>
      <c r="J66" s="18">
        <v>-0.3</v>
      </c>
      <c r="K66" s="18">
        <v>-0.7</v>
      </c>
      <c r="L66" s="18"/>
      <c r="M66" s="19">
        <f t="shared" si="2"/>
        <v>7.0521861777150918E-2</v>
      </c>
      <c r="N66" s="19">
        <f t="shared" si="3"/>
        <v>6.2059238363892807E-2</v>
      </c>
      <c r="P66" s="19">
        <f t="shared" si="7"/>
        <v>-1.1925042589437818E-2</v>
      </c>
      <c r="Q66" s="37">
        <f t="shared" si="0"/>
        <v>17.292682926829269</v>
      </c>
    </row>
    <row r="67" spans="1:17">
      <c r="A67" s="5">
        <v>1933</v>
      </c>
      <c r="B67" s="16">
        <v>10.54</v>
      </c>
      <c r="C67" s="16">
        <v>0.44</v>
      </c>
      <c r="D67" s="16">
        <v>0.44</v>
      </c>
      <c r="E67" s="20">
        <f t="shared" si="5"/>
        <v>0.54866008462623395</v>
      </c>
      <c r="F67" s="20">
        <v>3.3599999999999998E-2</v>
      </c>
      <c r="G67" s="20">
        <f t="shared" si="6"/>
        <v>0.51506008462623398</v>
      </c>
      <c r="H67" s="17">
        <v>0</v>
      </c>
      <c r="I67" s="18">
        <v>56.4</v>
      </c>
      <c r="J67" s="18">
        <v>-0.3</v>
      </c>
      <c r="K67" s="18">
        <v>-0.8</v>
      </c>
      <c r="L67" s="18"/>
      <c r="M67" s="19">
        <f t="shared" si="2"/>
        <v>4.1745730550284632E-2</v>
      </c>
      <c r="N67" s="19">
        <f t="shared" si="3"/>
        <v>4.2694497153700196E-2</v>
      </c>
      <c r="P67" s="19">
        <f t="shared" si="7"/>
        <v>-1.4184397163120569E-2</v>
      </c>
      <c r="Q67" s="37">
        <f t="shared" si="0"/>
        <v>23.954545454545453</v>
      </c>
    </row>
    <row r="68" spans="1:17">
      <c r="A68" s="5">
        <v>1934</v>
      </c>
      <c r="B68" s="16">
        <v>9.26</v>
      </c>
      <c r="C68" s="16">
        <v>0.49</v>
      </c>
      <c r="D68" s="16">
        <v>0.45</v>
      </c>
      <c r="E68" s="20">
        <f t="shared" si="5"/>
        <v>-7.874762808349145E-2</v>
      </c>
      <c r="F68" s="20">
        <v>1.46E-2</v>
      </c>
      <c r="G68" s="20">
        <f t="shared" si="6"/>
        <v>-9.3347628083491452E-2</v>
      </c>
      <c r="H68" s="17">
        <v>0</v>
      </c>
      <c r="I68" s="18">
        <v>66</v>
      </c>
      <c r="J68" s="18">
        <v>2.4</v>
      </c>
      <c r="K68" s="18">
        <v>1.6</v>
      </c>
      <c r="L68" s="18"/>
      <c r="M68" s="19">
        <f t="shared" si="2"/>
        <v>4.859611231101512E-2</v>
      </c>
      <c r="N68" s="19">
        <f t="shared" si="3"/>
        <v>5.0755939524838013E-2</v>
      </c>
      <c r="P68" s="19">
        <f t="shared" si="7"/>
        <v>2.4242424242424242E-2</v>
      </c>
      <c r="Q68" s="37">
        <f t="shared" si="0"/>
        <v>18.897959183673468</v>
      </c>
    </row>
    <row r="69" spans="1:17">
      <c r="A69" s="5">
        <v>1935</v>
      </c>
      <c r="B69" s="16">
        <v>13.76</v>
      </c>
      <c r="C69" s="16">
        <v>0.76</v>
      </c>
      <c r="D69" s="16">
        <v>0.47</v>
      </c>
      <c r="E69" s="20">
        <f t="shared" si="5"/>
        <v>0.53671706263498931</v>
      </c>
      <c r="F69" s="20">
        <v>1.01E-2</v>
      </c>
      <c r="G69" s="20">
        <f t="shared" si="6"/>
        <v>0.52661706263498931</v>
      </c>
      <c r="H69" s="17">
        <v>0</v>
      </c>
      <c r="I69" s="18">
        <v>73.3</v>
      </c>
      <c r="J69" s="18">
        <v>3.9</v>
      </c>
      <c r="K69" s="18">
        <v>2.9</v>
      </c>
      <c r="L69" s="18"/>
      <c r="M69" s="19">
        <f t="shared" si="2"/>
        <v>3.4156976744186045E-2</v>
      </c>
      <c r="N69" s="19">
        <f t="shared" si="3"/>
        <v>5.2325581395348833E-2</v>
      </c>
      <c r="P69" s="19">
        <f t="shared" si="7"/>
        <v>3.9563437926330151E-2</v>
      </c>
      <c r="Q69" s="37">
        <f t="shared" ref="Q69:Q132" si="8">B69/C69</f>
        <v>18.105263157894736</v>
      </c>
    </row>
    <row r="70" spans="1:17">
      <c r="A70" s="5">
        <v>1936</v>
      </c>
      <c r="B70" s="16">
        <v>17.59</v>
      </c>
      <c r="C70" s="16">
        <v>1.02</v>
      </c>
      <c r="D70" s="16">
        <v>0.72</v>
      </c>
      <c r="E70" s="20">
        <f t="shared" ref="E70:E101" si="9">(B70+D70)/B69-1</f>
        <v>0.33066860465116266</v>
      </c>
      <c r="F70" s="20">
        <v>7.4999999999999997E-3</v>
      </c>
      <c r="G70" s="20">
        <f t="shared" ref="G70:G101" si="10">E70-F70</f>
        <v>0.32316860465116265</v>
      </c>
      <c r="H70" s="17">
        <v>0</v>
      </c>
      <c r="I70" s="18">
        <v>83.8</v>
      </c>
      <c r="J70" s="18">
        <v>6</v>
      </c>
      <c r="K70" s="18">
        <v>4.5999999999999996</v>
      </c>
      <c r="L70" s="18"/>
      <c r="M70" s="19">
        <f t="shared" ref="M70:M133" si="11">D70/B70</f>
        <v>4.0932347924957362E-2</v>
      </c>
      <c r="N70" s="19">
        <f t="shared" ref="N70:N133" si="12">D71/B70</f>
        <v>4.5480386583285959E-2</v>
      </c>
      <c r="P70" s="19">
        <f t="shared" si="7"/>
        <v>5.4892601431980902E-2</v>
      </c>
      <c r="Q70" s="37">
        <f t="shared" si="8"/>
        <v>17.245098039215687</v>
      </c>
    </row>
    <row r="71" spans="1:17">
      <c r="A71" s="5">
        <v>1937</v>
      </c>
      <c r="B71" s="16">
        <v>11.31</v>
      </c>
      <c r="C71" s="16">
        <v>1.1299999999999999</v>
      </c>
      <c r="D71" s="16">
        <v>0.8</v>
      </c>
      <c r="E71" s="20">
        <f t="shared" si="9"/>
        <v>-0.31154064809550874</v>
      </c>
      <c r="F71" s="20">
        <v>7.4999999999999997E-3</v>
      </c>
      <c r="G71" s="20">
        <f t="shared" si="10"/>
        <v>-0.31904064809550875</v>
      </c>
      <c r="H71" s="17">
        <v>1</v>
      </c>
      <c r="I71" s="18">
        <v>91.9</v>
      </c>
      <c r="J71" s="18">
        <v>6.9</v>
      </c>
      <c r="K71" s="18">
        <v>5.4</v>
      </c>
      <c r="L71" s="18"/>
      <c r="M71" s="19">
        <f t="shared" si="11"/>
        <v>7.0733863837312116E-2</v>
      </c>
      <c r="N71" s="19">
        <f t="shared" si="12"/>
        <v>4.5092838196286469E-2</v>
      </c>
      <c r="P71" s="19">
        <f t="shared" si="7"/>
        <v>5.8759521218715999E-2</v>
      </c>
      <c r="Q71" s="37">
        <f t="shared" si="8"/>
        <v>10.008849557522126</v>
      </c>
    </row>
    <row r="72" spans="1:17">
      <c r="A72" s="5">
        <v>1938</v>
      </c>
      <c r="B72" s="16">
        <v>12.5</v>
      </c>
      <c r="C72" s="16">
        <v>0.64</v>
      </c>
      <c r="D72" s="16">
        <v>0.51</v>
      </c>
      <c r="E72" s="20">
        <f t="shared" si="9"/>
        <v>0.15030946065428807</v>
      </c>
      <c r="F72" s="20">
        <v>8.8000000000000005E-3</v>
      </c>
      <c r="G72" s="20">
        <f t="shared" si="10"/>
        <v>0.14150946065428807</v>
      </c>
      <c r="H72" s="17">
        <v>0</v>
      </c>
      <c r="I72" s="18">
        <v>86.1</v>
      </c>
      <c r="J72" s="18">
        <v>4.8</v>
      </c>
      <c r="K72" s="18">
        <v>3.8</v>
      </c>
      <c r="L72" s="18"/>
      <c r="M72" s="19">
        <f t="shared" si="11"/>
        <v>4.0800000000000003E-2</v>
      </c>
      <c r="N72" s="19">
        <f t="shared" si="12"/>
        <v>4.9599999999999998E-2</v>
      </c>
      <c r="P72" s="19">
        <f t="shared" si="7"/>
        <v>4.4134727061556328E-2</v>
      </c>
      <c r="Q72" s="37">
        <f t="shared" si="8"/>
        <v>19.53125</v>
      </c>
    </row>
    <row r="73" spans="1:17">
      <c r="A73" s="5">
        <v>1939</v>
      </c>
      <c r="B73" s="16">
        <v>12.3</v>
      </c>
      <c r="C73" s="16">
        <v>0.9</v>
      </c>
      <c r="D73" s="16">
        <v>0.62</v>
      </c>
      <c r="E73" s="20">
        <f t="shared" si="9"/>
        <v>3.3600000000000074E-2</v>
      </c>
      <c r="F73" s="20">
        <v>8.8000000000000005E-3</v>
      </c>
      <c r="G73" s="20">
        <f t="shared" si="10"/>
        <v>2.4800000000000072E-2</v>
      </c>
      <c r="H73" s="17">
        <v>0</v>
      </c>
      <c r="I73" s="18">
        <v>92.2</v>
      </c>
      <c r="J73" s="18">
        <v>6.4</v>
      </c>
      <c r="K73" s="18">
        <v>5</v>
      </c>
      <c r="L73" s="18"/>
      <c r="M73" s="19">
        <f t="shared" si="11"/>
        <v>5.0406504065040644E-2</v>
      </c>
      <c r="N73" s="19">
        <f t="shared" si="12"/>
        <v>5.4471544715447157E-2</v>
      </c>
      <c r="P73" s="19">
        <f t="shared" si="7"/>
        <v>5.4229934924078092E-2</v>
      </c>
      <c r="Q73" s="37">
        <f t="shared" si="8"/>
        <v>13.666666666666668</v>
      </c>
    </row>
    <row r="74" spans="1:17">
      <c r="A74" s="5">
        <v>1940</v>
      </c>
      <c r="B74" s="16">
        <v>10.55</v>
      </c>
      <c r="C74" s="16">
        <v>1.05</v>
      </c>
      <c r="D74" s="16">
        <v>0.67</v>
      </c>
      <c r="E74" s="20">
        <f t="shared" si="9"/>
        <v>-8.7804878048780455E-2</v>
      </c>
      <c r="F74" s="20">
        <v>5.6000000000000008E-3</v>
      </c>
      <c r="G74" s="20">
        <f t="shared" si="10"/>
        <v>-9.3404878048780449E-2</v>
      </c>
      <c r="H74" s="17">
        <v>0</v>
      </c>
      <c r="I74" s="18">
        <v>101.4</v>
      </c>
      <c r="J74" s="18">
        <v>9.6</v>
      </c>
      <c r="K74" s="18">
        <v>6.8</v>
      </c>
      <c r="L74" s="18"/>
      <c r="M74" s="19">
        <f t="shared" si="11"/>
        <v>6.350710900473934E-2</v>
      </c>
      <c r="N74" s="19">
        <f t="shared" si="12"/>
        <v>6.729857819905212E-2</v>
      </c>
      <c r="P74" s="19">
        <f t="shared" si="7"/>
        <v>6.7061143984220903E-2</v>
      </c>
      <c r="Q74" s="37">
        <f t="shared" si="8"/>
        <v>10.047619047619047</v>
      </c>
    </row>
    <row r="75" spans="1:17">
      <c r="A75" s="5">
        <v>1941</v>
      </c>
      <c r="B75" s="16">
        <v>8.93</v>
      </c>
      <c r="C75" s="16">
        <v>1.1599999999999999</v>
      </c>
      <c r="D75" s="16">
        <v>0.71</v>
      </c>
      <c r="E75" s="20">
        <f t="shared" si="9"/>
        <v>-8.6255924170616116E-2</v>
      </c>
      <c r="F75" s="20">
        <v>5.6000000000000008E-3</v>
      </c>
      <c r="G75" s="20">
        <f t="shared" si="10"/>
        <v>-9.185592417061611E-2</v>
      </c>
      <c r="H75" s="17">
        <v>0</v>
      </c>
      <c r="I75" s="18">
        <v>126.7</v>
      </c>
      <c r="J75" s="18">
        <v>15.3</v>
      </c>
      <c r="K75" s="18">
        <v>7.7</v>
      </c>
      <c r="L75" s="18"/>
      <c r="M75" s="19">
        <f t="shared" si="11"/>
        <v>7.950727883538633E-2</v>
      </c>
      <c r="N75" s="19">
        <f t="shared" si="12"/>
        <v>6.6069428891377374E-2</v>
      </c>
      <c r="P75" s="19">
        <f t="shared" si="7"/>
        <v>6.0773480662983423E-2</v>
      </c>
      <c r="Q75" s="37">
        <f t="shared" si="8"/>
        <v>7.6982758620689662</v>
      </c>
    </row>
    <row r="76" spans="1:17">
      <c r="A76" s="5">
        <v>1942</v>
      </c>
      <c r="B76" s="16">
        <v>10.09</v>
      </c>
      <c r="C76" s="16">
        <v>1.03</v>
      </c>
      <c r="D76" s="16">
        <v>0.59</v>
      </c>
      <c r="E76" s="20">
        <f t="shared" si="9"/>
        <v>0.19596864501679723</v>
      </c>
      <c r="F76" s="20">
        <v>5.3E-3</v>
      </c>
      <c r="G76" s="20">
        <f t="shared" si="10"/>
        <v>0.19066864501679723</v>
      </c>
      <c r="H76" s="17">
        <v>0</v>
      </c>
      <c r="I76" s="18">
        <v>161.9</v>
      </c>
      <c r="J76" s="18">
        <v>20.399999999999999</v>
      </c>
      <c r="K76" s="18">
        <v>9</v>
      </c>
      <c r="L76" s="18"/>
      <c r="M76" s="19">
        <f t="shared" si="11"/>
        <v>5.8473736372646183E-2</v>
      </c>
      <c r="N76" s="19">
        <f t="shared" si="12"/>
        <v>6.0455896927651138E-2</v>
      </c>
      <c r="P76" s="19">
        <f t="shared" si="7"/>
        <v>5.5589870290302656E-2</v>
      </c>
      <c r="Q76" s="37">
        <f t="shared" si="8"/>
        <v>9.7961165048543677</v>
      </c>
    </row>
    <row r="77" spans="1:17">
      <c r="A77" s="5">
        <v>1943</v>
      </c>
      <c r="B77" s="16">
        <v>11.85</v>
      </c>
      <c r="C77" s="16">
        <v>0.94</v>
      </c>
      <c r="D77" s="16">
        <v>0.61</v>
      </c>
      <c r="E77" s="20">
        <f t="shared" si="9"/>
        <v>0.23488602576808715</v>
      </c>
      <c r="F77" s="20">
        <v>6.3E-3</v>
      </c>
      <c r="G77" s="20">
        <f t="shared" si="10"/>
        <v>0.22858602576808715</v>
      </c>
      <c r="H77" s="17">
        <v>0</v>
      </c>
      <c r="I77" s="18">
        <v>198.6</v>
      </c>
      <c r="J77" s="18">
        <v>24.7</v>
      </c>
      <c r="K77" s="18">
        <v>10.7</v>
      </c>
      <c r="L77" s="18"/>
      <c r="M77" s="19">
        <f t="shared" si="11"/>
        <v>5.1476793248945149E-2</v>
      </c>
      <c r="N77" s="19">
        <f t="shared" si="12"/>
        <v>5.4008438818565402E-2</v>
      </c>
      <c r="P77" s="19">
        <f t="shared" si="7"/>
        <v>5.3877139979859011E-2</v>
      </c>
      <c r="Q77" s="37">
        <f t="shared" si="8"/>
        <v>12.606382978723405</v>
      </c>
    </row>
    <row r="78" spans="1:17">
      <c r="A78" s="5">
        <v>1944</v>
      </c>
      <c r="B78" s="16">
        <v>13.49</v>
      </c>
      <c r="C78" s="16">
        <v>0.93</v>
      </c>
      <c r="D78" s="16">
        <v>0.64</v>
      </c>
      <c r="E78" s="20">
        <f t="shared" si="9"/>
        <v>0.19240506329113938</v>
      </c>
      <c r="F78" s="20">
        <v>6.8999999999999999E-3</v>
      </c>
      <c r="G78" s="20">
        <f t="shared" si="10"/>
        <v>0.18550506329113939</v>
      </c>
      <c r="H78" s="17">
        <v>0</v>
      </c>
      <c r="I78" s="18">
        <v>219.8</v>
      </c>
      <c r="J78" s="18">
        <v>24.8</v>
      </c>
      <c r="K78" s="18">
        <v>11.8</v>
      </c>
      <c r="L78" s="18"/>
      <c r="M78" s="19">
        <f t="shared" si="11"/>
        <v>4.744255003706449E-2</v>
      </c>
      <c r="N78" s="19">
        <f t="shared" si="12"/>
        <v>4.8925129725722757E-2</v>
      </c>
      <c r="P78" s="19">
        <f t="shared" si="7"/>
        <v>5.3685168334849862E-2</v>
      </c>
      <c r="Q78" s="37">
        <f t="shared" si="8"/>
        <v>14.50537634408602</v>
      </c>
    </row>
    <row r="79" spans="1:17">
      <c r="A79" s="5">
        <v>1945</v>
      </c>
      <c r="B79" s="16">
        <v>18.02</v>
      </c>
      <c r="C79" s="16">
        <v>0.96</v>
      </c>
      <c r="D79" s="16">
        <v>0.66</v>
      </c>
      <c r="E79" s="20">
        <f t="shared" si="9"/>
        <v>0.38472942920681974</v>
      </c>
      <c r="F79" s="20">
        <v>7.1999999999999998E-3</v>
      </c>
      <c r="G79" s="20">
        <f t="shared" si="10"/>
        <v>0.37752942920681976</v>
      </c>
      <c r="H79" s="17">
        <v>1</v>
      </c>
      <c r="I79" s="18">
        <v>223</v>
      </c>
      <c r="J79" s="18">
        <v>20.2</v>
      </c>
      <c r="K79" s="18">
        <v>9.5</v>
      </c>
      <c r="L79" s="18"/>
      <c r="M79" s="19">
        <f t="shared" si="11"/>
        <v>3.662597114317425E-2</v>
      </c>
      <c r="N79" s="19">
        <f t="shared" si="12"/>
        <v>3.9400665926748055E-2</v>
      </c>
      <c r="P79" s="19">
        <f t="shared" si="7"/>
        <v>4.2600896860986545E-2</v>
      </c>
      <c r="Q79" s="37">
        <f t="shared" si="8"/>
        <v>18.770833333333332</v>
      </c>
    </row>
    <row r="80" spans="1:17">
      <c r="A80" s="5">
        <v>1946</v>
      </c>
      <c r="B80" s="16">
        <v>15.21</v>
      </c>
      <c r="C80" s="16">
        <v>1.06</v>
      </c>
      <c r="D80" s="16">
        <v>0.71</v>
      </c>
      <c r="E80" s="20">
        <f t="shared" si="9"/>
        <v>-0.11653718091009979</v>
      </c>
      <c r="F80" s="20">
        <v>7.4999999999999997E-3</v>
      </c>
      <c r="G80" s="20">
        <f t="shared" si="10"/>
        <v>-0.1240371809100998</v>
      </c>
      <c r="H80" s="17">
        <v>0</v>
      </c>
      <c r="I80" s="18">
        <v>222.2</v>
      </c>
      <c r="J80" s="18">
        <v>17.899999999999999</v>
      </c>
      <c r="K80" s="18">
        <v>8.8000000000000007</v>
      </c>
      <c r="L80" s="18"/>
      <c r="M80" s="19">
        <f t="shared" si="11"/>
        <v>4.6679815910585135E-2</v>
      </c>
      <c r="N80" s="19">
        <f t="shared" si="12"/>
        <v>5.5226824457593686E-2</v>
      </c>
      <c r="P80" s="19">
        <f t="shared" si="7"/>
        <v>3.9603960396039611E-2</v>
      </c>
      <c r="Q80" s="37">
        <f t="shared" si="8"/>
        <v>14.349056603773585</v>
      </c>
    </row>
    <row r="81" spans="1:17">
      <c r="A81" s="5">
        <v>1947</v>
      </c>
      <c r="B81" s="16">
        <v>14.83</v>
      </c>
      <c r="C81" s="16">
        <v>1.61</v>
      </c>
      <c r="D81" s="16">
        <v>0.84</v>
      </c>
      <c r="E81" s="20">
        <f t="shared" si="9"/>
        <v>3.024326101249164E-2</v>
      </c>
      <c r="F81" s="20">
        <v>7.6E-3</v>
      </c>
      <c r="G81" s="20">
        <f t="shared" si="10"/>
        <v>2.2643261012491641E-2</v>
      </c>
      <c r="H81" s="17">
        <v>0</v>
      </c>
      <c r="I81" s="18">
        <v>244.1</v>
      </c>
      <c r="J81" s="18">
        <v>23.5</v>
      </c>
      <c r="K81" s="18">
        <v>12.2</v>
      </c>
      <c r="L81" s="18"/>
      <c r="M81" s="19">
        <f t="shared" si="11"/>
        <v>5.6641942009440324E-2</v>
      </c>
      <c r="N81" s="19">
        <f t="shared" si="12"/>
        <v>6.2710721510451789E-2</v>
      </c>
      <c r="P81" s="19">
        <f t="shared" si="7"/>
        <v>4.9979516591560837E-2</v>
      </c>
      <c r="Q81" s="37">
        <f t="shared" si="8"/>
        <v>9.2111801242236027</v>
      </c>
    </row>
    <row r="82" spans="1:17">
      <c r="A82" s="5">
        <v>1948</v>
      </c>
      <c r="B82" s="16">
        <v>15.36</v>
      </c>
      <c r="C82" s="16">
        <v>2.29</v>
      </c>
      <c r="D82" s="16">
        <v>0.93</v>
      </c>
      <c r="E82" s="20">
        <f t="shared" si="9"/>
        <v>9.8449089683074753E-2</v>
      </c>
      <c r="F82" s="20">
        <v>1.01E-2</v>
      </c>
      <c r="G82" s="20">
        <f t="shared" si="10"/>
        <v>8.8349089683074755E-2</v>
      </c>
      <c r="H82" s="17">
        <v>0</v>
      </c>
      <c r="I82" s="18">
        <v>269.10000000000002</v>
      </c>
      <c r="J82" s="18">
        <v>30.9</v>
      </c>
      <c r="K82" s="18">
        <v>18.5</v>
      </c>
      <c r="L82" s="18"/>
      <c r="M82" s="19">
        <f t="shared" si="11"/>
        <v>6.0546875000000007E-2</v>
      </c>
      <c r="N82" s="19">
        <f t="shared" si="12"/>
        <v>7.421875E-2</v>
      </c>
      <c r="P82" s="19">
        <f t="shared" si="7"/>
        <v>6.8747677443329616E-2</v>
      </c>
      <c r="Q82" s="37">
        <f t="shared" si="8"/>
        <v>6.7074235807860259</v>
      </c>
    </row>
    <row r="83" spans="1:17">
      <c r="A83" s="5">
        <v>1949</v>
      </c>
      <c r="B83" s="16">
        <v>16.88</v>
      </c>
      <c r="C83" s="16">
        <v>2.3199999999999998</v>
      </c>
      <c r="D83" s="16">
        <v>1.1399999999999999</v>
      </c>
      <c r="E83" s="20">
        <f t="shared" si="9"/>
        <v>0.17317708333333326</v>
      </c>
      <c r="F83" s="20">
        <v>1.3500000000000002E-2</v>
      </c>
      <c r="G83" s="20">
        <f t="shared" si="10"/>
        <v>0.15967708333333325</v>
      </c>
      <c r="H83" s="17">
        <v>1</v>
      </c>
      <c r="I83" s="18">
        <v>267.2</v>
      </c>
      <c r="J83" s="18">
        <v>28.7</v>
      </c>
      <c r="K83" s="18">
        <v>18.5</v>
      </c>
      <c r="L83" s="18"/>
      <c r="M83" s="19">
        <f t="shared" si="11"/>
        <v>6.7535545023696686E-2</v>
      </c>
      <c r="N83" s="19">
        <f t="shared" si="12"/>
        <v>8.7085308056872035E-2</v>
      </c>
      <c r="P83" s="19">
        <f t="shared" si="7"/>
        <v>6.9236526946107782E-2</v>
      </c>
      <c r="Q83" s="37">
        <f t="shared" si="8"/>
        <v>7.2758620689655169</v>
      </c>
    </row>
    <row r="84" spans="1:17">
      <c r="A84" s="5">
        <v>1950</v>
      </c>
      <c r="B84" s="16">
        <v>21.21</v>
      </c>
      <c r="C84" s="16">
        <v>2.84</v>
      </c>
      <c r="D84" s="16">
        <v>1.47</v>
      </c>
      <c r="E84" s="20">
        <f t="shared" si="9"/>
        <v>0.34360189573459721</v>
      </c>
      <c r="F84" s="20">
        <v>1.5800000000000002E-2</v>
      </c>
      <c r="G84" s="20">
        <f t="shared" si="10"/>
        <v>0.32780189573459723</v>
      </c>
      <c r="H84" s="17">
        <v>0</v>
      </c>
      <c r="I84" s="18">
        <v>293.7</v>
      </c>
      <c r="J84" s="18">
        <v>35.6</v>
      </c>
      <c r="K84" s="18">
        <v>17.7</v>
      </c>
      <c r="L84" s="18"/>
      <c r="M84" s="19">
        <f t="shared" si="11"/>
        <v>6.9306930693069299E-2</v>
      </c>
      <c r="N84" s="19">
        <f t="shared" si="12"/>
        <v>6.647807637906647E-2</v>
      </c>
      <c r="P84" s="19">
        <f t="shared" si="7"/>
        <v>6.0265577119509701E-2</v>
      </c>
      <c r="Q84" s="37">
        <f t="shared" si="8"/>
        <v>7.46830985915493</v>
      </c>
    </row>
    <row r="85" spans="1:17">
      <c r="A85" s="5">
        <v>1951</v>
      </c>
      <c r="B85" s="16">
        <v>24.19</v>
      </c>
      <c r="C85" s="16">
        <v>2.44</v>
      </c>
      <c r="D85" s="16">
        <v>1.41</v>
      </c>
      <c r="E85" s="20">
        <f t="shared" si="9"/>
        <v>0.20697784064120706</v>
      </c>
      <c r="F85" s="20">
        <v>1.32E-2</v>
      </c>
      <c r="G85" s="20">
        <f t="shared" si="10"/>
        <v>0.19377784064120707</v>
      </c>
      <c r="H85" s="17">
        <v>0</v>
      </c>
      <c r="I85" s="18">
        <v>339.3</v>
      </c>
      <c r="J85" s="18">
        <v>40.799999999999997</v>
      </c>
      <c r="K85" s="18">
        <v>18.2</v>
      </c>
      <c r="L85" s="18"/>
      <c r="M85" s="19">
        <f t="shared" si="11"/>
        <v>5.8288548987184781E-2</v>
      </c>
      <c r="N85" s="19">
        <f t="shared" si="12"/>
        <v>5.8288548987184781E-2</v>
      </c>
      <c r="P85" s="19">
        <f t="shared" si="7"/>
        <v>5.3639846743295014E-2</v>
      </c>
      <c r="Q85" s="37">
        <f t="shared" si="8"/>
        <v>9.9139344262295097</v>
      </c>
    </row>
    <row r="86" spans="1:17">
      <c r="A86" s="5">
        <v>1952</v>
      </c>
      <c r="B86" s="16">
        <v>26.18</v>
      </c>
      <c r="C86" s="16">
        <v>2.4</v>
      </c>
      <c r="D86" s="16">
        <v>1.41</v>
      </c>
      <c r="E86" s="20">
        <f t="shared" si="9"/>
        <v>0.14055394791236031</v>
      </c>
      <c r="F86" s="20">
        <v>2.12E-2</v>
      </c>
      <c r="G86" s="20">
        <f t="shared" si="10"/>
        <v>0.11935394791236031</v>
      </c>
      <c r="H86" s="17">
        <v>0</v>
      </c>
      <c r="I86" s="18">
        <v>358.3</v>
      </c>
      <c r="J86" s="18">
        <v>38.799999999999997</v>
      </c>
      <c r="K86" s="18">
        <v>19.399999999999999</v>
      </c>
      <c r="L86" s="18"/>
      <c r="M86" s="19">
        <f t="shared" si="11"/>
        <v>5.3857906799083269E-2</v>
      </c>
      <c r="N86" s="19">
        <f t="shared" si="12"/>
        <v>5.5385790679908328E-2</v>
      </c>
      <c r="P86" s="19">
        <f t="shared" si="7"/>
        <v>5.4144571588054698E-2</v>
      </c>
      <c r="Q86" s="37">
        <f t="shared" si="8"/>
        <v>10.908333333333333</v>
      </c>
    </row>
    <row r="87" spans="1:17">
      <c r="A87" s="5">
        <v>1953</v>
      </c>
      <c r="B87" s="16">
        <v>25.46</v>
      </c>
      <c r="C87" s="16">
        <v>2.5099999999999998</v>
      </c>
      <c r="D87" s="16">
        <v>1.45</v>
      </c>
      <c r="E87" s="20">
        <f t="shared" si="9"/>
        <v>2.7883880825057217E-2</v>
      </c>
      <c r="F87" s="20">
        <v>2.3900000000000001E-2</v>
      </c>
      <c r="G87" s="20">
        <f t="shared" si="10"/>
        <v>3.9838808250572157E-3</v>
      </c>
      <c r="H87" s="17">
        <v>1</v>
      </c>
      <c r="I87" s="18">
        <v>379.3</v>
      </c>
      <c r="J87" s="18">
        <v>39.1</v>
      </c>
      <c r="K87" s="18">
        <v>18.8</v>
      </c>
      <c r="L87" s="18"/>
      <c r="M87" s="19">
        <f t="shared" si="11"/>
        <v>5.6952081696779261E-2</v>
      </c>
      <c r="N87" s="19">
        <f t="shared" si="12"/>
        <v>6.0487038491751764E-2</v>
      </c>
      <c r="P87" s="19">
        <f t="shared" si="7"/>
        <v>4.9564988136040072E-2</v>
      </c>
      <c r="Q87" s="37">
        <f t="shared" si="8"/>
        <v>10.143426294820719</v>
      </c>
    </row>
    <row r="88" spans="1:17">
      <c r="A88" s="5">
        <v>1954</v>
      </c>
      <c r="B88" s="16">
        <v>35.6</v>
      </c>
      <c r="C88" s="16">
        <v>2.77</v>
      </c>
      <c r="D88" s="16">
        <v>1.54</v>
      </c>
      <c r="E88" s="20">
        <f t="shared" si="9"/>
        <v>0.45875883739198731</v>
      </c>
      <c r="F88" s="20">
        <v>2.58E-2</v>
      </c>
      <c r="G88" s="20">
        <f t="shared" si="10"/>
        <v>0.43295883739198732</v>
      </c>
      <c r="H88" s="17">
        <v>0</v>
      </c>
      <c r="I88" s="18">
        <v>380.4</v>
      </c>
      <c r="J88" s="18">
        <v>38.299999999999997</v>
      </c>
      <c r="K88" s="18">
        <v>20.7</v>
      </c>
      <c r="L88" s="18"/>
      <c r="M88" s="19">
        <f t="shared" si="11"/>
        <v>4.3258426966292132E-2</v>
      </c>
      <c r="N88" s="19">
        <f t="shared" si="12"/>
        <v>4.6067415730337076E-2</v>
      </c>
      <c r="P88" s="19">
        <f t="shared" si="7"/>
        <v>5.4416403785488961E-2</v>
      </c>
      <c r="Q88" s="37">
        <f t="shared" si="8"/>
        <v>12.851985559566787</v>
      </c>
    </row>
    <row r="89" spans="1:17">
      <c r="A89" s="5">
        <v>1955</v>
      </c>
      <c r="B89" s="16">
        <v>44.15</v>
      </c>
      <c r="C89" s="16">
        <v>3.62</v>
      </c>
      <c r="D89" s="16">
        <v>1.64</v>
      </c>
      <c r="E89" s="20">
        <f t="shared" si="9"/>
        <v>0.28623595505617971</v>
      </c>
      <c r="F89" s="20">
        <v>1.8000000000000002E-2</v>
      </c>
      <c r="G89" s="20">
        <f t="shared" si="10"/>
        <v>0.2682359550561797</v>
      </c>
      <c r="H89" s="17">
        <v>0</v>
      </c>
      <c r="I89" s="18">
        <v>414.7</v>
      </c>
      <c r="J89" s="18">
        <v>49</v>
      </c>
      <c r="K89" s="18">
        <v>27</v>
      </c>
      <c r="L89" s="18"/>
      <c r="M89" s="19">
        <f t="shared" si="11"/>
        <v>3.7146092865232162E-2</v>
      </c>
      <c r="N89" s="19">
        <f t="shared" si="12"/>
        <v>3.9411098527746317E-2</v>
      </c>
      <c r="P89" s="19">
        <f t="shared" si="7"/>
        <v>6.5107306486616834E-2</v>
      </c>
      <c r="Q89" s="37">
        <f t="shared" si="8"/>
        <v>12.196132596685082</v>
      </c>
    </row>
    <row r="90" spans="1:17">
      <c r="A90" s="5">
        <v>1956</v>
      </c>
      <c r="B90" s="16">
        <v>45.43</v>
      </c>
      <c r="C90" s="16">
        <v>3.41</v>
      </c>
      <c r="D90" s="16">
        <v>1.74</v>
      </c>
      <c r="E90" s="20">
        <f t="shared" si="9"/>
        <v>6.8403171007927588E-2</v>
      </c>
      <c r="F90" s="20">
        <v>1.8100000000000002E-2</v>
      </c>
      <c r="G90" s="20">
        <f t="shared" si="10"/>
        <v>5.0303171007927583E-2</v>
      </c>
      <c r="H90" s="17">
        <v>0</v>
      </c>
      <c r="I90" s="18">
        <v>437.4</v>
      </c>
      <c r="J90" s="18">
        <v>48</v>
      </c>
      <c r="K90" s="18">
        <v>26</v>
      </c>
      <c r="L90" s="18"/>
      <c r="M90" s="19">
        <f t="shared" si="11"/>
        <v>3.8300682368478979E-2</v>
      </c>
      <c r="N90" s="19">
        <f t="shared" si="12"/>
        <v>3.9401276689412283E-2</v>
      </c>
      <c r="P90" s="19">
        <f t="shared" si="7"/>
        <v>5.9442158207590308E-2</v>
      </c>
      <c r="Q90" s="37">
        <f t="shared" si="8"/>
        <v>13.32258064516129</v>
      </c>
    </row>
    <row r="91" spans="1:17">
      <c r="A91" s="5">
        <v>1957</v>
      </c>
      <c r="B91" s="16">
        <v>41.12</v>
      </c>
      <c r="C91" s="16">
        <v>3.37</v>
      </c>
      <c r="D91" s="16">
        <v>1.79</v>
      </c>
      <c r="E91" s="20">
        <f t="shared" si="9"/>
        <v>-5.5469953775038605E-2</v>
      </c>
      <c r="F91" s="20">
        <v>3.2099999999999997E-2</v>
      </c>
      <c r="G91" s="20">
        <f t="shared" si="10"/>
        <v>-8.7569953775038595E-2</v>
      </c>
      <c r="H91" s="17">
        <v>1</v>
      </c>
      <c r="I91" s="18">
        <v>461.1</v>
      </c>
      <c r="J91" s="18">
        <v>47.6</v>
      </c>
      <c r="K91" s="18">
        <v>26.2</v>
      </c>
      <c r="L91" s="18"/>
      <c r="M91" s="19">
        <f t="shared" si="11"/>
        <v>4.3531128404669266E-2</v>
      </c>
      <c r="N91" s="19">
        <f t="shared" si="12"/>
        <v>4.2558365758754865E-2</v>
      </c>
      <c r="P91" s="19">
        <f t="shared" si="7"/>
        <v>5.6820646280633262E-2</v>
      </c>
      <c r="Q91" s="37">
        <f t="shared" si="8"/>
        <v>12.201780415430266</v>
      </c>
    </row>
    <row r="92" spans="1:17">
      <c r="A92" s="5">
        <v>1958</v>
      </c>
      <c r="B92" s="16">
        <v>55.62</v>
      </c>
      <c r="C92" s="16">
        <v>2.89</v>
      </c>
      <c r="D92" s="16">
        <v>1.75</v>
      </c>
      <c r="E92" s="20">
        <f t="shared" si="9"/>
        <v>0.39518482490272366</v>
      </c>
      <c r="F92" s="20">
        <v>3.8599999999999995E-2</v>
      </c>
      <c r="G92" s="20">
        <f t="shared" si="10"/>
        <v>0.3565848249027237</v>
      </c>
      <c r="H92" s="17">
        <v>0</v>
      </c>
      <c r="I92" s="18">
        <v>467.2</v>
      </c>
      <c r="J92" s="18">
        <v>42.5</v>
      </c>
      <c r="K92" s="18">
        <v>23.5</v>
      </c>
      <c r="L92" s="18"/>
      <c r="M92" s="19">
        <f t="shared" si="11"/>
        <v>3.146350233728875E-2</v>
      </c>
      <c r="N92" s="19">
        <f t="shared" si="12"/>
        <v>3.2901833872707661E-2</v>
      </c>
      <c r="P92" s="19">
        <f t="shared" si="7"/>
        <v>5.0299657534246575E-2</v>
      </c>
      <c r="Q92" s="37">
        <f t="shared" si="8"/>
        <v>19.245674740484429</v>
      </c>
    </row>
    <row r="93" spans="1:17">
      <c r="A93" s="5">
        <v>1959</v>
      </c>
      <c r="B93" s="16">
        <v>58.03</v>
      </c>
      <c r="C93" s="16">
        <v>3.39</v>
      </c>
      <c r="D93" s="16">
        <v>1.83</v>
      </c>
      <c r="E93" s="20">
        <f t="shared" si="9"/>
        <v>7.6231571377202378E-2</v>
      </c>
      <c r="F93" s="20">
        <v>2.5399999999999999E-2</v>
      </c>
      <c r="G93" s="20">
        <f t="shared" si="10"/>
        <v>5.0831571377202379E-2</v>
      </c>
      <c r="H93" s="17">
        <v>0</v>
      </c>
      <c r="I93" s="18">
        <v>506.6</v>
      </c>
      <c r="J93" s="18">
        <v>53.8</v>
      </c>
      <c r="K93" s="18">
        <v>30.1</v>
      </c>
      <c r="L93" s="18"/>
      <c r="M93" s="19">
        <f t="shared" si="11"/>
        <v>3.1535412717559885E-2</v>
      </c>
      <c r="N93" s="19">
        <f t="shared" si="12"/>
        <v>3.3603308633465445E-2</v>
      </c>
      <c r="P93" s="19">
        <f t="shared" si="7"/>
        <v>5.941571259376234E-2</v>
      </c>
      <c r="Q93" s="37">
        <f t="shared" si="8"/>
        <v>17.117994100294986</v>
      </c>
    </row>
    <row r="94" spans="1:17">
      <c r="A94" s="5">
        <v>1960</v>
      </c>
      <c r="B94" s="16">
        <v>59.72</v>
      </c>
      <c r="C94" s="16">
        <v>3.27</v>
      </c>
      <c r="D94" s="16">
        <v>1.95</v>
      </c>
      <c r="E94" s="20">
        <f t="shared" si="9"/>
        <v>6.2726176115802224E-2</v>
      </c>
      <c r="F94" s="20">
        <v>3.7400000000000003E-2</v>
      </c>
      <c r="G94" s="20">
        <f t="shared" si="10"/>
        <v>2.5326176115802221E-2</v>
      </c>
      <c r="H94" s="17">
        <v>1</v>
      </c>
      <c r="I94" s="18">
        <v>526.4</v>
      </c>
      <c r="J94" s="18">
        <v>53.1</v>
      </c>
      <c r="K94" s="18">
        <v>30.3</v>
      </c>
      <c r="L94" s="18"/>
      <c r="M94" s="19">
        <f t="shared" si="11"/>
        <v>3.2652377762893502E-2</v>
      </c>
      <c r="N94" s="19">
        <f t="shared" si="12"/>
        <v>3.3824514400535834E-2</v>
      </c>
      <c r="P94" s="19">
        <f t="shared" si="7"/>
        <v>5.7560790273556234E-2</v>
      </c>
      <c r="Q94" s="37">
        <f t="shared" si="8"/>
        <v>18.262996941896024</v>
      </c>
    </row>
    <row r="95" spans="1:17">
      <c r="A95" s="5">
        <v>1961</v>
      </c>
      <c r="B95" s="16">
        <v>69.069999999999993</v>
      </c>
      <c r="C95" s="16">
        <v>3.19</v>
      </c>
      <c r="D95" s="16">
        <v>2.02</v>
      </c>
      <c r="E95" s="20">
        <f t="shared" si="9"/>
        <v>0.19038847957133265</v>
      </c>
      <c r="F95" s="20">
        <v>4.2800000000000005E-2</v>
      </c>
      <c r="G95" s="20">
        <f t="shared" si="10"/>
        <v>0.14758847957133264</v>
      </c>
      <c r="H95" s="17">
        <v>0</v>
      </c>
      <c r="I95" s="18">
        <v>544.79999999999995</v>
      </c>
      <c r="J95" s="18">
        <v>54.2</v>
      </c>
      <c r="K95" s="18">
        <v>31.3</v>
      </c>
      <c r="L95" s="18"/>
      <c r="M95" s="19">
        <f t="shared" si="11"/>
        <v>2.9245692775445205E-2</v>
      </c>
      <c r="N95" s="19">
        <f t="shared" si="12"/>
        <v>3.0838280005791228E-2</v>
      </c>
      <c r="P95" s="19">
        <f t="shared" si="7"/>
        <v>5.7452276064610876E-2</v>
      </c>
      <c r="Q95" s="37">
        <f t="shared" si="8"/>
        <v>21.652037617554857</v>
      </c>
    </row>
    <row r="96" spans="1:17">
      <c r="A96" s="5">
        <v>1962</v>
      </c>
      <c r="B96" s="16">
        <v>65.06</v>
      </c>
      <c r="C96" s="16">
        <v>3.67</v>
      </c>
      <c r="D96" s="16">
        <v>2.13</v>
      </c>
      <c r="E96" s="20">
        <f t="shared" si="9"/>
        <v>-2.7218763573186533E-2</v>
      </c>
      <c r="F96" s="20">
        <v>2.9100000000000001E-2</v>
      </c>
      <c r="G96" s="20">
        <f t="shared" si="10"/>
        <v>-5.6318763573186534E-2</v>
      </c>
      <c r="H96" s="17">
        <v>0</v>
      </c>
      <c r="I96" s="18">
        <v>585.70000000000005</v>
      </c>
      <c r="J96" s="18">
        <v>62.3</v>
      </c>
      <c r="K96" s="18">
        <v>38.299999999999997</v>
      </c>
      <c r="L96" s="18"/>
      <c r="M96" s="19">
        <f t="shared" si="11"/>
        <v>3.2739010144482016E-2</v>
      </c>
      <c r="N96" s="19">
        <f t="shared" si="12"/>
        <v>3.5044574239163843E-2</v>
      </c>
      <c r="P96" s="19">
        <f t="shared" si="7"/>
        <v>6.5391838825337195E-2</v>
      </c>
      <c r="Q96" s="37">
        <f t="shared" si="8"/>
        <v>17.727520435967303</v>
      </c>
    </row>
    <row r="97" spans="1:17">
      <c r="A97" s="5">
        <v>1963</v>
      </c>
      <c r="B97" s="16">
        <v>76.45</v>
      </c>
      <c r="C97" s="16">
        <v>4.0199999999999996</v>
      </c>
      <c r="D97" s="16">
        <v>2.2799999999999998</v>
      </c>
      <c r="E97" s="20">
        <f t="shared" si="9"/>
        <v>0.21011374116200443</v>
      </c>
      <c r="F97" s="20">
        <v>3.39E-2</v>
      </c>
      <c r="G97" s="20">
        <f t="shared" si="10"/>
        <v>0.17621374116200444</v>
      </c>
      <c r="H97" s="17">
        <v>0</v>
      </c>
      <c r="I97" s="18">
        <v>617.79999999999995</v>
      </c>
      <c r="J97" s="18">
        <v>68.3</v>
      </c>
      <c r="K97" s="18">
        <v>42</v>
      </c>
      <c r="L97" s="18"/>
      <c r="M97" s="19">
        <f t="shared" si="11"/>
        <v>2.9823413996075864E-2</v>
      </c>
      <c r="N97" s="19">
        <f t="shared" si="12"/>
        <v>3.2701111837802485E-2</v>
      </c>
      <c r="P97" s="19">
        <f t="shared" si="7"/>
        <v>6.7983166073162835E-2</v>
      </c>
      <c r="Q97" s="37">
        <f t="shared" si="8"/>
        <v>19.017412935323385</v>
      </c>
    </row>
    <row r="98" spans="1:17">
      <c r="A98" s="5">
        <v>1964</v>
      </c>
      <c r="B98" s="16">
        <v>86.12</v>
      </c>
      <c r="C98" s="16">
        <v>4.55</v>
      </c>
      <c r="D98" s="16">
        <v>2.5</v>
      </c>
      <c r="E98" s="20">
        <f t="shared" si="9"/>
        <v>0.15918901242642258</v>
      </c>
      <c r="F98" s="20">
        <v>3.5000000000000003E-2</v>
      </c>
      <c r="G98" s="20">
        <f t="shared" si="10"/>
        <v>0.12418901242642258</v>
      </c>
      <c r="H98" s="17">
        <v>0</v>
      </c>
      <c r="I98" s="18">
        <v>663.6</v>
      </c>
      <c r="J98" s="18">
        <v>75.5</v>
      </c>
      <c r="K98" s="18">
        <v>47.4</v>
      </c>
      <c r="L98" s="18"/>
      <c r="M98" s="19">
        <f t="shared" si="11"/>
        <v>2.9029261495587551E-2</v>
      </c>
      <c r="N98" s="19">
        <f t="shared" si="12"/>
        <v>3.1583836507199259E-2</v>
      </c>
      <c r="P98" s="19">
        <f t="shared" si="7"/>
        <v>7.1428571428571425E-2</v>
      </c>
      <c r="Q98" s="37">
        <f t="shared" si="8"/>
        <v>18.927472527472528</v>
      </c>
    </row>
    <row r="99" spans="1:17">
      <c r="A99" s="5">
        <v>1965</v>
      </c>
      <c r="B99" s="16">
        <v>93.32</v>
      </c>
      <c r="C99" s="16">
        <v>5.19</v>
      </c>
      <c r="D99" s="16">
        <v>2.72</v>
      </c>
      <c r="E99" s="20">
        <f t="shared" si="9"/>
        <v>0.11518810961449133</v>
      </c>
      <c r="F99" s="20">
        <v>4.0899999999999999E-2</v>
      </c>
      <c r="G99" s="20">
        <f t="shared" si="10"/>
        <v>7.4288109614491338E-2</v>
      </c>
      <c r="H99" s="17">
        <v>0</v>
      </c>
      <c r="I99" s="18">
        <v>719.1</v>
      </c>
      <c r="J99" s="18">
        <v>86.5</v>
      </c>
      <c r="K99" s="18">
        <v>55.5</v>
      </c>
      <c r="L99" s="18"/>
      <c r="M99" s="19">
        <f t="shared" si="11"/>
        <v>2.9147021003000432E-2</v>
      </c>
      <c r="N99" s="19">
        <f t="shared" si="12"/>
        <v>3.0754393484783545E-2</v>
      </c>
      <c r="P99" s="19">
        <f t="shared" si="7"/>
        <v>7.7179808093450139E-2</v>
      </c>
      <c r="Q99" s="37">
        <f t="shared" si="8"/>
        <v>17.980732177263967</v>
      </c>
    </row>
    <row r="100" spans="1:17">
      <c r="A100" s="5">
        <v>1966</v>
      </c>
      <c r="B100" s="16">
        <v>84.45</v>
      </c>
      <c r="C100" s="16">
        <v>5.55</v>
      </c>
      <c r="D100" s="16">
        <v>2.87</v>
      </c>
      <c r="E100" s="20">
        <f t="shared" si="9"/>
        <v>-6.4294899271324368E-2</v>
      </c>
      <c r="F100" s="20">
        <v>4.4600000000000001E-2</v>
      </c>
      <c r="G100" s="20">
        <f t="shared" si="10"/>
        <v>-0.10889489927132437</v>
      </c>
      <c r="H100" s="17">
        <v>0</v>
      </c>
      <c r="I100" s="18">
        <v>787.7</v>
      </c>
      <c r="J100" s="18">
        <v>92.5</v>
      </c>
      <c r="K100" s="18">
        <v>58.7</v>
      </c>
      <c r="L100" s="18"/>
      <c r="M100" s="19">
        <f t="shared" si="11"/>
        <v>3.3984606275902898E-2</v>
      </c>
      <c r="N100" s="19">
        <f t="shared" si="12"/>
        <v>3.4576672587329778E-2</v>
      </c>
      <c r="P100" s="19">
        <f t="shared" si="7"/>
        <v>7.4520756633235999E-2</v>
      </c>
      <c r="Q100" s="37">
        <f t="shared" si="8"/>
        <v>15.216216216216218</v>
      </c>
    </row>
    <row r="101" spans="1:17">
      <c r="A101" s="5">
        <v>1967</v>
      </c>
      <c r="B101" s="16">
        <v>95.04</v>
      </c>
      <c r="C101" s="16">
        <v>5.33</v>
      </c>
      <c r="D101" s="16">
        <v>2.92</v>
      </c>
      <c r="E101" s="20">
        <f t="shared" si="9"/>
        <v>0.15997631734754303</v>
      </c>
      <c r="F101" s="20">
        <v>5.4400000000000004E-2</v>
      </c>
      <c r="G101" s="20">
        <f t="shared" si="10"/>
        <v>0.10557631734754302</v>
      </c>
      <c r="H101" s="17">
        <v>0</v>
      </c>
      <c r="I101" s="18">
        <v>832.4</v>
      </c>
      <c r="J101" s="18">
        <v>90.2</v>
      </c>
      <c r="K101" s="18">
        <v>57.3</v>
      </c>
      <c r="L101" s="18"/>
      <c r="M101" s="19">
        <f t="shared" si="11"/>
        <v>3.0723905723905723E-2</v>
      </c>
      <c r="N101" s="19">
        <f t="shared" si="12"/>
        <v>3.2302188552188547E-2</v>
      </c>
      <c r="P101" s="19">
        <f t="shared" si="7"/>
        <v>6.8837097549255169E-2</v>
      </c>
      <c r="Q101" s="37">
        <f t="shared" si="8"/>
        <v>17.831144465290809</v>
      </c>
    </row>
    <row r="102" spans="1:17">
      <c r="A102" s="5">
        <v>1968</v>
      </c>
      <c r="B102" s="16">
        <v>102.04</v>
      </c>
      <c r="C102" s="16">
        <v>5.76</v>
      </c>
      <c r="D102" s="16">
        <v>3.07</v>
      </c>
      <c r="E102" s="20">
        <f t="shared" ref="E102:E133" si="13">(B102+D102)/B101-1</f>
        <v>0.10595538720538711</v>
      </c>
      <c r="F102" s="20">
        <v>5.5500000000000001E-2</v>
      </c>
      <c r="G102" s="20">
        <f t="shared" ref="G102:G133" si="14">E102-F102</f>
        <v>5.0455387205387107E-2</v>
      </c>
      <c r="H102" s="17">
        <v>0</v>
      </c>
      <c r="I102" s="18">
        <v>909.8</v>
      </c>
      <c r="J102" s="18">
        <v>97.3</v>
      </c>
      <c r="K102" s="18">
        <v>57.6</v>
      </c>
      <c r="L102" s="18"/>
      <c r="M102" s="19">
        <f t="shared" si="11"/>
        <v>3.0086240689925516E-2</v>
      </c>
      <c r="N102" s="19">
        <f t="shared" si="12"/>
        <v>3.0968247745981968E-2</v>
      </c>
      <c r="P102" s="19">
        <f t="shared" si="7"/>
        <v>6.3310617718179821E-2</v>
      </c>
      <c r="Q102" s="37">
        <f t="shared" si="8"/>
        <v>17.715277777777779</v>
      </c>
    </row>
    <row r="103" spans="1:17">
      <c r="A103" s="5">
        <v>1969</v>
      </c>
      <c r="B103" s="16">
        <v>90.31</v>
      </c>
      <c r="C103" s="16">
        <v>5.78</v>
      </c>
      <c r="D103" s="16">
        <v>3.16</v>
      </c>
      <c r="E103" s="20">
        <f t="shared" si="13"/>
        <v>-8.3986671893375164E-2</v>
      </c>
      <c r="F103" s="20">
        <v>6.1699999999999998E-2</v>
      </c>
      <c r="G103" s="20">
        <f t="shared" si="14"/>
        <v>-0.14568667189337517</v>
      </c>
      <c r="H103" s="17">
        <v>0</v>
      </c>
      <c r="I103" s="18">
        <v>984.4</v>
      </c>
      <c r="J103" s="18">
        <v>94.5</v>
      </c>
      <c r="K103" s="18">
        <v>54.5</v>
      </c>
      <c r="L103" s="18"/>
      <c r="M103" s="19">
        <f t="shared" si="11"/>
        <v>3.4990587974753629E-2</v>
      </c>
      <c r="N103" s="19">
        <f t="shared" si="12"/>
        <v>3.4769128557191893E-2</v>
      </c>
      <c r="P103" s="19">
        <f t="shared" si="7"/>
        <v>5.5363673303535151E-2</v>
      </c>
      <c r="Q103" s="37">
        <f t="shared" si="8"/>
        <v>15.624567474048442</v>
      </c>
    </row>
    <row r="104" spans="1:17">
      <c r="A104" s="5">
        <v>1970</v>
      </c>
      <c r="B104" s="16">
        <v>93.49</v>
      </c>
      <c r="C104" s="16">
        <v>5.13</v>
      </c>
      <c r="D104" s="16">
        <v>3.14</v>
      </c>
      <c r="E104" s="20">
        <f t="shared" si="13"/>
        <v>6.9981175949507257E-2</v>
      </c>
      <c r="F104" s="20">
        <v>8.0500000000000002E-2</v>
      </c>
      <c r="G104" s="20">
        <f t="shared" si="14"/>
        <v>-1.0518824050492745E-2</v>
      </c>
      <c r="H104" s="17">
        <v>1</v>
      </c>
      <c r="I104" s="18">
        <v>1038.3</v>
      </c>
      <c r="J104" s="18">
        <v>82.5</v>
      </c>
      <c r="K104" s="18">
        <v>47.7</v>
      </c>
      <c r="L104" s="18"/>
      <c r="M104" s="19">
        <f t="shared" si="11"/>
        <v>3.3586479837415771E-2</v>
      </c>
      <c r="N104" s="19">
        <f t="shared" si="12"/>
        <v>3.2837736656326881E-2</v>
      </c>
      <c r="P104" s="19">
        <f t="shared" si="7"/>
        <v>4.5940479630164698E-2</v>
      </c>
      <c r="Q104" s="37">
        <f t="shared" si="8"/>
        <v>18.224171539961013</v>
      </c>
    </row>
    <row r="105" spans="1:17">
      <c r="A105" s="5">
        <v>1971</v>
      </c>
      <c r="B105" s="16">
        <v>103.3</v>
      </c>
      <c r="C105" s="16">
        <v>5.7</v>
      </c>
      <c r="D105" s="16">
        <v>3.07</v>
      </c>
      <c r="E105" s="20">
        <f t="shared" si="13"/>
        <v>0.1377687453203551</v>
      </c>
      <c r="F105" s="20">
        <v>9.11E-2</v>
      </c>
      <c r="G105" s="20">
        <f t="shared" si="14"/>
        <v>4.6668745320355101E-2</v>
      </c>
      <c r="H105" s="17">
        <v>0</v>
      </c>
      <c r="I105" s="18">
        <v>1126.8</v>
      </c>
      <c r="J105" s="18">
        <v>96.1</v>
      </c>
      <c r="K105" s="18">
        <v>57.9</v>
      </c>
      <c r="L105" s="18"/>
      <c r="M105" s="19">
        <f t="shared" si="11"/>
        <v>2.9719264278799611E-2</v>
      </c>
      <c r="N105" s="19">
        <f t="shared" si="12"/>
        <v>3.0493707647628269E-2</v>
      </c>
      <c r="P105" s="19">
        <f t="shared" si="7"/>
        <v>5.1384451544195957E-2</v>
      </c>
      <c r="Q105" s="37">
        <f t="shared" si="8"/>
        <v>18.12280701754386</v>
      </c>
    </row>
    <row r="106" spans="1:17">
      <c r="A106" s="5">
        <v>1972</v>
      </c>
      <c r="B106" s="16">
        <v>118.42</v>
      </c>
      <c r="C106" s="16">
        <v>6.42</v>
      </c>
      <c r="D106" s="16">
        <v>3.15</v>
      </c>
      <c r="E106" s="20">
        <f t="shared" si="13"/>
        <v>0.17686350435624409</v>
      </c>
      <c r="F106" s="20">
        <v>5.6600000000000004E-2</v>
      </c>
      <c r="G106" s="20">
        <f t="shared" si="14"/>
        <v>0.12026350435624408</v>
      </c>
      <c r="H106" s="17">
        <v>0</v>
      </c>
      <c r="I106" s="18">
        <v>1237.9000000000001</v>
      </c>
      <c r="J106" s="18">
        <v>111.4</v>
      </c>
      <c r="K106" s="18">
        <v>69.099999999999994</v>
      </c>
      <c r="L106" s="18"/>
      <c r="M106" s="19">
        <f t="shared" si="11"/>
        <v>2.6600236446546192E-2</v>
      </c>
      <c r="N106" s="19">
        <f t="shared" si="12"/>
        <v>2.8542475933119406E-2</v>
      </c>
      <c r="P106" s="19">
        <f t="shared" si="7"/>
        <v>5.5820340899911128E-2</v>
      </c>
      <c r="Q106" s="37">
        <f t="shared" si="8"/>
        <v>18.445482866043616</v>
      </c>
    </row>
    <row r="107" spans="1:17">
      <c r="A107" s="5">
        <v>1973</v>
      </c>
      <c r="B107" s="16">
        <v>96.11</v>
      </c>
      <c r="C107" s="16">
        <v>8.16</v>
      </c>
      <c r="D107" s="16">
        <v>3.38</v>
      </c>
      <c r="E107" s="20">
        <f t="shared" si="13"/>
        <v>-0.15985475426448237</v>
      </c>
      <c r="F107" s="20">
        <v>4.6199999999999998E-2</v>
      </c>
      <c r="G107" s="20">
        <f t="shared" si="14"/>
        <v>-0.20605475426448236</v>
      </c>
      <c r="H107" s="17">
        <v>0</v>
      </c>
      <c r="I107" s="18">
        <v>1382.3</v>
      </c>
      <c r="J107" s="18">
        <v>124.5</v>
      </c>
      <c r="K107" s="18">
        <v>74.5</v>
      </c>
      <c r="L107" s="18"/>
      <c r="M107" s="19">
        <f t="shared" si="11"/>
        <v>3.516803662470086E-2</v>
      </c>
      <c r="N107" s="19">
        <f t="shared" si="12"/>
        <v>3.7457080428675474E-2</v>
      </c>
      <c r="P107" s="19">
        <f t="shared" si="7"/>
        <v>5.3895681111191494E-2</v>
      </c>
      <c r="Q107" s="37">
        <f t="shared" si="8"/>
        <v>11.778186274509803</v>
      </c>
    </row>
    <row r="108" spans="1:17">
      <c r="A108" s="5">
        <v>1974</v>
      </c>
      <c r="B108" s="16">
        <v>72.56</v>
      </c>
      <c r="C108" s="16">
        <v>8.89</v>
      </c>
      <c r="D108" s="16">
        <v>3.6</v>
      </c>
      <c r="E108" s="20">
        <f t="shared" si="13"/>
        <v>-0.20757465404224329</v>
      </c>
      <c r="F108" s="20">
        <v>7.9299999999999995E-2</v>
      </c>
      <c r="G108" s="20">
        <f t="shared" si="14"/>
        <v>-0.28687465404224327</v>
      </c>
      <c r="H108" s="17">
        <v>1</v>
      </c>
      <c r="I108" s="18">
        <v>1499.5</v>
      </c>
      <c r="J108" s="18">
        <v>115.1</v>
      </c>
      <c r="K108" s="18">
        <v>62.3</v>
      </c>
      <c r="L108" s="18"/>
      <c r="M108" s="19">
        <f t="shared" si="11"/>
        <v>4.9614112458654908E-2</v>
      </c>
      <c r="N108" s="19">
        <f t="shared" si="12"/>
        <v>5.0716648291069463E-2</v>
      </c>
      <c r="P108" s="19">
        <f t="shared" si="7"/>
        <v>4.1547182394131375E-2</v>
      </c>
      <c r="Q108" s="37">
        <f t="shared" si="8"/>
        <v>8.1619797525309341</v>
      </c>
    </row>
    <row r="109" spans="1:17">
      <c r="A109" s="5">
        <v>1975</v>
      </c>
      <c r="B109" s="16">
        <v>96.86</v>
      </c>
      <c r="C109" s="16">
        <v>7.96</v>
      </c>
      <c r="D109" s="16">
        <v>3.68</v>
      </c>
      <c r="E109" s="20">
        <f t="shared" si="13"/>
        <v>0.38561190738699014</v>
      </c>
      <c r="F109" s="20">
        <v>0.1103</v>
      </c>
      <c r="G109" s="20">
        <f t="shared" si="14"/>
        <v>0.27531190738699013</v>
      </c>
      <c r="H109" s="17">
        <v>0</v>
      </c>
      <c r="I109" s="18">
        <v>1637.7</v>
      </c>
      <c r="J109" s="18">
        <v>133.30000000000001</v>
      </c>
      <c r="K109" s="18">
        <v>81.7</v>
      </c>
      <c r="L109" s="18"/>
      <c r="M109" s="19">
        <f t="shared" si="11"/>
        <v>3.7992979558125133E-2</v>
      </c>
      <c r="N109" s="19">
        <f t="shared" si="12"/>
        <v>4.1812925872393145E-2</v>
      </c>
      <c r="P109" s="19">
        <f t="shared" si="7"/>
        <v>4.9887036697807904E-2</v>
      </c>
      <c r="Q109" s="37">
        <f t="shared" si="8"/>
        <v>12.168341708542714</v>
      </c>
    </row>
    <row r="110" spans="1:17">
      <c r="A110" s="5">
        <v>1976</v>
      </c>
      <c r="B110" s="16">
        <v>103.81</v>
      </c>
      <c r="C110" s="16">
        <v>9.91</v>
      </c>
      <c r="D110" s="16">
        <v>4.05</v>
      </c>
      <c r="E110" s="20">
        <f t="shared" si="13"/>
        <v>0.11356597150526526</v>
      </c>
      <c r="F110" s="20">
        <v>7.2400000000000006E-2</v>
      </c>
      <c r="G110" s="20">
        <f t="shared" si="14"/>
        <v>4.1165971505265256E-2</v>
      </c>
      <c r="H110" s="17">
        <v>0</v>
      </c>
      <c r="I110" s="18">
        <v>1824.6</v>
      </c>
      <c r="J110" s="18">
        <v>161.6</v>
      </c>
      <c r="K110" s="18">
        <v>96.3</v>
      </c>
      <c r="L110" s="18"/>
      <c r="M110" s="19">
        <f t="shared" si="11"/>
        <v>3.9013582506502262E-2</v>
      </c>
      <c r="N110" s="19">
        <f t="shared" si="12"/>
        <v>4.4986032174164338E-2</v>
      </c>
      <c r="P110" s="19">
        <f t="shared" si="7"/>
        <v>5.2778691219993422E-2</v>
      </c>
      <c r="Q110" s="37">
        <f t="shared" si="8"/>
        <v>10.475277497477295</v>
      </c>
    </row>
    <row r="111" spans="1:17">
      <c r="A111" s="5">
        <v>1977</v>
      </c>
      <c r="B111" s="16">
        <v>90.25</v>
      </c>
      <c r="C111" s="16">
        <v>10.89</v>
      </c>
      <c r="D111" s="16">
        <v>4.67</v>
      </c>
      <c r="E111" s="20">
        <f t="shared" si="13"/>
        <v>-8.5637221847606249E-2</v>
      </c>
      <c r="F111" s="20">
        <v>5.7000000000000002E-2</v>
      </c>
      <c r="G111" s="20">
        <f t="shared" si="14"/>
        <v>-0.14263722184760624</v>
      </c>
      <c r="H111" s="17">
        <v>0</v>
      </c>
      <c r="I111" s="18">
        <v>2030.1</v>
      </c>
      <c r="J111" s="18">
        <v>191.8</v>
      </c>
      <c r="K111" s="18">
        <v>117.4</v>
      </c>
      <c r="L111" s="18"/>
      <c r="M111" s="19">
        <f t="shared" si="11"/>
        <v>5.1745152354570639E-2</v>
      </c>
      <c r="N111" s="19">
        <f t="shared" si="12"/>
        <v>5.6177285318559561E-2</v>
      </c>
      <c r="P111" s="19">
        <f t="shared" si="7"/>
        <v>5.782966356337127E-2</v>
      </c>
      <c r="Q111" s="37">
        <f t="shared" si="8"/>
        <v>8.2874196510560143</v>
      </c>
    </row>
    <row r="112" spans="1:17">
      <c r="A112" s="5">
        <v>1978</v>
      </c>
      <c r="B112" s="16">
        <v>99.71</v>
      </c>
      <c r="C112" s="16">
        <v>12.33</v>
      </c>
      <c r="D112" s="16">
        <v>5.07</v>
      </c>
      <c r="E112" s="20">
        <f t="shared" si="13"/>
        <v>0.16099722991689758</v>
      </c>
      <c r="F112" s="20">
        <v>5.28E-2</v>
      </c>
      <c r="G112" s="20">
        <f t="shared" si="14"/>
        <v>0.10819722991689758</v>
      </c>
      <c r="H112" s="17">
        <v>0</v>
      </c>
      <c r="I112" s="18">
        <v>2293.8000000000002</v>
      </c>
      <c r="J112" s="18">
        <v>218.4</v>
      </c>
      <c r="K112" s="18">
        <v>133.6</v>
      </c>
      <c r="L112" s="18"/>
      <c r="M112" s="19">
        <f t="shared" si="11"/>
        <v>5.0847457627118647E-2</v>
      </c>
      <c r="N112" s="19">
        <f t="shared" si="12"/>
        <v>5.666432654698627E-2</v>
      </c>
      <c r="P112" s="19">
        <f t="shared" si="7"/>
        <v>5.8243961984479897E-2</v>
      </c>
      <c r="Q112" s="37">
        <f t="shared" si="8"/>
        <v>8.0867802108678024</v>
      </c>
    </row>
    <row r="113" spans="1:17">
      <c r="A113" s="5">
        <v>1979</v>
      </c>
      <c r="B113" s="16">
        <v>110.87</v>
      </c>
      <c r="C113" s="16">
        <v>14.86</v>
      </c>
      <c r="D113" s="16">
        <v>5.65</v>
      </c>
      <c r="E113" s="20">
        <f t="shared" si="13"/>
        <v>0.16858890783271496</v>
      </c>
      <c r="F113" s="20">
        <v>7.7800000000000008E-2</v>
      </c>
      <c r="G113" s="20">
        <f t="shared" si="14"/>
        <v>9.0788907832714955E-2</v>
      </c>
      <c r="H113" s="17">
        <v>0</v>
      </c>
      <c r="I113" s="18">
        <v>2562.1999999999998</v>
      </c>
      <c r="J113" s="18">
        <v>225.4</v>
      </c>
      <c r="K113" s="18">
        <v>135.30000000000001</v>
      </c>
      <c r="L113" s="18"/>
      <c r="M113" s="19">
        <f t="shared" si="11"/>
        <v>5.0960584468296204E-2</v>
      </c>
      <c r="N113" s="19">
        <f t="shared" si="12"/>
        <v>5.5560566429151255E-2</v>
      </c>
      <c r="P113" s="19">
        <f t="shared" si="7"/>
        <v>5.2806182187182901E-2</v>
      </c>
      <c r="Q113" s="37">
        <f t="shared" si="8"/>
        <v>7.4609690444145365</v>
      </c>
    </row>
    <row r="114" spans="1:17">
      <c r="A114" s="5">
        <v>1980</v>
      </c>
      <c r="B114" s="16">
        <v>132.97</v>
      </c>
      <c r="C114" s="16">
        <v>14.82</v>
      </c>
      <c r="D114" s="16">
        <v>6.16</v>
      </c>
      <c r="E114" s="20">
        <f t="shared" si="13"/>
        <v>0.25489311806620352</v>
      </c>
      <c r="F114" s="20">
        <v>0.10880000000000001</v>
      </c>
      <c r="G114" s="20">
        <f t="shared" si="14"/>
        <v>0.14609311806620351</v>
      </c>
      <c r="H114" s="17">
        <v>0</v>
      </c>
      <c r="I114" s="18">
        <v>2788.1</v>
      </c>
      <c r="J114" s="18">
        <v>201.4</v>
      </c>
      <c r="K114" s="18">
        <v>114.2</v>
      </c>
      <c r="L114" s="18"/>
      <c r="M114" s="19">
        <f t="shared" si="11"/>
        <v>4.6326239001278482E-2</v>
      </c>
      <c r="N114" s="19">
        <f t="shared" si="12"/>
        <v>4.9860870873129279E-2</v>
      </c>
      <c r="P114" s="19">
        <f t="shared" si="7"/>
        <v>4.0959793407697002E-2</v>
      </c>
      <c r="Q114" s="37">
        <f t="shared" si="8"/>
        <v>8.972334682860998</v>
      </c>
    </row>
    <row r="115" spans="1:17">
      <c r="A115" s="5">
        <v>1981</v>
      </c>
      <c r="B115" s="16">
        <v>117.28</v>
      </c>
      <c r="C115" s="16">
        <v>15.36</v>
      </c>
      <c r="D115" s="16">
        <v>6.63</v>
      </c>
      <c r="E115" s="20">
        <f t="shared" si="13"/>
        <v>-6.8135669699932344E-2</v>
      </c>
      <c r="F115" s="20">
        <v>0.1137</v>
      </c>
      <c r="G115" s="20">
        <f t="shared" si="14"/>
        <v>-0.18183566969993234</v>
      </c>
      <c r="H115" s="17">
        <v>1</v>
      </c>
      <c r="I115" s="18">
        <v>3126.8</v>
      </c>
      <c r="J115" s="18">
        <v>223.3</v>
      </c>
      <c r="K115" s="18">
        <v>138.9</v>
      </c>
      <c r="L115" s="18"/>
      <c r="M115" s="19">
        <f t="shared" si="11"/>
        <v>5.653137789904502E-2</v>
      </c>
      <c r="N115" s="19">
        <f t="shared" si="12"/>
        <v>5.8577762619372441E-2</v>
      </c>
      <c r="P115" s="19">
        <f t="shared" si="7"/>
        <v>4.4422412690290389E-2</v>
      </c>
      <c r="Q115" s="37">
        <f t="shared" si="8"/>
        <v>7.635416666666667</v>
      </c>
    </row>
    <row r="116" spans="1:17">
      <c r="A116" s="5">
        <v>1982</v>
      </c>
      <c r="B116" s="16">
        <v>144.27000000000001</v>
      </c>
      <c r="C116" s="16">
        <v>12.64</v>
      </c>
      <c r="D116" s="16">
        <v>6.87</v>
      </c>
      <c r="E116" s="20">
        <f t="shared" si="13"/>
        <v>0.2887107776261939</v>
      </c>
      <c r="F116" s="20">
        <v>0.17629999999999998</v>
      </c>
      <c r="G116" s="20">
        <f t="shared" si="14"/>
        <v>0.11241077762619392</v>
      </c>
      <c r="H116" s="17">
        <v>1</v>
      </c>
      <c r="I116" s="18">
        <v>3253.2</v>
      </c>
      <c r="J116" s="18">
        <v>205.7</v>
      </c>
      <c r="K116" s="18">
        <v>139.19999999999999</v>
      </c>
      <c r="L116" s="18"/>
      <c r="M116" s="19">
        <f t="shared" si="11"/>
        <v>4.7619047619047616E-2</v>
      </c>
      <c r="N116" s="19">
        <f t="shared" si="12"/>
        <v>4.8450821376585566E-2</v>
      </c>
      <c r="P116" s="19">
        <f t="shared" si="7"/>
        <v>4.2788638878642565E-2</v>
      </c>
      <c r="Q116" s="37">
        <f t="shared" si="8"/>
        <v>11.413765822784811</v>
      </c>
    </row>
    <row r="117" spans="1:17">
      <c r="A117" s="5">
        <v>1983</v>
      </c>
      <c r="B117" s="16">
        <v>166.39</v>
      </c>
      <c r="C117" s="16">
        <v>14.03</v>
      </c>
      <c r="D117" s="16">
        <v>6.99</v>
      </c>
      <c r="E117" s="20">
        <f t="shared" si="13"/>
        <v>0.20177445068274746</v>
      </c>
      <c r="F117" s="20">
        <v>0.14599999999999999</v>
      </c>
      <c r="G117" s="20">
        <f t="shared" si="14"/>
        <v>5.5774450682747473E-2</v>
      </c>
      <c r="H117" s="17">
        <v>0</v>
      </c>
      <c r="I117" s="18">
        <v>3534.6</v>
      </c>
      <c r="J117" s="18">
        <v>259.8</v>
      </c>
      <c r="K117" s="18">
        <v>179.2</v>
      </c>
      <c r="L117" s="18"/>
      <c r="M117" s="19">
        <f t="shared" si="11"/>
        <v>4.2009736162028972E-2</v>
      </c>
      <c r="N117" s="19">
        <f t="shared" si="12"/>
        <v>4.5255123505018334E-2</v>
      </c>
      <c r="P117" s="19">
        <f t="shared" si="7"/>
        <v>5.0698806088383411E-2</v>
      </c>
      <c r="Q117" s="37">
        <f t="shared" si="8"/>
        <v>11.859586600142551</v>
      </c>
    </row>
    <row r="118" spans="1:17">
      <c r="A118" s="5">
        <v>1984</v>
      </c>
      <c r="B118" s="16">
        <v>171.61</v>
      </c>
      <c r="C118" s="16">
        <v>16.64</v>
      </c>
      <c r="D118" s="16">
        <v>7.53</v>
      </c>
      <c r="E118" s="20">
        <f t="shared" si="13"/>
        <v>7.6627201153915747E-2</v>
      </c>
      <c r="F118" s="20">
        <v>9.3699999999999992E-2</v>
      </c>
      <c r="G118" s="20">
        <f t="shared" si="14"/>
        <v>-1.7072798846084244E-2</v>
      </c>
      <c r="H118" s="17">
        <v>0</v>
      </c>
      <c r="I118" s="18">
        <v>3930.9</v>
      </c>
      <c r="J118" s="18">
        <v>318.60000000000002</v>
      </c>
      <c r="K118" s="18">
        <v>221.1</v>
      </c>
      <c r="L118" s="18"/>
      <c r="M118" s="19">
        <f t="shared" si="11"/>
        <v>4.387856185536973E-2</v>
      </c>
      <c r="N118" s="19">
        <f t="shared" si="12"/>
        <v>4.6034613367519371E-2</v>
      </c>
      <c r="P118" s="19">
        <f t="shared" si="7"/>
        <v>5.6246661069983973E-2</v>
      </c>
      <c r="Q118" s="37">
        <f t="shared" si="8"/>
        <v>10.313100961538462</v>
      </c>
    </row>
    <row r="119" spans="1:17">
      <c r="A119" s="5">
        <v>1985</v>
      </c>
      <c r="B119" s="16">
        <v>208.19</v>
      </c>
      <c r="C119" s="16">
        <v>14.61</v>
      </c>
      <c r="D119" s="16">
        <v>7.9</v>
      </c>
      <c r="E119" s="20">
        <f t="shared" si="13"/>
        <v>0.25919235475788116</v>
      </c>
      <c r="F119" s="20">
        <v>0.11109999999999999</v>
      </c>
      <c r="G119" s="20">
        <f t="shared" si="14"/>
        <v>0.14809235475788118</v>
      </c>
      <c r="H119" s="17">
        <v>0</v>
      </c>
      <c r="I119" s="18">
        <v>4217.5</v>
      </c>
      <c r="J119" s="18">
        <v>332.5</v>
      </c>
      <c r="K119" s="18">
        <v>233.1</v>
      </c>
      <c r="L119" s="18"/>
      <c r="M119" s="19">
        <f t="shared" si="11"/>
        <v>3.7946106921562035E-2</v>
      </c>
      <c r="N119" s="19">
        <f t="shared" si="12"/>
        <v>3.9771362697535902E-2</v>
      </c>
      <c r="P119" s="19">
        <f t="shared" si="7"/>
        <v>5.5269709543568461E-2</v>
      </c>
      <c r="Q119" s="37">
        <f t="shared" si="8"/>
        <v>14.249828884325805</v>
      </c>
    </row>
    <row r="120" spans="1:17">
      <c r="A120" s="5">
        <v>1986</v>
      </c>
      <c r="B120" s="16">
        <v>264.51</v>
      </c>
      <c r="C120" s="16">
        <v>14.48</v>
      </c>
      <c r="D120" s="16">
        <v>8.2799999999999994</v>
      </c>
      <c r="E120" s="20">
        <f t="shared" si="13"/>
        <v>0.31029348191555783</v>
      </c>
      <c r="F120" s="20">
        <v>8.3499999999999991E-2</v>
      </c>
      <c r="G120" s="20">
        <f t="shared" si="14"/>
        <v>0.22679348191555784</v>
      </c>
      <c r="H120" s="17">
        <v>0</v>
      </c>
      <c r="I120" s="18">
        <v>4460.1000000000004</v>
      </c>
      <c r="J120" s="18">
        <v>314.10000000000002</v>
      </c>
      <c r="K120" s="18">
        <v>204.5</v>
      </c>
      <c r="L120" s="18"/>
      <c r="M120" s="19">
        <f t="shared" si="11"/>
        <v>3.1303164341612795E-2</v>
      </c>
      <c r="N120" s="19">
        <f t="shared" si="12"/>
        <v>3.3306869305508302E-2</v>
      </c>
      <c r="P120" s="19">
        <f t="shared" si="7"/>
        <v>4.5850989888119094E-2</v>
      </c>
      <c r="Q120" s="37">
        <f t="shared" si="8"/>
        <v>18.267265193370164</v>
      </c>
    </row>
    <row r="121" spans="1:17">
      <c r="A121" s="5">
        <v>1987</v>
      </c>
      <c r="B121" s="16">
        <v>250.48</v>
      </c>
      <c r="C121" s="16">
        <v>17.5</v>
      </c>
      <c r="D121" s="16">
        <v>8.81</v>
      </c>
      <c r="E121" s="20">
        <f t="shared" si="13"/>
        <v>-1.973460360666901E-2</v>
      </c>
      <c r="F121" s="20">
        <v>7.3099999999999998E-2</v>
      </c>
      <c r="G121" s="20">
        <f t="shared" si="14"/>
        <v>-9.2834603606669008E-2</v>
      </c>
      <c r="H121" s="17">
        <v>0</v>
      </c>
      <c r="I121" s="18">
        <v>4736.3999999999996</v>
      </c>
      <c r="J121" s="18">
        <v>367.8</v>
      </c>
      <c r="K121" s="18">
        <v>237.4</v>
      </c>
      <c r="L121" s="18"/>
      <c r="M121" s="19">
        <f t="shared" si="11"/>
        <v>3.517246885978921E-2</v>
      </c>
      <c r="N121" s="19">
        <f t="shared" si="12"/>
        <v>3.8845416799744494E-2</v>
      </c>
      <c r="P121" s="19">
        <f t="shared" si="7"/>
        <v>5.0122455873659322E-2</v>
      </c>
      <c r="Q121" s="37">
        <f t="shared" si="8"/>
        <v>14.313142857142857</v>
      </c>
    </row>
    <row r="122" spans="1:17">
      <c r="A122" s="5">
        <v>1988</v>
      </c>
      <c r="B122" s="16">
        <v>285.41000000000003</v>
      </c>
      <c r="C122" s="16">
        <v>23.75</v>
      </c>
      <c r="D122" s="16">
        <v>9.73</v>
      </c>
      <c r="E122" s="20">
        <f t="shared" si="13"/>
        <v>0.17829766847652539</v>
      </c>
      <c r="F122" s="20">
        <v>6.25E-2</v>
      </c>
      <c r="G122" s="20">
        <f t="shared" si="14"/>
        <v>0.11579766847652539</v>
      </c>
      <c r="H122" s="17">
        <v>0</v>
      </c>
      <c r="I122" s="18">
        <v>5100.3999999999996</v>
      </c>
      <c r="J122" s="18">
        <v>426.6</v>
      </c>
      <c r="K122" s="18">
        <v>285</v>
      </c>
      <c r="L122" s="18"/>
      <c r="M122" s="19">
        <f t="shared" si="11"/>
        <v>3.4091307242212952E-2</v>
      </c>
      <c r="N122" s="19">
        <f t="shared" si="12"/>
        <v>3.8716232787919136E-2</v>
      </c>
      <c r="P122" s="19">
        <f t="shared" si="7"/>
        <v>5.587797035526626E-2</v>
      </c>
      <c r="Q122" s="37">
        <f t="shared" si="8"/>
        <v>12.017263157894737</v>
      </c>
    </row>
    <row r="123" spans="1:17">
      <c r="A123" s="5">
        <v>1989</v>
      </c>
      <c r="B123" s="16">
        <v>339.97</v>
      </c>
      <c r="C123" s="16">
        <v>22.87</v>
      </c>
      <c r="D123" s="16">
        <v>11.05</v>
      </c>
      <c r="E123" s="20">
        <f t="shared" si="13"/>
        <v>0.22987982201044121</v>
      </c>
      <c r="F123" s="20">
        <v>7.6299999999999993E-2</v>
      </c>
      <c r="G123" s="20">
        <f t="shared" si="14"/>
        <v>0.15357982201044124</v>
      </c>
      <c r="H123" s="17">
        <v>0</v>
      </c>
      <c r="I123" s="18">
        <v>5482.1</v>
      </c>
      <c r="J123" s="18">
        <v>425.6</v>
      </c>
      <c r="K123" s="18">
        <v>279.5</v>
      </c>
      <c r="L123" s="18"/>
      <c r="M123" s="19">
        <f t="shared" si="11"/>
        <v>3.2502867900108832E-2</v>
      </c>
      <c r="N123" s="19">
        <f t="shared" si="12"/>
        <v>3.5561961349530838E-2</v>
      </c>
      <c r="P123" s="19">
        <f t="shared" si="7"/>
        <v>5.0984111927910837E-2</v>
      </c>
      <c r="Q123" s="37">
        <f t="shared" si="8"/>
        <v>14.865325754263228</v>
      </c>
    </row>
    <row r="124" spans="1:17">
      <c r="A124" s="5">
        <v>1990</v>
      </c>
      <c r="B124" s="16">
        <v>325.5</v>
      </c>
      <c r="C124" s="16">
        <v>21.34</v>
      </c>
      <c r="D124" s="16">
        <v>12.09</v>
      </c>
      <c r="E124" s="20">
        <f t="shared" si="13"/>
        <v>-7.0006177015620175E-3</v>
      </c>
      <c r="F124" s="20">
        <v>9.2899999999999996E-2</v>
      </c>
      <c r="G124" s="20">
        <f t="shared" si="14"/>
        <v>-9.9900617701562014E-2</v>
      </c>
      <c r="H124" s="17">
        <v>1</v>
      </c>
      <c r="I124" s="18">
        <v>5800.5</v>
      </c>
      <c r="J124" s="18">
        <v>434.4</v>
      </c>
      <c r="K124" s="18">
        <v>289</v>
      </c>
      <c r="L124" s="18"/>
      <c r="M124" s="19">
        <f t="shared" si="11"/>
        <v>3.7142857142857144E-2</v>
      </c>
      <c r="N124" s="19">
        <f t="shared" si="12"/>
        <v>3.748079877112135E-2</v>
      </c>
      <c r="P124" s="19">
        <f t="shared" si="7"/>
        <v>4.9823291095595204E-2</v>
      </c>
      <c r="Q124" s="37">
        <f t="shared" si="8"/>
        <v>15.253045923149015</v>
      </c>
    </row>
    <row r="125" spans="1:17">
      <c r="A125" s="5">
        <v>1991</v>
      </c>
      <c r="B125" s="16">
        <v>416.08</v>
      </c>
      <c r="C125" s="16">
        <v>15.969999999999999</v>
      </c>
      <c r="D125" s="16">
        <v>12.2</v>
      </c>
      <c r="E125" s="20">
        <f t="shared" si="13"/>
        <v>0.31576036866359436</v>
      </c>
      <c r="F125" s="20">
        <v>8.43E-2</v>
      </c>
      <c r="G125" s="20">
        <f t="shared" si="14"/>
        <v>0.23146036866359437</v>
      </c>
      <c r="H125" s="17">
        <v>0</v>
      </c>
      <c r="I125" s="18">
        <v>5992.1</v>
      </c>
      <c r="J125" s="18">
        <v>457.3</v>
      </c>
      <c r="K125" s="18">
        <v>318.7</v>
      </c>
      <c r="L125" s="18"/>
      <c r="M125" s="19">
        <f t="shared" si="11"/>
        <v>2.9321284368390692E-2</v>
      </c>
      <c r="N125" s="19">
        <f t="shared" si="12"/>
        <v>2.9753893482022693E-2</v>
      </c>
      <c r="P125" s="19">
        <f t="shared" si="7"/>
        <v>5.3186695816157939E-2</v>
      </c>
      <c r="Q125" s="37">
        <f t="shared" si="8"/>
        <v>26.053850970569819</v>
      </c>
    </row>
    <row r="126" spans="1:17">
      <c r="A126" s="5">
        <v>1992</v>
      </c>
      <c r="B126" s="16">
        <v>435.23</v>
      </c>
      <c r="C126" s="16">
        <v>19.09</v>
      </c>
      <c r="D126" s="16">
        <v>12.38</v>
      </c>
      <c r="E126" s="20">
        <f t="shared" si="13"/>
        <v>7.5778696404537715E-2</v>
      </c>
      <c r="F126" s="20">
        <v>6.9199999999999998E-2</v>
      </c>
      <c r="G126" s="20">
        <f t="shared" si="14"/>
        <v>6.5786964045377178E-3</v>
      </c>
      <c r="H126" s="17">
        <v>0</v>
      </c>
      <c r="I126" s="18">
        <v>6342.3</v>
      </c>
      <c r="J126" s="18">
        <v>496.2</v>
      </c>
      <c r="K126" s="18">
        <v>347.5</v>
      </c>
      <c r="L126" s="18"/>
      <c r="M126" s="19">
        <f t="shared" si="11"/>
        <v>2.8444730372446752E-2</v>
      </c>
      <c r="N126" s="19">
        <f t="shared" si="12"/>
        <v>2.8904257519012936E-2</v>
      </c>
      <c r="P126" s="19">
        <f t="shared" si="7"/>
        <v>5.479084874572316E-2</v>
      </c>
      <c r="Q126" s="37">
        <f t="shared" si="8"/>
        <v>22.798847564169723</v>
      </c>
    </row>
    <row r="127" spans="1:17">
      <c r="A127" s="5">
        <v>1993</v>
      </c>
      <c r="B127" s="16">
        <v>472.99</v>
      </c>
      <c r="C127" s="16">
        <v>21.89</v>
      </c>
      <c r="D127" s="16">
        <v>12.58</v>
      </c>
      <c r="E127" s="20">
        <f t="shared" si="13"/>
        <v>0.1156629827907083</v>
      </c>
      <c r="F127" s="20">
        <v>3.9100000000000003E-2</v>
      </c>
      <c r="G127" s="20">
        <f t="shared" si="14"/>
        <v>7.6562982790708306E-2</v>
      </c>
      <c r="H127" s="17">
        <v>0</v>
      </c>
      <c r="I127" s="18">
        <v>6667.4</v>
      </c>
      <c r="J127" s="18">
        <v>543.70000000000005</v>
      </c>
      <c r="K127" s="18">
        <v>372.7</v>
      </c>
      <c r="L127" s="18"/>
      <c r="M127" s="19">
        <f t="shared" si="11"/>
        <v>2.6596756802469396E-2</v>
      </c>
      <c r="N127" s="19">
        <f t="shared" si="12"/>
        <v>2.7865282564113403E-2</v>
      </c>
      <c r="P127" s="19">
        <f t="shared" si="7"/>
        <v>5.5898851126376103E-2</v>
      </c>
      <c r="Q127" s="37">
        <f t="shared" si="8"/>
        <v>21.607583371402466</v>
      </c>
    </row>
    <row r="128" spans="1:17">
      <c r="A128" s="5">
        <v>1994</v>
      </c>
      <c r="B128" s="16">
        <v>465.25</v>
      </c>
      <c r="C128" s="16">
        <v>30.6</v>
      </c>
      <c r="D128" s="16">
        <v>13.18</v>
      </c>
      <c r="E128" s="20">
        <f t="shared" si="13"/>
        <v>1.1501300238905721E-2</v>
      </c>
      <c r="F128" s="20">
        <v>3.44E-2</v>
      </c>
      <c r="G128" s="20">
        <f t="shared" si="14"/>
        <v>-2.2898699761094279E-2</v>
      </c>
      <c r="H128" s="17">
        <v>0</v>
      </c>
      <c r="I128" s="18">
        <v>7085.2</v>
      </c>
      <c r="J128" s="18">
        <v>628.20000000000005</v>
      </c>
      <c r="K128" s="18">
        <v>435.1</v>
      </c>
      <c r="L128" s="18"/>
      <c r="M128" s="19">
        <f t="shared" si="11"/>
        <v>2.8328855454056959E-2</v>
      </c>
      <c r="N128" s="19">
        <f t="shared" si="12"/>
        <v>2.9639978506179471E-2</v>
      </c>
      <c r="P128" s="19">
        <f t="shared" ref="P128:P143" si="15">K128/I128</f>
        <v>6.1409699091063065E-2</v>
      </c>
      <c r="Q128" s="37">
        <f t="shared" si="8"/>
        <v>15.204248366013072</v>
      </c>
    </row>
    <row r="129" spans="1:17">
      <c r="A129" s="5">
        <v>1995</v>
      </c>
      <c r="B129" s="16">
        <v>614.41999999999996</v>
      </c>
      <c r="C129" s="16">
        <v>33.96</v>
      </c>
      <c r="D129" s="16">
        <v>13.79</v>
      </c>
      <c r="E129" s="20">
        <f t="shared" si="13"/>
        <v>0.35026329930145073</v>
      </c>
      <c r="F129" s="20">
        <v>4.3499999999999997E-2</v>
      </c>
      <c r="G129" s="20">
        <f t="shared" si="14"/>
        <v>0.30676329930145074</v>
      </c>
      <c r="H129" s="17">
        <v>0</v>
      </c>
      <c r="I129" s="18">
        <v>7414.7</v>
      </c>
      <c r="J129" s="18">
        <v>716.2</v>
      </c>
      <c r="K129" s="18">
        <v>498.3</v>
      </c>
      <c r="L129" s="18"/>
      <c r="M129" s="19">
        <f t="shared" si="11"/>
        <v>2.2443930861625598E-2</v>
      </c>
      <c r="N129" s="19">
        <f t="shared" si="12"/>
        <v>2.4250512678623746E-2</v>
      </c>
      <c r="P129" s="19">
        <f t="shared" si="15"/>
        <v>6.7204337329898722E-2</v>
      </c>
      <c r="Q129" s="37">
        <f t="shared" si="8"/>
        <v>18.092461719670197</v>
      </c>
    </row>
    <row r="130" spans="1:17">
      <c r="A130" s="5">
        <v>1996</v>
      </c>
      <c r="B130" s="16">
        <v>766.22</v>
      </c>
      <c r="C130" s="16">
        <v>38.729999999999997</v>
      </c>
      <c r="D130" s="16">
        <v>14.9</v>
      </c>
      <c r="E130" s="20">
        <f t="shared" si="13"/>
        <v>0.27131278278701876</v>
      </c>
      <c r="F130" s="20">
        <v>6.4500000000000002E-2</v>
      </c>
      <c r="G130" s="20">
        <f t="shared" si="14"/>
        <v>0.20681278278701876</v>
      </c>
      <c r="H130" s="17">
        <v>0</v>
      </c>
      <c r="I130" s="18">
        <v>7838.5</v>
      </c>
      <c r="J130" s="18">
        <v>801.5</v>
      </c>
      <c r="K130" s="18">
        <v>570</v>
      </c>
      <c r="L130" s="18"/>
      <c r="M130" s="19">
        <f>D130/B130</f>
        <v>1.9446112082691654E-2</v>
      </c>
      <c r="N130" s="19">
        <f t="shared" si="12"/>
        <v>2.0216125916838506E-2</v>
      </c>
      <c r="P130" s="19">
        <f t="shared" si="15"/>
        <v>7.2717994514256548E-2</v>
      </c>
      <c r="Q130" s="37">
        <f t="shared" si="8"/>
        <v>19.783630260779759</v>
      </c>
    </row>
    <row r="131" spans="1:17">
      <c r="A131" s="5">
        <v>1997</v>
      </c>
      <c r="B131" s="16">
        <v>963.36</v>
      </c>
      <c r="C131" s="16">
        <v>39.72</v>
      </c>
      <c r="D131" s="16">
        <v>15.49</v>
      </c>
      <c r="E131" s="20">
        <f t="shared" si="13"/>
        <v>0.27750515517736418</v>
      </c>
      <c r="F131" s="20">
        <v>5.6799999999999996E-2</v>
      </c>
      <c r="G131" s="20">
        <f t="shared" si="14"/>
        <v>0.22070515517736419</v>
      </c>
      <c r="H131" s="17">
        <v>0</v>
      </c>
      <c r="I131" s="18">
        <v>8332.4</v>
      </c>
      <c r="J131" s="18">
        <v>884.8</v>
      </c>
      <c r="K131" s="18">
        <v>639.4</v>
      </c>
      <c r="L131" s="18"/>
      <c r="M131" s="19">
        <f t="shared" si="11"/>
        <v>1.6079139677794386E-2</v>
      </c>
      <c r="N131" s="19">
        <f t="shared" si="12"/>
        <v>1.6816143497757848E-2</v>
      </c>
      <c r="P131" s="19">
        <f t="shared" si="15"/>
        <v>7.6736594498583846E-2</v>
      </c>
      <c r="Q131" s="37">
        <f t="shared" si="8"/>
        <v>24.253776435045317</v>
      </c>
    </row>
    <row r="132" spans="1:17">
      <c r="A132" s="5">
        <v>1998</v>
      </c>
      <c r="B132" s="16">
        <v>1248.77</v>
      </c>
      <c r="C132" s="16">
        <v>37.71</v>
      </c>
      <c r="D132" s="16">
        <v>16.2</v>
      </c>
      <c r="E132" s="20">
        <f t="shared" si="13"/>
        <v>0.31308129878757684</v>
      </c>
      <c r="F132" s="20">
        <v>5.7800000000000004E-2</v>
      </c>
      <c r="G132" s="20">
        <f t="shared" si="14"/>
        <v>0.25528129878757683</v>
      </c>
      <c r="H132" s="17">
        <v>0</v>
      </c>
      <c r="I132" s="18">
        <v>8793.5</v>
      </c>
      <c r="J132" s="18">
        <v>812.4</v>
      </c>
      <c r="K132" s="18">
        <v>564.1</v>
      </c>
      <c r="L132" s="18"/>
      <c r="M132" s="19">
        <f t="shared" si="11"/>
        <v>1.2972765200957742E-2</v>
      </c>
      <c r="N132" s="19">
        <f t="shared" si="12"/>
        <v>1.3365151308887947E-2</v>
      </c>
      <c r="P132" s="19">
        <f t="shared" si="15"/>
        <v>6.4149655995906066E-2</v>
      </c>
      <c r="Q132" s="37">
        <f t="shared" si="8"/>
        <v>33.115088835852561</v>
      </c>
    </row>
    <row r="133" spans="1:17">
      <c r="A133" s="5">
        <v>1999</v>
      </c>
      <c r="B133" s="16">
        <v>1425.59</v>
      </c>
      <c r="C133" s="16">
        <v>48.17</v>
      </c>
      <c r="D133" s="16">
        <v>16.690000000000001</v>
      </c>
      <c r="E133" s="20">
        <f t="shared" si="13"/>
        <v>0.15496048111341554</v>
      </c>
      <c r="F133" s="20">
        <v>5.6799999999999996E-2</v>
      </c>
      <c r="G133" s="20">
        <f t="shared" si="14"/>
        <v>9.8160481113415549E-2</v>
      </c>
      <c r="H133" s="17">
        <v>0</v>
      </c>
      <c r="I133" s="18">
        <v>9353.5</v>
      </c>
      <c r="J133" s="18">
        <v>856.3</v>
      </c>
      <c r="K133" s="18">
        <v>597.5</v>
      </c>
      <c r="L133" s="18"/>
      <c r="M133" s="19">
        <f t="shared" si="11"/>
        <v>1.1707433413534047E-2</v>
      </c>
      <c r="N133" s="19">
        <f t="shared" si="12"/>
        <v>1.1412818552318689E-2</v>
      </c>
      <c r="P133" s="19">
        <f t="shared" si="15"/>
        <v>6.387983107927514E-2</v>
      </c>
      <c r="Q133" s="37">
        <f t="shared" ref="Q133:Q144" si="16">B133/C133</f>
        <v>29.594976126219635</v>
      </c>
    </row>
    <row r="134" spans="1:17">
      <c r="A134" s="5">
        <v>2000</v>
      </c>
      <c r="B134" s="16">
        <v>1330.93</v>
      </c>
      <c r="C134" s="16">
        <v>50</v>
      </c>
      <c r="D134" s="16">
        <v>16.27</v>
      </c>
      <c r="E134" s="20">
        <f t="shared" ref="E134:E145" si="17">(B134+D134)/B133-1</f>
        <v>-5.4987759453980378E-2</v>
      </c>
      <c r="F134" s="20">
        <v>5.3099999999999994E-2</v>
      </c>
      <c r="G134" s="20">
        <f t="shared" ref="G134:G145" si="18">E134-F134</f>
        <v>-0.10808775945398037</v>
      </c>
      <c r="H134" s="17">
        <v>0</v>
      </c>
      <c r="I134" s="18">
        <v>9951.5</v>
      </c>
      <c r="J134" s="18">
        <v>819.2</v>
      </c>
      <c r="K134" s="18">
        <v>554.1</v>
      </c>
      <c r="L134" s="18"/>
      <c r="M134" s="19">
        <f t="shared" ref="M134:M145" si="19">D134/B134</f>
        <v>1.222453472383972E-2</v>
      </c>
      <c r="N134" s="19">
        <f t="shared" ref="N134:N144" si="20">D135/B134</f>
        <v>1.182631693627764E-2</v>
      </c>
      <c r="P134" s="19">
        <f t="shared" si="15"/>
        <v>5.5680048233934583E-2</v>
      </c>
      <c r="Q134" s="37">
        <f t="shared" si="16"/>
        <v>26.618600000000001</v>
      </c>
    </row>
    <row r="135" spans="1:17">
      <c r="A135" s="5">
        <v>2001</v>
      </c>
      <c r="B135" s="16">
        <v>1140.21</v>
      </c>
      <c r="C135" s="16">
        <v>24.69</v>
      </c>
      <c r="D135" s="16">
        <v>15.74</v>
      </c>
      <c r="E135" s="20">
        <f t="shared" si="17"/>
        <v>-0.13147197824077905</v>
      </c>
      <c r="F135" s="20">
        <v>6.6100000000000006E-2</v>
      </c>
      <c r="G135" s="20">
        <f t="shared" si="18"/>
        <v>-0.19757197824077904</v>
      </c>
      <c r="H135" s="17">
        <v>1</v>
      </c>
      <c r="I135" s="18">
        <v>10286.200000000001</v>
      </c>
      <c r="J135" s="18">
        <v>784.2</v>
      </c>
      <c r="K135" s="18">
        <v>580.9</v>
      </c>
      <c r="L135" s="18"/>
      <c r="M135" s="19">
        <f t="shared" si="19"/>
        <v>1.3804474614325431E-2</v>
      </c>
      <c r="N135" s="19">
        <f t="shared" si="20"/>
        <v>1.4102665298497644E-2</v>
      </c>
      <c r="P135" s="19">
        <f t="shared" si="15"/>
        <v>5.6473722074235379E-2</v>
      </c>
      <c r="Q135" s="37">
        <f t="shared" si="16"/>
        <v>46.181044957472658</v>
      </c>
    </row>
    <row r="136" spans="1:17">
      <c r="A136" s="5">
        <v>2002</v>
      </c>
      <c r="B136" s="16">
        <v>895.84</v>
      </c>
      <c r="C136" s="16">
        <v>27.59</v>
      </c>
      <c r="D136" s="16">
        <v>16.079999999999998</v>
      </c>
      <c r="E136" s="20">
        <f t="shared" si="17"/>
        <v>-0.20021750379316083</v>
      </c>
      <c r="F136" s="20">
        <v>4.6300000000000001E-2</v>
      </c>
      <c r="G136" s="20">
        <f t="shared" si="18"/>
        <v>-0.24651750379316084</v>
      </c>
      <c r="H136" s="17">
        <v>0</v>
      </c>
      <c r="I136" s="18">
        <v>10642.3</v>
      </c>
      <c r="J136" s="18">
        <v>872.2</v>
      </c>
      <c r="K136" s="18">
        <v>679.9</v>
      </c>
      <c r="L136" s="18"/>
      <c r="M136" s="19">
        <f t="shared" si="19"/>
        <v>1.7949633863189852E-2</v>
      </c>
      <c r="N136" s="19">
        <f t="shared" si="20"/>
        <v>1.9411948562243257E-2</v>
      </c>
      <c r="P136" s="19">
        <f t="shared" si="15"/>
        <v>6.3886565873918236E-2</v>
      </c>
      <c r="Q136" s="37">
        <f t="shared" si="16"/>
        <v>32.469735411380938</v>
      </c>
    </row>
    <row r="137" spans="1:17">
      <c r="A137" s="5">
        <v>2003</v>
      </c>
      <c r="B137" s="16">
        <v>1080.6400000000001</v>
      </c>
      <c r="C137" s="16">
        <v>48.73</v>
      </c>
      <c r="D137" s="16">
        <v>17.39</v>
      </c>
      <c r="E137" s="20">
        <f t="shared" si="17"/>
        <v>0.2256987854974104</v>
      </c>
      <c r="F137" s="20">
        <v>1.8500000000000003E-2</v>
      </c>
      <c r="G137" s="20">
        <f t="shared" si="18"/>
        <v>0.20719878549741039</v>
      </c>
      <c r="H137" s="17">
        <v>0</v>
      </c>
      <c r="I137" s="18">
        <v>11142.2</v>
      </c>
      <c r="J137" s="18">
        <v>977.8</v>
      </c>
      <c r="K137" s="18">
        <v>734</v>
      </c>
      <c r="L137" s="18"/>
      <c r="M137" s="19">
        <f t="shared" si="19"/>
        <v>1.6092315664791235E-2</v>
      </c>
      <c r="N137" s="19">
        <f t="shared" si="20"/>
        <v>1.7980085875037015E-2</v>
      </c>
      <c r="P137" s="19">
        <f t="shared" si="15"/>
        <v>6.587567984778589E-2</v>
      </c>
      <c r="Q137" s="37">
        <f t="shared" si="16"/>
        <v>22.176072234762984</v>
      </c>
    </row>
    <row r="138" spans="1:17">
      <c r="A138" s="5">
        <v>2004</v>
      </c>
      <c r="B138" s="16">
        <v>1199.21</v>
      </c>
      <c r="C138" s="16">
        <v>58.55</v>
      </c>
      <c r="D138" s="16">
        <v>19.43</v>
      </c>
      <c r="E138" s="20">
        <f t="shared" si="17"/>
        <v>0.12770210245780267</v>
      </c>
      <c r="F138" s="20">
        <v>1.18E-2</v>
      </c>
      <c r="G138" s="20">
        <f t="shared" si="18"/>
        <v>0.11590210245780266</v>
      </c>
      <c r="H138" s="17">
        <v>0</v>
      </c>
      <c r="I138" s="18">
        <v>11853.3</v>
      </c>
      <c r="J138" s="18">
        <v>1246.9000000000001</v>
      </c>
      <c r="K138" s="18">
        <v>940.8</v>
      </c>
      <c r="L138" s="18"/>
      <c r="M138" s="19">
        <f t="shared" si="19"/>
        <v>1.6202333202691772E-2</v>
      </c>
      <c r="N138" s="19">
        <f t="shared" si="20"/>
        <v>1.8528864836017043E-2</v>
      </c>
      <c r="P138" s="19">
        <f t="shared" si="15"/>
        <v>7.9370301941231555E-2</v>
      </c>
      <c r="Q138" s="37">
        <f t="shared" si="16"/>
        <v>20.481810418445775</v>
      </c>
    </row>
    <row r="139" spans="1:17">
      <c r="A139" s="5">
        <v>2005</v>
      </c>
      <c r="B139" s="16">
        <v>1262.07</v>
      </c>
      <c r="C139" s="16">
        <v>69.83</v>
      </c>
      <c r="D139" s="16">
        <v>22.22</v>
      </c>
      <c r="E139" s="20">
        <f t="shared" si="17"/>
        <v>7.0946706581832997E-2</v>
      </c>
      <c r="F139" s="20">
        <v>1.49E-2</v>
      </c>
      <c r="G139" s="20">
        <f t="shared" si="18"/>
        <v>5.6046706581833E-2</v>
      </c>
      <c r="H139" s="17">
        <v>0</v>
      </c>
      <c r="I139" s="18">
        <v>12623</v>
      </c>
      <c r="J139" s="18">
        <v>1456.1</v>
      </c>
      <c r="K139" s="18">
        <v>1043.7</v>
      </c>
      <c r="L139" s="18"/>
      <c r="M139" s="19">
        <f t="shared" si="19"/>
        <v>1.7605996497817078E-2</v>
      </c>
      <c r="N139" s="19">
        <f t="shared" si="20"/>
        <v>1.9721568534233444E-2</v>
      </c>
      <c r="P139" s="19">
        <f t="shared" si="15"/>
        <v>8.26824051334865E-2</v>
      </c>
      <c r="Q139" s="37">
        <f t="shared" si="16"/>
        <v>18.073464127165973</v>
      </c>
    </row>
    <row r="140" spans="1:17">
      <c r="A140" s="5">
        <v>2006</v>
      </c>
      <c r="B140" s="16">
        <v>1416.42</v>
      </c>
      <c r="C140" s="16">
        <v>81.510000000000005</v>
      </c>
      <c r="D140" s="16">
        <v>24.89</v>
      </c>
      <c r="E140" s="20">
        <f t="shared" si="17"/>
        <v>0.14202064861695485</v>
      </c>
      <c r="F140" s="20">
        <v>3.4099999999999998E-2</v>
      </c>
      <c r="G140" s="20">
        <f t="shared" si="18"/>
        <v>0.10792064861695486</v>
      </c>
      <c r="H140" s="17">
        <v>0</v>
      </c>
      <c r="I140" s="18">
        <v>13377.2</v>
      </c>
      <c r="J140" s="18">
        <v>1608.3</v>
      </c>
      <c r="K140" s="18">
        <v>1135</v>
      </c>
      <c r="L140" s="18"/>
      <c r="M140" s="19">
        <f t="shared" si="19"/>
        <v>1.7572471442086388E-2</v>
      </c>
      <c r="N140" s="19">
        <f t="shared" si="20"/>
        <v>1.9683427232035693E-2</v>
      </c>
      <c r="P140" s="19">
        <f t="shared" si="15"/>
        <v>8.4845857130042154E-2</v>
      </c>
      <c r="Q140" s="37">
        <f t="shared" si="16"/>
        <v>17.377254324622747</v>
      </c>
    </row>
    <row r="141" spans="1:17">
      <c r="A141" s="5">
        <v>2007</v>
      </c>
      <c r="B141" s="16">
        <v>1479.22</v>
      </c>
      <c r="C141" s="16">
        <v>66.180000000000007</v>
      </c>
      <c r="D141" s="16">
        <v>27.88</v>
      </c>
      <c r="E141" s="20">
        <f t="shared" si="17"/>
        <v>6.4020558873780331E-2</v>
      </c>
      <c r="F141" s="20">
        <v>5.3200000000000004E-2</v>
      </c>
      <c r="G141" s="20">
        <f t="shared" si="18"/>
        <v>1.0820558873780327E-2</v>
      </c>
      <c r="H141" s="17">
        <v>0</v>
      </c>
      <c r="I141" s="18">
        <v>14028.7</v>
      </c>
      <c r="J141" s="18">
        <v>1510.6</v>
      </c>
      <c r="K141" s="18">
        <v>1065.2</v>
      </c>
      <c r="L141" s="18"/>
      <c r="M141" s="19">
        <f t="shared" si="19"/>
        <v>1.8847771122618675E-2</v>
      </c>
      <c r="N141" s="19">
        <f t="shared" si="20"/>
        <v>1.9192547423642192E-2</v>
      </c>
      <c r="P141" s="19">
        <f t="shared" si="15"/>
        <v>7.5930057667495915E-2</v>
      </c>
      <c r="Q141" s="37">
        <f t="shared" si="16"/>
        <v>22.351465699607129</v>
      </c>
    </row>
    <row r="142" spans="1:17">
      <c r="A142" s="5">
        <v>2008</v>
      </c>
      <c r="B142" s="16">
        <v>877.56</v>
      </c>
      <c r="C142" s="16">
        <v>14.88</v>
      </c>
      <c r="D142" s="16">
        <v>28.39</v>
      </c>
      <c r="E142" s="20">
        <f t="shared" si="17"/>
        <v>-0.38754884330931172</v>
      </c>
      <c r="F142" s="20">
        <v>5.3399999999999996E-2</v>
      </c>
      <c r="G142" s="20">
        <f t="shared" si="18"/>
        <v>-0.44094884330931172</v>
      </c>
      <c r="H142" s="17">
        <v>1</v>
      </c>
      <c r="I142" s="18">
        <v>14291.5</v>
      </c>
      <c r="J142" s="18">
        <v>1248.4000000000001</v>
      </c>
      <c r="K142" s="18">
        <v>939.4</v>
      </c>
      <c r="L142" s="18"/>
      <c r="M142" s="19">
        <f t="shared" si="19"/>
        <v>3.2351064314690738E-2</v>
      </c>
      <c r="N142" s="19">
        <f t="shared" si="20"/>
        <v>2.5536715438260634E-2</v>
      </c>
      <c r="P142" s="19">
        <f t="shared" si="15"/>
        <v>6.5731378791589398E-2</v>
      </c>
      <c r="Q142" s="37">
        <f t="shared" si="16"/>
        <v>58.975806451612897</v>
      </c>
    </row>
    <row r="143" spans="1:17">
      <c r="A143" s="5">
        <v>2009</v>
      </c>
      <c r="B143" s="16">
        <v>1110.3800000000001</v>
      </c>
      <c r="C143" s="16">
        <v>50.97</v>
      </c>
      <c r="D143" s="16">
        <v>22.41</v>
      </c>
      <c r="E143" s="20">
        <f t="shared" si="17"/>
        <v>0.29084051232964159</v>
      </c>
      <c r="F143" s="20">
        <v>3.4200000000000001E-2</v>
      </c>
      <c r="G143" s="20">
        <f t="shared" si="18"/>
        <v>0.25664051232964158</v>
      </c>
      <c r="H143" s="17">
        <v>0</v>
      </c>
      <c r="I143" s="18">
        <v>13973.7</v>
      </c>
      <c r="J143" s="18">
        <v>1342.3</v>
      </c>
      <c r="K143" s="18">
        <v>1073</v>
      </c>
      <c r="L143" s="18"/>
      <c r="M143" s="19">
        <f t="shared" si="19"/>
        <v>2.0182279940200651E-2</v>
      </c>
      <c r="N143" s="19">
        <f t="shared" si="20"/>
        <v>2.0470469568976385E-2</v>
      </c>
      <c r="P143" s="19">
        <f t="shared" si="15"/>
        <v>7.6787107208541761E-2</v>
      </c>
      <c r="Q143" s="37">
        <f t="shared" si="16"/>
        <v>21.784971551893275</v>
      </c>
    </row>
    <row r="144" spans="1:17">
      <c r="A144" s="5">
        <v>2010</v>
      </c>
      <c r="B144" s="16">
        <v>1241.53</v>
      </c>
      <c r="C144" s="16">
        <v>77.349999999999994</v>
      </c>
      <c r="D144" s="16">
        <v>22.73</v>
      </c>
      <c r="E144" s="20">
        <f t="shared" si="17"/>
        <v>0.1385831877375312</v>
      </c>
      <c r="F144" s="20">
        <v>1.0150000000000001E-2</v>
      </c>
      <c r="G144" s="20">
        <f t="shared" si="18"/>
        <v>0.12843318773753121</v>
      </c>
      <c r="H144" s="17">
        <v>0</v>
      </c>
      <c r="I144" s="18">
        <v>14498.9</v>
      </c>
      <c r="J144" s="18">
        <v>1702.4</v>
      </c>
      <c r="K144" s="18">
        <v>1329.1</v>
      </c>
      <c r="L144" s="18"/>
      <c r="M144" s="19">
        <f t="shared" si="19"/>
        <v>1.8308055383277087E-2</v>
      </c>
      <c r="N144" s="19">
        <f t="shared" si="20"/>
        <v>2.1288249176419419E-2</v>
      </c>
      <c r="P144" s="19">
        <f>K144/I144</f>
        <v>9.1669023167274752E-2</v>
      </c>
      <c r="Q144" s="37">
        <f t="shared" si="16"/>
        <v>16.050808015513898</v>
      </c>
    </row>
    <row r="145" spans="1:17">
      <c r="A145" s="5">
        <v>2011</v>
      </c>
      <c r="B145" s="16">
        <v>1257.60480453436</v>
      </c>
      <c r="C145" s="16">
        <v>86.95</v>
      </c>
      <c r="D145" s="16">
        <v>26.43</v>
      </c>
      <c r="E145" s="20">
        <f t="shared" si="17"/>
        <v>3.4235825581629298E-2</v>
      </c>
      <c r="F145" s="20">
        <v>4.5499999999999994E-3</v>
      </c>
      <c r="G145" s="20">
        <f t="shared" si="18"/>
        <v>2.9685825581629299E-2</v>
      </c>
      <c r="H145" s="17">
        <v>0</v>
      </c>
      <c r="I145" s="18">
        <v>15075.7</v>
      </c>
      <c r="J145" s="18">
        <v>1827</v>
      </c>
      <c r="K145" s="18">
        <v>1447.9</v>
      </c>
      <c r="L145" s="18"/>
      <c r="M145" s="19">
        <f t="shared" si="19"/>
        <v>2.1016141083991767E-2</v>
      </c>
      <c r="N145" s="19"/>
      <c r="P145" s="19">
        <f>K145/I145</f>
        <v>9.604197483367273E-2</v>
      </c>
      <c r="Q145" s="37">
        <f>B145/C145</f>
        <v>14.463540017646464</v>
      </c>
    </row>
    <row r="146" spans="1:17">
      <c r="A146" s="87"/>
      <c r="B146" s="38"/>
      <c r="C146" s="38"/>
      <c r="D146" s="38"/>
      <c r="E146" s="88"/>
      <c r="F146" s="88"/>
      <c r="G146" s="88"/>
      <c r="H146" s="38"/>
      <c r="I146" s="38"/>
      <c r="J146" s="38"/>
      <c r="K146" s="38"/>
      <c r="L146" s="38"/>
    </row>
    <row r="148" spans="1:17">
      <c r="A148" s="25" t="s">
        <v>117</v>
      </c>
    </row>
    <row r="149" spans="1:17">
      <c r="A149" s="40" t="s">
        <v>120</v>
      </c>
    </row>
    <row r="150" spans="1:17">
      <c r="A150" s="25" t="s">
        <v>112</v>
      </c>
    </row>
    <row r="151" spans="1:17">
      <c r="A151" s="26" t="s">
        <v>115</v>
      </c>
    </row>
    <row r="152" spans="1:17">
      <c r="A152" s="26" t="s">
        <v>118</v>
      </c>
    </row>
    <row r="153" spans="1:17">
      <c r="A153" s="26" t="s">
        <v>119</v>
      </c>
    </row>
    <row r="154" spans="1:17">
      <c r="A154" s="5" t="s">
        <v>128</v>
      </c>
    </row>
    <row r="156" spans="1:17">
      <c r="A156" s="25" t="s">
        <v>116</v>
      </c>
    </row>
    <row r="157" spans="1:17">
      <c r="A157" s="5" t="s">
        <v>113</v>
      </c>
    </row>
    <row r="158" spans="1:17">
      <c r="A158" s="25" t="s">
        <v>101</v>
      </c>
    </row>
    <row r="159" spans="1:17">
      <c r="A159" s="25" t="s">
        <v>114</v>
      </c>
    </row>
    <row r="160" spans="1:17">
      <c r="A160" s="25" t="s">
        <v>51</v>
      </c>
    </row>
    <row r="161" spans="1:1">
      <c r="A161" s="25" t="s">
        <v>52</v>
      </c>
    </row>
    <row r="162" spans="1:1">
      <c r="A162" s="25" t="s">
        <v>53</v>
      </c>
    </row>
    <row r="163" spans="1:1">
      <c r="A163" s="5" t="s">
        <v>49</v>
      </c>
    </row>
  </sheetData>
  <mergeCells count="1">
    <mergeCell ref="B3: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0"/>
  <sheetViews>
    <sheetView zoomScaleNormal="100" workbookViewId="0">
      <pane xSplit="1" ySplit="6" topLeftCell="B7" activePane="bottomRight" state="frozen"/>
      <selection pane="topRight" activeCell="B1" sqref="B1"/>
      <selection pane="bottomLeft" activeCell="A5" sqref="A5"/>
      <selection pane="bottomRight"/>
    </sheetView>
  </sheetViews>
  <sheetFormatPr defaultColWidth="10.6640625" defaultRowHeight="15.6"/>
  <cols>
    <col min="1" max="5" width="12.6640625" style="5" customWidth="1"/>
    <col min="6" max="6" width="4.6640625" style="5" customWidth="1"/>
    <col min="7" max="16" width="12.6640625" style="5" customWidth="1"/>
    <col min="17" max="16384" width="10.6640625" style="5"/>
  </cols>
  <sheetData>
    <row r="1" spans="1:16">
      <c r="A1" s="4" t="s">
        <v>217</v>
      </c>
    </row>
    <row r="3" spans="1:16">
      <c r="G3" s="140" t="s">
        <v>48</v>
      </c>
      <c r="H3" s="140"/>
      <c r="I3" s="140"/>
      <c r="J3" s="140"/>
      <c r="K3" s="140"/>
      <c r="L3" s="140"/>
      <c r="M3" s="140"/>
      <c r="N3" s="140"/>
      <c r="O3" s="140"/>
      <c r="P3" s="140"/>
    </row>
    <row r="4" spans="1:16">
      <c r="A4" s="7"/>
      <c r="B4" s="140" t="s">
        <v>42</v>
      </c>
      <c r="C4" s="140"/>
      <c r="D4" s="140"/>
      <c r="E4" s="140"/>
      <c r="F4" s="8"/>
      <c r="N4" s="9" t="s">
        <v>37</v>
      </c>
      <c r="O4" s="9" t="s">
        <v>39</v>
      </c>
      <c r="P4" s="9" t="s">
        <v>41</v>
      </c>
    </row>
    <row r="5" spans="1:16">
      <c r="A5" s="10"/>
      <c r="B5" s="9" t="s">
        <v>32</v>
      </c>
      <c r="C5" s="9" t="s">
        <v>31</v>
      </c>
      <c r="D5" s="9" t="s">
        <v>43</v>
      </c>
      <c r="E5" s="9" t="s">
        <v>43</v>
      </c>
      <c r="F5" s="9"/>
      <c r="G5" s="139" t="s">
        <v>33</v>
      </c>
      <c r="H5" s="139"/>
      <c r="I5" s="139"/>
      <c r="J5" s="139"/>
      <c r="K5" s="11" t="s">
        <v>50</v>
      </c>
      <c r="L5" s="11" t="s">
        <v>35</v>
      </c>
      <c r="M5" s="12" t="s">
        <v>36</v>
      </c>
      <c r="N5" s="9" t="s">
        <v>38</v>
      </c>
      <c r="O5" s="9" t="s">
        <v>40</v>
      </c>
      <c r="P5" s="9" t="s">
        <v>40</v>
      </c>
    </row>
    <row r="6" spans="1:16">
      <c r="A6" s="13" t="s">
        <v>27</v>
      </c>
      <c r="B6" s="13" t="s">
        <v>131</v>
      </c>
      <c r="C6" s="13" t="s">
        <v>46</v>
      </c>
      <c r="D6" s="13" t="s">
        <v>132</v>
      </c>
      <c r="E6" s="13" t="s">
        <v>46</v>
      </c>
      <c r="F6" s="13"/>
      <c r="G6" s="13" t="s">
        <v>28</v>
      </c>
      <c r="H6" s="13" t="s">
        <v>29</v>
      </c>
      <c r="I6" s="13" t="s">
        <v>30</v>
      </c>
      <c r="J6" s="14" t="s">
        <v>47</v>
      </c>
      <c r="K6" s="14" t="s">
        <v>47</v>
      </c>
      <c r="L6" s="14" t="s">
        <v>34</v>
      </c>
      <c r="M6" s="13" t="s">
        <v>89</v>
      </c>
      <c r="N6" s="13" t="s">
        <v>129</v>
      </c>
      <c r="O6" s="14" t="s">
        <v>130</v>
      </c>
      <c r="P6" s="14" t="s">
        <v>130</v>
      </c>
    </row>
    <row r="7" spans="1:16">
      <c r="A7" s="5">
        <v>1871</v>
      </c>
      <c r="B7" s="6">
        <v>12.654392</v>
      </c>
      <c r="C7" s="6"/>
      <c r="D7" s="15">
        <v>6.4547943342005469</v>
      </c>
      <c r="G7" s="16">
        <f>'Exhibit 5'!B5*($B$147/$B7)</f>
        <v>87.052139683992721</v>
      </c>
      <c r="H7" s="16">
        <f>'Exhibit 5'!C5*($B$147/$B7)</f>
        <v>7.1647851591763558</v>
      </c>
      <c r="I7" s="16">
        <f>'Exhibit 5'!D5*($B$147/$B7)</f>
        <v>4.6571103534646312</v>
      </c>
      <c r="M7" s="17">
        <v>0</v>
      </c>
      <c r="N7" s="18">
        <f>'Exhibit 5'!I5*($D$147/$D7)</f>
        <v>133.33035187343503</v>
      </c>
      <c r="O7" s="18"/>
      <c r="P7" s="18"/>
    </row>
    <row r="8" spans="1:16">
      <c r="A8" s="5">
        <v>1872</v>
      </c>
      <c r="B8" s="6">
        <v>12.939807</v>
      </c>
      <c r="C8" s="19">
        <f>B8/B7-1</f>
        <v>2.255461977153872E-2</v>
      </c>
      <c r="D8" s="15">
        <v>6.4569276635807311</v>
      </c>
      <c r="E8" s="19">
        <f>D8/D7-1</f>
        <v>3.3050307565662962E-4</v>
      </c>
      <c r="F8" s="19"/>
      <c r="G8" s="16">
        <f>'Exhibit 5'!B6*($B$147/$B8)</f>
        <v>89.511238459739005</v>
      </c>
      <c r="H8" s="16">
        <f>'Exhibit 5'!C6*($B$147/$B8)</f>
        <v>7.5322568566903652</v>
      </c>
      <c r="I8" s="16">
        <f>'Exhibit 5'!D6*($B$147/$B8)</f>
        <v>5.255062923272348</v>
      </c>
      <c r="J8" s="20">
        <f>(G8+I8)/G7-1</f>
        <v>8.8615417461555213E-2</v>
      </c>
      <c r="K8" s="20">
        <f>(1+ 'Exhibit 5'!F6)/(1+C8)-1</f>
        <v>4.0042242670234263E-2</v>
      </c>
      <c r="L8" s="20">
        <f>J8-K8</f>
        <v>4.857317479132095E-2</v>
      </c>
      <c r="M8" s="17">
        <v>0</v>
      </c>
      <c r="N8" s="18">
        <f>'Exhibit 5'!I6*($D$147/$D8)</f>
        <v>144.48712484303448</v>
      </c>
      <c r="O8" s="18"/>
      <c r="P8" s="18"/>
    </row>
    <row r="9" spans="1:16">
      <c r="A9" s="5">
        <v>1873</v>
      </c>
      <c r="B9" s="6">
        <v>12.368895999999999</v>
      </c>
      <c r="C9" s="19">
        <f t="shared" ref="C9:C72" si="0">B9/B8-1</f>
        <v>-4.4120518953644439E-2</v>
      </c>
      <c r="D9" s="15">
        <v>6.3274851264701839</v>
      </c>
      <c r="E9" s="19">
        <f t="shared" ref="E9:E72" si="1">D9/D8-1</f>
        <v>-2.0047078712163269E-2</v>
      </c>
      <c r="F9" s="19"/>
      <c r="G9" s="16">
        <f>'Exhibit 5'!B7*($B$147/$B9)</f>
        <v>85.39637652382234</v>
      </c>
      <c r="H9" s="16">
        <f>'Exhibit 5'!C7*($B$147/$B9)</f>
        <v>8.4296852362571411</v>
      </c>
      <c r="I9" s="16">
        <f>'Exhibit 5'!D7*($B$147/$B9)</f>
        <v>6.0473828868801229</v>
      </c>
      <c r="J9" s="19">
        <f t="shared" ref="J9:J72" si="2">(G9+I9)/G8-1</f>
        <v>2.1589701854395571E-2</v>
      </c>
      <c r="K9" s="20">
        <f>(1+ 'Exhibit 5'!F7)/(1+C9)-1</f>
        <v>0.1278618501360187</v>
      </c>
      <c r="L9" s="20">
        <f t="shared" ref="L9:L72" si="3">J9-K9</f>
        <v>-0.10627214828162312</v>
      </c>
      <c r="M9" s="17">
        <v>1</v>
      </c>
      <c r="N9" s="18">
        <f>'Exhibit 5'!I7*($D$147/$D9)</f>
        <v>156.81262702739284</v>
      </c>
      <c r="O9" s="18"/>
      <c r="P9" s="18"/>
    </row>
    <row r="10" spans="1:16">
      <c r="A10" s="5">
        <v>1874</v>
      </c>
      <c r="B10" s="6">
        <v>11.512651</v>
      </c>
      <c r="C10" s="19">
        <f t="shared" si="0"/>
        <v>-6.9225660883558193E-2</v>
      </c>
      <c r="D10" s="15">
        <v>6.0220519847496252</v>
      </c>
      <c r="E10" s="19">
        <f t="shared" si="1"/>
        <v>-4.8270858898240676E-2</v>
      </c>
      <c r="F10" s="19"/>
      <c r="G10" s="16">
        <f>'Exhibit 5'!B8*($B$147/$B10)</f>
        <v>89.385068651868266</v>
      </c>
      <c r="H10" s="16">
        <f>'Exhibit 5'!C8*($B$147/$B10)</f>
        <v>9.0566369118633059</v>
      </c>
      <c r="I10" s="16">
        <f>'Exhibit 5'!D8*($B$147/$B10)</f>
        <v>6.4971525672062844</v>
      </c>
      <c r="J10" s="19">
        <f t="shared" si="2"/>
        <v>0.12279027661468822</v>
      </c>
      <c r="K10" s="20">
        <f>(1+ 'Exhibit 5'!F8)/(1+C10)-1</f>
        <v>0.16408452023778008</v>
      </c>
      <c r="L10" s="20">
        <f t="shared" si="3"/>
        <v>-4.1294243623091864E-2</v>
      </c>
      <c r="M10" s="17">
        <v>1</v>
      </c>
      <c r="N10" s="18">
        <f>'Exhibit 5'!I8*($D$147/$D10)</f>
        <v>159.66473440307988</v>
      </c>
      <c r="O10" s="18"/>
      <c r="P10" s="18"/>
    </row>
    <row r="11" spans="1:16">
      <c r="A11" s="5">
        <v>1875</v>
      </c>
      <c r="B11" s="6">
        <v>10.846575</v>
      </c>
      <c r="C11" s="19">
        <f t="shared" si="0"/>
        <v>-5.785600553686554E-2</v>
      </c>
      <c r="D11" s="15">
        <v>5.8037809926172486</v>
      </c>
      <c r="E11" s="19">
        <f t="shared" si="1"/>
        <v>-3.6245285275705141E-2</v>
      </c>
      <c r="F11" s="19"/>
      <c r="G11" s="16">
        <f>'Exhibit 5'!B9*($B$147/$B11)</f>
        <v>93.202315016491383</v>
      </c>
      <c r="H11" s="16">
        <f>'Exhibit 5'!C9*($B$147/$B11)</f>
        <v>7.5230568174746404</v>
      </c>
      <c r="I11" s="16">
        <f>'Exhibit 5'!D9*($B$147/$B11)</f>
        <v>6.2692140145622002</v>
      </c>
      <c r="J11" s="19">
        <f t="shared" si="2"/>
        <v>0.11284278830136008</v>
      </c>
      <c r="K11" s="20">
        <f>(1+ 'Exhibit 5'!F9)/(1+C11)-1</f>
        <v>0.13422152694283684</v>
      </c>
      <c r="L11" s="20">
        <f t="shared" si="3"/>
        <v>-2.1378738641476769E-2</v>
      </c>
      <c r="M11" s="17">
        <v>1</v>
      </c>
      <c r="N11" s="18">
        <f>'Exhibit 5'!I9*($D$147/$D11)</f>
        <v>159.3802038183035</v>
      </c>
      <c r="O11" s="18"/>
      <c r="P11" s="18"/>
    </row>
    <row r="12" spans="1:16">
      <c r="A12" s="5">
        <v>1876</v>
      </c>
      <c r="B12" s="6">
        <v>10.941739999999999</v>
      </c>
      <c r="C12" s="19">
        <f t="shared" si="0"/>
        <v>8.7737373318306222E-3</v>
      </c>
      <c r="D12" s="15">
        <v>5.6741657446488816</v>
      </c>
      <c r="E12" s="19">
        <f t="shared" si="1"/>
        <v>-2.2332897835608434E-2</v>
      </c>
      <c r="F12" s="19"/>
      <c r="G12" s="16">
        <f>'Exhibit 5'!B10*($B$147/$B12)</f>
        <v>73.540474366965398</v>
      </c>
      <c r="H12" s="16">
        <f>'Exhibit 5'!C10*($B$147/$B12)</f>
        <v>5.8003754430282575</v>
      </c>
      <c r="I12" s="16">
        <f>'Exhibit 5'!D10*($B$147/$B12)</f>
        <v>6.2146879746731321</v>
      </c>
      <c r="J12" s="19">
        <f t="shared" si="2"/>
        <v>-0.1442791702381373</v>
      </c>
      <c r="K12" s="20">
        <f>(1+ 'Exhibit 5'!F10)/(1+C12)-1</f>
        <v>4.047117917259957E-2</v>
      </c>
      <c r="L12" s="20">
        <f t="shared" si="3"/>
        <v>-0.18475034941073687</v>
      </c>
      <c r="M12" s="17">
        <v>1</v>
      </c>
      <c r="N12" s="18">
        <f>'Exhibit 5'!I10*($D$147/$D12)</f>
        <v>165.97768590355739</v>
      </c>
      <c r="O12" s="18"/>
      <c r="P12" s="18"/>
    </row>
    <row r="13" spans="1:16">
      <c r="A13" s="5">
        <v>1877</v>
      </c>
      <c r="B13" s="6">
        <v>9.2290893000000001</v>
      </c>
      <c r="C13" s="19">
        <f t="shared" si="0"/>
        <v>-0.15652452900544145</v>
      </c>
      <c r="D13" s="15">
        <v>5.5438085138221123</v>
      </c>
      <c r="E13" s="19">
        <f t="shared" si="1"/>
        <v>-2.2973814423680627E-2</v>
      </c>
      <c r="F13" s="19"/>
      <c r="G13" s="16">
        <f>'Exhibit 5'!B11*($B$147/$B13)</f>
        <v>79.819495299498286</v>
      </c>
      <c r="H13" s="16">
        <f>'Exhibit 5'!C11*($B$147/$B13)</f>
        <v>7.3679534122613797</v>
      </c>
      <c r="I13" s="16">
        <f>'Exhibit 5'!D11*($B$147/$B13)</f>
        <v>4.6663704944322077</v>
      </c>
      <c r="J13" s="19">
        <f t="shared" si="2"/>
        <v>0.14883493098436951</v>
      </c>
      <c r="K13" s="20">
        <f>(1+ 'Exhibit 5'!F11)/(1+C13)-1</f>
        <v>0.24876186234323217</v>
      </c>
      <c r="L13" s="20">
        <f t="shared" si="3"/>
        <v>-9.9926931358862658E-2</v>
      </c>
      <c r="M13" s="17">
        <v>1</v>
      </c>
      <c r="N13" s="18">
        <f>'Exhibit 5'!I11*($D$147/$D13)</f>
        <v>174.2358743899963</v>
      </c>
      <c r="O13" s="18"/>
      <c r="P13" s="18"/>
    </row>
    <row r="14" spans="1:16">
      <c r="A14" s="5">
        <v>1878</v>
      </c>
      <c r="B14" s="6">
        <v>8.2776793000000009</v>
      </c>
      <c r="C14" s="19">
        <f t="shared" si="0"/>
        <v>-0.10308817794189062</v>
      </c>
      <c r="D14" s="15">
        <v>5.2816701650876494</v>
      </c>
      <c r="E14" s="19">
        <f t="shared" si="1"/>
        <v>-4.728488512561102E-2</v>
      </c>
      <c r="F14" s="19"/>
      <c r="G14" s="16">
        <f>'Exhibit 5'!B12*($B$147/$B14)</f>
        <v>98.029975623723416</v>
      </c>
      <c r="H14" s="16">
        <f>'Exhibit 5'!C12*($B$147/$B14)</f>
        <v>8.4886291741213</v>
      </c>
      <c r="I14" s="16">
        <f>'Exhibit 5'!D12*($B$147/$B14)</f>
        <v>4.9288814559414007</v>
      </c>
      <c r="J14" s="19">
        <f t="shared" si="2"/>
        <v>0.28989611740018084</v>
      </c>
      <c r="K14" s="20">
        <f>(1+ 'Exhibit 5'!F12)/(1+C14)-1</f>
        <v>0.17101812482515455</v>
      </c>
      <c r="L14" s="20">
        <f t="shared" si="3"/>
        <v>0.11887799257502629</v>
      </c>
      <c r="M14" s="17">
        <v>1</v>
      </c>
      <c r="N14" s="18">
        <f>'Exhibit 5'!I12*($D$147/$D14)</f>
        <v>179.83579904655201</v>
      </c>
      <c r="O14" s="18"/>
      <c r="P14" s="18"/>
    </row>
    <row r="15" spans="1:16">
      <c r="A15" s="5">
        <v>1879</v>
      </c>
      <c r="B15" s="6">
        <v>9.9903306000000001</v>
      </c>
      <c r="C15" s="19">
        <f t="shared" si="0"/>
        <v>0.20689993389813965</v>
      </c>
      <c r="D15" s="15">
        <v>5.2836004584126046</v>
      </c>
      <c r="E15" s="19">
        <f t="shared" si="1"/>
        <v>3.654702517614794E-4</v>
      </c>
      <c r="F15" s="19"/>
      <c r="G15" s="16">
        <f>'Exhibit 5'!B13*($B$147/$B15)</f>
        <v>115.93792001237676</v>
      </c>
      <c r="H15" s="16">
        <f>'Exhibit 5'!C13*($B$147/$B15)</f>
        <v>8.6216065762628507</v>
      </c>
      <c r="I15" s="16">
        <f>'Exhibit 5'!D13*($B$147/$B15)</f>
        <v>4.5376876717172898</v>
      </c>
      <c r="J15" s="19">
        <f t="shared" si="2"/>
        <v>0.22896702684621251</v>
      </c>
      <c r="K15" s="20">
        <f>(1+ 'Exhibit 5'!F13)/(1+C15)-1</f>
        <v>-0.13083100716406715</v>
      </c>
      <c r="L15" s="20">
        <f t="shared" si="3"/>
        <v>0.35979803401027965</v>
      </c>
      <c r="M15" s="17">
        <v>0</v>
      </c>
      <c r="N15" s="18">
        <f>'Exhibit 5'!I13*($D$147/$D15)</f>
        <v>200.79584092908544</v>
      </c>
      <c r="O15" s="18"/>
      <c r="P15" s="18"/>
    </row>
    <row r="16" spans="1:16">
      <c r="A16" s="5">
        <v>1880</v>
      </c>
      <c r="B16" s="6">
        <v>9.4194198</v>
      </c>
      <c r="C16" s="19">
        <f t="shared" si="0"/>
        <v>-5.714633707917538E-2</v>
      </c>
      <c r="D16" s="15">
        <v>5.4021082924082711</v>
      </c>
      <c r="E16" s="19">
        <f t="shared" si="1"/>
        <v>2.2429370829313289E-2</v>
      </c>
      <c r="F16" s="19"/>
      <c r="G16" s="16">
        <f>'Exhibit 5'!B14*($B$147/$B16)</f>
        <v>148.95358523037694</v>
      </c>
      <c r="H16" s="16">
        <f>'Exhibit 5'!C14*($B$147/$B16)</f>
        <v>11.79115618140302</v>
      </c>
      <c r="I16" s="16">
        <f>'Exhibit 5'!D14*($B$147/$B16)</f>
        <v>6.256531851356705</v>
      </c>
      <c r="J16" s="19">
        <f t="shared" si="2"/>
        <v>0.33873470444496889</v>
      </c>
      <c r="K16" s="20">
        <f>(1+ 'Exhibit 5'!F14)/(1+C16)-1</f>
        <v>0.10568589909327541</v>
      </c>
      <c r="L16" s="20">
        <f t="shared" si="3"/>
        <v>0.23304880535169348</v>
      </c>
      <c r="M16" s="17">
        <v>0</v>
      </c>
      <c r="N16" s="18">
        <f>'Exhibit 5'!I14*($D$147/$D16)</f>
        <v>217.43804616853771</v>
      </c>
      <c r="O16" s="18"/>
      <c r="P16" s="18"/>
    </row>
    <row r="17" spans="1:16">
      <c r="A17" s="5">
        <v>1881</v>
      </c>
      <c r="B17" s="6">
        <v>10.180580000000001</v>
      </c>
      <c r="C17" s="19">
        <f t="shared" si="0"/>
        <v>8.0807546129327612E-2</v>
      </c>
      <c r="D17" s="15">
        <v>5.3883724594296512</v>
      </c>
      <c r="E17" s="19">
        <f t="shared" si="1"/>
        <v>-2.5426800491806789E-3</v>
      </c>
      <c r="F17" s="19"/>
      <c r="G17" s="16">
        <f>'Exhibit 5'!B15*($B$147/$B17)</f>
        <v>131.80553563745875</v>
      </c>
      <c r="H17" s="16">
        <f>'Exhibit 5'!C15*($B$147/$B17)</f>
        <v>9.7963573784597724</v>
      </c>
      <c r="I17" s="16">
        <f>'Exhibit 5'!D15*($B$147/$B17)</f>
        <v>7.1246235479707432</v>
      </c>
      <c r="J17" s="19">
        <f t="shared" si="2"/>
        <v>-6.7292277855849347E-2</v>
      </c>
      <c r="K17" s="20">
        <f>(1+ 'Exhibit 5'!F15)/(1+C17)-1</f>
        <v>-2.7578958192951863E-2</v>
      </c>
      <c r="L17" s="20">
        <f t="shared" si="3"/>
        <v>-3.9713319662897484E-2</v>
      </c>
      <c r="M17" s="17">
        <v>0</v>
      </c>
      <c r="N17" s="18">
        <f>'Exhibit 5'!I15*($D$147/$D17)</f>
        <v>244.62602045251185</v>
      </c>
      <c r="O17" s="18"/>
      <c r="P17" s="18"/>
    </row>
    <row r="18" spans="1:16">
      <c r="A18" s="5">
        <v>1882</v>
      </c>
      <c r="B18" s="6">
        <v>9.9903306000000001</v>
      </c>
      <c r="C18" s="19">
        <f t="shared" si="0"/>
        <v>-1.8687481459799038E-2</v>
      </c>
      <c r="D18" s="15">
        <v>5.3746974697469749</v>
      </c>
      <c r="E18" s="19">
        <f t="shared" si="1"/>
        <v>-2.5378701612849275E-3</v>
      </c>
      <c r="F18" s="19"/>
      <c r="G18" s="16">
        <f>'Exhibit 5'!B16*($B$147/$B18)</f>
        <v>131.81982686338725</v>
      </c>
      <c r="H18" s="16">
        <f>'Exhibit 5'!C16*($B$147/$B18)</f>
        <v>9.7560284941921722</v>
      </c>
      <c r="I18" s="16">
        <f>'Exhibit 5'!D16*($B$147/$B18)</f>
        <v>7.2603002747476637</v>
      </c>
      <c r="J18" s="19">
        <f t="shared" si="2"/>
        <v>5.5191851127448066E-2</v>
      </c>
      <c r="K18" s="20">
        <f>(1+ 'Exhibit 5'!F16)/(1+C18)-1</f>
        <v>6.7855530426590871E-2</v>
      </c>
      <c r="L18" s="20">
        <f t="shared" si="3"/>
        <v>-1.2663679299142805E-2</v>
      </c>
      <c r="M18" s="17">
        <v>1</v>
      </c>
      <c r="N18" s="18">
        <f>'Exhibit 5'!I16*($D$147/$D18)</f>
        <v>257.6078700814341</v>
      </c>
      <c r="O18" s="18"/>
      <c r="P18" s="18"/>
    </row>
    <row r="19" spans="1:16">
      <c r="A19" s="5">
        <v>1883</v>
      </c>
      <c r="B19" s="6">
        <v>9.2290893000000001</v>
      </c>
      <c r="C19" s="19">
        <f t="shared" si="0"/>
        <v>-7.619780870915327E-2</v>
      </c>
      <c r="D19" s="15">
        <v>5.2737277067677226</v>
      </c>
      <c r="E19" s="19">
        <f t="shared" si="1"/>
        <v>-1.878612955381942E-2</v>
      </c>
      <c r="F19" s="19"/>
      <c r="G19" s="16">
        <f>'Exhibit 5'!B17*($B$147/$B19)</f>
        <v>127.21999558504649</v>
      </c>
      <c r="H19" s="16">
        <f>'Exhibit 5'!C17*($B$147/$B19)</f>
        <v>9.8239378830151747</v>
      </c>
      <c r="I19" s="16">
        <f>'Exhibit 5'!D17*($B$147/$B19)</f>
        <v>8.1047487534875184</v>
      </c>
      <c r="J19" s="19">
        <f t="shared" si="2"/>
        <v>2.6588697304079423E-2</v>
      </c>
      <c r="K19" s="20">
        <f>(1+ 'Exhibit 5'!F17)/(1+C19)-1</f>
        <v>0.13942141502087324</v>
      </c>
      <c r="L19" s="20">
        <f t="shared" si="3"/>
        <v>-0.11283271771679382</v>
      </c>
      <c r="M19" s="17">
        <v>1</v>
      </c>
      <c r="N19" s="18">
        <f>'Exhibit 5'!I17*($D$147/$D19)</f>
        <v>264.73247058071598</v>
      </c>
      <c r="O19" s="18"/>
      <c r="P19" s="18"/>
    </row>
    <row r="20" spans="1:16">
      <c r="A20" s="5">
        <v>1884</v>
      </c>
      <c r="B20" s="6">
        <v>8.2776793000000009</v>
      </c>
      <c r="C20" s="19">
        <f t="shared" si="0"/>
        <v>-0.10308817794189062</v>
      </c>
      <c r="D20" s="15">
        <v>5.1296340640442351</v>
      </c>
      <c r="E20" s="19">
        <f t="shared" si="1"/>
        <v>-2.7322920472092949E-2</v>
      </c>
      <c r="F20" s="19"/>
      <c r="G20" s="16">
        <f>'Exhibit 5'!B18*($B$147/$B20)</f>
        <v>116.10254096217521</v>
      </c>
      <c r="H20" s="16">
        <f>'Exhibit 5'!C18*($B$147/$B20)</f>
        <v>8.4886291741213</v>
      </c>
      <c r="I20" s="16">
        <f>'Exhibit 5'!D18*($B$147/$B20)</f>
        <v>8.4886291741213</v>
      </c>
      <c r="J20" s="19">
        <f t="shared" si="2"/>
        <v>-2.0663618456051691E-2</v>
      </c>
      <c r="K20" s="20">
        <f>(1+ 'Exhibit 5'!F18)/(1+C20)-1</f>
        <v>0.17458592259668726</v>
      </c>
      <c r="L20" s="20">
        <f t="shared" si="3"/>
        <v>-0.19524954105273895</v>
      </c>
      <c r="M20" s="17">
        <v>1</v>
      </c>
      <c r="N20" s="18">
        <f>'Exhibit 5'!I18*($D$147/$D20)</f>
        <v>260.36815683016141</v>
      </c>
      <c r="O20" s="18"/>
      <c r="P20" s="18"/>
    </row>
    <row r="21" spans="1:16">
      <c r="A21" s="5">
        <v>1885</v>
      </c>
      <c r="B21" s="6">
        <v>7.9922320999999998</v>
      </c>
      <c r="C21" s="19">
        <f t="shared" si="0"/>
        <v>-3.4483964605876993E-2</v>
      </c>
      <c r="D21" s="15">
        <v>5.0299375216938564</v>
      </c>
      <c r="E21" s="19">
        <f t="shared" si="1"/>
        <v>-1.9435410227250594E-2</v>
      </c>
      <c r="F21" s="19"/>
      <c r="G21" s="16">
        <f>'Exhibit 5'!B19*($B$147/$B21)</f>
        <v>147.47544681541467</v>
      </c>
      <c r="H21" s="16">
        <f>'Exhibit 5'!C19*($B$147/$B21)</f>
        <v>7.6573789692619165</v>
      </c>
      <c r="I21" s="16">
        <f>'Exhibit 5'!D19*($B$147/$B21)</f>
        <v>6.8065590837883692</v>
      </c>
      <c r="J21" s="19">
        <f t="shared" si="2"/>
        <v>0.32884263014937987</v>
      </c>
      <c r="K21" s="20">
        <f>(1+ 'Exhibit 5'!F19)/(1+C21)-1</f>
        <v>9.4233509616168609E-2</v>
      </c>
      <c r="L21" s="20">
        <f t="shared" si="3"/>
        <v>0.23460912053321126</v>
      </c>
      <c r="M21" s="17">
        <v>0</v>
      </c>
      <c r="N21" s="18">
        <f>'Exhibit 5'!I19*($D$147/$D21)</f>
        <v>261.26935927995123</v>
      </c>
      <c r="O21" s="18"/>
      <c r="P21" s="18"/>
    </row>
    <row r="22" spans="1:16">
      <c r="A22" s="5">
        <v>1886</v>
      </c>
      <c r="B22" s="6">
        <v>7.9922320999999998</v>
      </c>
      <c r="C22" s="19">
        <f t="shared" si="0"/>
        <v>0</v>
      </c>
      <c r="D22" s="15">
        <v>4.8871501655130904</v>
      </c>
      <c r="E22" s="19">
        <f t="shared" si="1"/>
        <v>-2.8387500951041922E-2</v>
      </c>
      <c r="F22" s="19"/>
      <c r="G22" s="16">
        <f>'Exhibit 5'!B20*($B$147/$B22)</f>
        <v>158.25249869807959</v>
      </c>
      <c r="H22" s="16">
        <f>'Exhibit 5'!C20*($B$147/$B22)</f>
        <v>9.3590187402090077</v>
      </c>
      <c r="I22" s="16">
        <f>'Exhibit 5'!D20*($B$147/$B22)</f>
        <v>6.2393458268060051</v>
      </c>
      <c r="J22" s="19">
        <f t="shared" si="2"/>
        <v>0.11538461538461542</v>
      </c>
      <c r="K22" s="20">
        <f>(1+ 'Exhibit 5'!F20)/(1+C22)-1</f>
        <v>4.2200000000000015E-2</v>
      </c>
      <c r="L22" s="20">
        <f t="shared" si="3"/>
        <v>7.3184615384615403E-2</v>
      </c>
      <c r="M22" s="17">
        <v>0</v>
      </c>
      <c r="N22" s="18">
        <f>'Exhibit 5'!I20*($D$147/$D22)</f>
        <v>282.51846609920972</v>
      </c>
      <c r="O22" s="18"/>
      <c r="P22" s="18"/>
    </row>
    <row r="23" spans="1:16">
      <c r="A23" s="5">
        <v>1887</v>
      </c>
      <c r="B23" s="6">
        <v>8.3728446000000005</v>
      </c>
      <c r="C23" s="19">
        <f t="shared" si="0"/>
        <v>4.7622803647056289E-2</v>
      </c>
      <c r="D23" s="15">
        <v>4.9174992799189026</v>
      </c>
      <c r="E23" s="19">
        <f t="shared" si="1"/>
        <v>6.2099819686276536E-3</v>
      </c>
      <c r="F23" s="19"/>
      <c r="G23" s="16">
        <f>'Exhibit 5'!B21*($B$147/$B23)</f>
        <v>143.74937162932653</v>
      </c>
      <c r="H23" s="16">
        <f>'Exhibit 5'!C21*($B$147/$B23)</f>
        <v>9.7457201104628162</v>
      </c>
      <c r="I23" s="16">
        <f>'Exhibit 5'!D21*($B$147/$B23)</f>
        <v>6.7678611878214001</v>
      </c>
      <c r="J23" s="19">
        <f t="shared" si="2"/>
        <v>-4.8879265380127102E-2</v>
      </c>
      <c r="K23" s="20">
        <f>(1+ 'Exhibit 5'!F21)/(1+C23)-1</f>
        <v>-4.7944772007354475E-3</v>
      </c>
      <c r="L23" s="20">
        <f t="shared" si="3"/>
        <v>-4.4084788179391654E-2</v>
      </c>
      <c r="M23" s="17">
        <v>1</v>
      </c>
      <c r="N23" s="18">
        <f>'Exhibit 5'!I21*($D$147/$D23)</f>
        <v>303.04321019467483</v>
      </c>
      <c r="O23" s="18"/>
      <c r="P23" s="18"/>
    </row>
    <row r="24" spans="1:16">
      <c r="A24" s="5">
        <v>1888</v>
      </c>
      <c r="B24" s="6">
        <v>7.9922320999999998</v>
      </c>
      <c r="C24" s="19">
        <f t="shared" si="0"/>
        <v>-4.545796777358091E-2</v>
      </c>
      <c r="D24" s="15">
        <v>4.904828776693396</v>
      </c>
      <c r="E24" s="19">
        <f t="shared" si="1"/>
        <v>-2.576615166421603E-3</v>
      </c>
      <c r="F24" s="19"/>
      <c r="G24" s="16">
        <f>'Exhibit 5'!B22*($B$147/$B24)</f>
        <v>148.60987332937941</v>
      </c>
      <c r="H24" s="16">
        <f>'Exhibit 5'!C22*($B$147/$B24)</f>
        <v>7.3737723407707341</v>
      </c>
      <c r="I24" s="16">
        <f>'Exhibit 5'!D22*($B$147/$B24)</f>
        <v>6.5229524552971876</v>
      </c>
      <c r="J24" s="19">
        <f t="shared" si="2"/>
        <v>7.9189592457513891E-2</v>
      </c>
      <c r="K24" s="20">
        <f>(1+ 'Exhibit 5'!F22)/(1+C24)-1</f>
        <v>0.11163255694989149</v>
      </c>
      <c r="L24" s="20">
        <f t="shared" si="3"/>
        <v>-3.2442964492377602E-2</v>
      </c>
      <c r="M24" s="17">
        <v>0</v>
      </c>
      <c r="N24" s="18">
        <f>'Exhibit 5'!I22*($D$147/$D24)</f>
        <v>320.46645755727832</v>
      </c>
      <c r="O24" s="18"/>
      <c r="P24" s="18"/>
    </row>
    <row r="25" spans="1:16">
      <c r="A25" s="5">
        <v>1889</v>
      </c>
      <c r="B25" s="6">
        <v>7.6116519</v>
      </c>
      <c r="C25" s="19">
        <f t="shared" si="0"/>
        <v>-4.7618762222883859E-2</v>
      </c>
      <c r="D25" s="15">
        <v>4.7633620333947677</v>
      </c>
      <c r="E25" s="19">
        <f t="shared" si="1"/>
        <v>-2.884234083172188E-2</v>
      </c>
      <c r="F25" s="19"/>
      <c r="G25" s="16">
        <f>'Exhibit 5'!B23*($B$147/$B25)</f>
        <v>160.20933642538225</v>
      </c>
      <c r="H25" s="16">
        <f>'Exhibit 5'!C23*($B$147/$B25)</f>
        <v>8.9336061203744741</v>
      </c>
      <c r="I25" s="16">
        <f>'Exhibit 5'!D23*($B$147/$B25)</f>
        <v>6.5513111549412812</v>
      </c>
      <c r="J25" s="19">
        <f t="shared" si="2"/>
        <v>0.1221370683138574</v>
      </c>
      <c r="K25" s="20">
        <f>(1+ 'Exhibit 5'!F23)/(1+C25)-1</f>
        <v>0.10270966955543503</v>
      </c>
      <c r="L25" s="20">
        <f t="shared" si="3"/>
        <v>1.9427398758422365E-2</v>
      </c>
      <c r="M25" s="17">
        <v>0</v>
      </c>
      <c r="N25" s="18">
        <f>'Exhibit 5'!I23*($D$147/$D25)</f>
        <v>329.6745927769548</v>
      </c>
      <c r="O25" s="18"/>
      <c r="P25" s="18"/>
    </row>
    <row r="26" spans="1:16">
      <c r="A26" s="5">
        <v>1890</v>
      </c>
      <c r="B26" s="6">
        <v>7.8019420000000004</v>
      </c>
      <c r="C26" s="19">
        <f t="shared" si="0"/>
        <v>2.4999842675411887E-2</v>
      </c>
      <c r="D26" s="15">
        <v>4.725191724881455</v>
      </c>
      <c r="E26" s="19">
        <f t="shared" si="1"/>
        <v>-8.0133124977085357E-3</v>
      </c>
      <c r="F26" s="19"/>
      <c r="G26" s="16">
        <f>'Exhibit 5'!B24*($B$147/$B26)</f>
        <v>140.61352929821831</v>
      </c>
      <c r="H26" s="16">
        <f>'Exhibit 5'!C24*($B$147/$B26)</f>
        <v>8.4251908050585342</v>
      </c>
      <c r="I26" s="16">
        <f>'Exhibit 5'!D24*($B$147/$B26)</f>
        <v>6.3915240590099227</v>
      </c>
      <c r="J26" s="19">
        <f t="shared" si="2"/>
        <v>-8.2418936141739341E-2</v>
      </c>
      <c r="K26" s="20">
        <f>(1+ 'Exhibit 5'!F24)/(1+C26)-1</f>
        <v>2.1268449434768799E-2</v>
      </c>
      <c r="L26" s="20">
        <f t="shared" si="3"/>
        <v>-0.10368738557650814</v>
      </c>
      <c r="M26" s="17">
        <v>1</v>
      </c>
      <c r="N26" s="18">
        <f>'Exhibit 5'!I24*($D$147/$D26)</f>
        <v>361.70185417810228</v>
      </c>
      <c r="O26" s="18"/>
      <c r="P26" s="18"/>
    </row>
    <row r="27" spans="1:16">
      <c r="A27" s="5">
        <v>1891</v>
      </c>
      <c r="B27" s="6">
        <v>7.3262127000000001</v>
      </c>
      <c r="C27" s="19">
        <f t="shared" si="0"/>
        <v>-6.0975754498046819E-2</v>
      </c>
      <c r="D27" s="15">
        <v>4.7728047080687626</v>
      </c>
      <c r="E27" s="19">
        <f t="shared" si="1"/>
        <v>1.0076412971052884E-2</v>
      </c>
      <c r="F27" s="19"/>
      <c r="G27" s="16">
        <f>'Exhibit 5'!B25*($B$147/$B27)</f>
        <v>170.47336750132845</v>
      </c>
      <c r="H27" s="16">
        <f>'Exhibit 5'!C25*($B$147/$B27)</f>
        <v>10.519227758702666</v>
      </c>
      <c r="I27" s="16">
        <f>'Exhibit 5'!D25*($B$147/$B27)</f>
        <v>6.8065591379840766</v>
      </c>
      <c r="J27" s="19">
        <f t="shared" si="2"/>
        <v>0.26076009559030955</v>
      </c>
      <c r="K27" s="20">
        <f>(1+ 'Exhibit 5'!F25)/(1+C27)-1</f>
        <v>0.1225482249785077</v>
      </c>
      <c r="L27" s="20">
        <f t="shared" si="3"/>
        <v>0.13821187061180185</v>
      </c>
      <c r="M27" s="17">
        <v>0</v>
      </c>
      <c r="N27" s="18">
        <f>'Exhibit 5'!I25*($D$147/$D27)</f>
        <v>365.97888165364571</v>
      </c>
      <c r="O27" s="18"/>
      <c r="P27" s="18"/>
    </row>
    <row r="28" spans="1:16">
      <c r="A28" s="5">
        <v>1892</v>
      </c>
      <c r="B28" s="6">
        <v>7.8970910999999999</v>
      </c>
      <c r="C28" s="19">
        <f t="shared" si="0"/>
        <v>7.792271714961263E-2</v>
      </c>
      <c r="D28" s="15">
        <v>4.8204986133256318</v>
      </c>
      <c r="E28" s="19">
        <f t="shared" si="1"/>
        <v>9.992846591070359E-3</v>
      </c>
      <c r="F28" s="19"/>
      <c r="G28" s="16">
        <f>'Exhibit 5'!B26*($B$147/$B28)</f>
        <v>161.02013183056735</v>
      </c>
      <c r="H28" s="16">
        <f>'Exhibit 5'!C26*($B$147/$B28)</f>
        <v>10.619866092212106</v>
      </c>
      <c r="I28" s="16">
        <f>'Exhibit 5'!D26*($B$147/$B28)</f>
        <v>6.8885617895429876</v>
      </c>
      <c r="J28" s="19">
        <f t="shared" si="2"/>
        <v>-1.5044425524110783E-2</v>
      </c>
      <c r="K28" s="20">
        <f>(1+ 'Exhibit 5'!F26)/(1+C28)-1</f>
        <v>-1.6905402270210534E-2</v>
      </c>
      <c r="L28" s="20">
        <f t="shared" si="3"/>
        <v>1.8609767460997517E-3</v>
      </c>
      <c r="M28" s="17">
        <v>0</v>
      </c>
      <c r="N28" s="18">
        <f>'Exhibit 5'!I26*($D$147/$D28)</f>
        <v>384.62753763036591</v>
      </c>
      <c r="O28" s="18"/>
      <c r="P28" s="18"/>
    </row>
    <row r="29" spans="1:16">
      <c r="A29" s="5">
        <v>1893</v>
      </c>
      <c r="B29" s="6">
        <v>6.8504835000000002</v>
      </c>
      <c r="C29" s="19">
        <f t="shared" si="0"/>
        <v>-0.13253077452785111</v>
      </c>
      <c r="D29" s="15">
        <v>4.8237517443352127</v>
      </c>
      <c r="E29" s="19">
        <f t="shared" si="1"/>
        <v>6.7485363455732639E-4</v>
      </c>
      <c r="F29" s="19"/>
      <c r="G29" s="16">
        <f>'Exhibit 5'!B27*($B$147/$B29)</f>
        <v>142.93776490374731</v>
      </c>
      <c r="H29" s="16">
        <f>'Exhibit 5'!C27*($B$147/$B29)</f>
        <v>8.6027358506884948</v>
      </c>
      <c r="I29" s="16">
        <f>'Exhibit 5'!D27*($B$147/$B29)</f>
        <v>8.2718613948927828</v>
      </c>
      <c r="J29" s="19">
        <f t="shared" si="2"/>
        <v>-6.0927198483791467E-2</v>
      </c>
      <c r="K29" s="20">
        <f>(1+ 'Exhibit 5'!F27)/(1+C29)-1</f>
        <v>0.19808284776249718</v>
      </c>
      <c r="L29" s="20">
        <f t="shared" si="3"/>
        <v>-0.25901004624628865</v>
      </c>
      <c r="M29" s="17">
        <v>1</v>
      </c>
      <c r="N29" s="18">
        <f>'Exhibit 5'!I27*($D$147/$D29)</f>
        <v>362.30152222330833</v>
      </c>
      <c r="O29" s="18"/>
      <c r="P29" s="18"/>
    </row>
    <row r="30" spans="1:16">
      <c r="A30" s="5">
        <v>1894</v>
      </c>
      <c r="B30" s="6">
        <v>6.5650523999999999</v>
      </c>
      <c r="C30" s="19">
        <f t="shared" si="0"/>
        <v>-4.1665832783919554E-2</v>
      </c>
      <c r="D30" s="15">
        <v>4.6453041141963753</v>
      </c>
      <c r="E30" s="19">
        <f t="shared" si="1"/>
        <v>-3.69935352391213E-2</v>
      </c>
      <c r="F30" s="19"/>
      <c r="G30" s="16">
        <f>'Exhibit 5'!B28*($B$147/$B30)</f>
        <v>146.7355005422348</v>
      </c>
      <c r="H30" s="16">
        <f>'Exhibit 5'!C28*($B$147/$B30)</f>
        <v>5.5241600204135457</v>
      </c>
      <c r="I30" s="16">
        <f>'Exhibit 5'!D28*($B$147/$B30)</f>
        <v>7.2504600267927781</v>
      </c>
      <c r="J30" s="19">
        <f t="shared" si="2"/>
        <v>7.7293748595551381E-2</v>
      </c>
      <c r="K30" s="20">
        <f>(1+ 'Exhibit 5'!F28)/(1+C30)-1</f>
        <v>0.13238162336678383</v>
      </c>
      <c r="L30" s="20">
        <f t="shared" si="3"/>
        <v>-5.5087874771232448E-2</v>
      </c>
      <c r="M30" s="17">
        <v>0</v>
      </c>
      <c r="N30" s="18">
        <f>'Exhibit 5'!I28*($D$147/$D30)</f>
        <v>345.12993139385372</v>
      </c>
      <c r="O30" s="18"/>
      <c r="P30" s="18"/>
    </row>
    <row r="31" spans="1:16">
      <c r="A31" s="5">
        <v>1895</v>
      </c>
      <c r="B31" s="6">
        <v>6.6601933999999998</v>
      </c>
      <c r="C31" s="19">
        <f t="shared" si="0"/>
        <v>1.4492039697961978E-2</v>
      </c>
      <c r="D31" s="15">
        <v>4.5993037521334008</v>
      </c>
      <c r="E31" s="19">
        <f t="shared" si="1"/>
        <v>-9.9025512500665602E-3</v>
      </c>
      <c r="F31" s="19"/>
      <c r="G31" s="16">
        <f>'Exhibit 5'!B29*($B$147/$B31)</f>
        <v>145.32003680253487</v>
      </c>
      <c r="H31" s="16">
        <f>'Exhibit 5'!C29*($B$147/$B31)</f>
        <v>8.5081988760266327</v>
      </c>
      <c r="I31" s="16">
        <f>'Exhibit 5'!D29*($B$147/$B31)</f>
        <v>6.4662311457802408</v>
      </c>
      <c r="J31" s="19">
        <f t="shared" si="2"/>
        <v>3.4420896016411184E-2</v>
      </c>
      <c r="K31" s="20">
        <f>(1+ 'Exhibit 5'!F29)/(1+C31)-1</f>
        <v>1.8440716703511661E-2</v>
      </c>
      <c r="L31" s="20">
        <f t="shared" si="3"/>
        <v>1.5980179312899523E-2</v>
      </c>
      <c r="M31" s="17">
        <v>0</v>
      </c>
      <c r="N31" s="18">
        <f>'Exhibit 5'!I29*($D$147/$D31)</f>
        <v>384.5663238790595</v>
      </c>
      <c r="O31" s="18"/>
      <c r="P31" s="18"/>
    </row>
    <row r="32" spans="1:16">
      <c r="A32" s="5">
        <v>1896</v>
      </c>
      <c r="B32" s="6">
        <v>6.4699033000000004</v>
      </c>
      <c r="C32" s="19">
        <f t="shared" si="0"/>
        <v>-2.8571257405227812E-2</v>
      </c>
      <c r="D32" s="15">
        <v>4.6436000263755766</v>
      </c>
      <c r="E32" s="19">
        <f t="shared" si="1"/>
        <v>9.6310825788856746E-3</v>
      </c>
      <c r="F32" s="19"/>
      <c r="G32" s="16">
        <f>'Exhibit 5'!B30*($B$147/$B32)</f>
        <v>147.84244147822116</v>
      </c>
      <c r="H32" s="16">
        <f>'Exhibit 5'!C30*($B$147/$B32)</f>
        <v>7.357088320006266</v>
      </c>
      <c r="I32" s="16">
        <f>'Exhibit 5'!D30*($B$147/$B32)</f>
        <v>6.3060757028625138</v>
      </c>
      <c r="J32" s="19">
        <f t="shared" si="2"/>
        <v>6.0751982815316685E-2</v>
      </c>
      <c r="K32" s="20">
        <f>(1+ 'Exhibit 5'!F30)/(1+C32)-1</f>
        <v>6.1220401247727985E-2</v>
      </c>
      <c r="L32" s="20">
        <f t="shared" si="3"/>
        <v>-4.6841843241129943E-4</v>
      </c>
      <c r="M32" s="17">
        <v>1</v>
      </c>
      <c r="N32" s="18">
        <f>'Exhibit 5'!I30*($D$147/$D32)</f>
        <v>378.21256321104431</v>
      </c>
      <c r="O32" s="18"/>
      <c r="P32" s="18"/>
    </row>
    <row r="33" spans="1:16">
      <c r="A33" s="5">
        <v>1897</v>
      </c>
      <c r="B33" s="6">
        <v>6.6601933999999998</v>
      </c>
      <c r="C33" s="19">
        <f t="shared" si="0"/>
        <v>2.9411583323045942E-2</v>
      </c>
      <c r="D33" s="15">
        <v>4.6413599101208822</v>
      </c>
      <c r="E33" s="19">
        <f t="shared" si="1"/>
        <v>-4.8240938969135172E-4</v>
      </c>
      <c r="F33" s="19"/>
      <c r="G33" s="16">
        <f>'Exhibit 5'!B31*($B$147/$B33)</f>
        <v>166.08004206003986</v>
      </c>
      <c r="H33" s="16">
        <f>'Exhibit 5'!C31*($B$147/$B33)</f>
        <v>10.550166606273024</v>
      </c>
      <c r="I33" s="16">
        <f>'Exhibit 5'!D31*($B$147/$B33)</f>
        <v>6.1259031907391757</v>
      </c>
      <c r="J33" s="19">
        <f t="shared" si="2"/>
        <v>0.16479370557572182</v>
      </c>
      <c r="K33" s="20">
        <f>(1+ 'Exhibit 5'!F31)/(1+C33)-1</f>
        <v>2.7383038168231177E-2</v>
      </c>
      <c r="L33" s="20">
        <f t="shared" si="3"/>
        <v>0.13741066740749064</v>
      </c>
      <c r="M33" s="17">
        <v>0</v>
      </c>
      <c r="N33" s="18">
        <f>'Exhibit 5'!I31*($D$147/$D33)</f>
        <v>394.51469205434955</v>
      </c>
      <c r="O33" s="18"/>
      <c r="P33" s="18"/>
    </row>
    <row r="34" spans="1:16">
      <c r="A34" s="5">
        <v>1898</v>
      </c>
      <c r="B34" s="6">
        <v>6.7553425000000002</v>
      </c>
      <c r="C34" s="19">
        <f t="shared" si="0"/>
        <v>1.4286236793063845E-2</v>
      </c>
      <c r="D34" s="15">
        <v>4.6851121805664206</v>
      </c>
      <c r="E34" s="19">
        <f t="shared" si="1"/>
        <v>9.4266058424241628E-3</v>
      </c>
      <c r="F34" s="19"/>
      <c r="G34" s="16">
        <f>'Exhibit 5'!B32*($B$147/$B34)</f>
        <v>204.0049338727089</v>
      </c>
      <c r="H34" s="16">
        <f>'Exhibit 5'!C32*($B$147/$B34)</f>
        <v>11.743705074909229</v>
      </c>
      <c r="I34" s="16">
        <f>'Exhibit 5'!D32*($B$147/$B34)</f>
        <v>6.7106886142338453</v>
      </c>
      <c r="J34" s="19">
        <f t="shared" si="2"/>
        <v>0.26875944799415818</v>
      </c>
      <c r="K34" s="20">
        <f>(1+ 'Exhibit 5'!F32)/(1+C34)-1</f>
        <v>1.983046055177784E-2</v>
      </c>
      <c r="L34" s="20">
        <f t="shared" si="3"/>
        <v>0.24892898744238035</v>
      </c>
      <c r="M34" s="17">
        <v>0</v>
      </c>
      <c r="N34" s="18">
        <f>'Exhibit 5'!I32*($D$147/$D34)</f>
        <v>437.64884855366142</v>
      </c>
      <c r="O34" s="18"/>
      <c r="P34" s="18"/>
    </row>
    <row r="35" spans="1:16">
      <c r="A35" s="5">
        <v>1899</v>
      </c>
      <c r="B35" s="6">
        <v>7.8970910999999999</v>
      </c>
      <c r="C35" s="19">
        <f t="shared" si="0"/>
        <v>0.16901416915574585</v>
      </c>
      <c r="D35" s="15">
        <v>4.7290138796290684</v>
      </c>
      <c r="E35" s="19">
        <f t="shared" si="1"/>
        <v>9.3704691308671428E-3</v>
      </c>
      <c r="F35" s="19"/>
      <c r="G35" s="16">
        <f>'Exhibit 5'!B33*($B$147/$B35)</f>
        <v>175.08427881755094</v>
      </c>
      <c r="H35" s="16">
        <f>'Exhibit 5'!C33*($B$147/$B35)</f>
        <v>13.777123579085975</v>
      </c>
      <c r="I35" s="16">
        <f>'Exhibit 5'!D33*($B$147/$B35)</f>
        <v>6.0274915658501138</v>
      </c>
      <c r="J35" s="19">
        <f t="shared" si="2"/>
        <v>-0.1122186755717991</v>
      </c>
      <c r="K35" s="20">
        <f>(1+ 'Exhibit 5'!F33)/(1+C35)-1</f>
        <v>-0.11421090751378038</v>
      </c>
      <c r="L35" s="20">
        <f t="shared" si="3"/>
        <v>1.9922319419812817E-3</v>
      </c>
      <c r="M35" s="17">
        <v>1</v>
      </c>
      <c r="N35" s="18">
        <f>'Exhibit 5'!I33*($D$147/$D35)</f>
        <v>467.57670500259411</v>
      </c>
      <c r="O35" s="18"/>
      <c r="P35" s="18"/>
    </row>
    <row r="36" spans="1:16">
      <c r="A36" s="5">
        <v>1900</v>
      </c>
      <c r="B36" s="6">
        <v>7.7067928999999999</v>
      </c>
      <c r="C36" s="19">
        <f t="shared" si="0"/>
        <v>-2.4097252721321683E-2</v>
      </c>
      <c r="D36" s="15">
        <v>4.8639802479880236</v>
      </c>
      <c r="E36" s="19">
        <f t="shared" si="1"/>
        <v>2.8540066025253719E-2</v>
      </c>
      <c r="F36" s="19"/>
      <c r="G36" s="16">
        <f>'Exhibit 5'!B34*($B$147/$B36)</f>
        <v>207.93624154607812</v>
      </c>
      <c r="H36" s="16">
        <f>'Exhibit 5'!C34*($B$147/$B36)</f>
        <v>14.117312014443776</v>
      </c>
      <c r="I36" s="16">
        <f>'Exhibit 5'!D34*($B$147/$B36)</f>
        <v>8.8233200090273591</v>
      </c>
      <c r="J36" s="19">
        <f t="shared" si="2"/>
        <v>0.23802983922378806</v>
      </c>
      <c r="K36" s="20">
        <f>(1+ 'Exhibit 5'!F34)/(1+C36)-1</f>
        <v>5.9121928780517807E-2</v>
      </c>
      <c r="L36" s="20">
        <f t="shared" si="3"/>
        <v>0.17890791044327026</v>
      </c>
      <c r="M36" s="17">
        <v>1</v>
      </c>
      <c r="N36" s="18">
        <f>'Exhibit 5'!I34*($D$147/$D36)</f>
        <v>479.3297452534382</v>
      </c>
      <c r="O36" s="18"/>
      <c r="P36" s="18"/>
    </row>
    <row r="37" spans="1:16">
      <c r="A37" s="5">
        <v>1901</v>
      </c>
      <c r="B37" s="6">
        <v>7.8970910999999999</v>
      </c>
      <c r="C37" s="19">
        <f t="shared" si="0"/>
        <v>2.4692268557002572E-2</v>
      </c>
      <c r="D37" s="15">
        <v>5.0010442703245319</v>
      </c>
      <c r="E37" s="19">
        <f t="shared" si="1"/>
        <v>2.8179395340514501E-2</v>
      </c>
      <c r="F37" s="19"/>
      <c r="G37" s="16">
        <f>'Exhibit 5'!B35*($B$147/$B37)</f>
        <v>233.06300721287107</v>
      </c>
      <c r="H37" s="16">
        <f>'Exhibit 5'!C35*($B$147/$B37)</f>
        <v>14.351170394881224</v>
      </c>
      <c r="I37" s="16">
        <f>'Exhibit 5'!D35*($B$147/$B37)</f>
        <v>9.1847490527239835</v>
      </c>
      <c r="J37" s="19">
        <f t="shared" si="2"/>
        <v>0.16500978600170368</v>
      </c>
      <c r="K37" s="20">
        <f>(1+ 'Exhibit 5'!F35)/(1+C37)-1</f>
        <v>2.1184634752408948E-2</v>
      </c>
      <c r="L37" s="20">
        <f t="shared" si="3"/>
        <v>0.14382515124929474</v>
      </c>
      <c r="M37" s="17">
        <v>0</v>
      </c>
      <c r="N37" s="18">
        <f>'Exhibit 5'!I35*($D$147/$D37)</f>
        <v>504.77199403719044</v>
      </c>
      <c r="O37" s="18"/>
      <c r="P37" s="18"/>
    </row>
    <row r="38" spans="1:16">
      <c r="A38" s="5">
        <v>1902</v>
      </c>
      <c r="B38" s="6">
        <v>8.6582594999999998</v>
      </c>
      <c r="C38" s="19">
        <f t="shared" si="0"/>
        <v>9.6385921140000441E-2</v>
      </c>
      <c r="D38" s="15">
        <v>5.1397068090114688</v>
      </c>
      <c r="E38" s="19">
        <f t="shared" si="1"/>
        <v>2.7726716899856285E-2</v>
      </c>
      <c r="F38" s="19"/>
      <c r="G38" s="16">
        <f>'Exhibit 5'!B36*($B$147/$B38)</f>
        <v>221.47475482803446</v>
      </c>
      <c r="H38" s="16">
        <f>'Exhibit 5'!C36*($B$147/$B38)</f>
        <v>16.492800891449374</v>
      </c>
      <c r="I38" s="16">
        <f>'Exhibit 5'!D36*($B$147/$B38)</f>
        <v>8.6390861812353865</v>
      </c>
      <c r="J38" s="19">
        <f t="shared" si="2"/>
        <v>-1.2653943836344439E-2</v>
      </c>
      <c r="K38" s="20">
        <f>(1+ 'Exhibit 5'!F36)/(1+C38)-1</f>
        <v>-4.8692636516611709E-2</v>
      </c>
      <c r="L38" s="20">
        <f t="shared" si="3"/>
        <v>3.603869268026727E-2</v>
      </c>
      <c r="M38" s="17">
        <v>0</v>
      </c>
      <c r="N38" s="18">
        <f>'Exhibit 5'!I36*($D$147/$D38)</f>
        <v>530.69941847944597</v>
      </c>
      <c r="O38" s="18"/>
      <c r="P38" s="18"/>
    </row>
    <row r="39" spans="1:16">
      <c r="A39" s="5">
        <v>1903</v>
      </c>
      <c r="B39" s="6">
        <v>8.2776793000000009</v>
      </c>
      <c r="C39" s="19">
        <f t="shared" si="0"/>
        <v>-4.3955739603323107E-2</v>
      </c>
      <c r="D39" s="15">
        <v>5.3816666355347733</v>
      </c>
      <c r="E39" s="19">
        <f t="shared" si="1"/>
        <v>4.7076581508321613E-2</v>
      </c>
      <c r="F39" s="19"/>
      <c r="G39" s="16">
        <f>'Exhibit 5'!B37*($B$147/$B39)</f>
        <v>182.9162673649364</v>
      </c>
      <c r="H39" s="16">
        <f>'Exhibit 5'!C37*($B$147/$B39)</f>
        <v>14.512817620271901</v>
      </c>
      <c r="I39" s="16">
        <f>'Exhibit 5'!D37*($B$147/$B39)</f>
        <v>9.5839361643305008</v>
      </c>
      <c r="J39" s="19">
        <f t="shared" si="2"/>
        <v>-0.13082552601205055</v>
      </c>
      <c r="K39" s="20">
        <f>(1+ 'Exhibit 5'!F37)/(1+C39)-1</f>
        <v>9.5346777737571609E-2</v>
      </c>
      <c r="L39" s="20">
        <f t="shared" si="3"/>
        <v>-0.22617230374962216</v>
      </c>
      <c r="M39" s="17">
        <v>1</v>
      </c>
      <c r="N39" s="18">
        <f>'Exhibit 5'!I37*($D$147/$D39)</f>
        <v>546.18649755998524</v>
      </c>
      <c r="O39" s="18"/>
      <c r="P39" s="18"/>
    </row>
    <row r="40" spans="1:16">
      <c r="A40" s="5">
        <v>1904</v>
      </c>
      <c r="B40" s="6">
        <v>8.4679289000000004</v>
      </c>
      <c r="C40" s="19">
        <f t="shared" si="0"/>
        <v>2.2983446580250977E-2</v>
      </c>
      <c r="D40" s="15">
        <v>5.5256357568728864</v>
      </c>
      <c r="E40" s="19">
        <f t="shared" si="1"/>
        <v>2.6751772469051582E-2</v>
      </c>
      <c r="F40" s="19"/>
      <c r="G40" s="16">
        <f>'Exhibit 5'!B38*($B$147/$B40)</f>
        <v>225.64973945400035</v>
      </c>
      <c r="H40" s="16">
        <f>'Exhibit 5'!C38*($B$147/$B40)</f>
        <v>13.116058402427067</v>
      </c>
      <c r="I40" s="16">
        <f>'Exhibit 5'!D38*($B$147/$B40)</f>
        <v>8.2979144994946754</v>
      </c>
      <c r="J40" s="19">
        <f t="shared" si="2"/>
        <v>0.27898768832159626</v>
      </c>
      <c r="K40" s="20">
        <f>(1+ 'Exhibit 5'!F38)/(1+C40)-1</f>
        <v>3.1297235088971975E-2</v>
      </c>
      <c r="L40" s="20">
        <f t="shared" si="3"/>
        <v>0.24769045323262429</v>
      </c>
      <c r="M40" s="17">
        <v>0</v>
      </c>
      <c r="N40" s="18">
        <f>'Exhibit 5'!I38*($D$147/$D40)</f>
        <v>526.84748649908647</v>
      </c>
      <c r="O40" s="18"/>
      <c r="P40" s="18"/>
    </row>
    <row r="41" spans="1:16">
      <c r="A41" s="5">
        <v>1905</v>
      </c>
      <c r="B41" s="6">
        <v>8.4679289000000004</v>
      </c>
      <c r="C41" s="19">
        <f t="shared" si="0"/>
        <v>0</v>
      </c>
      <c r="D41" s="15">
        <v>5.5661145280074864</v>
      </c>
      <c r="E41" s="19">
        <f t="shared" si="1"/>
        <v>7.3256314595568917E-3</v>
      </c>
      <c r="F41" s="19"/>
      <c r="G41" s="16">
        <f>'Exhibit 5'!B39*($B$147/$B41)</f>
        <v>264.19489067745945</v>
      </c>
      <c r="H41" s="16">
        <f>'Exhibit 5'!C39*($B$147/$B41)</f>
        <v>17.934202305359459</v>
      </c>
      <c r="I41" s="16">
        <f>'Exhibit 5'!D39*($B$147/$B41)</f>
        <v>8.8332638220427189</v>
      </c>
      <c r="J41" s="19">
        <f t="shared" si="2"/>
        <v>0.20996441281138778</v>
      </c>
      <c r="K41" s="20">
        <f>(1+ 'Exhibit 5'!F39)/(1+C41)-1</f>
        <v>4.3400000000000105E-2</v>
      </c>
      <c r="L41" s="20">
        <f t="shared" si="3"/>
        <v>0.16656441281138767</v>
      </c>
      <c r="M41" s="17">
        <v>0</v>
      </c>
      <c r="N41" s="18">
        <f>'Exhibit 5'!I39*($D$147/$D41)</f>
        <v>586.29284054560082</v>
      </c>
      <c r="O41" s="18"/>
      <c r="P41" s="18"/>
    </row>
    <row r="42" spans="1:16">
      <c r="A42" s="5">
        <v>1906</v>
      </c>
      <c r="B42" s="6">
        <v>8.8485090999999993</v>
      </c>
      <c r="C42" s="19">
        <f t="shared" si="0"/>
        <v>4.4943716993183447E-2</v>
      </c>
      <c r="D42" s="15">
        <v>5.7652085074765482</v>
      </c>
      <c r="E42" s="19">
        <f t="shared" si="1"/>
        <v>3.5768933331727926E-2</v>
      </c>
      <c r="F42" s="19"/>
      <c r="G42" s="16">
        <f>'Exhibit 5'!B40*($B$147/$B42)</f>
        <v>244.8906788150334</v>
      </c>
      <c r="H42" s="16">
        <f>'Exhibit 5'!C40*($B$147/$B42)</f>
        <v>19.468296642199306</v>
      </c>
      <c r="I42" s="16">
        <f>'Exhibit 5'!D40*($B$147/$B42)</f>
        <v>10.246471916947003</v>
      </c>
      <c r="J42" s="19">
        <f t="shared" si="2"/>
        <v>-3.4284311563531067E-2</v>
      </c>
      <c r="K42" s="20">
        <f>(1+ 'Exhibit 5'!F40)/(1+C42)-1</f>
        <v>-3.1042025904678416E-3</v>
      </c>
      <c r="L42" s="20">
        <f t="shared" si="3"/>
        <v>-3.1180108973063225E-2</v>
      </c>
      <c r="M42" s="17">
        <v>0</v>
      </c>
      <c r="N42" s="18">
        <f>'Exhibit 5'!I40*($D$147/$D42)</f>
        <v>610.26709288598477</v>
      </c>
      <c r="O42" s="18"/>
      <c r="P42" s="18"/>
    </row>
    <row r="43" spans="1:16">
      <c r="A43" s="5">
        <v>1907</v>
      </c>
      <c r="B43" s="6">
        <v>8.6582594999999998</v>
      </c>
      <c r="C43" s="19">
        <f t="shared" si="0"/>
        <v>-2.1500752030644277E-2</v>
      </c>
      <c r="D43" s="15">
        <v>6.1303840748735929</v>
      </c>
      <c r="E43" s="19">
        <f t="shared" si="1"/>
        <v>6.3341259370492953E-2</v>
      </c>
      <c r="F43" s="19"/>
      <c r="G43" s="16">
        <f>'Exhibit 5'!B41*($B$147/$B43)</f>
        <v>179.32648588321936</v>
      </c>
      <c r="H43" s="16">
        <f>'Exhibit 5'!C41*($B$147/$B43)</f>
        <v>17.278172362470773</v>
      </c>
      <c r="I43" s="16">
        <f>'Exhibit 5'!D41*($B$147/$B43)</f>
        <v>11.518781574980515</v>
      </c>
      <c r="J43" s="19">
        <f t="shared" si="2"/>
        <v>-0.22069199047651034</v>
      </c>
      <c r="K43" s="20">
        <f>(1+ 'Exhibit 5'!F41)/(1+C43)-1</f>
        <v>7.7875125799821365E-2</v>
      </c>
      <c r="L43" s="20">
        <f t="shared" si="3"/>
        <v>-0.2985671162763317</v>
      </c>
      <c r="M43" s="17">
        <v>1</v>
      </c>
      <c r="N43" s="18">
        <f>'Exhibit 5'!I41*($D$147/$D43)</f>
        <v>625.94914910031503</v>
      </c>
      <c r="O43" s="18"/>
      <c r="P43" s="18"/>
    </row>
    <row r="44" spans="1:16">
      <c r="A44" s="5">
        <v>1908</v>
      </c>
      <c r="B44" s="6">
        <v>8.9436744000000008</v>
      </c>
      <c r="C44" s="19">
        <f t="shared" si="0"/>
        <v>3.2964465895253037E-2</v>
      </c>
      <c r="D44" s="15">
        <v>6.1185744105392255</v>
      </c>
      <c r="E44" s="19">
        <f t="shared" si="1"/>
        <v>-1.926415081034083E-3</v>
      </c>
      <c r="F44" s="19"/>
      <c r="G44" s="16">
        <f>'Exhibit 5'!B42*($B$147/$B44)</f>
        <v>229.61311069195452</v>
      </c>
      <c r="H44" s="16">
        <f>'Exhibit 5'!C42*($B$147/$B44)</f>
        <v>14.699294061957351</v>
      </c>
      <c r="I44" s="16">
        <f>'Exhibit 5'!D42*($B$147/$B44)</f>
        <v>10.137444180660244</v>
      </c>
      <c r="J44" s="19">
        <f t="shared" si="2"/>
        <v>0.33695005337217543</v>
      </c>
      <c r="K44" s="20">
        <f>(1+ 'Exhibit 5'!F42)/(1+C44)-1</f>
        <v>2.8399364231103785E-2</v>
      </c>
      <c r="L44" s="20">
        <f t="shared" si="3"/>
        <v>0.30855068914107164</v>
      </c>
      <c r="M44" s="17">
        <v>0</v>
      </c>
      <c r="N44" s="18">
        <f>'Exhibit 5'!I42*($D$147/$D44)</f>
        <v>558.27394626704063</v>
      </c>
      <c r="O44" s="18"/>
      <c r="P44" s="18"/>
    </row>
    <row r="45" spans="1:16">
      <c r="A45" s="5">
        <v>1909</v>
      </c>
      <c r="B45" s="6">
        <v>9.8951653000000004</v>
      </c>
      <c r="C45" s="19">
        <f t="shared" si="0"/>
        <v>0.10638702365998465</v>
      </c>
      <c r="D45" s="15">
        <v>6.1030410107540316</v>
      </c>
      <c r="E45" s="19">
        <f t="shared" si="1"/>
        <v>-2.5387285898554879E-3</v>
      </c>
      <c r="F45" s="19"/>
      <c r="G45" s="16">
        <f>'Exhibit 5'!B43*($B$147/$B45)</f>
        <v>230.89894213288179</v>
      </c>
      <c r="H45" s="16">
        <f>'Exhibit 5'!C43*($B$147/$B45)</f>
        <v>17.40904722430458</v>
      </c>
      <c r="I45" s="16">
        <f>'Exhibit 5'!D43*($B$147/$B45)</f>
        <v>10.078922077228967</v>
      </c>
      <c r="J45" s="19">
        <f t="shared" si="2"/>
        <v>4.9495229100410487E-2</v>
      </c>
      <c r="K45" s="20">
        <f>(1+ 'Exhibit 5'!F43)/(1+C45)-1</f>
        <v>-4.8072711015752279E-2</v>
      </c>
      <c r="L45" s="20">
        <f t="shared" si="3"/>
        <v>9.7567940116162766E-2</v>
      </c>
      <c r="M45" s="17">
        <v>0</v>
      </c>
      <c r="N45" s="18">
        <f>'Exhibit 5'!I43*($D$147/$D45)</f>
        <v>598.62627784586925</v>
      </c>
      <c r="O45" s="18"/>
      <c r="P45" s="18"/>
    </row>
    <row r="46" spans="1:16">
      <c r="A46" s="5">
        <v>1910</v>
      </c>
      <c r="B46" s="6">
        <v>9.2290893000000001</v>
      </c>
      <c r="C46" s="19">
        <f t="shared" si="0"/>
        <v>-6.7313276717065107E-2</v>
      </c>
      <c r="D46" s="15">
        <v>6.2617209381621564</v>
      </c>
      <c r="E46" s="19">
        <f t="shared" si="1"/>
        <v>2.6000141098268648E-2</v>
      </c>
      <c r="F46" s="19"/>
      <c r="G46" s="16">
        <f>'Exhibit 5'!B44*($B$147/$B46)</f>
        <v>227.66976043887664</v>
      </c>
      <c r="H46" s="16">
        <f>'Exhibit 5'!C44*($B$147/$B46)</f>
        <v>17.928686636502693</v>
      </c>
      <c r="I46" s="16">
        <f>'Exhibit 5'!D44*($B$147/$B46)</f>
        <v>11.543127012542829</v>
      </c>
      <c r="J46" s="19">
        <f t="shared" si="2"/>
        <v>3.6006857553089411E-2</v>
      </c>
      <c r="K46" s="20">
        <f>(1+ 'Exhibit 5'!F44)/(1+C46)-1</f>
        <v>0.11130562291232793</v>
      </c>
      <c r="L46" s="20">
        <f t="shared" si="3"/>
        <v>-7.5298765359238518E-2</v>
      </c>
      <c r="M46" s="17">
        <v>1</v>
      </c>
      <c r="N46" s="18">
        <f>'Exhibit 5'!I44*($D$147/$D46)</f>
        <v>605.07185914084414</v>
      </c>
      <c r="O46" s="18"/>
      <c r="P46" s="18"/>
    </row>
    <row r="47" spans="1:16">
      <c r="A47" s="5">
        <v>1911</v>
      </c>
      <c r="B47" s="6">
        <v>9.1340050000000002</v>
      </c>
      <c r="C47" s="19">
        <f t="shared" si="0"/>
        <v>-1.0302674176096649E-2</v>
      </c>
      <c r="D47" s="15">
        <v>6.2321594161081988</v>
      </c>
      <c r="E47" s="19">
        <f t="shared" si="1"/>
        <v>-4.7209900194999932E-3</v>
      </c>
      <c r="F47" s="19"/>
      <c r="G47" s="16">
        <f>'Exhibit 5'!B45*($B$147/$B47)</f>
        <v>226.31745877082392</v>
      </c>
      <c r="H47" s="16">
        <f>'Exhibit 5'!C45*($B$147/$B47)</f>
        <v>14.64115138977918</v>
      </c>
      <c r="I47" s="16">
        <f>'Exhibit 5'!D45*($B$147/$B47)</f>
        <v>11.663290090163075</v>
      </c>
      <c r="J47" s="19">
        <f t="shared" si="2"/>
        <v>4.5289231219086679E-2</v>
      </c>
      <c r="K47" s="20">
        <f>(1+ 'Exhibit 5'!F45)/(1+C47)-1</f>
        <v>6.3557486248365214E-2</v>
      </c>
      <c r="L47" s="20">
        <f t="shared" si="3"/>
        <v>-1.8268255029278535E-2</v>
      </c>
      <c r="M47" s="17">
        <v>1</v>
      </c>
      <c r="N47" s="18">
        <f>'Exhibit 5'!I45*($D$147/$D47)</f>
        <v>624.67612979073772</v>
      </c>
      <c r="O47" s="18"/>
      <c r="P47" s="18"/>
    </row>
    <row r="48" spans="1:16">
      <c r="A48" s="5">
        <v>1912</v>
      </c>
      <c r="B48" s="6">
        <v>9.8000000000000007</v>
      </c>
      <c r="C48" s="19">
        <f t="shared" si="0"/>
        <v>7.2913798492556081E-2</v>
      </c>
      <c r="D48" s="15">
        <v>6.4803884350097682</v>
      </c>
      <c r="E48" s="19">
        <f t="shared" si="1"/>
        <v>3.9830338463418435E-2</v>
      </c>
      <c r="F48" s="19"/>
      <c r="G48" s="16">
        <f>'Exhibit 5'!B46*($B$147/$B48)</f>
        <v>215.10045918367345</v>
      </c>
      <c r="H48" s="16">
        <f>'Exhibit 5'!C46*($B$147/$B48)</f>
        <v>16.190357142857138</v>
      </c>
      <c r="I48" s="16">
        <f>'Exhibit 5'!D46*($B$147/$B48)</f>
        <v>11.101959183673468</v>
      </c>
      <c r="J48" s="19">
        <f t="shared" si="2"/>
        <v>-5.083143125669265E-4</v>
      </c>
      <c r="K48" s="20">
        <f>(1+ 'Exhibit 5'!F46)/(1+C48)-1</f>
        <v>-3.0677020408163225E-2</v>
      </c>
      <c r="L48" s="20">
        <f t="shared" si="3"/>
        <v>3.0168706095596298E-2</v>
      </c>
      <c r="M48" s="17">
        <v>0</v>
      </c>
      <c r="N48" s="18">
        <f>'Exhibit 5'!I46*($D$147/$D48)</f>
        <v>653.94310444315784</v>
      </c>
      <c r="O48" s="18"/>
      <c r="P48" s="18"/>
    </row>
    <row r="49" spans="1:16">
      <c r="A49" s="5">
        <v>1913</v>
      </c>
      <c r="B49" s="6">
        <v>10</v>
      </c>
      <c r="C49" s="19">
        <f t="shared" si="0"/>
        <v>2.0408163265306145E-2</v>
      </c>
      <c r="D49" s="15">
        <v>6.5271299472526527</v>
      </c>
      <c r="E49" s="19">
        <f t="shared" si="1"/>
        <v>7.2127639742036731E-3</v>
      </c>
      <c r="F49" s="19"/>
      <c r="G49" s="16">
        <f>'Exhibit 5'!B47*($B$147/$B49)</f>
        <v>189.71860499999997</v>
      </c>
      <c r="H49" s="16">
        <f>'Exhibit 5'!C47*($B$147/$B49)</f>
        <v>14.279895</v>
      </c>
      <c r="I49" s="16">
        <f>'Exhibit 5'!D47*($B$147/$B49)</f>
        <v>10.879919999999998</v>
      </c>
      <c r="J49" s="19">
        <f t="shared" si="2"/>
        <v>-6.7419354838709755E-2</v>
      </c>
      <c r="K49" s="20">
        <f>(1+ 'Exhibit 5'!F47)/(1+C49)-1</f>
        <v>2.263000000000015E-2</v>
      </c>
      <c r="L49" s="20">
        <f t="shared" si="3"/>
        <v>-9.0049354838709905E-2</v>
      </c>
      <c r="M49" s="17">
        <v>1</v>
      </c>
      <c r="N49" s="18">
        <f>'Exhibit 5'!I47*($D$147/$D49)</f>
        <v>679.75717008669744</v>
      </c>
      <c r="O49" s="18"/>
      <c r="P49" s="18"/>
    </row>
    <row r="50" spans="1:16">
      <c r="A50" s="5">
        <v>1914</v>
      </c>
      <c r="B50" s="6">
        <v>10.1</v>
      </c>
      <c r="C50" s="19">
        <f t="shared" si="0"/>
        <v>1.0000000000000009E-2</v>
      </c>
      <c r="D50" s="15">
        <v>6.5877606598054319</v>
      </c>
      <c r="E50" s="19">
        <f t="shared" si="1"/>
        <v>9.2890310201805271E-3</v>
      </c>
      <c r="F50" s="19"/>
      <c r="G50" s="16">
        <f>'Exhibit 5'!B48*($B$147/$B50)</f>
        <v>167.86675247524752</v>
      </c>
      <c r="H50" s="16">
        <f>'Exhibit 5'!C48*($B$147/$B50)</f>
        <v>11.669881188118811</v>
      </c>
      <c r="I50" s="16">
        <f>'Exhibit 5'!D48*($B$147/$B50)</f>
        <v>9.4256732673267312</v>
      </c>
      <c r="J50" s="19">
        <f t="shared" si="2"/>
        <v>-6.5497947644226562E-2</v>
      </c>
      <c r="K50" s="20">
        <f>(1+ 'Exhibit 5'!F48)/(1+C50)-1</f>
        <v>4.603960396039608E-2</v>
      </c>
      <c r="L50" s="20">
        <f t="shared" si="3"/>
        <v>-0.11153755160462264</v>
      </c>
      <c r="M50" s="17">
        <v>1</v>
      </c>
      <c r="N50" s="18">
        <f>'Exhibit 5'!I48*($D$147/$D50)</f>
        <v>627.71187842034408</v>
      </c>
      <c r="O50" s="18"/>
      <c r="P50" s="18"/>
    </row>
    <row r="51" spans="1:16">
      <c r="A51" s="5">
        <v>1915</v>
      </c>
      <c r="B51" s="6">
        <v>10.4</v>
      </c>
      <c r="C51" s="19">
        <f t="shared" si="0"/>
        <v>2.9702970297029729E-2</v>
      </c>
      <c r="D51" s="15">
        <v>6.7989838881222138</v>
      </c>
      <c r="E51" s="19">
        <f t="shared" si="1"/>
        <v>3.2062978487597427E-2</v>
      </c>
      <c r="F51" s="19"/>
      <c r="G51" s="16">
        <f>'Exhibit 5'!B49*($B$147/$B51)</f>
        <v>203.34465865384615</v>
      </c>
      <c r="H51" s="16">
        <f>'Exhibit 5'!C49*($B$147/$B51)</f>
        <v>19.179346153846154</v>
      </c>
      <c r="I51" s="16">
        <f>'Exhibit 5'!D49*($B$147/$B51)</f>
        <v>9.3717259615384609</v>
      </c>
      <c r="J51" s="19">
        <f t="shared" si="2"/>
        <v>0.26717400246812018</v>
      </c>
      <c r="K51" s="20">
        <f>(1+ 'Exhibit 5'!F49)/(1+C51)-1</f>
        <v>1.621538461538452E-2</v>
      </c>
      <c r="L51" s="20">
        <f t="shared" si="3"/>
        <v>0.25095861785273565</v>
      </c>
      <c r="M51" s="17">
        <v>0</v>
      </c>
      <c r="N51" s="18">
        <f>'Exhibit 5'!I49*($D$147/$D51)</f>
        <v>644.82452267446661</v>
      </c>
      <c r="O51" s="18"/>
      <c r="P51" s="18"/>
    </row>
    <row r="52" spans="1:16">
      <c r="A52" s="5">
        <v>1916</v>
      </c>
      <c r="B52" s="6">
        <v>11.7</v>
      </c>
      <c r="C52" s="19">
        <f t="shared" si="0"/>
        <v>0.125</v>
      </c>
      <c r="D52" s="15">
        <v>7.6635793939599797</v>
      </c>
      <c r="E52" s="19">
        <f t="shared" si="1"/>
        <v>0.12716540001634802</v>
      </c>
      <c r="F52" s="19"/>
      <c r="G52" s="16">
        <f>'Exhibit 5'!B50*($B$147/$B52)</f>
        <v>185.40034615384616</v>
      </c>
      <c r="H52" s="16">
        <f>'Exhibit 5'!C50*($B$147/$B52)</f>
        <v>29.640807692307693</v>
      </c>
      <c r="I52" s="16">
        <f>'Exhibit 5'!D50*($B$147/$B52)</f>
        <v>10.848923076923077</v>
      </c>
      <c r="J52" s="19">
        <f t="shared" si="2"/>
        <v>-3.4893414314636106E-2</v>
      </c>
      <c r="K52" s="20">
        <f>(1+ 'Exhibit 5'!F50)/(1+C52)-1</f>
        <v>-7.8666666666666663E-2</v>
      </c>
      <c r="L52" s="20">
        <f t="shared" si="3"/>
        <v>4.3773252352030556E-2</v>
      </c>
      <c r="M52" s="17">
        <v>0</v>
      </c>
      <c r="N52" s="18">
        <f>'Exhibit 5'!I50*($D$147/$D52)</f>
        <v>734.23967592543852</v>
      </c>
      <c r="O52" s="18"/>
      <c r="P52" s="18"/>
    </row>
    <row r="53" spans="1:16">
      <c r="A53" s="5">
        <v>1917</v>
      </c>
      <c r="B53" s="6">
        <v>14</v>
      </c>
      <c r="C53" s="19">
        <f t="shared" si="0"/>
        <v>0.19658119658119655</v>
      </c>
      <c r="D53" s="15">
        <v>9.4511099537275225</v>
      </c>
      <c r="E53" s="19">
        <f t="shared" si="1"/>
        <v>0.2332500869210512</v>
      </c>
      <c r="F53" s="19"/>
      <c r="G53" s="16">
        <f>'Exhibit 5'!B51*($B$147/$B53)</f>
        <v>116.73247499999999</v>
      </c>
      <c r="H53" s="16">
        <f>'Exhibit 5'!C51*($B$147/$B53)</f>
        <v>20.723657142857142</v>
      </c>
      <c r="I53" s="16">
        <f>'Exhibit 5'!D51*($B$147/$B53)</f>
        <v>11.171346428571427</v>
      </c>
      <c r="J53" s="19">
        <f t="shared" si="2"/>
        <v>-0.31012091356918947</v>
      </c>
      <c r="K53" s="20">
        <f>(1+ 'Exhibit 5'!F51)/(1+C53)-1</f>
        <v>-0.13386571428571425</v>
      </c>
      <c r="L53" s="20">
        <f t="shared" si="3"/>
        <v>-0.17625519928347522</v>
      </c>
      <c r="M53" s="17">
        <v>0</v>
      </c>
      <c r="N53" s="18">
        <f>'Exhibit 5'!I51*($D$147/$D53)</f>
        <v>716.07959637118302</v>
      </c>
      <c r="O53" s="18"/>
      <c r="P53" s="18"/>
    </row>
    <row r="54" spans="1:16">
      <c r="A54" s="5">
        <v>1918</v>
      </c>
      <c r="B54" s="6">
        <v>16.5</v>
      </c>
      <c r="C54" s="19">
        <f t="shared" si="0"/>
        <v>0.1785714285714286</v>
      </c>
      <c r="D54" s="15">
        <v>11.011869324171657</v>
      </c>
      <c r="E54" s="19">
        <f t="shared" si="1"/>
        <v>0.16514032511372601</v>
      </c>
      <c r="F54" s="19"/>
      <c r="G54" s="16">
        <f>'Exhibit 5'!B52*($B$147/$B54)</f>
        <v>107.83759090909089</v>
      </c>
      <c r="H54" s="16">
        <f>'Exhibit 5'!C52*($B$147/$B54)</f>
        <v>13.5999</v>
      </c>
      <c r="I54" s="16">
        <f>'Exhibit 5'!D52*($B$147/$B54)</f>
        <v>7.8302454545454534</v>
      </c>
      <c r="J54" s="19">
        <f t="shared" si="2"/>
        <v>-9.1203295086791369E-3</v>
      </c>
      <c r="K54" s="20">
        <f>(1+ 'Exhibit 5'!F52)/(1+C54)-1</f>
        <v>-0.11545454545454548</v>
      </c>
      <c r="L54" s="20">
        <f t="shared" si="3"/>
        <v>0.10633421594586634</v>
      </c>
      <c r="M54" s="17">
        <v>1</v>
      </c>
      <c r="N54" s="18">
        <f>'Exhibit 5'!I52*($D$147/$D54)</f>
        <v>780.66350476348032</v>
      </c>
      <c r="O54" s="18"/>
      <c r="P54" s="18"/>
    </row>
    <row r="55" spans="1:16">
      <c r="A55" s="5">
        <v>1919</v>
      </c>
      <c r="B55" s="6">
        <v>19.3</v>
      </c>
      <c r="C55" s="19">
        <f t="shared" si="0"/>
        <v>0.16969696969696968</v>
      </c>
      <c r="D55" s="15">
        <v>11.284070234272701</v>
      </c>
      <c r="E55" s="19">
        <f t="shared" si="1"/>
        <v>2.4718864898219062E-2</v>
      </c>
      <c r="F55" s="19"/>
      <c r="G55" s="16">
        <f>'Exhibit 5'!B53*($B$147/$B55)</f>
        <v>103.70217357512954</v>
      </c>
      <c r="H55" s="16">
        <f>'Exhibit 5'!C53*($B$147/$B55)</f>
        <v>10.922199481865285</v>
      </c>
      <c r="I55" s="16">
        <f>'Exhibit 5'!D53*($B$147/$B55)</f>
        <v>6.224479274611399</v>
      </c>
      <c r="J55" s="19">
        <f t="shared" si="2"/>
        <v>1.9372297943962336E-2</v>
      </c>
      <c r="K55" s="20">
        <f>(1+ 'Exhibit 5'!F53)/(1+C55)-1</f>
        <v>-9.3953367875647564E-2</v>
      </c>
      <c r="L55" s="20">
        <f t="shared" si="3"/>
        <v>0.1133256658196099</v>
      </c>
      <c r="M55" s="17">
        <v>0</v>
      </c>
      <c r="N55" s="18">
        <f>'Exhibit 5'!I53*($D$147/$D55)</f>
        <v>786.92657839252263</v>
      </c>
      <c r="O55" s="18"/>
      <c r="P55" s="18"/>
    </row>
    <row r="56" spans="1:16">
      <c r="A56" s="5">
        <v>1920</v>
      </c>
      <c r="B56" s="6">
        <v>19</v>
      </c>
      <c r="C56" s="19">
        <f t="shared" si="0"/>
        <v>-1.5544041450777257E-2</v>
      </c>
      <c r="D56" s="15">
        <v>12.853349696962647</v>
      </c>
      <c r="E56" s="19">
        <f t="shared" si="1"/>
        <v>0.13907033810580427</v>
      </c>
      <c r="F56" s="19"/>
      <c r="G56" s="16">
        <f>'Exhibit 5'!B54*($B$147/$B56)</f>
        <v>84.820428947368413</v>
      </c>
      <c r="H56" s="16">
        <f>'Exhibit 5'!C54*($B$147/$B56)</f>
        <v>9.5437894736842104</v>
      </c>
      <c r="I56" s="16">
        <f>'Exhibit 5'!D54*($B$147/$B56)</f>
        <v>6.0841657894736834</v>
      </c>
      <c r="J56" s="19">
        <f t="shared" si="2"/>
        <v>-0.12340704535971869</v>
      </c>
      <c r="K56" s="20">
        <f>(1+ 'Exhibit 5'!F54)/(1+C56)-1</f>
        <v>7.2267368421052858E-2</v>
      </c>
      <c r="L56" s="20">
        <f t="shared" si="3"/>
        <v>-0.19567441378077155</v>
      </c>
      <c r="M56" s="17">
        <v>1</v>
      </c>
      <c r="N56" s="18">
        <f>'Exhibit 5'!I54*($D$147/$D56)</f>
        <v>779.57299311983513</v>
      </c>
      <c r="O56" s="18"/>
      <c r="P56" s="18"/>
    </row>
    <row r="57" spans="1:16">
      <c r="A57" s="5">
        <v>1921</v>
      </c>
      <c r="B57" s="6">
        <v>16.899999999999999</v>
      </c>
      <c r="C57" s="19">
        <f t="shared" si="0"/>
        <v>-0.11052631578947381</v>
      </c>
      <c r="D57" s="15">
        <v>10.953838002910983</v>
      </c>
      <c r="E57" s="19">
        <f t="shared" si="1"/>
        <v>-0.14778339801184548</v>
      </c>
      <c r="F57" s="19"/>
      <c r="G57" s="16">
        <f>'Exhibit 5'!B55*($B$147/$B57)</f>
        <v>97.908550295857992</v>
      </c>
      <c r="H57" s="16">
        <f>'Exhibit 5'!C55*($B$147/$B57)</f>
        <v>3.88951775147929</v>
      </c>
      <c r="I57" s="16">
        <f>'Exhibit 5'!D55*($B$147/$B57)</f>
        <v>6.169579881656805</v>
      </c>
      <c r="J57" s="19">
        <f t="shared" si="2"/>
        <v>0.22704083755690396</v>
      </c>
      <c r="K57" s="20">
        <f>(1+ 'Exhibit 5'!F55)/(1+C57)-1</f>
        <v>0.20633136094674565</v>
      </c>
      <c r="L57" s="20">
        <f t="shared" si="3"/>
        <v>2.0709476610158317E-2</v>
      </c>
      <c r="M57" s="17">
        <v>0</v>
      </c>
      <c r="N57" s="18">
        <f>'Exhibit 5'!I55*($D$147/$D57)</f>
        <v>761.70084491431737</v>
      </c>
      <c r="O57" s="18"/>
      <c r="P57" s="18"/>
    </row>
    <row r="58" spans="1:16">
      <c r="A58" s="5">
        <v>1922</v>
      </c>
      <c r="B58" s="6">
        <v>16.8</v>
      </c>
      <c r="C58" s="19">
        <f t="shared" si="0"/>
        <v>-5.9171597633135287E-3</v>
      </c>
      <c r="D58" s="15">
        <v>10.353471977440959</v>
      </c>
      <c r="E58" s="19">
        <f t="shared" si="1"/>
        <v>-5.4808736929510604E-2</v>
      </c>
      <c r="F58" s="19"/>
      <c r="G58" s="16">
        <f>'Exhibit 5'!B56*($B$147/$B58)</f>
        <v>120.07848214285714</v>
      </c>
      <c r="H58" s="16">
        <f>'Exhibit 5'!C56*($B$147/$B58)</f>
        <v>9.3094553571428555</v>
      </c>
      <c r="I58" s="16">
        <f>'Exhibit 5'!D56*($B$147/$B58)</f>
        <v>6.8809017857142853</v>
      </c>
      <c r="J58" s="19">
        <f t="shared" si="2"/>
        <v>0.29671395955642521</v>
      </c>
      <c r="K58" s="20">
        <f>(1+ 'Exhibit 5'!F56)/(1+C58)-1</f>
        <v>8.079523809523792E-2</v>
      </c>
      <c r="L58" s="20">
        <f t="shared" si="3"/>
        <v>0.21591872146118729</v>
      </c>
      <c r="M58" s="17">
        <v>0</v>
      </c>
      <c r="N58" s="18">
        <f>'Exhibit 5'!I56*($D$147/$D58)</f>
        <v>803.99727989112034</v>
      </c>
      <c r="O58" s="18"/>
      <c r="P58" s="18"/>
    </row>
    <row r="59" spans="1:16">
      <c r="A59" s="5">
        <v>1923</v>
      </c>
      <c r="B59" s="6">
        <v>17.3</v>
      </c>
      <c r="C59" s="19">
        <f t="shared" si="0"/>
        <v>2.9761904761904656E-2</v>
      </c>
      <c r="D59" s="15">
        <v>10.641632612379148</v>
      </c>
      <c r="E59" s="19">
        <f t="shared" si="1"/>
        <v>2.7832270717113916E-2</v>
      </c>
      <c r="F59" s="19"/>
      <c r="G59" s="16">
        <f>'Exhibit 5'!B57*($B$147/$B59)</f>
        <v>115.6908641618497</v>
      </c>
      <c r="H59" s="16">
        <f>'Exhibit 5'!C57*($B$147/$B59)</f>
        <v>12.839982658959535</v>
      </c>
      <c r="I59" s="16">
        <f>'Exhibit 5'!D57*($B$147/$B59)</f>
        <v>6.9440722543352598</v>
      </c>
      <c r="J59" s="19">
        <f t="shared" si="2"/>
        <v>2.1289861661362597E-2</v>
      </c>
      <c r="K59" s="20">
        <f>(1+ 'Exhibit 5'!F57)/(1+C59)-1</f>
        <v>1.5574566473988583E-2</v>
      </c>
      <c r="L59" s="20">
        <f t="shared" si="3"/>
        <v>5.7152951873740143E-3</v>
      </c>
      <c r="M59" s="17">
        <v>1</v>
      </c>
      <c r="N59" s="18">
        <f>'Exhibit 5'!I57*($D$147/$D59)</f>
        <v>909.86306201171521</v>
      </c>
      <c r="O59" s="18"/>
      <c r="P59" s="18"/>
    </row>
    <row r="60" spans="1:16">
      <c r="A60" s="5">
        <v>1924</v>
      </c>
      <c r="B60" s="6">
        <v>17.3</v>
      </c>
      <c r="C60" s="19">
        <f t="shared" si="0"/>
        <v>0</v>
      </c>
      <c r="D60" s="15">
        <v>10.509031794090808</v>
      </c>
      <c r="E60" s="19">
        <f t="shared" si="1"/>
        <v>-1.2460570959204942E-2</v>
      </c>
      <c r="F60" s="19"/>
      <c r="G60" s="16">
        <f>'Exhibit 5'!B58*($B$147/$B60)</f>
        <v>138.61940462427745</v>
      </c>
      <c r="H60" s="16">
        <f>'Exhibit 5'!C58*($B$147/$B60)</f>
        <v>12.184881502890173</v>
      </c>
      <c r="I60" s="16">
        <f>'Exhibit 5'!D58*($B$147/$B60)</f>
        <v>7.2061127167630055</v>
      </c>
      <c r="J60" s="19">
        <f t="shared" si="2"/>
        <v>0.26047565118912819</v>
      </c>
      <c r="K60" s="20">
        <f>(1+ 'Exhibit 5'!F58)/(1+C60)-1</f>
        <v>4.9600000000000088E-2</v>
      </c>
      <c r="L60" s="20">
        <f t="shared" si="3"/>
        <v>0.2108756511891281</v>
      </c>
      <c r="M60" s="17">
        <v>0</v>
      </c>
      <c r="N60" s="18">
        <f>'Exhibit 5'!I58*($D$147/$D60)</f>
        <v>937.87968911430096</v>
      </c>
      <c r="O60" s="18"/>
      <c r="P60" s="18"/>
    </row>
    <row r="61" spans="1:16">
      <c r="A61" s="5">
        <v>1925</v>
      </c>
      <c r="B61" s="6">
        <v>17.899999999999999</v>
      </c>
      <c r="C61" s="19">
        <f t="shared" si="0"/>
        <v>3.4682080924855363E-2</v>
      </c>
      <c r="D61" s="15">
        <v>10.696289158220052</v>
      </c>
      <c r="E61" s="19">
        <f t="shared" si="1"/>
        <v>1.7818707545878665E-2</v>
      </c>
      <c r="F61" s="19"/>
      <c r="G61" s="16">
        <f>'Exhibit 5'!B59*($B$147/$B61)</f>
        <v>160.18504189944136</v>
      </c>
      <c r="H61" s="16">
        <f>'Exhibit 5'!C59*($B$147/$B61)</f>
        <v>15.828561452513966</v>
      </c>
      <c r="I61" s="16">
        <f>'Exhibit 5'!D59*($B$147/$B61)</f>
        <v>7.5977094972067043</v>
      </c>
      <c r="J61" s="19">
        <f t="shared" si="2"/>
        <v>0.21038430262643759</v>
      </c>
      <c r="K61" s="20">
        <f>(1+ 'Exhibit 5'!F59)/(1+C61)-1</f>
        <v>8.4256983240225125E-3</v>
      </c>
      <c r="L61" s="20">
        <f t="shared" si="3"/>
        <v>0.20195860430241508</v>
      </c>
      <c r="M61" s="17">
        <v>0</v>
      </c>
      <c r="N61" s="18">
        <f>'Exhibit 5'!I59*($D$147/$D61)</f>
        <v>959.90983805671067</v>
      </c>
      <c r="O61" s="18"/>
      <c r="P61" s="18"/>
    </row>
    <row r="62" spans="1:16">
      <c r="A62" s="5">
        <v>1926</v>
      </c>
      <c r="B62" s="6">
        <v>17.5</v>
      </c>
      <c r="C62" s="19">
        <f t="shared" si="0"/>
        <v>-2.2346368715083775E-2</v>
      </c>
      <c r="D62" s="15">
        <v>10.746772609469673</v>
      </c>
      <c r="E62" s="19">
        <f t="shared" si="1"/>
        <v>4.7197163897561012E-3</v>
      </c>
      <c r="F62" s="19"/>
      <c r="G62" s="16">
        <f>'Exhibit 5'!B60*($B$147/$B62)</f>
        <v>173.56062857142857</v>
      </c>
      <c r="H62" s="16">
        <f>'Exhibit 5'!C60*($B$147/$B62)</f>
        <v>16.060834285714286</v>
      </c>
      <c r="I62" s="16">
        <f>'Exhibit 5'!D60*($B$147/$B62)</f>
        <v>8.9370771428571416</v>
      </c>
      <c r="J62" s="19">
        <f t="shared" si="2"/>
        <v>0.13929305477131537</v>
      </c>
      <c r="K62" s="20">
        <f>(1+ 'Exhibit 5'!F60)/(1+C62)-1</f>
        <v>6.2441714285714323E-2</v>
      </c>
      <c r="L62" s="20">
        <f t="shared" si="3"/>
        <v>7.685134048560105E-2</v>
      </c>
      <c r="M62" s="17">
        <v>1</v>
      </c>
      <c r="N62" s="18">
        <f>'Exhibit 5'!I60*($D$147/$D62)</f>
        <v>1022.6346621500703</v>
      </c>
      <c r="O62" s="18"/>
      <c r="P62" s="18"/>
    </row>
    <row r="63" spans="1:16">
      <c r="A63" s="5">
        <v>1927</v>
      </c>
      <c r="B63" s="6">
        <v>17.3</v>
      </c>
      <c r="C63" s="19">
        <f t="shared" si="0"/>
        <v>-1.1428571428571344E-2</v>
      </c>
      <c r="D63" s="15">
        <v>10.48972699745508</v>
      </c>
      <c r="E63" s="19">
        <f t="shared" si="1"/>
        <v>-2.391840056130845E-2</v>
      </c>
      <c r="F63" s="19"/>
      <c r="G63" s="16">
        <f>'Exhibit 5'!B61*($B$147/$B63)</f>
        <v>229.67846531791906</v>
      </c>
      <c r="H63" s="16">
        <f>'Exhibit 5'!C61*($B$147/$B63)</f>
        <v>14.543245664739883</v>
      </c>
      <c r="I63" s="16">
        <f>'Exhibit 5'!D61*($B$147/$B63)</f>
        <v>10.088557803468207</v>
      </c>
      <c r="J63" s="19">
        <f t="shared" si="2"/>
        <v>0.38145975325683712</v>
      </c>
      <c r="K63" s="20">
        <f>(1+ 'Exhibit 5'!F61)/(1+C63)-1</f>
        <v>5.4855491329479644E-2</v>
      </c>
      <c r="L63" s="20">
        <f t="shared" si="3"/>
        <v>0.32660426192735748</v>
      </c>
      <c r="M63" s="17">
        <v>1</v>
      </c>
      <c r="N63" s="18">
        <f>'Exhibit 5'!I61*($D$147/$D63)</f>
        <v>1032.5104806941822</v>
      </c>
      <c r="O63" s="18"/>
      <c r="P63" s="18"/>
    </row>
    <row r="64" spans="1:16">
      <c r="A64" s="5">
        <v>1928</v>
      </c>
      <c r="B64" s="6">
        <v>17.100000000000001</v>
      </c>
      <c r="C64" s="19">
        <f t="shared" si="0"/>
        <v>-1.1560693641618491E-2</v>
      </c>
      <c r="D64" s="15">
        <v>10.568528546912804</v>
      </c>
      <c r="E64" s="19">
        <f t="shared" si="1"/>
        <v>7.5122593254182135E-3</v>
      </c>
      <c r="F64" s="19"/>
      <c r="G64" s="16">
        <f>'Exhibit 5'!B62*($B$147/$B64)</f>
        <v>329.52584210526311</v>
      </c>
      <c r="H64" s="16">
        <f>'Exhibit 5'!C62*($B$147/$B64)</f>
        <v>18.292263157894734</v>
      </c>
      <c r="I64" s="16">
        <f>'Exhibit 5'!D62*($B$147/$B64)</f>
        <v>11.266973684210525</v>
      </c>
      <c r="J64" s="19">
        <f t="shared" si="2"/>
        <v>0.48378218792846339</v>
      </c>
      <c r="K64" s="20">
        <f>(1+ 'Exhibit 5'!F62)/(1+C64)-1</f>
        <v>5.4794152046783617E-2</v>
      </c>
      <c r="L64" s="20">
        <f t="shared" si="3"/>
        <v>0.42898803588167977</v>
      </c>
      <c r="M64" s="17">
        <v>0</v>
      </c>
      <c r="N64" s="18">
        <f>'Exhibit 5'!I62*($D$147/$D64)</f>
        <v>1044.3440056921145</v>
      </c>
      <c r="O64" s="18"/>
      <c r="P64" s="18"/>
    </row>
    <row r="65" spans="1:16">
      <c r="A65" s="5">
        <v>1929</v>
      </c>
      <c r="B65" s="6">
        <v>17.100000000000001</v>
      </c>
      <c r="C65" s="19">
        <f t="shared" si="0"/>
        <v>0</v>
      </c>
      <c r="D65" s="21">
        <v>10.613666632517161</v>
      </c>
      <c r="E65" s="19">
        <f t="shared" si="1"/>
        <v>4.2709905550231131E-3</v>
      </c>
      <c r="F65" s="19"/>
      <c r="G65" s="16">
        <f>'Exhibit 5'!B63*($B$147/$B65)</f>
        <v>287.77176315789472</v>
      </c>
      <c r="H65" s="16">
        <f>'Exhibit 5'!C63*($B$147/$B65)</f>
        <v>21.340973684210525</v>
      </c>
      <c r="I65" s="16">
        <f>'Exhibit 5'!D63*($B$147/$B65)</f>
        <v>12.857605263157893</v>
      </c>
      <c r="J65" s="19">
        <f t="shared" si="2"/>
        <v>-8.7691069991954862E-2</v>
      </c>
      <c r="K65" s="20">
        <f>(1+ 'Exhibit 5'!F63)/(1+C65)-1</f>
        <v>4.6399999999999997E-2</v>
      </c>
      <c r="L65" s="20">
        <f t="shared" si="3"/>
        <v>-0.13409106999195486</v>
      </c>
      <c r="M65" s="17">
        <v>1</v>
      </c>
      <c r="N65" s="18">
        <f>'Exhibit 5'!I63*($D$147/$D65)</f>
        <v>1106.4952342639726</v>
      </c>
      <c r="O65" s="18">
        <f>'Exhibit 5'!J63*($D$147/$D65)</f>
        <v>114.28087844232149</v>
      </c>
      <c r="P65" s="18">
        <f>'Exhibit 5'!K63*($D$147/$D65)</f>
        <v>99.328240141457016</v>
      </c>
    </row>
    <row r="66" spans="1:16">
      <c r="A66" s="5">
        <v>1930</v>
      </c>
      <c r="B66" s="6">
        <v>15.9</v>
      </c>
      <c r="C66" s="19">
        <f t="shared" si="0"/>
        <v>-7.0175438596491335E-2</v>
      </c>
      <c r="D66" s="21">
        <v>10.224215246636771</v>
      </c>
      <c r="E66" s="19">
        <f t="shared" si="1"/>
        <v>-3.6693387814464185E-2</v>
      </c>
      <c r="F66" s="19"/>
      <c r="G66" s="16">
        <f>'Exhibit 5'!B64*($B$147/$B66)</f>
        <v>227.80545283018867</v>
      </c>
      <c r="H66" s="16">
        <f>'Exhibit 5'!C64*($B$147/$B66)</f>
        <v>13.827990566037736</v>
      </c>
      <c r="I66" s="16">
        <f>'Exhibit 5'!D64*($B$147/$B66)</f>
        <v>13.97054716981132</v>
      </c>
      <c r="J66" s="19">
        <f t="shared" si="2"/>
        <v>-0.15983417779824971</v>
      </c>
      <c r="K66" s="20">
        <f>(1+ 'Exhibit 5'!F64)/(1+C66)-1</f>
        <v>0.14010754716981144</v>
      </c>
      <c r="L66" s="20">
        <f t="shared" si="3"/>
        <v>-0.29994172496806115</v>
      </c>
      <c r="M66" s="17">
        <v>1</v>
      </c>
      <c r="N66" s="18">
        <f>'Exhibit 5'!I64*($D$147/$D66)</f>
        <v>1011.1604845440669</v>
      </c>
      <c r="O66" s="18">
        <f>'Exhibit 5'!J64*($D$147/$D66)</f>
        <v>82.04591650905806</v>
      </c>
      <c r="P66" s="18">
        <f>'Exhibit 5'!K64*($D$147/$D66)</f>
        <v>72.067359095794245</v>
      </c>
    </row>
    <row r="67" spans="1:16">
      <c r="A67" s="5">
        <v>1931</v>
      </c>
      <c r="B67" s="6">
        <v>14.3</v>
      </c>
      <c r="C67" s="19">
        <f t="shared" si="0"/>
        <v>-0.10062893081761004</v>
      </c>
      <c r="D67" s="21">
        <v>9.1704627187724768</v>
      </c>
      <c r="E67" s="19">
        <f t="shared" si="1"/>
        <v>-0.1030643919797094</v>
      </c>
      <c r="F67" s="19"/>
      <c r="G67" s="16">
        <f>'Exhibit 5'!B65*($B$147/$B67)</f>
        <v>131.5608041958042</v>
      </c>
      <c r="H67" s="16">
        <f>'Exhibit 5'!C65*($B$147/$B67)</f>
        <v>9.6689265734265728</v>
      </c>
      <c r="I67" s="16">
        <f>'Exhibit 5'!D65*($B$147/$B67)</f>
        <v>12.997573426573425</v>
      </c>
      <c r="J67" s="19">
        <f t="shared" si="2"/>
        <v>-0.36543056442931277</v>
      </c>
      <c r="K67" s="20">
        <f>(1+ 'Exhibit 5'!F65)/(1+C67)-1</f>
        <v>0.15803146853146854</v>
      </c>
      <c r="L67" s="20">
        <f t="shared" si="3"/>
        <v>-0.52346203296078131</v>
      </c>
      <c r="M67" s="17">
        <v>1</v>
      </c>
      <c r="N67" s="18">
        <f>'Exhibit 5'!I65*($D$147/$D67)</f>
        <v>945.6390988863908</v>
      </c>
      <c r="O67" s="18">
        <f>'Exhibit 5'!J65*($D$147/$D67)</f>
        <v>34.611627148782929</v>
      </c>
      <c r="P67" s="18">
        <f>'Exhibit 5'!K65*($D$147/$D67)</f>
        <v>28.430979443643121</v>
      </c>
    </row>
    <row r="68" spans="1:16">
      <c r="A68" s="5">
        <v>1932</v>
      </c>
      <c r="B68" s="6">
        <v>12.9</v>
      </c>
      <c r="C68" s="19">
        <f t="shared" si="0"/>
        <v>-9.7902097902097918E-2</v>
      </c>
      <c r="D68" s="21">
        <v>8.0943188086045232</v>
      </c>
      <c r="E68" s="19">
        <f t="shared" si="1"/>
        <v>-0.11734892155060217</v>
      </c>
      <c r="F68" s="19"/>
      <c r="G68" s="16">
        <f>'Exhibit 5'!B66*($B$147/$B68)</f>
        <v>124.57789534883719</v>
      </c>
      <c r="H68" s="16">
        <f>'Exhibit 5'!C66*($B$147/$B68)</f>
        <v>7.2040813953488358</v>
      </c>
      <c r="I68" s="16">
        <f>'Exhibit 5'!D66*($B$147/$B68)</f>
        <v>8.7854651162790685</v>
      </c>
      <c r="J68" s="19">
        <f t="shared" si="2"/>
        <v>1.3701316895488702E-2</v>
      </c>
      <c r="K68" s="20">
        <f>(1+ 'Exhibit 5'!F66)/(1+C68)-1</f>
        <v>0.13546434108527139</v>
      </c>
      <c r="L68" s="20">
        <f t="shared" si="3"/>
        <v>-0.12176302418978269</v>
      </c>
      <c r="M68" s="17">
        <v>1</v>
      </c>
      <c r="N68" s="18">
        <f>'Exhibit 5'!I66*($D$147/$D68)</f>
        <v>822.07800828627501</v>
      </c>
      <c r="O68" s="18">
        <f>'Exhibit 5'!J66*($D$147/$D68)</f>
        <v>-4.2014208259945907</v>
      </c>
      <c r="P68" s="18">
        <f>'Exhibit 5'!K66*($D$147/$D68)</f>
        <v>-9.8033152606540455</v>
      </c>
    </row>
    <row r="69" spans="1:16">
      <c r="A69" s="5">
        <v>1933</v>
      </c>
      <c r="B69" s="6">
        <v>13.2</v>
      </c>
      <c r="C69" s="19">
        <f t="shared" si="0"/>
        <v>2.3255813953488191E-2</v>
      </c>
      <c r="D69" s="21">
        <v>7.8792958927074608</v>
      </c>
      <c r="E69" s="19">
        <f t="shared" si="1"/>
        <v>-2.6564670972495708E-2</v>
      </c>
      <c r="F69" s="19"/>
      <c r="G69" s="16">
        <f>'Exhibit 5'!B67*($B$147/$B69)</f>
        <v>180.98856818181818</v>
      </c>
      <c r="H69" s="16">
        <f>'Exhibit 5'!C67*($B$147/$B69)</f>
        <v>7.5555000000000003</v>
      </c>
      <c r="I69" s="16">
        <f>'Exhibit 5'!D67*($B$147/$B69)</f>
        <v>7.5555000000000003</v>
      </c>
      <c r="J69" s="19">
        <f t="shared" si="2"/>
        <v>0.51346326452109259</v>
      </c>
      <c r="K69" s="20">
        <f>(1+ 'Exhibit 5'!F67)/(1+C69)-1</f>
        <v>1.0109090909091067E-2</v>
      </c>
      <c r="L69" s="20">
        <f t="shared" si="3"/>
        <v>0.50335417361200152</v>
      </c>
      <c r="M69" s="17">
        <v>0</v>
      </c>
      <c r="N69" s="18">
        <f>'Exhibit 5'!I67*($D$147/$D69)</f>
        <v>811.42228120699883</v>
      </c>
      <c r="O69" s="18">
        <f>'Exhibit 5'!J67*($D$147/$D69)</f>
        <v>-4.3160759638670152</v>
      </c>
      <c r="P69" s="18">
        <f>'Exhibit 5'!K67*($D$147/$D69)</f>
        <v>-11.509535903645375</v>
      </c>
    </row>
    <row r="70" spans="1:16">
      <c r="A70" s="5">
        <v>1934</v>
      </c>
      <c r="B70" s="6">
        <v>13.6</v>
      </c>
      <c r="C70" s="19">
        <f t="shared" si="0"/>
        <v>3.0303030303030276E-2</v>
      </c>
      <c r="D70" s="21">
        <v>8.3154844399647221</v>
      </c>
      <c r="E70" s="19">
        <f t="shared" si="1"/>
        <v>5.5358823072118479E-2</v>
      </c>
      <c r="F70" s="19"/>
      <c r="G70" s="16">
        <f>'Exhibit 5'!B68*($B$147/$B70)</f>
        <v>154.33219852941178</v>
      </c>
      <c r="H70" s="16">
        <f>'Exhibit 5'!C68*($B$147/$B70)</f>
        <v>8.1666066176470586</v>
      </c>
      <c r="I70" s="16">
        <f>'Exhibit 5'!D68*($B$147/$B70)</f>
        <v>7.4999448529411774</v>
      </c>
      <c r="J70" s="19">
        <f t="shared" si="2"/>
        <v>-0.10584328608103566</v>
      </c>
      <c r="K70" s="20">
        <f>(1+ 'Exhibit 5'!F68)/(1+C70)-1</f>
        <v>-1.5241176470588313E-2</v>
      </c>
      <c r="L70" s="20">
        <f t="shared" si="3"/>
        <v>-9.0602109610447346E-2</v>
      </c>
      <c r="M70" s="17">
        <v>0</v>
      </c>
      <c r="N70" s="18">
        <f>'Exhibit 5'!I68*($D$147/$D70)</f>
        <v>899.72878540653119</v>
      </c>
      <c r="O70" s="18">
        <f>'Exhibit 5'!J68*($D$147/$D70)</f>
        <v>32.717410378419316</v>
      </c>
      <c r="P70" s="18">
        <f>'Exhibit 5'!K68*($D$147/$D70)</f>
        <v>21.811606918946211</v>
      </c>
    </row>
    <row r="71" spans="1:16">
      <c r="A71" s="5">
        <v>1935</v>
      </c>
      <c r="B71" s="6">
        <v>13.8</v>
      </c>
      <c r="C71" s="19">
        <f t="shared" si="0"/>
        <v>1.4705882352941346E-2</v>
      </c>
      <c r="D71" s="21">
        <v>8.4818329090488316</v>
      </c>
      <c r="E71" s="19">
        <f t="shared" si="1"/>
        <v>2.0004663623039098E-2</v>
      </c>
      <c r="F71" s="19"/>
      <c r="G71" s="16">
        <f>'Exhibit 5'!B69*($B$147/$B71)</f>
        <v>226.00799999999995</v>
      </c>
      <c r="H71" s="16">
        <f>'Exhibit 5'!C69*($B$147/$B71)</f>
        <v>12.482999999999999</v>
      </c>
      <c r="I71" s="16">
        <f>'Exhibit 5'!D69*($B$147/$B71)</f>
        <v>7.7197499999999986</v>
      </c>
      <c r="J71" s="19">
        <f t="shared" si="2"/>
        <v>0.51444580085767</v>
      </c>
      <c r="K71" s="20">
        <f>(1+ 'Exhibit 5'!F69)/(1+C71)-1</f>
        <v>-4.5391304347828232E-3</v>
      </c>
      <c r="L71" s="20">
        <f t="shared" si="3"/>
        <v>0.51898493129245282</v>
      </c>
      <c r="M71" s="17">
        <v>0</v>
      </c>
      <c r="N71" s="18">
        <f>'Exhibit 5'!I69*($D$147/$D71)</f>
        <v>979.64673850110148</v>
      </c>
      <c r="O71" s="18">
        <f>'Exhibit 5'!J69*($D$147/$D71)</f>
        <v>52.123087041668427</v>
      </c>
      <c r="P71" s="18">
        <f>'Exhibit 5'!K69*($D$147/$D71)</f>
        <v>38.758192928420115</v>
      </c>
    </row>
    <row r="72" spans="1:16">
      <c r="A72" s="5">
        <v>1936</v>
      </c>
      <c r="B72" s="6">
        <v>14.1</v>
      </c>
      <c r="C72" s="19">
        <f t="shared" si="0"/>
        <v>2.1739130434782483E-2</v>
      </c>
      <c r="D72" s="21">
        <v>8.5772773797338786</v>
      </c>
      <c r="E72" s="19">
        <f t="shared" si="1"/>
        <v>1.1252811946250718E-2</v>
      </c>
      <c r="F72" s="19"/>
      <c r="G72" s="16">
        <f>'Exhibit 5'!B70*($B$147/$B72)</f>
        <v>282.7686063829787</v>
      </c>
      <c r="H72" s="16">
        <f>'Exhibit 5'!C70*($B$147/$B72)</f>
        <v>16.39704255319149</v>
      </c>
      <c r="I72" s="16">
        <f>'Exhibit 5'!D70*($B$147/$B72)</f>
        <v>11.574382978723403</v>
      </c>
      <c r="J72" s="19">
        <f t="shared" si="2"/>
        <v>0.30235650667986169</v>
      </c>
      <c r="K72" s="20">
        <f>(1+ 'Exhibit 5'!F70)/(1+C72)-1</f>
        <v>-1.393617021276583E-2</v>
      </c>
      <c r="L72" s="20">
        <f t="shared" si="3"/>
        <v>0.31629267689262752</v>
      </c>
      <c r="M72" s="17">
        <v>0</v>
      </c>
      <c r="N72" s="18">
        <f>'Exhibit 5'!I70*($D$147/$D72)</f>
        <v>1107.515463452414</v>
      </c>
      <c r="O72" s="18">
        <f>'Exhibit 5'!J70*($D$147/$D72)</f>
        <v>79.297049889194327</v>
      </c>
      <c r="P72" s="18">
        <f>'Exhibit 5'!K70*($D$147/$D72)</f>
        <v>60.794404915048979</v>
      </c>
    </row>
    <row r="73" spans="1:16">
      <c r="A73" s="5">
        <v>1937</v>
      </c>
      <c r="B73" s="6">
        <v>14.2</v>
      </c>
      <c r="C73" s="19">
        <f t="shared" ref="C73:C136" si="4">B73/B72-1</f>
        <v>7.0921985815601829E-3</v>
      </c>
      <c r="D73" s="21">
        <v>8.9475221497419923</v>
      </c>
      <c r="E73" s="19">
        <f t="shared" ref="E73:E136" si="5">D73/D72-1</f>
        <v>4.3165768531972182E-2</v>
      </c>
      <c r="F73" s="19"/>
      <c r="G73" s="16">
        <f>'Exhibit 5'!B71*($B$147/$B73)</f>
        <v>180.53388380281692</v>
      </c>
      <c r="H73" s="16">
        <f>'Exhibit 5'!C71*($B$147/$B73)</f>
        <v>18.037426056338028</v>
      </c>
      <c r="I73" s="16">
        <f>'Exhibit 5'!D71*($B$147/$B73)</f>
        <v>12.769859154929577</v>
      </c>
      <c r="J73" s="19">
        <f t="shared" ref="J73:J136" si="6">(G73+I73)/G72-1</f>
        <v>-0.31638895339061079</v>
      </c>
      <c r="K73" s="20">
        <f>(1+ 'Exhibit 5'!F71)/(1+C73)-1</f>
        <v>4.0492957746485203E-4</v>
      </c>
      <c r="L73" s="20">
        <f t="shared" ref="L73:L136" si="7">J73-K73</f>
        <v>-0.31679388296807565</v>
      </c>
      <c r="M73" s="17">
        <v>1</v>
      </c>
      <c r="N73" s="18">
        <f>'Exhibit 5'!I71*($D$147/$D73)</f>
        <v>1164.3082216089811</v>
      </c>
      <c r="O73" s="18">
        <f>'Exhibit 5'!J71*($D$147/$D73)</f>
        <v>87.418136334080188</v>
      </c>
      <c r="P73" s="18">
        <f>'Exhibit 5'!K71*($D$147/$D73)</f>
        <v>68.414193652758414</v>
      </c>
    </row>
    <row r="74" spans="1:16">
      <c r="A74" s="5">
        <v>1938</v>
      </c>
      <c r="B74" s="6">
        <v>14</v>
      </c>
      <c r="C74" s="19">
        <f t="shared" si="4"/>
        <v>-1.4084507042253502E-2</v>
      </c>
      <c r="D74" s="21">
        <v>8.6811857229280101</v>
      </c>
      <c r="E74" s="19">
        <f t="shared" si="5"/>
        <v>-2.976650097721889E-2</v>
      </c>
      <c r="F74" s="19"/>
      <c r="G74" s="16">
        <f>'Exhibit 5'!B72*($B$147/$B74)</f>
        <v>202.37946428571428</v>
      </c>
      <c r="H74" s="16">
        <f>'Exhibit 5'!C72*($B$147/$B74)</f>
        <v>10.361828571428571</v>
      </c>
      <c r="I74" s="16">
        <f>'Exhibit 5'!D72*($B$147/$B74)</f>
        <v>8.2570821428571417</v>
      </c>
      <c r="J74" s="19">
        <f t="shared" si="6"/>
        <v>0.16674245294934931</v>
      </c>
      <c r="K74" s="20">
        <f>(1+ 'Exhibit 5'!F72)/(1+C74)-1</f>
        <v>2.3211428571428439E-2</v>
      </c>
      <c r="L74" s="20">
        <f t="shared" si="7"/>
        <v>0.14353102437792087</v>
      </c>
      <c r="M74" s="17">
        <v>0</v>
      </c>
      <c r="N74" s="18">
        <f>'Exhibit 5'!I72*($D$147/$D74)</f>
        <v>1124.2925656623379</v>
      </c>
      <c r="O74" s="18">
        <f>'Exhibit 5'!J72*($D$147/$D74)</f>
        <v>62.678331186750547</v>
      </c>
      <c r="P74" s="18">
        <f>'Exhibit 5'!K72*($D$147/$D74)</f>
        <v>49.620345522844183</v>
      </c>
    </row>
    <row r="75" spans="1:16">
      <c r="A75" s="5">
        <v>1939</v>
      </c>
      <c r="B75" s="6">
        <v>13.9</v>
      </c>
      <c r="C75" s="19">
        <f t="shared" si="4"/>
        <v>-7.1428571428571175E-3</v>
      </c>
      <c r="D75" s="21">
        <v>8.6015486519264854</v>
      </c>
      <c r="E75" s="19">
        <f t="shared" si="5"/>
        <v>-9.1735246247749425E-3</v>
      </c>
      <c r="F75" s="19"/>
      <c r="G75" s="16">
        <f>'Exhibit 5'!B73*($B$147/$B75)</f>
        <v>200.57406474820144</v>
      </c>
      <c r="H75" s="16">
        <f>'Exhibit 5'!C73*($B$147/$B75)</f>
        <v>14.676151079136691</v>
      </c>
      <c r="I75" s="16">
        <f>'Exhibit 5'!D73*($B$147/$B75)</f>
        <v>10.110237410071942</v>
      </c>
      <c r="J75" s="19">
        <f t="shared" si="6"/>
        <v>4.1035971223021495E-2</v>
      </c>
      <c r="K75" s="20">
        <f>(1+ 'Exhibit 5'!F73)/(1+C75)-1</f>
        <v>1.6057553956834392E-2</v>
      </c>
      <c r="L75" s="20">
        <f t="shared" si="7"/>
        <v>2.4978417266187103E-2</v>
      </c>
      <c r="M75" s="17">
        <v>0</v>
      </c>
      <c r="N75" s="18">
        <f>'Exhibit 5'!I73*($D$147/$D75)</f>
        <v>1215.0929634336158</v>
      </c>
      <c r="O75" s="18">
        <f>'Exhibit 5'!J73*($D$147/$D75)</f>
        <v>84.344847787149035</v>
      </c>
      <c r="P75" s="18">
        <f>'Exhibit 5'!K73*($D$147/$D75)</f>
        <v>65.894412333710179</v>
      </c>
    </row>
    <row r="76" spans="1:16">
      <c r="A76" s="5">
        <v>1940</v>
      </c>
      <c r="B76" s="6">
        <v>14.1</v>
      </c>
      <c r="C76" s="19">
        <f t="shared" si="4"/>
        <v>1.4388489208633004E-2</v>
      </c>
      <c r="D76" s="21">
        <v>8.6971438373788477</v>
      </c>
      <c r="E76" s="19">
        <f t="shared" si="5"/>
        <v>1.1113717926940048E-2</v>
      </c>
      <c r="F76" s="19"/>
      <c r="G76" s="16">
        <f>'Exhibit 5'!B74*($B$147/$B76)</f>
        <v>169.59686170212765</v>
      </c>
      <c r="H76" s="16">
        <f>'Exhibit 5'!C74*($B$147/$B76)</f>
        <v>16.8793085106383</v>
      </c>
      <c r="I76" s="16">
        <f>'Exhibit 5'!D74*($B$147/$B76)</f>
        <v>10.770606382978723</v>
      </c>
      <c r="J76" s="19">
        <f t="shared" si="6"/>
        <v>-0.10074381594879789</v>
      </c>
      <c r="K76" s="20">
        <f>(1+ 'Exhibit 5'!F74)/(1+C76)-1</f>
        <v>-8.663829787233901E-3</v>
      </c>
      <c r="L76" s="20">
        <f t="shared" si="7"/>
        <v>-9.2079986161563987E-2</v>
      </c>
      <c r="M76" s="17">
        <v>0</v>
      </c>
      <c r="N76" s="18">
        <f>'Exhibit 5'!I74*($D$147/$D76)</f>
        <v>1321.6502342263764</v>
      </c>
      <c r="O76" s="18">
        <f>'Exhibit 5'!J74*($D$147/$D76)</f>
        <v>125.12664939421315</v>
      </c>
      <c r="P76" s="18">
        <f>'Exhibit 5'!K74*($D$147/$D76)</f>
        <v>88.631376654234316</v>
      </c>
    </row>
    <row r="77" spans="1:16">
      <c r="A77" s="5">
        <v>1941</v>
      </c>
      <c r="B77" s="6">
        <v>15.7</v>
      </c>
      <c r="C77" s="19">
        <f t="shared" si="4"/>
        <v>0.11347517730496448</v>
      </c>
      <c r="D77" s="21">
        <v>9.2820512820512828</v>
      </c>
      <c r="E77" s="19">
        <f t="shared" si="5"/>
        <v>6.7252819501340433E-2</v>
      </c>
      <c r="F77" s="19"/>
      <c r="G77" s="16">
        <f>'Exhibit 5'!B75*($B$147/$B77)</f>
        <v>128.92474203821655</v>
      </c>
      <c r="H77" s="16">
        <f>'Exhibit 5'!C75*($B$147/$B77)</f>
        <v>16.747222929936306</v>
      </c>
      <c r="I77" s="16">
        <f>'Exhibit 5'!D75*($B$147/$B77)</f>
        <v>10.250455414012739</v>
      </c>
      <c r="J77" s="19">
        <f t="shared" si="6"/>
        <v>-0.17937633954176346</v>
      </c>
      <c r="K77" s="20">
        <f>(1+ 'Exhibit 5'!F75)/(1+C77)-1</f>
        <v>-9.688152866242028E-2</v>
      </c>
      <c r="L77" s="20">
        <f t="shared" si="7"/>
        <v>-8.2494810879343183E-2</v>
      </c>
      <c r="M77" s="17">
        <v>0</v>
      </c>
      <c r="N77" s="18">
        <f>'Exhibit 5'!I75*($D$147/$D77)</f>
        <v>1547.3476024693398</v>
      </c>
      <c r="O77" s="18">
        <f>'Exhibit 5'!J75*($D$147/$D77)</f>
        <v>186.85413036922571</v>
      </c>
      <c r="P77" s="18">
        <f>'Exhibit 5'!K75*($D$147/$D77)</f>
        <v>94.037699597584194</v>
      </c>
    </row>
    <row r="78" spans="1:16">
      <c r="A78" s="5">
        <v>1942</v>
      </c>
      <c r="B78" s="6">
        <v>16.899999999999999</v>
      </c>
      <c r="C78" s="19">
        <f t="shared" si="4"/>
        <v>7.6433121019108263E-2</v>
      </c>
      <c r="D78" s="21">
        <v>10.013607125185551</v>
      </c>
      <c r="E78" s="19">
        <f t="shared" si="5"/>
        <v>7.881402729899567E-2</v>
      </c>
      <c r="F78" s="19"/>
      <c r="G78" s="16">
        <f>'Exhibit 5'!B76*($B$147/$B78)</f>
        <v>135.32839349112427</v>
      </c>
      <c r="H78" s="16">
        <f>'Exhibit 5'!C76*($B$147/$B78)</f>
        <v>13.814494082840238</v>
      </c>
      <c r="I78" s="16">
        <f>'Exhibit 5'!D76*($B$147/$B78)</f>
        <v>7.9131568047337275</v>
      </c>
      <c r="J78" s="19">
        <f t="shared" si="6"/>
        <v>0.11104779448306035</v>
      </c>
      <c r="K78" s="20">
        <f>(1+ 'Exhibit 5'!F76)/(1+C78)-1</f>
        <v>-6.6082248520709985E-2</v>
      </c>
      <c r="L78" s="20">
        <f t="shared" si="7"/>
        <v>0.17713004300377033</v>
      </c>
      <c r="M78" s="17">
        <v>0</v>
      </c>
      <c r="N78" s="18">
        <f>'Exhibit 5'!I76*($D$147/$D78)</f>
        <v>1832.7850576354792</v>
      </c>
      <c r="O78" s="18">
        <f>'Exhibit 5'!J76*($D$147/$D78)</f>
        <v>230.93770954764528</v>
      </c>
      <c r="P78" s="18">
        <f>'Exhibit 5'!K76*($D$147/$D78)</f>
        <v>101.88428362396117</v>
      </c>
    </row>
    <row r="79" spans="1:16">
      <c r="A79" s="5">
        <v>1943</v>
      </c>
      <c r="B79" s="6">
        <v>17.399999999999999</v>
      </c>
      <c r="C79" s="19">
        <f t="shared" si="4"/>
        <v>2.9585798816567976E-2</v>
      </c>
      <c r="D79" s="21">
        <v>10.555407919213394</v>
      </c>
      <c r="E79" s="19">
        <f t="shared" si="5"/>
        <v>5.4106456070674325E-2</v>
      </c>
      <c r="F79" s="19"/>
      <c r="G79" s="16">
        <f>'Exhibit 5'!B77*($B$147/$B79)</f>
        <v>154.36668103448275</v>
      </c>
      <c r="H79" s="16">
        <f>'Exhibit 5'!C77*($B$147/$B79)</f>
        <v>12.245120689655172</v>
      </c>
      <c r="I79" s="16">
        <f>'Exhibit 5'!D77*($B$147/$B79)</f>
        <v>7.946301724137931</v>
      </c>
      <c r="J79" s="19">
        <f t="shared" si="6"/>
        <v>0.19940079514256737</v>
      </c>
      <c r="K79" s="20">
        <f>(1+ 'Exhibit 5'!F77)/(1+C79)-1</f>
        <v>-2.2616666666666618E-2</v>
      </c>
      <c r="L79" s="20">
        <f t="shared" si="7"/>
        <v>0.22201746180923398</v>
      </c>
      <c r="M79" s="17">
        <v>0</v>
      </c>
      <c r="N79" s="18">
        <f>'Exhibit 5'!I77*($D$147/$D79)</f>
        <v>2132.8457978359434</v>
      </c>
      <c r="O79" s="18">
        <f>'Exhibit 5'!J77*($D$147/$D79)</f>
        <v>265.26329912662538</v>
      </c>
      <c r="P79" s="18">
        <f>'Exhibit 5'!K77*($D$147/$D79)</f>
        <v>114.9116316054612</v>
      </c>
    </row>
    <row r="80" spans="1:16">
      <c r="A80" s="5">
        <v>1944</v>
      </c>
      <c r="B80" s="6">
        <v>17.8</v>
      </c>
      <c r="C80" s="19">
        <f t="shared" si="4"/>
        <v>2.2988505747126631E-2</v>
      </c>
      <c r="D80" s="21">
        <v>10.80895008605852</v>
      </c>
      <c r="E80" s="19">
        <f t="shared" si="5"/>
        <v>2.402012018726607E-2</v>
      </c>
      <c r="F80" s="19"/>
      <c r="G80" s="16">
        <f>'Exhibit 5'!B78*($B$147/$B80)</f>
        <v>171.78150842696627</v>
      </c>
      <c r="H80" s="16">
        <f>'Exhibit 5'!C78*($B$147/$B80)</f>
        <v>11.842609550561798</v>
      </c>
      <c r="I80" s="16">
        <f>'Exhibit 5'!D78*($B$147/$B80)</f>
        <v>8.1497528089887634</v>
      </c>
      <c r="J80" s="19">
        <f t="shared" si="6"/>
        <v>0.16560944389133825</v>
      </c>
      <c r="K80" s="20">
        <f>(1+ 'Exhibit 5'!F78)/(1+C80)-1</f>
        <v>-1.5726966292135103E-2</v>
      </c>
      <c r="L80" s="20">
        <f t="shared" si="7"/>
        <v>0.18133641018347335</v>
      </c>
      <c r="M80" s="17">
        <v>0</v>
      </c>
      <c r="N80" s="18">
        <f>'Exhibit 5'!I78*($D$147/$D80)</f>
        <v>2305.1511718838119</v>
      </c>
      <c r="O80" s="18">
        <f>'Exhibit 5'!J78*($D$147/$D80)</f>
        <v>260.08985014885593</v>
      </c>
      <c r="P80" s="18">
        <f>'Exhibit 5'!K78*($D$147/$D80)</f>
        <v>123.75242869985887</v>
      </c>
    </row>
    <row r="81" spans="1:16">
      <c r="A81" s="5">
        <v>1945</v>
      </c>
      <c r="B81" s="6">
        <v>18.2</v>
      </c>
      <c r="C81" s="19">
        <f t="shared" si="4"/>
        <v>2.2471910112359383E-2</v>
      </c>
      <c r="D81" s="21">
        <v>11.090664942557318</v>
      </c>
      <c r="E81" s="19">
        <f t="shared" si="5"/>
        <v>2.606311013149698E-2</v>
      </c>
      <c r="F81" s="19"/>
      <c r="G81" s="16">
        <f>'Exhibit 5'!B79*($B$147/$B81)</f>
        <v>224.42325824175822</v>
      </c>
      <c r="H81" s="16">
        <f>'Exhibit 5'!C79*($B$147/$B81)</f>
        <v>11.955956043956043</v>
      </c>
      <c r="I81" s="16">
        <f>'Exhibit 5'!D79*($B$147/$B81)</f>
        <v>8.2197197802197799</v>
      </c>
      <c r="J81" s="19">
        <f t="shared" si="6"/>
        <v>0.35429581537809862</v>
      </c>
      <c r="K81" s="20">
        <f>(1+ 'Exhibit 5'!F79)/(1+C81)-1</f>
        <v>-1.4936263736263444E-2</v>
      </c>
      <c r="L81" s="20">
        <f t="shared" si="7"/>
        <v>0.36923207911436207</v>
      </c>
      <c r="M81" s="17">
        <v>1</v>
      </c>
      <c r="N81" s="18">
        <f>'Exhibit 5'!I79*($D$147/$D81)</f>
        <v>2279.3053657766318</v>
      </c>
      <c r="O81" s="18">
        <f>'Exhibit 5'!J79*($D$147/$D81)</f>
        <v>206.46622595824198</v>
      </c>
      <c r="P81" s="18">
        <f>'Exhibit 5'!K79*($D$147/$D81)</f>
        <v>97.100452802143508</v>
      </c>
    </row>
    <row r="82" spans="1:16">
      <c r="A82" s="5">
        <v>1946</v>
      </c>
      <c r="B82" s="6">
        <v>21.5</v>
      </c>
      <c r="C82" s="19">
        <f t="shared" si="4"/>
        <v>0.18131868131868134</v>
      </c>
      <c r="D82" s="21">
        <v>12.408555313564527</v>
      </c>
      <c r="E82" s="19">
        <f t="shared" si="5"/>
        <v>0.11882879681543468</v>
      </c>
      <c r="F82" s="19"/>
      <c r="G82" s="16">
        <f>'Exhibit 5'!B80*($B$147/$B82)</f>
        <v>160.35230930232558</v>
      </c>
      <c r="H82" s="16">
        <f>'Exhibit 5'!C80*($B$147/$B82)</f>
        <v>11.175111627906976</v>
      </c>
      <c r="I82" s="16">
        <f>'Exhibit 5'!D80*($B$147/$B82)</f>
        <v>7.4852162790697667</v>
      </c>
      <c r="J82" s="19">
        <f t="shared" si="6"/>
        <v>-0.25213845081692177</v>
      </c>
      <c r="K82" s="20">
        <f>(1+ 'Exhibit 5'!F80)/(1+C82)-1</f>
        <v>-0.14713953488372089</v>
      </c>
      <c r="L82" s="20">
        <f t="shared" si="7"/>
        <v>-0.10499891593320088</v>
      </c>
      <c r="M82" s="17">
        <v>0</v>
      </c>
      <c r="N82" s="18">
        <f>'Exhibit 5'!I80*($D$147/$D82)</f>
        <v>2029.9160086020859</v>
      </c>
      <c r="O82" s="18">
        <f>'Exhibit 5'!J80*($D$147/$D82)</f>
        <v>163.52608710160817</v>
      </c>
      <c r="P82" s="18">
        <f>'Exhibit 5'!K80*($D$147/$D82)</f>
        <v>80.392713211963809</v>
      </c>
    </row>
    <row r="83" spans="1:16">
      <c r="A83" s="5">
        <v>1947</v>
      </c>
      <c r="B83" s="6">
        <v>23.7</v>
      </c>
      <c r="C83" s="19">
        <f t="shared" si="4"/>
        <v>0.10232558139534875</v>
      </c>
      <c r="D83" s="21">
        <v>13.755212442240506</v>
      </c>
      <c r="E83" s="19">
        <f t="shared" si="5"/>
        <v>0.10852650406480979</v>
      </c>
      <c r="F83" s="19"/>
      <c r="G83" s="16">
        <f>'Exhibit 5'!B81*($B$147/$B83)</f>
        <v>141.83299367088608</v>
      </c>
      <c r="H83" s="16">
        <f>'Exhibit 5'!C81*($B$147/$B83)</f>
        <v>15.397917721518988</v>
      </c>
      <c r="I83" s="16">
        <f>'Exhibit 5'!D81*($B$147/$B83)</f>
        <v>8.0336962025316456</v>
      </c>
      <c r="J83" s="19">
        <f t="shared" si="6"/>
        <v>-6.5391134524532712E-2</v>
      </c>
      <c r="K83" s="20">
        <f>(1+ 'Exhibit 5'!F81)/(1+C83)-1</f>
        <v>-8.593248945147669E-2</v>
      </c>
      <c r="L83" s="20">
        <f t="shared" si="7"/>
        <v>2.0541354926943978E-2</v>
      </c>
      <c r="M83" s="17">
        <v>0</v>
      </c>
      <c r="N83" s="18">
        <f>'Exhibit 5'!I81*($D$147/$D83)</f>
        <v>2011.6652420088574</v>
      </c>
      <c r="O83" s="18">
        <f>'Exhibit 5'!J81*($D$147/$D83)</f>
        <v>193.6670757362071</v>
      </c>
      <c r="P83" s="18">
        <f>'Exhibit 5'!K81*($D$147/$D83)</f>
        <v>100.54205633964793</v>
      </c>
    </row>
    <row r="84" spans="1:16">
      <c r="A84" s="5">
        <v>1948</v>
      </c>
      <c r="B84" s="6">
        <v>24</v>
      </c>
      <c r="C84" s="19">
        <f t="shared" si="4"/>
        <v>1.2658227848101333E-2</v>
      </c>
      <c r="D84" s="21">
        <v>14.524747665569171</v>
      </c>
      <c r="E84" s="19">
        <f t="shared" si="5"/>
        <v>5.5944990058133914E-2</v>
      </c>
      <c r="F84" s="19"/>
      <c r="G84" s="16">
        <f>'Exhibit 5'!B82*($B$147/$B84)</f>
        <v>145.06559999999999</v>
      </c>
      <c r="H84" s="16">
        <f>'Exhibit 5'!C82*($B$147/$B84)</f>
        <v>21.62761875</v>
      </c>
      <c r="I84" s="16">
        <f>'Exhibit 5'!D82*($B$147/$B84)</f>
        <v>8.7832687499999995</v>
      </c>
      <c r="J84" s="19">
        <f t="shared" si="6"/>
        <v>8.4718476062036308E-2</v>
      </c>
      <c r="K84" s="20">
        <f>(1+ 'Exhibit 5'!F82)/(1+C84)-1</f>
        <v>-2.5262500000000632E-3</v>
      </c>
      <c r="L84" s="20">
        <f t="shared" si="7"/>
        <v>8.7244726062036371E-2</v>
      </c>
      <c r="M84" s="17">
        <v>0</v>
      </c>
      <c r="N84" s="18">
        <f>'Exhibit 5'!I82*($D$147/$D84)</f>
        <v>2100.1984638058211</v>
      </c>
      <c r="O84" s="18">
        <f>'Exhibit 5'!J82*($D$147/$D84)</f>
        <v>241.15991278929718</v>
      </c>
      <c r="P84" s="18">
        <f>'Exhibit 5'!K82*($D$147/$D84)</f>
        <v>144.38376655669896</v>
      </c>
    </row>
    <row r="85" spans="1:16">
      <c r="A85" s="5">
        <v>1949</v>
      </c>
      <c r="B85" s="6">
        <v>23.5</v>
      </c>
      <c r="C85" s="19">
        <f t="shared" si="4"/>
        <v>-2.083333333333337E-2</v>
      </c>
      <c r="D85" s="21">
        <v>14.497314307416852</v>
      </c>
      <c r="E85" s="19">
        <f t="shared" si="5"/>
        <v>-1.888732168294327E-3</v>
      </c>
      <c r="F85" s="19"/>
      <c r="G85" s="16">
        <f>'Exhibit 5'!B83*($B$147/$B85)</f>
        <v>162.81298723404254</v>
      </c>
      <c r="H85" s="16">
        <f>'Exhibit 5'!C83*($B$147/$B85)</f>
        <v>22.377140425531916</v>
      </c>
      <c r="I85" s="16">
        <f>'Exhibit 5'!D83*($B$147/$B85)</f>
        <v>10.995663829787233</v>
      </c>
      <c r="J85" s="19">
        <f t="shared" si="6"/>
        <v>0.19813829787234027</v>
      </c>
      <c r="K85" s="20">
        <f>(1+ 'Exhibit 5'!F83)/(1+C85)-1</f>
        <v>3.5063829787234102E-2</v>
      </c>
      <c r="L85" s="20">
        <f t="shared" si="7"/>
        <v>0.16307446808510617</v>
      </c>
      <c r="M85" s="17">
        <v>1</v>
      </c>
      <c r="N85" s="18">
        <f>'Exhibit 5'!I83*($D$147/$D85)</f>
        <v>2089.316019129114</v>
      </c>
      <c r="O85" s="18">
        <f>'Exhibit 5'!J83*($D$147/$D85)</f>
        <v>224.41380894088911</v>
      </c>
      <c r="P85" s="18">
        <f>'Exhibit 5'!K83*($D$147/$D85)</f>
        <v>144.65698485736755</v>
      </c>
    </row>
    <row r="86" spans="1:16">
      <c r="A86" s="5">
        <v>1950</v>
      </c>
      <c r="B86" s="6">
        <v>25.4</v>
      </c>
      <c r="C86" s="19">
        <f t="shared" si="4"/>
        <v>8.085106382978724E-2</v>
      </c>
      <c r="D86" s="21">
        <v>14.654226125137212</v>
      </c>
      <c r="E86" s="19">
        <f t="shared" si="5"/>
        <v>1.0823509402709375E-2</v>
      </c>
      <c r="F86" s="19"/>
      <c r="G86" s="16">
        <f>'Exhibit 5'!B84*($B$147/$B86)</f>
        <v>189.27419881889764</v>
      </c>
      <c r="H86" s="16">
        <f>'Exhibit 5'!C84*($B$147/$B86)</f>
        <v>25.343645669291337</v>
      </c>
      <c r="I86" s="16">
        <f>'Exhibit 5'!D84*($B$147/$B86)</f>
        <v>13.11801377952756</v>
      </c>
      <c r="J86" s="19">
        <f t="shared" si="6"/>
        <v>0.24309624211665493</v>
      </c>
      <c r="K86" s="20">
        <f>(1+ 'Exhibit 5'!F84)/(1+C86)-1</f>
        <v>-6.0185039370078686E-2</v>
      </c>
      <c r="L86" s="20">
        <f t="shared" si="7"/>
        <v>0.30328128148673361</v>
      </c>
      <c r="M86" s="17">
        <v>0</v>
      </c>
      <c r="N86" s="18">
        <f>'Exhibit 5'!I84*($D$147/$D86)</f>
        <v>2271.9370438601109</v>
      </c>
      <c r="O86" s="18">
        <f>'Exhibit 5'!J84*($D$147/$D86)</f>
        <v>275.3863083466801</v>
      </c>
      <c r="P86" s="18">
        <f>'Exhibit 5'!K84*($D$147/$D86)</f>
        <v>136.91959712742241</v>
      </c>
    </row>
    <row r="87" spans="1:16">
      <c r="A87" s="5">
        <v>1951</v>
      </c>
      <c r="B87" s="6">
        <v>26.5</v>
      </c>
      <c r="C87" s="19">
        <f t="shared" si="4"/>
        <v>4.3307086614173373E-2</v>
      </c>
      <c r="D87" s="21">
        <v>15.713425647200481</v>
      </c>
      <c r="E87" s="19">
        <f t="shared" si="5"/>
        <v>7.2279458022444842E-2</v>
      </c>
      <c r="F87" s="19"/>
      <c r="G87" s="16">
        <f>'Exhibit 5'!B85*($B$147/$B87)</f>
        <v>206.90665471698114</v>
      </c>
      <c r="H87" s="16">
        <f>'Exhibit 5'!C85*($B$147/$B87)</f>
        <v>20.870286792452831</v>
      </c>
      <c r="I87" s="16">
        <f>'Exhibit 5'!D85*($B$147/$B87)</f>
        <v>12.060288679245282</v>
      </c>
      <c r="J87" s="19">
        <f t="shared" si="6"/>
        <v>0.15687687367119452</v>
      </c>
      <c r="K87" s="20">
        <f>(1+ 'Exhibit 5'!F85)/(1+C87)-1</f>
        <v>-2.8857358490566032E-2</v>
      </c>
      <c r="L87" s="20">
        <f t="shared" si="7"/>
        <v>0.18573423216176055</v>
      </c>
      <c r="M87" s="17">
        <v>0</v>
      </c>
      <c r="N87" s="18">
        <f>'Exhibit 5'!I85*($D$147/$D87)</f>
        <v>2447.7565406681656</v>
      </c>
      <c r="O87" s="18">
        <f>'Exhibit 5'!J85*($D$147/$D87)</f>
        <v>294.33677235267066</v>
      </c>
      <c r="P87" s="18">
        <f>'Exhibit 5'!K85*($D$147/$D87)</f>
        <v>131.29728570633839</v>
      </c>
    </row>
    <row r="88" spans="1:16">
      <c r="A88" s="5">
        <v>1952</v>
      </c>
      <c r="B88" s="6">
        <v>26.6</v>
      </c>
      <c r="C88" s="19">
        <f t="shared" si="4"/>
        <v>3.7735849056603765E-3</v>
      </c>
      <c r="D88" s="21">
        <v>15.981266726137378</v>
      </c>
      <c r="E88" s="19">
        <f t="shared" si="5"/>
        <v>1.7045365215102803E-2</v>
      </c>
      <c r="F88" s="19"/>
      <c r="G88" s="16">
        <f>'Exhibit 5'!B86*($B$147/$B88)</f>
        <v>223.08607894736841</v>
      </c>
      <c r="H88" s="16">
        <f>'Exhibit 5'!C86*($B$147/$B88)</f>
        <v>20.450977443609023</v>
      </c>
      <c r="I88" s="16">
        <f>'Exhibit 5'!D86*($B$147/$B88)</f>
        <v>12.014949248120301</v>
      </c>
      <c r="J88" s="19">
        <f t="shared" si="6"/>
        <v>0.13626615111569729</v>
      </c>
      <c r="K88" s="20">
        <f>(1+ 'Exhibit 5'!F86)/(1+C88)-1</f>
        <v>1.7360902255639132E-2</v>
      </c>
      <c r="L88" s="20">
        <f t="shared" si="7"/>
        <v>0.11890524886005815</v>
      </c>
      <c r="M88" s="17">
        <v>0</v>
      </c>
      <c r="N88" s="18">
        <f>'Exhibit 5'!I86*($D$147/$D88)</f>
        <v>2541.5042672060517</v>
      </c>
      <c r="O88" s="18">
        <f>'Exhibit 5'!J86*($D$147/$D88)</f>
        <v>275.21731947416913</v>
      </c>
      <c r="P88" s="18">
        <f>'Exhibit 5'!K86*($D$147/$D88)</f>
        <v>137.60865973708457</v>
      </c>
    </row>
    <row r="89" spans="1:16">
      <c r="A89" s="5">
        <v>1953</v>
      </c>
      <c r="B89" s="6">
        <v>26.9</v>
      </c>
      <c r="C89" s="19">
        <f t="shared" si="4"/>
        <v>1.1278195488721776E-2</v>
      </c>
      <c r="D89" s="21">
        <v>16.173460685655808</v>
      </c>
      <c r="E89" s="19">
        <f t="shared" si="5"/>
        <v>1.2026203104669841E-2</v>
      </c>
      <c r="F89" s="19"/>
      <c r="G89" s="16">
        <f>'Exhibit 5'!B87*($B$147/$B89)</f>
        <v>214.53126022304835</v>
      </c>
      <c r="H89" s="16">
        <f>'Exhibit 5'!C87*($B$147/$B89)</f>
        <v>21.14978252788104</v>
      </c>
      <c r="I89" s="16">
        <f>'Exhibit 5'!D87*($B$147/$B89)</f>
        <v>12.218001858736059</v>
      </c>
      <c r="J89" s="19">
        <f t="shared" si="6"/>
        <v>1.6420491819573613E-2</v>
      </c>
      <c r="K89" s="20">
        <f>(1+ 'Exhibit 5'!F87)/(1+C89)-1</f>
        <v>1.2481040892193374E-2</v>
      </c>
      <c r="L89" s="20">
        <f t="shared" si="7"/>
        <v>3.9394509273802392E-3</v>
      </c>
      <c r="M89" s="17">
        <v>1</v>
      </c>
      <c r="N89" s="18">
        <f>'Exhibit 5'!I87*($D$147/$D89)</f>
        <v>2658.4905474806565</v>
      </c>
      <c r="O89" s="18">
        <f>'Exhibit 5'!J87*($D$147/$D89)</f>
        <v>274.04951333111961</v>
      </c>
      <c r="P89" s="18">
        <f>'Exhibit 5'!K87*($D$147/$D89)</f>
        <v>131.76805244565341</v>
      </c>
    </row>
    <row r="90" spans="1:16">
      <c r="A90" s="5">
        <v>1954</v>
      </c>
      <c r="B90" s="6">
        <v>26.7</v>
      </c>
      <c r="C90" s="19">
        <f t="shared" si="4"/>
        <v>-7.4349442379182396E-3</v>
      </c>
      <c r="D90" s="21">
        <v>16.323377960865088</v>
      </c>
      <c r="E90" s="19">
        <f t="shared" si="5"/>
        <v>9.2693380917692192E-3</v>
      </c>
      <c r="F90" s="19"/>
      <c r="G90" s="16">
        <f>'Exhibit 5'!B88*($B$147/$B90)</f>
        <v>302.22000000000003</v>
      </c>
      <c r="H90" s="16">
        <f>'Exhibit 5'!C88*($B$147/$B90)</f>
        <v>23.515432584269664</v>
      </c>
      <c r="I90" s="16">
        <f>'Exhibit 5'!D88*($B$147/$B90)</f>
        <v>13.073561797752809</v>
      </c>
      <c r="J90" s="19">
        <f t="shared" si="6"/>
        <v>0.46968586988181493</v>
      </c>
      <c r="K90" s="20">
        <f>(1+ 'Exhibit 5'!F88)/(1+C90)-1</f>
        <v>3.3483895131086294E-2</v>
      </c>
      <c r="L90" s="20">
        <f t="shared" si="7"/>
        <v>0.43620197475072864</v>
      </c>
      <c r="M90" s="17">
        <v>0</v>
      </c>
      <c r="N90" s="18">
        <f>'Exhibit 5'!I88*($D$147/$D90)</f>
        <v>2641.7134452707323</v>
      </c>
      <c r="O90" s="18">
        <f>'Exhibit 5'!J88*($D$147/$D90)</f>
        <v>265.97693205538656</v>
      </c>
      <c r="P90" s="18">
        <f>'Exhibit 5'!K88*($D$147/$D90)</f>
        <v>143.75254552340738</v>
      </c>
    </row>
    <row r="91" spans="1:16">
      <c r="A91" s="5">
        <v>1955</v>
      </c>
      <c r="B91" s="6">
        <v>26.8</v>
      </c>
      <c r="C91" s="19">
        <f t="shared" si="4"/>
        <v>3.7453183520599342E-3</v>
      </c>
      <c r="D91" s="21">
        <v>16.599951965415102</v>
      </c>
      <c r="E91" s="19">
        <f t="shared" si="5"/>
        <v>1.6943429553190059E-2</v>
      </c>
      <c r="F91" s="19"/>
      <c r="G91" s="16">
        <f>'Exhibit 5'!B89*($B$147/$B91)</f>
        <v>373.40521455223882</v>
      </c>
      <c r="H91" s="16">
        <f>'Exhibit 5'!C89*($B$147/$B91)</f>
        <v>30.616690298507464</v>
      </c>
      <c r="I91" s="16">
        <f>'Exhibit 5'!D89*($B$147/$B91)</f>
        <v>13.870544776119402</v>
      </c>
      <c r="J91" s="19">
        <f t="shared" si="6"/>
        <v>0.28143656716417897</v>
      </c>
      <c r="K91" s="20">
        <f>(1+ 'Exhibit 5'!F89)/(1+C91)-1</f>
        <v>1.4201492537313509E-2</v>
      </c>
      <c r="L91" s="20">
        <f t="shared" si="7"/>
        <v>0.26723507462686547</v>
      </c>
      <c r="M91" s="17">
        <v>0</v>
      </c>
      <c r="N91" s="18">
        <f>'Exhibit 5'!I89*($D$147/$D91)</f>
        <v>2831.9295095156813</v>
      </c>
      <c r="O91" s="18">
        <f>'Exhibit 5'!J89*($D$147/$D91)</f>
        <v>334.61428976674313</v>
      </c>
      <c r="P91" s="18">
        <f>'Exhibit 5'!K89*($D$147/$D91)</f>
        <v>184.37930252453194</v>
      </c>
    </row>
    <row r="92" spans="1:16">
      <c r="A92" s="5">
        <v>1956</v>
      </c>
      <c r="B92" s="6">
        <v>27.6</v>
      </c>
      <c r="C92" s="19">
        <f t="shared" si="4"/>
        <v>2.9850746268656803E-2</v>
      </c>
      <c r="D92" s="21">
        <v>17.169100329722092</v>
      </c>
      <c r="E92" s="19">
        <f t="shared" si="5"/>
        <v>3.4286145254683431E-2</v>
      </c>
      <c r="F92" s="19"/>
      <c r="G92" s="16">
        <f>'Exhibit 5'!B90*($B$147/$B92)</f>
        <v>373.09387499999991</v>
      </c>
      <c r="H92" s="16">
        <f>'Exhibit 5'!C90*($B$147/$B92)</f>
        <v>28.004624999999997</v>
      </c>
      <c r="I92" s="16">
        <f>'Exhibit 5'!D90*($B$147/$B92)</f>
        <v>14.289749999999998</v>
      </c>
      <c r="J92" s="19">
        <f t="shared" si="6"/>
        <v>3.7434963152625178E-2</v>
      </c>
      <c r="K92" s="20">
        <f>(1+ 'Exhibit 5'!F90)/(1+C92)-1</f>
        <v>-1.1410144927536336E-2</v>
      </c>
      <c r="L92" s="20">
        <f t="shared" si="7"/>
        <v>4.8845108080161515E-2</v>
      </c>
      <c r="M92" s="17">
        <v>0</v>
      </c>
      <c r="N92" s="18">
        <f>'Exhibit 5'!I90*($D$147/$D92)</f>
        <v>2887.9287560812386</v>
      </c>
      <c r="O92" s="18">
        <f>'Exhibit 5'!J90*($D$147/$D92)</f>
        <v>316.91947940534851</v>
      </c>
      <c r="P92" s="18">
        <f>'Exhibit 5'!K90*($D$147/$D92)</f>
        <v>171.66471801123046</v>
      </c>
    </row>
    <row r="93" spans="1:16">
      <c r="A93" s="5">
        <v>1957</v>
      </c>
      <c r="B93" s="6">
        <v>28.6</v>
      </c>
      <c r="C93" s="19">
        <f t="shared" si="4"/>
        <v>3.6231884057970953E-2</v>
      </c>
      <c r="D93" s="21">
        <v>17.742804371248265</v>
      </c>
      <c r="E93" s="19">
        <f t="shared" si="5"/>
        <v>3.341491577942568E-2</v>
      </c>
      <c r="F93" s="19"/>
      <c r="G93" s="16">
        <f>'Exhibit 5'!B91*($B$147/$B93)</f>
        <v>325.89037762237757</v>
      </c>
      <c r="H93" s="16">
        <f>'Exhibit 5'!C91*($B$147/$B93)</f>
        <v>26.708428321678319</v>
      </c>
      <c r="I93" s="16">
        <f>'Exhibit 5'!D91*($B$147/$B93)</f>
        <v>14.186375874125872</v>
      </c>
      <c r="J93" s="19">
        <f t="shared" si="6"/>
        <v>-8.849547986682027E-2</v>
      </c>
      <c r="K93" s="20">
        <f>(1+ 'Exhibit 5'!F91)/(1+C93)-1</f>
        <v>-3.987412587412531E-3</v>
      </c>
      <c r="L93" s="20">
        <f t="shared" si="7"/>
        <v>-8.4508067279407739E-2</v>
      </c>
      <c r="M93" s="17">
        <v>1</v>
      </c>
      <c r="N93" s="18">
        <f>'Exhibit 5'!I91*($D$147/$D93)</f>
        <v>2945.9684610236786</v>
      </c>
      <c r="O93" s="18">
        <f>'Exhibit 5'!J91*($D$147/$D93)</f>
        <v>304.11645791526155</v>
      </c>
      <c r="P93" s="18">
        <f>'Exhibit 5'!K91*($D$147/$D93)</f>
        <v>167.39183187772798</v>
      </c>
    </row>
    <row r="94" spans="1:16">
      <c r="A94" s="5">
        <v>1958</v>
      </c>
      <c r="B94" s="6">
        <v>29</v>
      </c>
      <c r="C94" s="19">
        <f t="shared" si="4"/>
        <v>1.3986013986013957E-2</v>
      </c>
      <c r="D94" s="21">
        <v>18.14087132095985</v>
      </c>
      <c r="E94" s="19">
        <f t="shared" si="5"/>
        <v>2.2435402058348819E-2</v>
      </c>
      <c r="F94" s="19"/>
      <c r="G94" s="16">
        <f>'Exhibit 5'!B92*($B$147/$B94)</f>
        <v>434.72783793103446</v>
      </c>
      <c r="H94" s="16">
        <f>'Exhibit 5'!C92*($B$147/$B94)</f>
        <v>22.588339655172415</v>
      </c>
      <c r="I94" s="16">
        <f>'Exhibit 5'!D92*($B$147/$B94)</f>
        <v>13.678060344827585</v>
      </c>
      <c r="J94" s="19">
        <f t="shared" si="6"/>
        <v>0.3759408962833759</v>
      </c>
      <c r="K94" s="20">
        <f>(1+ 'Exhibit 5'!F92)/(1+C94)-1</f>
        <v>2.4274482758620763E-2</v>
      </c>
      <c r="L94" s="20">
        <f t="shared" si="7"/>
        <v>0.35166641352475514</v>
      </c>
      <c r="M94" s="17">
        <v>0</v>
      </c>
      <c r="N94" s="18">
        <f>'Exhibit 5'!I92*($D$147/$D94)</f>
        <v>2919.4425021242037</v>
      </c>
      <c r="O94" s="18">
        <f>'Exhibit 5'!J92*($D$147/$D94)</f>
        <v>265.57428583107588</v>
      </c>
      <c r="P94" s="18">
        <f>'Exhibit 5'!K92*($D$147/$D94)</f>
        <v>146.84695804777138</v>
      </c>
    </row>
    <row r="95" spans="1:16">
      <c r="A95" s="5">
        <v>1959</v>
      </c>
      <c r="B95" s="6">
        <v>29.3</v>
      </c>
      <c r="C95" s="19">
        <f t="shared" si="4"/>
        <v>1.0344827586207028E-2</v>
      </c>
      <c r="D95" s="21">
        <v>18.354407449005471</v>
      </c>
      <c r="E95" s="19">
        <f t="shared" si="5"/>
        <v>1.1770996236487363E-2</v>
      </c>
      <c r="F95" s="19"/>
      <c r="G95" s="16">
        <f>'Exhibit 5'!B93*($B$147/$B95)</f>
        <v>448.92047610921497</v>
      </c>
      <c r="H95" s="16">
        <f>'Exhibit 5'!C93*($B$147/$B95)</f>
        <v>26.225063139931741</v>
      </c>
      <c r="I95" s="16">
        <f>'Exhibit 5'!D93*($B$147/$B95)</f>
        <v>14.156892491467577</v>
      </c>
      <c r="J95" s="19">
        <f t="shared" si="6"/>
        <v>6.5212135492794143E-2</v>
      </c>
      <c r="K95" s="20">
        <f>(1+ 'Exhibit 5'!F93)/(1+C95)-1</f>
        <v>1.4901023890784959E-2</v>
      </c>
      <c r="L95" s="20">
        <f t="shared" si="7"/>
        <v>5.0311111602009184E-2</v>
      </c>
      <c r="M95" s="17">
        <v>0</v>
      </c>
      <c r="N95" s="18">
        <f>'Exhibit 5'!I93*($D$147/$D95)</f>
        <v>3128.8162033521066</v>
      </c>
      <c r="O95" s="18">
        <f>'Exhibit 5'!J93*($D$147/$D95)</f>
        <v>332.27459877683242</v>
      </c>
      <c r="P95" s="18">
        <f>'Exhibit 5'!K93*($D$147/$D95)</f>
        <v>185.90084429707542</v>
      </c>
    </row>
    <row r="96" spans="1:16">
      <c r="A96" s="5">
        <v>1960</v>
      </c>
      <c r="B96" s="6">
        <v>29.8</v>
      </c>
      <c r="C96" s="19">
        <f t="shared" si="4"/>
        <v>1.7064846416382284E-2</v>
      </c>
      <c r="D96" s="21">
        <v>18.610570974014497</v>
      </c>
      <c r="E96" s="19">
        <f t="shared" si="5"/>
        <v>1.3956512936782683E-2</v>
      </c>
      <c r="F96" s="19"/>
      <c r="G96" s="16">
        <f>'Exhibit 5'!B94*($B$147/$B96)</f>
        <v>454.24274496644296</v>
      </c>
      <c r="H96" s="16">
        <f>'Exhibit 5'!C94*($B$147/$B96)</f>
        <v>24.872300335570468</v>
      </c>
      <c r="I96" s="16">
        <f>'Exhibit 5'!D94*($B$147/$B96)</f>
        <v>14.832105704697986</v>
      </c>
      <c r="J96" s="19">
        <f t="shared" si="6"/>
        <v>4.4895200006476843E-2</v>
      </c>
      <c r="K96" s="20">
        <f>(1+ 'Exhibit 5'!F94)/(1+C96)-1</f>
        <v>1.999395973154372E-2</v>
      </c>
      <c r="L96" s="20">
        <f t="shared" si="7"/>
        <v>2.4901240274933123E-2</v>
      </c>
      <c r="M96" s="17">
        <v>1</v>
      </c>
      <c r="N96" s="18">
        <f>'Exhibit 5'!I94*($D$147/$D96)</f>
        <v>3206.3536216736466</v>
      </c>
      <c r="O96" s="18">
        <f>'Exhibit 5'!J94*($D$147/$D96)</f>
        <v>323.43726692794576</v>
      </c>
      <c r="P96" s="18">
        <f>'Exhibit 5'!K94*($D$147/$D96)</f>
        <v>184.56024836001424</v>
      </c>
    </row>
    <row r="97" spans="1:16">
      <c r="A97" s="5">
        <v>1961</v>
      </c>
      <c r="B97" s="6">
        <v>30</v>
      </c>
      <c r="C97" s="19">
        <f t="shared" si="4"/>
        <v>6.7114093959730337E-3</v>
      </c>
      <c r="D97" s="21">
        <v>18.822553897180761</v>
      </c>
      <c r="E97" s="19">
        <f t="shared" si="5"/>
        <v>1.1390457792093134E-2</v>
      </c>
      <c r="F97" s="19"/>
      <c r="G97" s="16">
        <f>'Exhibit 5'!B95*($B$147/$B97)</f>
        <v>521.85838499999988</v>
      </c>
      <c r="H97" s="16">
        <f>'Exhibit 5'!C95*($B$147/$B97)</f>
        <v>24.102044999999997</v>
      </c>
      <c r="I97" s="16">
        <f>'Exhibit 5'!D95*($B$147/$B97)</f>
        <v>15.26211</v>
      </c>
      <c r="J97" s="19">
        <f t="shared" si="6"/>
        <v>0.18245255637419033</v>
      </c>
      <c r="K97" s="20">
        <f>(1+ 'Exhibit 5'!F95)/(1+C97)-1</f>
        <v>3.5848000000000102E-2</v>
      </c>
      <c r="L97" s="20">
        <f t="shared" si="7"/>
        <v>0.14660455637419023</v>
      </c>
      <c r="M97" s="17">
        <v>0</v>
      </c>
      <c r="N97" s="18">
        <f>'Exhibit 5'!I95*($D$147/$D97)</f>
        <v>3281.0570700272947</v>
      </c>
      <c r="O97" s="18">
        <f>'Exhibit 5'!J95*($D$147/$D97)</f>
        <v>326.41940748068907</v>
      </c>
      <c r="P97" s="18">
        <f>'Exhibit 5'!K95*($D$147/$D97)</f>
        <v>188.50419657095142</v>
      </c>
    </row>
    <row r="98" spans="1:16">
      <c r="A98" s="5">
        <v>1962</v>
      </c>
      <c r="B98" s="6">
        <v>30.4</v>
      </c>
      <c r="C98" s="19">
        <f t="shared" si="4"/>
        <v>1.3333333333333197E-2</v>
      </c>
      <c r="D98" s="21">
        <v>19.079418854648512</v>
      </c>
      <c r="E98" s="19">
        <f t="shared" si="5"/>
        <v>1.3646658092780095E-2</v>
      </c>
      <c r="F98" s="19"/>
      <c r="G98" s="16">
        <f>'Exhibit 5'!B96*($B$147/$B98)</f>
        <v>485.09292434210533</v>
      </c>
      <c r="H98" s="16">
        <f>'Exhibit 5'!C96*($B$147/$B98)</f>
        <v>27.363833881578948</v>
      </c>
      <c r="I98" s="16">
        <f>'Exhibit 5'!D96*($B$147/$B98)</f>
        <v>15.881462171052632</v>
      </c>
      <c r="J98" s="19">
        <f t="shared" si="6"/>
        <v>-4.0018516684065419E-2</v>
      </c>
      <c r="K98" s="20">
        <f>(1+ 'Exhibit 5'!F96)/(1+C98)-1</f>
        <v>1.5559210526315814E-2</v>
      </c>
      <c r="L98" s="20">
        <f t="shared" si="7"/>
        <v>-5.5577727210381234E-2</v>
      </c>
      <c r="M98" s="17">
        <v>0</v>
      </c>
      <c r="N98" s="18">
        <f>'Exhibit 5'!I96*($D$147/$D98)</f>
        <v>3479.8884029746378</v>
      </c>
      <c r="O98" s="18">
        <f>'Exhibit 5'!J96*($D$147/$D98)</f>
        <v>370.15032867563582</v>
      </c>
      <c r="P98" s="18">
        <f>'Exhibit 5'!K96*($D$147/$D98)</f>
        <v>227.55630157747754</v>
      </c>
    </row>
    <row r="99" spans="1:16">
      <c r="A99" s="5">
        <v>1963</v>
      </c>
      <c r="B99" s="6">
        <v>30.9</v>
      </c>
      <c r="C99" s="19">
        <f t="shared" si="4"/>
        <v>1.6447368421052655E-2</v>
      </c>
      <c r="D99" s="21">
        <v>19.28214731585518</v>
      </c>
      <c r="E99" s="19">
        <f t="shared" si="5"/>
        <v>1.0625505040331662E-2</v>
      </c>
      <c r="F99" s="19"/>
      <c r="G99" s="16">
        <f>'Exhibit 5'!B97*($B$147/$B99)</f>
        <v>560.79415048543694</v>
      </c>
      <c r="H99" s="16">
        <f>'Exhibit 5'!C97*($B$147/$B99)</f>
        <v>29.488456310679609</v>
      </c>
      <c r="I99" s="16">
        <f>'Exhibit 5'!D97*($B$147/$B99)</f>
        <v>16.724796116504855</v>
      </c>
      <c r="J99" s="19">
        <f t="shared" si="6"/>
        <v>0.19053261266423727</v>
      </c>
      <c r="K99" s="20">
        <f>(1+ 'Exhibit 5'!F97)/(1+C99)-1</f>
        <v>1.7170226537216893E-2</v>
      </c>
      <c r="L99" s="20">
        <f t="shared" si="7"/>
        <v>0.17336238612702037</v>
      </c>
      <c r="M99" s="17">
        <v>0</v>
      </c>
      <c r="N99" s="18">
        <f>'Exhibit 5'!I97*($D$147/$D99)</f>
        <v>3632.0159108511098</v>
      </c>
      <c r="O99" s="18">
        <f>'Exhibit 5'!J97*($D$147/$D99)</f>
        <v>401.53235142623959</v>
      </c>
      <c r="P99" s="18">
        <f>'Exhibit 5'!K97*($D$147/$D99)</f>
        <v>246.91594084776079</v>
      </c>
    </row>
    <row r="100" spans="1:16">
      <c r="A100" s="5">
        <v>1964</v>
      </c>
      <c r="B100" s="6">
        <v>31.2</v>
      </c>
      <c r="C100" s="19">
        <f t="shared" si="4"/>
        <v>9.7087378640776656E-3</v>
      </c>
      <c r="D100" s="21">
        <v>19.578686493184634</v>
      </c>
      <c r="E100" s="19">
        <f t="shared" si="5"/>
        <v>1.5378949889342408E-2</v>
      </c>
      <c r="F100" s="19"/>
      <c r="G100" s="16">
        <f>'Exhibit 5'!B98*($B$147/$B100)</f>
        <v>625.65351923076923</v>
      </c>
      <c r="H100" s="16">
        <f>'Exhibit 5'!C98*($B$147/$B100)</f>
        <v>33.055312499999999</v>
      </c>
      <c r="I100" s="16">
        <f>'Exhibit 5'!D98*($B$147/$B100)</f>
        <v>18.162259615384613</v>
      </c>
      <c r="J100" s="19">
        <f t="shared" si="6"/>
        <v>0.14804296423001451</v>
      </c>
      <c r="K100" s="20">
        <f>(1+ 'Exhibit 5'!F98)/(1+C100)-1</f>
        <v>2.5048076923076756E-2</v>
      </c>
      <c r="L100" s="20">
        <f t="shared" si="7"/>
        <v>0.12299488730693775</v>
      </c>
      <c r="M100" s="17">
        <v>0</v>
      </c>
      <c r="N100" s="18">
        <f>'Exhibit 5'!I98*($D$147/$D100)</f>
        <v>3842.1831236700227</v>
      </c>
      <c r="O100" s="18">
        <f>'Exhibit 5'!J98*($D$147/$D100)</f>
        <v>437.13807389554955</v>
      </c>
      <c r="P100" s="18">
        <f>'Exhibit 5'!K98*($D$147/$D100)</f>
        <v>274.4416516907159</v>
      </c>
    </row>
    <row r="101" spans="1:16">
      <c r="A101" s="5">
        <v>1965</v>
      </c>
      <c r="B101" s="6">
        <v>31.8</v>
      </c>
      <c r="C101" s="19">
        <f t="shared" si="4"/>
        <v>1.9230769230769384E-2</v>
      </c>
      <c r="D101" s="21">
        <v>19.93623509841974</v>
      </c>
      <c r="E101" s="19">
        <f t="shared" si="5"/>
        <v>1.8262134457261325E-2</v>
      </c>
      <c r="F101" s="19"/>
      <c r="G101" s="16">
        <f>'Exhibit 5'!B99*($B$147/$B101)</f>
        <v>665.16911320754707</v>
      </c>
      <c r="H101" s="16">
        <f>'Exhibit 5'!C99*($B$147/$B101)</f>
        <v>36.993438679245287</v>
      </c>
      <c r="I101" s="16">
        <f>'Exhibit 5'!D99*($B$147/$B101)</f>
        <v>19.387698113207549</v>
      </c>
      <c r="J101" s="19">
        <f t="shared" si="6"/>
        <v>9.4146824527425288E-2</v>
      </c>
      <c r="K101" s="20">
        <f>(1+ 'Exhibit 5'!F99)/(1+C101)-1</f>
        <v>2.126037735849029E-2</v>
      </c>
      <c r="L101" s="20">
        <f t="shared" si="7"/>
        <v>7.2886447168934998E-2</v>
      </c>
      <c r="M101" s="17">
        <v>0</v>
      </c>
      <c r="N101" s="18">
        <f>'Exhibit 5'!I99*($D$147/$D101)</f>
        <v>4088.8518696753913</v>
      </c>
      <c r="O101" s="18">
        <f>'Exhibit 5'!J99*($D$147/$D101)</f>
        <v>491.84492661232281</v>
      </c>
      <c r="P101" s="18">
        <f>'Exhibit 5'!K99*($D$147/$D101)</f>
        <v>315.5768026240915</v>
      </c>
    </row>
    <row r="102" spans="1:16">
      <c r="A102" s="5">
        <v>1966</v>
      </c>
      <c r="B102" s="6">
        <v>32.9</v>
      </c>
      <c r="C102" s="19">
        <f t="shared" si="4"/>
        <v>3.459119496855334E-2</v>
      </c>
      <c r="D102" s="21">
        <v>20.501808906587545</v>
      </c>
      <c r="E102" s="19">
        <f t="shared" si="5"/>
        <v>2.8369138173568009E-2</v>
      </c>
      <c r="F102" s="19"/>
      <c r="G102" s="16">
        <f>'Exhibit 5'!B100*($B$147/$B102)</f>
        <v>581.81943009118538</v>
      </c>
      <c r="H102" s="16">
        <f>'Exhibit 5'!C100*($B$147/$B102)</f>
        <v>38.236800911854104</v>
      </c>
      <c r="I102" s="16">
        <f>'Exhibit 5'!D100*($B$147/$B102)</f>
        <v>19.772904255319148</v>
      </c>
      <c r="J102" s="19">
        <f t="shared" si="6"/>
        <v>-9.5579872244015651E-2</v>
      </c>
      <c r="K102" s="20">
        <f>(1+ 'Exhibit 5'!F100)/(1+C102)-1</f>
        <v>9.6741641337387829E-3</v>
      </c>
      <c r="L102" s="20">
        <f t="shared" si="7"/>
        <v>-0.10525403637775443</v>
      </c>
      <c r="M102" s="17">
        <v>0</v>
      </c>
      <c r="N102" s="18">
        <f>'Exhibit 5'!I100*($D$147/$D102)</f>
        <v>4355.3584054560079</v>
      </c>
      <c r="O102" s="18">
        <f>'Exhibit 5'!J100*($D$147/$D102)</f>
        <v>511.45188841523515</v>
      </c>
      <c r="P102" s="18">
        <f>'Exhibit 5'!K100*($D$147/$D102)</f>
        <v>324.56460378350596</v>
      </c>
    </row>
    <row r="103" spans="1:16">
      <c r="A103" s="5">
        <v>1967</v>
      </c>
      <c r="B103" s="6">
        <v>34.1</v>
      </c>
      <c r="C103" s="19">
        <f t="shared" si="4"/>
        <v>3.6474164133738718E-2</v>
      </c>
      <c r="D103" s="21">
        <v>21.131194151096672</v>
      </c>
      <c r="E103" s="19">
        <f t="shared" si="5"/>
        <v>3.0699010383756775E-2</v>
      </c>
      <c r="F103" s="19"/>
      <c r="G103" s="16">
        <f>'Exhibit 5'!B101*($B$147/$B103)</f>
        <v>631.73729032258063</v>
      </c>
      <c r="H103" s="16">
        <f>'Exhibit 5'!C101*($B$147/$B103)</f>
        <v>35.428869501466274</v>
      </c>
      <c r="I103" s="16">
        <f>'Exhibit 5'!D101*($B$147/$B103)</f>
        <v>19.409436950146624</v>
      </c>
      <c r="J103" s="19">
        <f t="shared" si="6"/>
        <v>0.11915603638516603</v>
      </c>
      <c r="K103" s="20">
        <f>(1+ 'Exhibit 5'!F101)/(1+C103)-1</f>
        <v>1.7295014662756403E-2</v>
      </c>
      <c r="L103" s="20">
        <f t="shared" si="7"/>
        <v>0.10186102172240963</v>
      </c>
      <c r="M103" s="17">
        <v>0</v>
      </c>
      <c r="N103" s="18">
        <f>'Exhibit 5'!I101*($D$147/$D103)</f>
        <v>4465.4297990089544</v>
      </c>
      <c r="O103" s="18">
        <f>'Exhibit 5'!J101*($D$147/$D103)</f>
        <v>483.88006711990352</v>
      </c>
      <c r="P103" s="18">
        <f>'Exhibit 5'!K101*($D$147/$D103)</f>
        <v>307.38722667373025</v>
      </c>
    </row>
    <row r="104" spans="1:16">
      <c r="A104" s="5">
        <v>1968</v>
      </c>
      <c r="B104" s="6">
        <v>35.6</v>
      </c>
      <c r="C104" s="19">
        <f t="shared" si="4"/>
        <v>4.3988269794721369E-2</v>
      </c>
      <c r="D104" s="21">
        <v>22.02958909416693</v>
      </c>
      <c r="E104" s="19">
        <f t="shared" si="5"/>
        <v>4.25151052347712E-2</v>
      </c>
      <c r="F104" s="19"/>
      <c r="G104" s="16">
        <f>'Exhibit 5'!B102*($B$147/$B104)</f>
        <v>649.68810674157305</v>
      </c>
      <c r="H104" s="16">
        <f>'Exhibit 5'!C102*($B$147/$B104)</f>
        <v>36.673887640449436</v>
      </c>
      <c r="I104" s="16">
        <f>'Exhibit 5'!D102*($B$147/$B104)</f>
        <v>19.546672752808988</v>
      </c>
      <c r="J104" s="19">
        <f t="shared" si="6"/>
        <v>5.9356143362463643E-2</v>
      </c>
      <c r="K104" s="20">
        <f>(1+ 'Exhibit 5'!F102)/(1+C104)-1</f>
        <v>1.1026685393258573E-2</v>
      </c>
      <c r="L104" s="20">
        <f t="shared" si="7"/>
        <v>4.832945796920507E-2</v>
      </c>
      <c r="M104" s="17">
        <v>0</v>
      </c>
      <c r="N104" s="18">
        <f>'Exhibit 5'!I102*($D$147/$D104)</f>
        <v>4681.6050281598</v>
      </c>
      <c r="O104" s="18">
        <f>'Exhibit 5'!J102*($D$147/$D104)</f>
        <v>500.68165447345405</v>
      </c>
      <c r="P104" s="18">
        <f>'Exhibit 5'!K102*($D$147/$D104)</f>
        <v>296.39530624533359</v>
      </c>
    </row>
    <row r="105" spans="1:16">
      <c r="A105" s="5">
        <v>1969</v>
      </c>
      <c r="B105" s="6">
        <v>37.799999999999997</v>
      </c>
      <c r="C105" s="19">
        <f t="shared" si="4"/>
        <v>6.1797752808988582E-2</v>
      </c>
      <c r="D105" s="21">
        <v>23.117749283734913</v>
      </c>
      <c r="E105" s="19">
        <f t="shared" si="5"/>
        <v>4.9395392030081364E-2</v>
      </c>
      <c r="F105" s="19"/>
      <c r="G105" s="16">
        <f>'Exhibit 5'!B103*($B$147/$B105)</f>
        <v>541.53746428571435</v>
      </c>
      <c r="H105" s="16">
        <f>'Exhibit 5'!C103*($B$147/$B105)</f>
        <v>34.659357142857147</v>
      </c>
      <c r="I105" s="16">
        <f>'Exhibit 5'!D103*($B$147/$B105)</f>
        <v>18.948714285714289</v>
      </c>
      <c r="J105" s="19">
        <f t="shared" si="6"/>
        <v>-0.13729961691545389</v>
      </c>
      <c r="K105" s="20">
        <f>(1+ 'Exhibit 5'!F103)/(1+C105)-1</f>
        <v>-9.2063492063254593E-5</v>
      </c>
      <c r="L105" s="20">
        <f t="shared" si="7"/>
        <v>-0.13720755342339064</v>
      </c>
      <c r="M105" s="17">
        <v>0</v>
      </c>
      <c r="N105" s="18">
        <f>'Exhibit 5'!I103*($D$147/$D105)</f>
        <v>4827.0443669120459</v>
      </c>
      <c r="O105" s="18">
        <f>'Exhibit 5'!J103*($D$147/$D105)</f>
        <v>463.38449072855383</v>
      </c>
      <c r="P105" s="18">
        <f>'Exhibit 5'!K103*($D$147/$D105)</f>
        <v>267.24290735138817</v>
      </c>
    </row>
    <row r="106" spans="1:16">
      <c r="A106" s="5">
        <v>1970</v>
      </c>
      <c r="B106" s="6">
        <v>39.799999999999997</v>
      </c>
      <c r="C106" s="19">
        <f t="shared" si="4"/>
        <v>5.2910052910053018E-2</v>
      </c>
      <c r="D106" s="21">
        <v>24.337247732226988</v>
      </c>
      <c r="E106" s="19">
        <f t="shared" si="5"/>
        <v>5.2751608018782647E-2</v>
      </c>
      <c r="F106" s="19"/>
      <c r="G106" s="16">
        <f>'Exhibit 5'!B104*($B$147/$B106)</f>
        <v>532.43494597989945</v>
      </c>
      <c r="H106" s="16">
        <f>'Exhibit 5'!C104*($B$147/$B106)</f>
        <v>29.215865577889449</v>
      </c>
      <c r="I106" s="16">
        <f>'Exhibit 5'!D104*($B$147/$B106)</f>
        <v>17.88261557788945</v>
      </c>
      <c r="J106" s="19">
        <f t="shared" si="6"/>
        <v>1.6213277660587E-2</v>
      </c>
      <c r="K106" s="20">
        <f>(1+ 'Exhibit 5'!F104)/(1+C106)-1</f>
        <v>2.6203517587939595E-2</v>
      </c>
      <c r="L106" s="20">
        <f t="shared" si="7"/>
        <v>-9.9902399273525955E-3</v>
      </c>
      <c r="M106" s="17">
        <v>1</v>
      </c>
      <c r="N106" s="18">
        <f>'Exhibit 5'!I104*($D$147/$D106)</f>
        <v>4836.2264296080184</v>
      </c>
      <c r="O106" s="18">
        <f>'Exhibit 5'!J104*($D$147/$D106)</f>
        <v>384.27109741178998</v>
      </c>
      <c r="P106" s="18">
        <f>'Exhibit 5'!K104*($D$147/$D106)</f>
        <v>222.17856177627132</v>
      </c>
    </row>
    <row r="107" spans="1:16">
      <c r="A107" s="5">
        <v>1971</v>
      </c>
      <c r="B107" s="6">
        <v>41.1</v>
      </c>
      <c r="C107" s="19">
        <f t="shared" si="4"/>
        <v>3.2663316582914659E-2</v>
      </c>
      <c r="D107" s="21">
        <v>25.553917677741239</v>
      </c>
      <c r="E107" s="19">
        <f t="shared" si="5"/>
        <v>4.9992092733771143E-2</v>
      </c>
      <c r="F107" s="19"/>
      <c r="G107" s="16">
        <f>'Exhibit 5'!B105*($B$147/$B107)</f>
        <v>569.69572992700728</v>
      </c>
      <c r="H107" s="16">
        <f>'Exhibit 5'!C105*($B$147/$B107)</f>
        <v>31.435291970802918</v>
      </c>
      <c r="I107" s="16">
        <f>'Exhibit 5'!D105*($B$147/$B107)</f>
        <v>16.930937956204378</v>
      </c>
      <c r="J107" s="19">
        <f t="shared" si="6"/>
        <v>0.10178092612530754</v>
      </c>
      <c r="K107" s="20">
        <f>(1+ 'Exhibit 5'!F105)/(1+C107)-1</f>
        <v>5.6588321167883038E-2</v>
      </c>
      <c r="L107" s="20">
        <f t="shared" si="7"/>
        <v>4.5192604957424498E-2</v>
      </c>
      <c r="M107" s="17">
        <v>0</v>
      </c>
      <c r="N107" s="18">
        <f>'Exhibit 5'!I105*($D$147/$D107)</f>
        <v>4998.5562293689045</v>
      </c>
      <c r="O107" s="18">
        <f>'Exhibit 5'!J105*($D$147/$D107)</f>
        <v>426.30569190837036</v>
      </c>
      <c r="P107" s="18">
        <f>'Exhibit 5'!K105*($D$147/$D107)</f>
        <v>256.84807035894534</v>
      </c>
    </row>
    <row r="108" spans="1:16">
      <c r="A108" s="5">
        <v>1972</v>
      </c>
      <c r="B108" s="6">
        <v>42.6</v>
      </c>
      <c r="C108" s="19">
        <f t="shared" si="4"/>
        <v>3.649635036496357E-2</v>
      </c>
      <c r="D108" s="21">
        <v>26.657048107153628</v>
      </c>
      <c r="E108" s="19">
        <f t="shared" si="5"/>
        <v>4.3168740046982013E-2</v>
      </c>
      <c r="F108" s="19"/>
      <c r="G108" s="16">
        <f>'Exhibit 5'!B106*($B$147/$B108)</f>
        <v>630.0861338028169</v>
      </c>
      <c r="H108" s="16">
        <f>'Exhibit 5'!C106*($B$147/$B108)</f>
        <v>34.159373239436619</v>
      </c>
      <c r="I108" s="16">
        <f>'Exhibit 5'!D106*($B$147/$B108)</f>
        <v>16.76044014084507</v>
      </c>
      <c r="J108" s="19">
        <f t="shared" si="6"/>
        <v>0.13542464856905223</v>
      </c>
      <c r="K108" s="20">
        <f>(1+ 'Exhibit 5'!F106)/(1+C108)-1</f>
        <v>1.9395774647887221E-2</v>
      </c>
      <c r="L108" s="20">
        <f t="shared" si="7"/>
        <v>0.11602887392116501</v>
      </c>
      <c r="M108" s="17">
        <v>0</v>
      </c>
      <c r="N108" s="18">
        <f>'Exhibit 5'!I106*($D$147/$D108)</f>
        <v>5264.155894759795</v>
      </c>
      <c r="O108" s="18">
        <f>'Exhibit 5'!J106*($D$147/$D108)</f>
        <v>473.72725315149944</v>
      </c>
      <c r="P108" s="18">
        <f>'Exhibit 5'!K106*($D$147/$D108)</f>
        <v>293.84697659576847</v>
      </c>
    </row>
    <row r="109" spans="1:16">
      <c r="A109" s="5">
        <v>1973</v>
      </c>
      <c r="B109" s="6">
        <v>46.6</v>
      </c>
      <c r="C109" s="19">
        <f t="shared" si="4"/>
        <v>9.3896713615023497E-2</v>
      </c>
      <c r="D109" s="21">
        <v>28.136704119850187</v>
      </c>
      <c r="E109" s="19">
        <f t="shared" si="5"/>
        <v>5.5507121671865889E-2</v>
      </c>
      <c r="F109" s="19"/>
      <c r="G109" s="16">
        <f>'Exhibit 5'!B107*($B$147/$B109)</f>
        <v>467.48440236051499</v>
      </c>
      <c r="H109" s="16">
        <f>'Exhibit 5'!C107*($B$147/$B109)</f>
        <v>39.690695278969955</v>
      </c>
      <c r="I109" s="16">
        <f>'Exhibit 5'!D107*($B$147/$B109)</f>
        <v>16.440508583690985</v>
      </c>
      <c r="J109" s="19">
        <f t="shared" si="6"/>
        <v>-0.23197022600143669</v>
      </c>
      <c r="K109" s="20">
        <f>(1+ 'Exhibit 5'!F107)/(1+C109)-1</f>
        <v>-4.3602575107296149E-2</v>
      </c>
      <c r="L109" s="20">
        <f t="shared" si="7"/>
        <v>-0.18836765089414054</v>
      </c>
      <c r="M109" s="17">
        <v>0</v>
      </c>
      <c r="N109" s="18">
        <f>'Exhibit 5'!I107*($D$147/$D109)</f>
        <v>5569.0910633050353</v>
      </c>
      <c r="O109" s="18">
        <f>'Exhibit 5'!J107*($D$147/$D109)</f>
        <v>501.59287953517821</v>
      </c>
      <c r="P109" s="18">
        <f>'Exhibit 5'!K107*($D$147/$D109)</f>
        <v>300.14995602707455</v>
      </c>
    </row>
    <row r="110" spans="1:16">
      <c r="A110" s="5">
        <v>1974</v>
      </c>
      <c r="B110" s="6">
        <v>52.1</v>
      </c>
      <c r="C110" s="19">
        <f t="shared" si="4"/>
        <v>0.11802575107296143</v>
      </c>
      <c r="D110" s="21">
        <v>30.691610209386578</v>
      </c>
      <c r="E110" s="19">
        <f t="shared" si="5"/>
        <v>9.0803317924288418E-2</v>
      </c>
      <c r="F110" s="19"/>
      <c r="G110" s="16">
        <f>'Exhibit 5'!B108*($B$147/$B110)</f>
        <v>315.67778119001923</v>
      </c>
      <c r="H110" s="16">
        <f>'Exhibit 5'!C108*($B$147/$B110)</f>
        <v>38.676619001919391</v>
      </c>
      <c r="I110" s="16">
        <f>'Exhibit 5'!D108*($B$147/$B110)</f>
        <v>15.66207293666027</v>
      </c>
      <c r="J110" s="19">
        <f t="shared" si="6"/>
        <v>-0.29122800150419448</v>
      </c>
      <c r="K110" s="20">
        <f>(1+ 'Exhibit 5'!F108)/(1+C110)-1</f>
        <v>-3.4637619961612409E-2</v>
      </c>
      <c r="L110" s="20">
        <f t="shared" si="7"/>
        <v>-0.25659038154258207</v>
      </c>
      <c r="M110" s="17">
        <v>1</v>
      </c>
      <c r="N110" s="18">
        <f>'Exhibit 5'!I108*($D$147/$D110)</f>
        <v>5538.3708288530797</v>
      </c>
      <c r="O110" s="18">
        <f>'Exhibit 5'!J108*($D$147/$D110)</f>
        <v>425.1193613877889</v>
      </c>
      <c r="P110" s="18">
        <f>'Exhibit 5'!K108*($D$147/$D110)</f>
        <v>230.10370299269547</v>
      </c>
    </row>
    <row r="111" spans="1:16">
      <c r="A111" s="5">
        <v>1975</v>
      </c>
      <c r="B111" s="6">
        <v>55.6</v>
      </c>
      <c r="C111" s="19">
        <f t="shared" si="4"/>
        <v>6.7178502879078783E-2</v>
      </c>
      <c r="D111" s="21">
        <v>33.591089961849285</v>
      </c>
      <c r="E111" s="19">
        <f t="shared" si="5"/>
        <v>9.4471411981374098E-2</v>
      </c>
      <c r="F111" s="19"/>
      <c r="G111" s="16">
        <f>'Exhibit 5'!B109*($B$147/$B111)</f>
        <v>394.86999820143882</v>
      </c>
      <c r="H111" s="16">
        <f>'Exhibit 5'!C109*($B$147/$B111)</f>
        <v>32.450600719424457</v>
      </c>
      <c r="I111" s="16">
        <f>'Exhibit 5'!D109*($B$147/$B111)</f>
        <v>15.002287769784173</v>
      </c>
      <c r="J111" s="19">
        <f t="shared" si="6"/>
        <v>0.29838813623852833</v>
      </c>
      <c r="K111" s="20">
        <f>(1+ 'Exhibit 5'!F109)/(1+C111)-1</f>
        <v>4.0407014388489149E-2</v>
      </c>
      <c r="L111" s="20">
        <f t="shared" si="7"/>
        <v>0.25798112185003919</v>
      </c>
      <c r="M111" s="17">
        <v>0</v>
      </c>
      <c r="N111" s="18">
        <f>'Exhibit 5'!I109*($D$147/$D111)</f>
        <v>5526.6948725853626</v>
      </c>
      <c r="O111" s="18">
        <f>'Exhibit 5'!J109*($D$147/$D111)</f>
        <v>449.84333303757035</v>
      </c>
      <c r="P111" s="18">
        <f>'Exhibit 5'!K109*($D$147/$D111)</f>
        <v>275.71042992625274</v>
      </c>
    </row>
    <row r="112" spans="1:16">
      <c r="A112" s="5">
        <v>1976</v>
      </c>
      <c r="B112" s="6">
        <v>58.5</v>
      </c>
      <c r="C112" s="19">
        <f t="shared" si="4"/>
        <v>5.2158273381294862E-2</v>
      </c>
      <c r="D112" s="21">
        <v>35.519476727209017</v>
      </c>
      <c r="E112" s="19">
        <f t="shared" si="5"/>
        <v>5.7407686608260677E-2</v>
      </c>
      <c r="F112" s="19"/>
      <c r="G112" s="16">
        <f>'Exhibit 5'!B110*($B$147/$B112)</f>
        <v>402.22382307692305</v>
      </c>
      <c r="H112" s="16">
        <f>'Exhibit 5'!C110*($B$147/$B112)</f>
        <v>38.397438461538457</v>
      </c>
      <c r="I112" s="16">
        <f>'Exhibit 5'!D110*($B$147/$B112)</f>
        <v>15.692192307692306</v>
      </c>
      <c r="J112" s="19">
        <f t="shared" si="6"/>
        <v>5.8363555823807811E-2</v>
      </c>
      <c r="K112" s="20">
        <f>(1+ 'Exhibit 5'!F110)/(1+C112)-1</f>
        <v>1.923829059829063E-2</v>
      </c>
      <c r="L112" s="20">
        <f t="shared" si="7"/>
        <v>3.9125265225517181E-2</v>
      </c>
      <c r="M112" s="17">
        <v>0</v>
      </c>
      <c r="N112" s="18">
        <f>'Exhibit 5'!I110*($D$147/$D112)</f>
        <v>5823.1281312269248</v>
      </c>
      <c r="O112" s="18">
        <f>'Exhibit 5'!J110*($D$147/$D112)</f>
        <v>515.73906938850769</v>
      </c>
      <c r="P112" s="18">
        <f>'Exhibit 5'!K110*($D$147/$D112)</f>
        <v>307.33708157248321</v>
      </c>
    </row>
    <row r="113" spans="1:16">
      <c r="A113" s="5">
        <v>1977</v>
      </c>
      <c r="B113" s="6">
        <v>62.5</v>
      </c>
      <c r="C113" s="19">
        <f t="shared" si="4"/>
        <v>6.8376068376068355E-2</v>
      </c>
      <c r="D113" s="21">
        <v>37.782658055870911</v>
      </c>
      <c r="E113" s="19">
        <f t="shared" si="5"/>
        <v>6.3716629218476761E-2</v>
      </c>
      <c r="F113" s="19"/>
      <c r="G113" s="16">
        <f>'Exhibit 5'!B111*($B$147/$B113)</f>
        <v>327.30426</v>
      </c>
      <c r="H113" s="16">
        <f>'Exhibit 5'!C111*($B$147/$B113)</f>
        <v>39.494109600000002</v>
      </c>
      <c r="I113" s="16">
        <f>'Exhibit 5'!D111*($B$147/$B113)</f>
        <v>16.936408799999999</v>
      </c>
      <c r="J113" s="19">
        <f t="shared" si="6"/>
        <v>-0.14415643964935942</v>
      </c>
      <c r="K113" s="20">
        <f>(1+ 'Exhibit 5'!F111)/(1+C113)-1</f>
        <v>-1.0647999999999991E-2</v>
      </c>
      <c r="L113" s="20">
        <f t="shared" si="7"/>
        <v>-0.13350843964935943</v>
      </c>
      <c r="M113" s="17">
        <v>0</v>
      </c>
      <c r="N113" s="18">
        <f>'Exhibit 5'!I111*($D$147/$D113)</f>
        <v>6090.8816137934145</v>
      </c>
      <c r="O113" s="18">
        <f>'Exhibit 5'!J111*($D$147/$D113)</f>
        <v>575.45494976876853</v>
      </c>
      <c r="P113" s="18">
        <f>'Exhibit 5'!K111*($D$147/$D113)</f>
        <v>352.233634529997</v>
      </c>
    </row>
    <row r="114" spans="1:16">
      <c r="A114" s="5">
        <v>1978</v>
      </c>
      <c r="B114" s="6">
        <v>68.3</v>
      </c>
      <c r="C114" s="19">
        <f t="shared" si="4"/>
        <v>9.2799999999999994E-2</v>
      </c>
      <c r="D114" s="21">
        <v>40.435058524890714</v>
      </c>
      <c r="E114" s="19">
        <f t="shared" si="5"/>
        <v>7.0201531747649426E-2</v>
      </c>
      <c r="F114" s="19"/>
      <c r="G114" s="16">
        <f>'Exhibit 5'!B112*($B$147/$B114)</f>
        <v>330.90435065885799</v>
      </c>
      <c r="H114" s="16">
        <f>'Exhibit 5'!C112*($B$147/$B114)</f>
        <v>40.919172035139091</v>
      </c>
      <c r="I114" s="16">
        <f>'Exhibit 5'!D112*($B$147/$B114)</f>
        <v>16.825644948755492</v>
      </c>
      <c r="J114" s="19">
        <f t="shared" si="6"/>
        <v>6.240595709818586E-2</v>
      </c>
      <c r="K114" s="20">
        <f>(1+ 'Exhibit 5'!F112)/(1+C114)-1</f>
        <v>-3.6603221083455373E-2</v>
      </c>
      <c r="L114" s="20">
        <f t="shared" si="7"/>
        <v>9.9009178181641233E-2</v>
      </c>
      <c r="M114" s="17">
        <v>0</v>
      </c>
      <c r="N114" s="18">
        <f>'Exhibit 5'!I112*($D$147/$D114)</f>
        <v>6430.617933544374</v>
      </c>
      <c r="O114" s="18">
        <f>'Exhibit 5'!J112*($D$147/$D114)</f>
        <v>612.27960444942505</v>
      </c>
      <c r="P114" s="18">
        <f>'Exhibit 5'!K112*($D$147/$D114)</f>
        <v>374.54466645807321</v>
      </c>
    </row>
    <row r="115" spans="1:16">
      <c r="A115" s="5">
        <v>1979</v>
      </c>
      <c r="B115" s="6">
        <v>77.8</v>
      </c>
      <c r="C115" s="19">
        <f t="shared" si="4"/>
        <v>0.13909224011713039</v>
      </c>
      <c r="D115" s="21">
        <v>43.797541922360296</v>
      </c>
      <c r="E115" s="19">
        <f t="shared" si="5"/>
        <v>8.3157624104827965E-2</v>
      </c>
      <c r="F115" s="19"/>
      <c r="G115" s="16">
        <f>'Exhibit 5'!B113*($B$147/$B115)</f>
        <v>323.01219215938306</v>
      </c>
      <c r="H115" s="16">
        <f>'Exhibit 5'!C113*($B$147/$B115)</f>
        <v>43.293597686375321</v>
      </c>
      <c r="I115" s="16">
        <f>'Exhibit 5'!D113*($B$147/$B115)</f>
        <v>16.460890102827765</v>
      </c>
      <c r="J115" s="19">
        <f t="shared" si="6"/>
        <v>2.5894889524092912E-2</v>
      </c>
      <c r="K115" s="20">
        <f>(1+ 'Exhibit 5'!F113)/(1+C115)-1</f>
        <v>-5.3807969151670965E-2</v>
      </c>
      <c r="L115" s="20">
        <f t="shared" si="7"/>
        <v>7.9702858675763877E-2</v>
      </c>
      <c r="M115" s="17">
        <v>0</v>
      </c>
      <c r="N115" s="18">
        <f>'Exhibit 5'!I113*($D$147/$D115)</f>
        <v>6631.6030836673162</v>
      </c>
      <c r="O115" s="18">
        <f>'Exhibit 5'!J113*($D$147/$D115)</f>
        <v>583.39057648060771</v>
      </c>
      <c r="P115" s="18">
        <f>'Exhibit 5'!K113*($D$147/$D115)</f>
        <v>350.18964062922021</v>
      </c>
    </row>
    <row r="116" spans="1:16">
      <c r="A116" s="5">
        <v>1980</v>
      </c>
      <c r="B116" s="6">
        <v>87</v>
      </c>
      <c r="C116" s="19">
        <f t="shared" si="4"/>
        <v>0.11825192802056561</v>
      </c>
      <c r="D116" s="21">
        <v>47.790538224202948</v>
      </c>
      <c r="E116" s="19">
        <f t="shared" si="5"/>
        <v>9.116941560147418E-2</v>
      </c>
      <c r="F116" s="19"/>
      <c r="G116" s="16">
        <f>'Exhibit 5'!B114*($B$147/$B116)</f>
        <v>346.43270172413793</v>
      </c>
      <c r="H116" s="16">
        <f>'Exhibit 5'!C114*($B$147/$B116)</f>
        <v>38.611210344827583</v>
      </c>
      <c r="I116" s="16">
        <f>'Exhibit 5'!D114*($B$147/$B116)</f>
        <v>16.048924137931035</v>
      </c>
      <c r="J116" s="19">
        <f t="shared" si="6"/>
        <v>0.12219177684540949</v>
      </c>
      <c r="K116" s="20">
        <f>(1+ 'Exhibit 5'!F114)/(1+C116)-1</f>
        <v>-8.4524137931034637E-3</v>
      </c>
      <c r="L116" s="20">
        <f t="shared" si="7"/>
        <v>0.13064419063851296</v>
      </c>
      <c r="M116" s="17">
        <v>0</v>
      </c>
      <c r="N116" s="18">
        <f>'Exhibit 5'!I114*($D$147/$D116)</f>
        <v>6613.3523170740882</v>
      </c>
      <c r="O116" s="18">
        <f>'Exhibit 5'!J114*($D$147/$D116)</f>
        <v>477.71929150988893</v>
      </c>
      <c r="P116" s="18">
        <f>'Exhibit 5'!K114*($D$147/$D116)</f>
        <v>270.8815446396689</v>
      </c>
    </row>
    <row r="117" spans="1:16">
      <c r="A117" s="5">
        <v>1981</v>
      </c>
      <c r="B117" s="6">
        <v>94.3</v>
      </c>
      <c r="C117" s="19">
        <f t="shared" si="4"/>
        <v>8.3908045977011403E-2</v>
      </c>
      <c r="D117" s="21">
        <v>52.26926998879992</v>
      </c>
      <c r="E117" s="19">
        <f t="shared" si="5"/>
        <v>9.371586784784891E-2</v>
      </c>
      <c r="F117" s="19"/>
      <c r="G117" s="16">
        <f>'Exhibit 5'!B115*($B$147/$B117)</f>
        <v>281.90107317073171</v>
      </c>
      <c r="H117" s="16">
        <f>'Exhibit 5'!C115*($B$147/$B117)</f>
        <v>36.920195121951217</v>
      </c>
      <c r="I117" s="16">
        <f>'Exhibit 5'!D115*($B$147/$B117)</f>
        <v>15.936256097560976</v>
      </c>
      <c r="J117" s="19">
        <f t="shared" si="6"/>
        <v>-0.14027362952167666</v>
      </c>
      <c r="K117" s="20">
        <f>(1+ 'Exhibit 5'!F115)/(1+C117)-1</f>
        <v>2.7485683987274578E-2</v>
      </c>
      <c r="L117" s="20">
        <f t="shared" si="7"/>
        <v>-0.16775931350895124</v>
      </c>
      <c r="M117" s="17">
        <v>1</v>
      </c>
      <c r="N117" s="18">
        <f>'Exhibit 5'!I115*($D$147/$D117)</f>
        <v>6781.2366979720437</v>
      </c>
      <c r="O117" s="18">
        <f>'Exhibit 5'!J115*($D$147/$D117)</f>
        <v>484.28110357463135</v>
      </c>
      <c r="P117" s="18">
        <f>'Exhibit 5'!K115*($D$147/$D117)</f>
        <v>301.23889514785623</v>
      </c>
    </row>
    <row r="118" spans="1:16">
      <c r="A118" s="5">
        <v>1982</v>
      </c>
      <c r="B118" s="6">
        <v>97.8</v>
      </c>
      <c r="C118" s="19">
        <f t="shared" si="4"/>
        <v>3.7115588547189882E-2</v>
      </c>
      <c r="D118" s="21">
        <v>55.459520278218179</v>
      </c>
      <c r="E118" s="19">
        <f t="shared" si="5"/>
        <v>6.1034911910991863E-2</v>
      </c>
      <c r="F118" s="19"/>
      <c r="G118" s="16">
        <f>'Exhibit 5'!B116*($B$147/$B118)</f>
        <v>334.36563957055216</v>
      </c>
      <c r="H118" s="16">
        <f>'Exhibit 5'!C116*($B$147/$B118)</f>
        <v>29.294944785276073</v>
      </c>
      <c r="I118" s="16">
        <f>'Exhibit 5'!D116*($B$147/$B118)</f>
        <v>15.922173312883434</v>
      </c>
      <c r="J118" s="19">
        <f t="shared" si="6"/>
        <v>0.24259127126942825</v>
      </c>
      <c r="K118" s="20">
        <f>(1+ 'Exhibit 5'!F116)/(1+C118)-1</f>
        <v>0.13420337423312878</v>
      </c>
      <c r="L118" s="20">
        <f t="shared" si="7"/>
        <v>0.10838789703629947</v>
      </c>
      <c r="M118" s="17">
        <v>1</v>
      </c>
      <c r="N118" s="18">
        <f>'Exhibit 5'!I116*($D$147/$D118)</f>
        <v>6649.5137738643953</v>
      </c>
      <c r="O118" s="18">
        <f>'Exhibit 5'!J116*($D$147/$D118)</f>
        <v>420.44909113608333</v>
      </c>
      <c r="P118" s="18">
        <f>'Exhibit 5'!K116*($D$147/$D118)</f>
        <v>284.52364358844335</v>
      </c>
    </row>
    <row r="119" spans="1:16">
      <c r="A119" s="5">
        <v>1983</v>
      </c>
      <c r="B119" s="6">
        <v>101.9</v>
      </c>
      <c r="C119" s="19">
        <f t="shared" si="4"/>
        <v>4.1922290388548111E-2</v>
      </c>
      <c r="D119" s="21">
        <v>57.652220718002255</v>
      </c>
      <c r="E119" s="19">
        <f t="shared" si="5"/>
        <v>3.9536952876335407E-2</v>
      </c>
      <c r="F119" s="19"/>
      <c r="G119" s="16">
        <f>'Exhibit 5'!B117*($B$147/$B119)</f>
        <v>370.1156952894994</v>
      </c>
      <c r="H119" s="16">
        <f>'Exhibit 5'!C117*($B$147/$B119)</f>
        <v>31.208144749754656</v>
      </c>
      <c r="I119" s="16">
        <f>'Exhibit 5'!D117*($B$147/$B119)</f>
        <v>15.54846270853778</v>
      </c>
      <c r="J119" s="19">
        <f t="shared" si="6"/>
        <v>0.15342042469845607</v>
      </c>
      <c r="K119" s="20">
        <f>(1+ 'Exhibit 5'!F117)/(1+C119)-1</f>
        <v>9.9890088321884063E-2</v>
      </c>
      <c r="L119" s="20">
        <f t="shared" si="7"/>
        <v>5.3530336376572007E-2</v>
      </c>
      <c r="M119" s="17">
        <v>0</v>
      </c>
      <c r="N119" s="18">
        <f>'Exhibit 5'!I117*($D$147/$D119)</f>
        <v>6949.9145904610077</v>
      </c>
      <c r="O119" s="18">
        <f>'Exhibit 5'!J117*($D$147/$D119)</f>
        <v>510.83228953821362</v>
      </c>
      <c r="P119" s="18">
        <f>'Exhibit 5'!K117*($D$147/$D119)</f>
        <v>352.35237215260918</v>
      </c>
    </row>
    <row r="120" spans="1:16">
      <c r="A120" s="5">
        <v>1984</v>
      </c>
      <c r="B120" s="6">
        <v>105.5</v>
      </c>
      <c r="C120" s="19">
        <f t="shared" si="4"/>
        <v>3.5328753680078373E-2</v>
      </c>
      <c r="D120" s="21">
        <v>59.81739328920338</v>
      </c>
      <c r="E120" s="19">
        <f t="shared" si="5"/>
        <v>3.7555753173702744E-2</v>
      </c>
      <c r="F120" s="19"/>
      <c r="G120" s="16">
        <f>'Exhibit 5'!B118*($B$147/$B120)</f>
        <v>368.7012383886256</v>
      </c>
      <c r="H120" s="16">
        <f>'Exhibit 5'!C118*($B$147/$B120)</f>
        <v>35.750763981042653</v>
      </c>
      <c r="I120" s="16">
        <f>'Exhibit 5'!D118*($B$147/$B120)</f>
        <v>16.178080094786729</v>
      </c>
      <c r="J120" s="19">
        <f t="shared" si="6"/>
        <v>3.9889211351507248E-2</v>
      </c>
      <c r="K120" s="20">
        <f>(1+ 'Exhibit 5'!F118)/(1+C120)-1</f>
        <v>5.6379431279620862E-2</v>
      </c>
      <c r="L120" s="20">
        <f t="shared" si="7"/>
        <v>-1.6490219928113614E-2</v>
      </c>
      <c r="M120" s="17">
        <v>0</v>
      </c>
      <c r="N120" s="18">
        <f>'Exhibit 5'!I118*($D$147/$D120)</f>
        <v>7449.3734576023935</v>
      </c>
      <c r="O120" s="18">
        <f>'Exhibit 5'!J118*($D$147/$D120)</f>
        <v>603.77277050856617</v>
      </c>
      <c r="P120" s="18">
        <f>'Exhibit 5'!K118*($D$147/$D120)</f>
        <v>419.00238405349643</v>
      </c>
    </row>
    <row r="121" spans="1:16">
      <c r="A121" s="5">
        <v>1985</v>
      </c>
      <c r="B121" s="6">
        <v>109.6</v>
      </c>
      <c r="C121" s="19">
        <f t="shared" si="4"/>
        <v>3.8862559241706007E-2</v>
      </c>
      <c r="D121" s="21">
        <v>61.628722564806971</v>
      </c>
      <c r="E121" s="19">
        <f t="shared" si="5"/>
        <v>3.0280979761960314E-2</v>
      </c>
      <c r="F121" s="19"/>
      <c r="G121" s="16">
        <f>'Exhibit 5'!B119*($B$147/$B121)</f>
        <v>430.56009443430662</v>
      </c>
      <c r="H121" s="16">
        <f>'Exhibit 5'!C119*($B$147/$B121)</f>
        <v>30.215106295620441</v>
      </c>
      <c r="I121" s="16">
        <f>'Exhibit 5'!D119*($B$147/$B121)</f>
        <v>16.338079379562046</v>
      </c>
      <c r="J121" s="19">
        <f t="shared" si="6"/>
        <v>0.21208753126785118</v>
      </c>
      <c r="K121" s="20">
        <f>(1+ 'Exhibit 5'!F119)/(1+C121)-1</f>
        <v>6.9535127737226476E-2</v>
      </c>
      <c r="L121" s="20">
        <f t="shared" si="7"/>
        <v>0.14255240353062471</v>
      </c>
      <c r="M121" s="17">
        <v>0</v>
      </c>
      <c r="N121" s="18">
        <f>'Exhibit 5'!I119*($D$147/$D121)</f>
        <v>7757.5960313103888</v>
      </c>
      <c r="O121" s="18">
        <f>'Exhibit 5'!J119*($D$147/$D121)</f>
        <v>611.59470786264467</v>
      </c>
      <c r="P121" s="18">
        <f>'Exhibit 5'!K119*($D$147/$D121)</f>
        <v>428.76007940686458</v>
      </c>
    </row>
    <row r="122" spans="1:16">
      <c r="A122" s="5">
        <v>1986</v>
      </c>
      <c r="B122" s="6">
        <v>111.2</v>
      </c>
      <c r="C122" s="19">
        <f t="shared" si="4"/>
        <v>1.4598540145985384E-2</v>
      </c>
      <c r="D122" s="21">
        <v>62.991314172727925</v>
      </c>
      <c r="E122" s="19">
        <f t="shared" si="5"/>
        <v>2.2109684433067489E-2</v>
      </c>
      <c r="F122" s="19"/>
      <c r="G122" s="16">
        <f>'Exhibit 5'!B120*($B$147/$B122)</f>
        <v>539.16510026978415</v>
      </c>
      <c r="H122" s="16">
        <f>'Exhibit 5'!C120*($B$147/$B122)</f>
        <v>29.515370503597122</v>
      </c>
      <c r="I122" s="16">
        <f>'Exhibit 5'!D120*($B$147/$B122)</f>
        <v>16.877573741007193</v>
      </c>
      <c r="J122" s="19">
        <f t="shared" si="6"/>
        <v>0.29144033829087324</v>
      </c>
      <c r="K122" s="20">
        <f>(1+ 'Exhibit 5'!F120)/(1+C122)-1</f>
        <v>6.7910071942445915E-2</v>
      </c>
      <c r="L122" s="20">
        <f t="shared" si="7"/>
        <v>0.22353026634842732</v>
      </c>
      <c r="M122" s="17">
        <v>0</v>
      </c>
      <c r="N122" s="18">
        <f>'Exhibit 5'!I120*($D$147/$D122)</f>
        <v>8026.3697430653192</v>
      </c>
      <c r="O122" s="18">
        <f>'Exhibit 5'!J120*($D$147/$D122)</f>
        <v>565.25251368732017</v>
      </c>
      <c r="P122" s="18">
        <f>'Exhibit 5'!K120*($D$147/$D122)</f>
        <v>368.01699792759302</v>
      </c>
    </row>
    <row r="123" spans="1:16">
      <c r="A123" s="5">
        <v>1987</v>
      </c>
      <c r="B123" s="6">
        <v>115.7</v>
      </c>
      <c r="C123" s="19">
        <f t="shared" si="4"/>
        <v>4.0467625899280657E-2</v>
      </c>
      <c r="D123" s="21">
        <v>64.820035582318312</v>
      </c>
      <c r="E123" s="19">
        <f t="shared" si="5"/>
        <v>2.9031326518698553E-2</v>
      </c>
      <c r="F123" s="19"/>
      <c r="G123" s="16">
        <f>'Exhibit 5'!B121*($B$147/$B123)</f>
        <v>490.70915471045805</v>
      </c>
      <c r="H123" s="16">
        <f>'Exhibit 5'!C121*($B$147/$B123)</f>
        <v>34.283815903197926</v>
      </c>
      <c r="I123" s="16">
        <f>'Exhibit 5'!D121*($B$147/$B123)</f>
        <v>17.25945246326707</v>
      </c>
      <c r="J123" s="19">
        <f t="shared" si="6"/>
        <v>-5.7860742619374128E-2</v>
      </c>
      <c r="K123" s="20">
        <f>(1+ 'Exhibit 5'!F121)/(1+C123)-1</f>
        <v>3.1363180639585098E-2</v>
      </c>
      <c r="L123" s="20">
        <f t="shared" si="7"/>
        <v>-8.9223923258959226E-2</v>
      </c>
      <c r="M123" s="17">
        <v>0</v>
      </c>
      <c r="N123" s="18">
        <f>'Exhibit 5'!I121*($D$147/$D123)</f>
        <v>8283.1274221563872</v>
      </c>
      <c r="O123" s="18">
        <f>'Exhibit 5'!J121*($D$147/$D123)</f>
        <v>643.21726751733797</v>
      </c>
      <c r="P123" s="18">
        <f>'Exhibit 5'!K121*($D$147/$D123)</f>
        <v>415.17068871293105</v>
      </c>
    </row>
    <row r="124" spans="1:16">
      <c r="A124" s="5">
        <v>1988</v>
      </c>
      <c r="B124" s="6">
        <v>121.1</v>
      </c>
      <c r="C124" s="19">
        <f t="shared" si="4"/>
        <v>4.6672428694900514E-2</v>
      </c>
      <c r="D124" s="21">
        <v>67.045245418934186</v>
      </c>
      <c r="E124" s="19">
        <f t="shared" si="5"/>
        <v>3.4329043738181353E-2</v>
      </c>
      <c r="F124" s="19"/>
      <c r="G124" s="16">
        <f>'Exhibit 5'!B122*($B$147/$B124)</f>
        <v>534.20691701073497</v>
      </c>
      <c r="H124" s="16">
        <f>'Exhibit 5'!C122*($B$147/$B124)</f>
        <v>44.453292733278282</v>
      </c>
      <c r="I124" s="16">
        <f>'Exhibit 5'!D122*($B$147/$B124)</f>
        <v>18.211812138728323</v>
      </c>
      <c r="J124" s="19">
        <f t="shared" si="6"/>
        <v>0.1257559062158049</v>
      </c>
      <c r="K124" s="20">
        <f>(1+ 'Exhibit 5'!F122)/(1+C124)-1</f>
        <v>1.5121800165152965E-2</v>
      </c>
      <c r="L124" s="20">
        <f t="shared" si="7"/>
        <v>0.11063410605065194</v>
      </c>
      <c r="M124" s="17">
        <v>0</v>
      </c>
      <c r="N124" s="18">
        <f>'Exhibit 5'!I122*($D$147/$D124)</f>
        <v>8623.657253498357</v>
      </c>
      <c r="O124" s="18">
        <f>'Exhibit 5'!J122*($D$147/$D124)</f>
        <v>721.28699402838993</v>
      </c>
      <c r="P124" s="18">
        <f>'Exhibit 5'!K122*($D$147/$D124)</f>
        <v>481.87246436495803</v>
      </c>
    </row>
    <row r="125" spans="1:16">
      <c r="A125" s="5">
        <v>1989</v>
      </c>
      <c r="B125" s="6">
        <v>127.4</v>
      </c>
      <c r="C125" s="19">
        <f t="shared" si="4"/>
        <v>5.2023121387283267E-2</v>
      </c>
      <c r="D125" s="21">
        <v>69.576860594984268</v>
      </c>
      <c r="E125" s="19">
        <f t="shared" si="5"/>
        <v>3.775980176120175E-2</v>
      </c>
      <c r="F125" s="19"/>
      <c r="G125" s="16">
        <f>'Exhibit 5'!B123*($B$147/$B125)</f>
        <v>604.86106789638927</v>
      </c>
      <c r="H125" s="16">
        <f>'Exhibit 5'!C123*($B$147/$B125)</f>
        <v>40.689392072213501</v>
      </c>
      <c r="I125" s="16">
        <f>'Exhibit 5'!D123*($B$147/$B125)</f>
        <v>19.6597193877551</v>
      </c>
      <c r="J125" s="19">
        <f t="shared" si="6"/>
        <v>0.16906158905388069</v>
      </c>
      <c r="K125" s="20">
        <f>(1+ 'Exhibit 5'!F123)/(1+C125)-1</f>
        <v>2.3076373626373714E-2</v>
      </c>
      <c r="L125" s="20">
        <f t="shared" si="7"/>
        <v>0.14598521542750698</v>
      </c>
      <c r="M125" s="17">
        <v>0</v>
      </c>
      <c r="N125" s="18">
        <f>'Exhibit 5'!I123*($D$147/$D125)</f>
        <v>8931.7664684076353</v>
      </c>
      <c r="O125" s="18">
        <f>'Exhibit 5'!J123*($D$147/$D125)</f>
        <v>693.4130732665019</v>
      </c>
      <c r="P125" s="18">
        <f>'Exhibit 5'!K123*($D$147/$D125)</f>
        <v>455.37818133925578</v>
      </c>
    </row>
    <row r="126" spans="1:16">
      <c r="A126" s="5">
        <v>1990</v>
      </c>
      <c r="B126" s="6">
        <v>134.6</v>
      </c>
      <c r="C126" s="19">
        <f t="shared" si="4"/>
        <v>5.6514913657770727E-2</v>
      </c>
      <c r="D126" s="21">
        <v>72.261464289718575</v>
      </c>
      <c r="E126" s="19">
        <f t="shared" si="5"/>
        <v>3.8584720146568996E-2</v>
      </c>
      <c r="F126" s="19"/>
      <c r="G126" s="16">
        <f>'Exhibit 5'!B124*($B$147/$B126)</f>
        <v>548.13861441307574</v>
      </c>
      <c r="H126" s="16">
        <f>'Exhibit 5'!C124*($B$147/$B126)</f>
        <v>35.936338038632989</v>
      </c>
      <c r="I126" s="16">
        <f>'Exhibit 5'!D124*($B$147/$B126)</f>
        <v>20.359434249628528</v>
      </c>
      <c r="J126" s="19">
        <f t="shared" si="6"/>
        <v>-6.0117969503558633E-2</v>
      </c>
      <c r="K126" s="20">
        <f>(1+ 'Exhibit 5'!F124)/(1+C126)-1</f>
        <v>3.4438781575037103E-2</v>
      </c>
      <c r="L126" s="20">
        <f t="shared" si="7"/>
        <v>-9.4556751078595735E-2</v>
      </c>
      <c r="M126" s="17">
        <v>1</v>
      </c>
      <c r="N126" s="18">
        <f>'Exhibit 5'!I124*($D$147/$D126)</f>
        <v>9099.4241317081614</v>
      </c>
      <c r="O126" s="18">
        <f>'Exhibit 5'!J124*($D$147/$D126)</f>
        <v>681.45674386932592</v>
      </c>
      <c r="P126" s="18">
        <f>'Exhibit 5'!K124*($D$147/$D126)</f>
        <v>453.36325731637936</v>
      </c>
    </row>
    <row r="127" spans="1:16">
      <c r="A127" s="5">
        <v>1991</v>
      </c>
      <c r="B127" s="6">
        <v>138.1</v>
      </c>
      <c r="C127" s="19">
        <f t="shared" si="4"/>
        <v>2.6002971768201988E-2</v>
      </c>
      <c r="D127" s="21">
        <v>74.823620493737749</v>
      </c>
      <c r="E127" s="19">
        <f t="shared" si="5"/>
        <v>3.5456743496736998E-2</v>
      </c>
      <c r="F127" s="19"/>
      <c r="G127" s="16">
        <f>'Exhibit 5'!B125*($B$147/$B127)</f>
        <v>682.91653294713979</v>
      </c>
      <c r="H127" s="16">
        <f>'Exhibit 5'!C125*($B$147/$B127)</f>
        <v>26.211730992034756</v>
      </c>
      <c r="I127" s="16">
        <f>'Exhibit 5'!D125*($B$147/$B127)</f>
        <v>20.023989862418535</v>
      </c>
      <c r="J127" s="19">
        <f t="shared" si="6"/>
        <v>0.2824137988567692</v>
      </c>
      <c r="K127" s="20">
        <f>(1+ 'Exhibit 5'!F125)/(1+C127)-1</f>
        <v>5.6819551049963835E-2</v>
      </c>
      <c r="L127" s="20">
        <f t="shared" si="7"/>
        <v>0.22559424780680537</v>
      </c>
      <c r="M127" s="17">
        <v>0</v>
      </c>
      <c r="N127" s="18">
        <f>'Exhibit 5'!I125*($D$147/$D127)</f>
        <v>9078.1126775496086</v>
      </c>
      <c r="O127" s="18">
        <f>'Exhibit 5'!J125*($D$147/$D127)</f>
        <v>692.81569523930443</v>
      </c>
      <c r="P127" s="18">
        <f>'Exhibit 5'!K125*($D$147/$D127)</f>
        <v>482.8348175656381</v>
      </c>
    </row>
    <row r="128" spans="1:16">
      <c r="A128" s="5">
        <v>1992</v>
      </c>
      <c r="B128" s="6">
        <v>142.6</v>
      </c>
      <c r="C128" s="19">
        <f t="shared" si="4"/>
        <v>3.2585083272990589E-2</v>
      </c>
      <c r="D128" s="21">
        <v>76.597826086956516</v>
      </c>
      <c r="E128" s="19">
        <f t="shared" si="5"/>
        <v>2.3711838340771729E-2</v>
      </c>
      <c r="F128" s="19"/>
      <c r="G128" s="16">
        <f>'Exhibit 5'!B126*($B$147/$B128)</f>
        <v>691.80510483870978</v>
      </c>
      <c r="H128" s="16">
        <f>'Exhibit 5'!C126*($B$147/$B128)</f>
        <v>30.343862903225808</v>
      </c>
      <c r="I128" s="16">
        <f>'Exhibit 5'!D126*($B$147/$B128)</f>
        <v>19.678209677419357</v>
      </c>
      <c r="J128" s="19">
        <f t="shared" si="6"/>
        <v>4.1830560823749252E-2</v>
      </c>
      <c r="K128" s="20">
        <f>(1+ 'Exhibit 5'!F126)/(1+C128)-1</f>
        <v>3.5459467040673154E-2</v>
      </c>
      <c r="L128" s="20">
        <f t="shared" si="7"/>
        <v>6.3710937830760983E-3</v>
      </c>
      <c r="M128" s="17">
        <v>0</v>
      </c>
      <c r="N128" s="18">
        <f>'Exhibit 5'!I126*($D$147/$D128)</f>
        <v>9386.1085336601736</v>
      </c>
      <c r="O128" s="18">
        <f>'Exhibit 5'!J126*($D$147/$D128)</f>
        <v>734.33723639723405</v>
      </c>
      <c r="P128" s="18">
        <f>'Exhibit 5'!K126*($D$147/$D128)</f>
        <v>514.27285297871595</v>
      </c>
    </row>
    <row r="129" spans="1:16">
      <c r="A129" s="5">
        <v>1993</v>
      </c>
      <c r="B129" s="6">
        <v>146.19999999999999</v>
      </c>
      <c r="C129" s="19">
        <f t="shared" si="4"/>
        <v>2.5245441795231471E-2</v>
      </c>
      <c r="D129" s="21">
        <v>78.290786970714635</v>
      </c>
      <c r="E129" s="19">
        <f t="shared" si="5"/>
        <v>2.2101944274974805E-2</v>
      </c>
      <c r="F129" s="19"/>
      <c r="G129" s="16">
        <f>'Exhibit 5'!B127*($B$147/$B129)</f>
        <v>733.31243741450078</v>
      </c>
      <c r="H129" s="16">
        <f>'Exhibit 5'!C127*($B$147/$B129)</f>
        <v>33.937734952120387</v>
      </c>
      <c r="I129" s="16">
        <f>'Exhibit 5'!D127*($B$147/$B129)</f>
        <v>19.503732558139536</v>
      </c>
      <c r="J129" s="19">
        <f t="shared" si="6"/>
        <v>8.8191117277393927E-2</v>
      </c>
      <c r="K129" s="20">
        <f>(1+ 'Exhibit 5'!F127)/(1+C129)-1</f>
        <v>1.3513406292749552E-2</v>
      </c>
      <c r="L129" s="20">
        <f t="shared" si="7"/>
        <v>7.4677710984644374E-2</v>
      </c>
      <c r="M129" s="17">
        <v>0</v>
      </c>
      <c r="N129" s="18">
        <f>'Exhibit 5'!I127*($D$147/$D129)</f>
        <v>9653.8620162266616</v>
      </c>
      <c r="O129" s="18">
        <f>'Exhibit 5'!J127*($D$147/$D129)</f>
        <v>787.2341209800577</v>
      </c>
      <c r="P129" s="18">
        <f>'Exhibit 5'!K127*($D$147/$D129)</f>
        <v>539.63979563963119</v>
      </c>
    </row>
    <row r="130" spans="1:16">
      <c r="A130" s="5">
        <v>1994</v>
      </c>
      <c r="B130" s="6">
        <v>150.30000000000001</v>
      </c>
      <c r="C130" s="19">
        <f t="shared" si="4"/>
        <v>2.8043775649794878E-2</v>
      </c>
      <c r="D130" s="21">
        <v>79.940427164310449</v>
      </c>
      <c r="E130" s="19">
        <f t="shared" si="5"/>
        <v>2.1070680950146414E-2</v>
      </c>
      <c r="F130" s="19"/>
      <c r="G130" s="16">
        <f>'Exhibit 5'!B128*($B$147/$B130)</f>
        <v>701.63600299401185</v>
      </c>
      <c r="H130" s="16">
        <f>'Exhibit 5'!C128*($B$147/$B130)</f>
        <v>46.147365269461076</v>
      </c>
      <c r="I130" s="16">
        <f>'Exhibit 5'!D128*($B$147/$B130)</f>
        <v>19.876544910179639</v>
      </c>
      <c r="J130" s="19">
        <f t="shared" si="6"/>
        <v>-1.6091216933280306E-2</v>
      </c>
      <c r="K130" s="20">
        <f>(1+ 'Exhibit 5'!F128)/(1+C130)-1</f>
        <v>6.1828343313372613E-3</v>
      </c>
      <c r="L130" s="20">
        <f t="shared" si="7"/>
        <v>-2.2274051264617567E-2</v>
      </c>
      <c r="M130" s="17">
        <v>0</v>
      </c>
      <c r="N130" s="18">
        <f>'Exhibit 5'!I128*($D$147/$D130)</f>
        <v>10047.103688971434</v>
      </c>
      <c r="O130" s="18">
        <f>'Exhibit 5'!J128*($D$147/$D130)</f>
        <v>890.81332035960247</v>
      </c>
      <c r="P130" s="18">
        <f>'Exhibit 5'!K128*($D$147/$D130)</f>
        <v>616.98961427644542</v>
      </c>
    </row>
    <row r="131" spans="1:16">
      <c r="A131" s="5">
        <v>1995</v>
      </c>
      <c r="B131" s="6">
        <v>154.4</v>
      </c>
      <c r="C131" s="19">
        <f t="shared" si="4"/>
        <v>2.7278775781769848E-2</v>
      </c>
      <c r="D131" s="21">
        <v>81.605767114241686</v>
      </c>
      <c r="E131" s="19">
        <f t="shared" si="5"/>
        <v>2.0832262335905183E-2</v>
      </c>
      <c r="F131" s="19"/>
      <c r="G131" s="16">
        <f>'Exhibit 5'!B129*($B$147/$B131)</f>
        <v>901.99164054404139</v>
      </c>
      <c r="H131" s="16">
        <f>'Exhibit 5'!C129*($B$147/$B131)</f>
        <v>49.854555699481864</v>
      </c>
      <c r="I131" s="16">
        <f>'Exhibit 5'!D129*($B$147/$B131)</f>
        <v>20.244238018134713</v>
      </c>
      <c r="J131" s="19">
        <f t="shared" si="6"/>
        <v>0.3144078619495343</v>
      </c>
      <c r="K131" s="20">
        <f>(1+ 'Exhibit 5'!F129)/(1+C131)-1</f>
        <v>1.5790479274611524E-2</v>
      </c>
      <c r="L131" s="20">
        <f t="shared" si="7"/>
        <v>0.29861738267492277</v>
      </c>
      <c r="M131" s="17">
        <v>0</v>
      </c>
      <c r="N131" s="18">
        <f>'Exhibit 5'!I129*($D$147/$D131)</f>
        <v>10299.780451308736</v>
      </c>
      <c r="O131" s="18">
        <f>'Exhibit 5'!J129*($D$147/$D131)</f>
        <v>994.87541764701439</v>
      </c>
      <c r="P131" s="18">
        <f>'Exhibit 5'!K129*($D$147/$D131)</f>
        <v>692.18991987364871</v>
      </c>
    </row>
    <row r="132" spans="1:16">
      <c r="A132" s="5">
        <v>1996</v>
      </c>
      <c r="B132" s="6">
        <v>159.1</v>
      </c>
      <c r="C132" s="19">
        <f t="shared" si="4"/>
        <v>3.0440414507771907E-2</v>
      </c>
      <c r="D132" s="21">
        <v>83.160050075325174</v>
      </c>
      <c r="E132" s="19">
        <f t="shared" si="5"/>
        <v>1.9046239206447435E-2</v>
      </c>
      <c r="F132" s="19"/>
      <c r="G132" s="16">
        <f>'Exhibit 5'!B130*($B$147/$B132)</f>
        <v>1091.6106618478946</v>
      </c>
      <c r="H132" s="16">
        <f>'Exhibit 5'!C130*($B$147/$B132)</f>
        <v>55.177469830295415</v>
      </c>
      <c r="I132" s="16">
        <f>'Exhibit 5'!D130*($B$147/$B132)</f>
        <v>21.227583280955375</v>
      </c>
      <c r="J132" s="19">
        <f t="shared" si="6"/>
        <v>0.23375671692216038</v>
      </c>
      <c r="K132" s="20">
        <f>(1+ 'Exhibit 5'!F130)/(1+C132)-1</f>
        <v>3.3053425518541957E-2</v>
      </c>
      <c r="L132" s="20">
        <f t="shared" si="7"/>
        <v>0.20070329140361842</v>
      </c>
      <c r="M132" s="17">
        <v>0</v>
      </c>
      <c r="N132" s="18">
        <f>'Exhibit 5'!I130*($D$147/$D132)</f>
        <v>10684.973649344693</v>
      </c>
      <c r="O132" s="18">
        <f>'Exhibit 5'!J130*($D$147/$D132)</f>
        <v>1092.5567876442904</v>
      </c>
      <c r="P132" s="18">
        <f>'Exhibit 5'!K130*($D$147/$D132)</f>
        <v>776.98985521802319</v>
      </c>
    </row>
    <row r="133" spans="1:16">
      <c r="A133" s="5">
        <v>1997</v>
      </c>
      <c r="B133" s="6">
        <v>161.6</v>
      </c>
      <c r="C133" s="19">
        <f t="shared" si="4"/>
        <v>1.5713387806411072E-2</v>
      </c>
      <c r="D133" s="21">
        <v>84.628119318701195</v>
      </c>
      <c r="E133" s="19">
        <f t="shared" si="5"/>
        <v>1.765353967495531E-2</v>
      </c>
      <c r="F133" s="19"/>
      <c r="G133" s="16">
        <f>'Exhibit 5'!B131*($B$147/$B133)</f>
        <v>1351.2375891089109</v>
      </c>
      <c r="H133" s="16">
        <f>'Exhibit 5'!C131*($B$147/$B133)</f>
        <v>55.712461633663366</v>
      </c>
      <c r="I133" s="16">
        <f>'Exhibit 5'!D131*($B$147/$B133)</f>
        <v>21.726737933168316</v>
      </c>
      <c r="J133" s="19">
        <f t="shared" si="6"/>
        <v>0.25774177096979356</v>
      </c>
      <c r="K133" s="20">
        <f>(1+ 'Exhibit 5'!F131)/(1+C133)-1</f>
        <v>4.0450990099009765E-2</v>
      </c>
      <c r="L133" s="20">
        <f t="shared" si="7"/>
        <v>0.2172907808707838</v>
      </c>
      <c r="M133" s="17">
        <v>0</v>
      </c>
      <c r="N133" s="18">
        <f>'Exhibit 5'!I131*($D$147/$D133)</f>
        <v>11161.193962749358</v>
      </c>
      <c r="O133" s="18">
        <f>'Exhibit 5'!J131*($D$147/$D133)</f>
        <v>1185.1836707600007</v>
      </c>
      <c r="P133" s="18">
        <f>'Exhibit 5'!K131*($D$147/$D133)</f>
        <v>856.47201523953947</v>
      </c>
    </row>
    <row r="134" spans="1:16">
      <c r="A134" s="5">
        <v>1998</v>
      </c>
      <c r="B134" s="6">
        <v>164.3</v>
      </c>
      <c r="C134" s="19">
        <f t="shared" si="4"/>
        <v>1.6707920792079278E-2</v>
      </c>
      <c r="D134" s="21">
        <v>85.58400731894848</v>
      </c>
      <c r="E134" s="19">
        <f t="shared" si="5"/>
        <v>1.1295158251685811E-2</v>
      </c>
      <c r="F134" s="19"/>
      <c r="G134" s="16">
        <f>'Exhibit 5'!B132*($B$147/$B134)</f>
        <v>1722.7781622032865</v>
      </c>
      <c r="H134" s="16">
        <f>'Exhibit 5'!C132*($B$147/$B134)</f>
        <v>52.023963177115029</v>
      </c>
      <c r="I134" s="16">
        <f>'Exhibit 5'!D132*($B$147/$B134)</f>
        <v>22.349196591600727</v>
      </c>
      <c r="J134" s="19">
        <f t="shared" si="6"/>
        <v>0.29150296947092147</v>
      </c>
      <c r="K134" s="20">
        <f>(1+ 'Exhibit 5'!F132)/(1+C134)-1</f>
        <v>4.0416798539257393E-2</v>
      </c>
      <c r="L134" s="20">
        <f t="shared" si="7"/>
        <v>0.25108617093166408</v>
      </c>
      <c r="M134" s="17">
        <v>0</v>
      </c>
      <c r="N134" s="18">
        <f>'Exhibit 5'!I132*($D$147/$D134)</f>
        <v>11647.276491642293</v>
      </c>
      <c r="O134" s="18">
        <f>'Exhibit 5'!J132*($D$147/$D134)</f>
        <v>1076.0501986478873</v>
      </c>
      <c r="P134" s="18">
        <f>'Exhibit 5'!K132*($D$147/$D134)</f>
        <v>747.16878022805679</v>
      </c>
    </row>
    <row r="135" spans="1:16">
      <c r="A135" s="5">
        <v>1999</v>
      </c>
      <c r="B135" s="6">
        <v>168.8</v>
      </c>
      <c r="C135" s="19">
        <f t="shared" si="4"/>
        <v>2.7388922702373808E-2</v>
      </c>
      <c r="D135" s="21">
        <v>86.842080830400988</v>
      </c>
      <c r="E135" s="19">
        <f t="shared" si="5"/>
        <v>1.4699866842691867E-2</v>
      </c>
      <c r="F135" s="19"/>
      <c r="G135" s="16">
        <f>'Exhibit 5'!B133*($B$147/$B135)</f>
        <v>1914.2852923578196</v>
      </c>
      <c r="H135" s="16">
        <f>'Exhibit 5'!C133*($B$147/$B135)</f>
        <v>64.68277873222749</v>
      </c>
      <c r="I135" s="16">
        <f>'Exhibit 5'!D133*($B$147/$B135)</f>
        <v>22.411367594786729</v>
      </c>
      <c r="J135" s="19">
        <f t="shared" si="6"/>
        <v>0.12417065786098447</v>
      </c>
      <c r="K135" s="20">
        <f>(1+ 'Exhibit 5'!F133)/(1+C135)-1</f>
        <v>2.8627014218009394E-2</v>
      </c>
      <c r="L135" s="20">
        <f t="shared" si="7"/>
        <v>9.5543643642975074E-2</v>
      </c>
      <c r="M135" s="17">
        <v>0</v>
      </c>
      <c r="N135" s="18">
        <f>'Exhibit 5'!I133*($D$147/$D135)</f>
        <v>12209.536133272177</v>
      </c>
      <c r="O135" s="18">
        <f>'Exhibit 5'!J133*($D$147/$D135)</f>
        <v>1117.7661614284455</v>
      </c>
      <c r="P135" s="18">
        <f>'Exhibit 5'!K133*($D$147/$D135)</f>
        <v>779.94310574973281</v>
      </c>
    </row>
    <row r="136" spans="1:16">
      <c r="A136" s="5">
        <v>2000</v>
      </c>
      <c r="B136" s="6">
        <v>175.1</v>
      </c>
      <c r="C136" s="19">
        <f t="shared" si="4"/>
        <v>3.7322274881516515E-2</v>
      </c>
      <c r="D136" s="21">
        <v>88.722763096893843</v>
      </c>
      <c r="E136" s="19">
        <f t="shared" si="5"/>
        <v>2.1656347343469884E-2</v>
      </c>
      <c r="F136" s="19"/>
      <c r="G136" s="16">
        <f>'Exhibit 5'!B134*($B$147/$B136)</f>
        <v>1722.8740631067963</v>
      </c>
      <c r="H136" s="16">
        <f>'Exhibit 5'!C134*($B$147/$B136)</f>
        <v>64.724443175328389</v>
      </c>
      <c r="I136" s="16">
        <f>'Exhibit 5'!D134*($B$147/$B136)</f>
        <v>21.061333809251856</v>
      </c>
      <c r="J136" s="19">
        <f t="shared" si="6"/>
        <v>-8.8988770964202546E-2</v>
      </c>
      <c r="K136" s="20">
        <f>(1+ 'Exhibit 5'!F134)/(1+C136)-1</f>
        <v>1.5210051399200397E-2</v>
      </c>
      <c r="L136" s="20">
        <f t="shared" si="7"/>
        <v>-0.10419882236340294</v>
      </c>
      <c r="M136" s="17">
        <v>0</v>
      </c>
      <c r="N136" s="18">
        <f>'Exhibit 5'!I134*($D$147/$D136)</f>
        <v>12714.776299148061</v>
      </c>
      <c r="O136" s="18">
        <f>'Exhibit 5'!J134*($D$147/$D136)</f>
        <v>1046.6708279417267</v>
      </c>
      <c r="P136" s="18">
        <f>'Exhibit 5'!K134*($D$147/$D136)</f>
        <v>707.95935762025238</v>
      </c>
    </row>
    <row r="137" spans="1:16">
      <c r="A137" s="5">
        <v>2001</v>
      </c>
      <c r="B137" s="6">
        <v>177.1</v>
      </c>
      <c r="C137" s="19">
        <f t="shared" ref="C137:C147" si="8">B137/B136-1</f>
        <v>1.142204454597362E-2</v>
      </c>
      <c r="D137" s="21">
        <v>90.727232635060645</v>
      </c>
      <c r="E137" s="19">
        <f t="shared" ref="E137:E147" si="9">D137/D136-1</f>
        <v>2.2592505780931527E-2</v>
      </c>
      <c r="F137" s="19"/>
      <c r="G137" s="16">
        <f>'Exhibit 5'!B135*($B$147/$B137)</f>
        <v>1459.3207207792207</v>
      </c>
      <c r="H137" s="16">
        <f>'Exhibit 5'!C135*($B$147/$B137)</f>
        <v>31.599993506493508</v>
      </c>
      <c r="I137" s="16">
        <f>'Exhibit 5'!D135*($B$147/$B137)</f>
        <v>20.145155844155845</v>
      </c>
      <c r="J137" s="19">
        <f t="shared" ref="J137:J147" si="10">(G137+I137)/G136-1</f>
        <v>-0.14128031276092845</v>
      </c>
      <c r="K137" s="20">
        <f>(1+ 'Exhibit 5'!F135)/(1+C137)-1</f>
        <v>5.4060474308300632E-2</v>
      </c>
      <c r="L137" s="20">
        <f t="shared" ref="L137:L147" si="11">J137-K137</f>
        <v>-0.19534078706922908</v>
      </c>
      <c r="M137" s="17">
        <v>1</v>
      </c>
      <c r="N137" s="18">
        <f>'Exhibit 5'!I135*($D$147/$D137)</f>
        <v>12852.053804392779</v>
      </c>
      <c r="O137" s="18">
        <f>'Exhibit 5'!J135*($D$147/$D137)</f>
        <v>979.815733060296</v>
      </c>
      <c r="P137" s="18">
        <f>'Exhibit 5'!K135*($D$147/$D137)</f>
        <v>725.80331463239725</v>
      </c>
    </row>
    <row r="138" spans="1:16">
      <c r="A138" s="5">
        <v>2002</v>
      </c>
      <c r="B138" s="6">
        <v>181.7</v>
      </c>
      <c r="C138" s="19">
        <f t="shared" si="8"/>
        <v>2.5974025974025983E-2</v>
      </c>
      <c r="D138" s="21">
        <v>92.196203792741983</v>
      </c>
      <c r="E138" s="19">
        <f t="shared" si="9"/>
        <v>1.6191072019027697E-2</v>
      </c>
      <c r="F138" s="19"/>
      <c r="G138" s="16">
        <f>'Exhibit 5'!B136*($B$147/$B138)</f>
        <v>1117.5320506329115</v>
      </c>
      <c r="H138" s="16">
        <f>'Exhibit 5'!C136*($B$147/$B138)</f>
        <v>34.417651898734178</v>
      </c>
      <c r="I138" s="16">
        <f>'Exhibit 5'!D136*($B$147/$B138)</f>
        <v>20.059291139240504</v>
      </c>
      <c r="J138" s="19">
        <f t="shared" si="10"/>
        <v>-0.22046516192497956</v>
      </c>
      <c r="K138" s="20">
        <f>(1+ 'Exhibit 5'!F136)/(1+C138)-1</f>
        <v>1.9811392405063355E-2</v>
      </c>
      <c r="L138" s="20">
        <f t="shared" si="11"/>
        <v>-0.24027655433004291</v>
      </c>
      <c r="M138" s="17">
        <v>0</v>
      </c>
      <c r="N138" s="18">
        <f>'Exhibit 5'!I136*($D$147/$D138)</f>
        <v>13085.119494552262</v>
      </c>
      <c r="O138" s="18">
        <f>'Exhibit 5'!J136*($D$147/$D138)</f>
        <v>1072.4036367278204</v>
      </c>
      <c r="P138" s="18">
        <f>'Exhibit 5'!K136*($D$147/$D138)</f>
        <v>835.9633485568047</v>
      </c>
    </row>
    <row r="139" spans="1:16">
      <c r="A139" s="5">
        <v>2003</v>
      </c>
      <c r="B139" s="6">
        <v>185.2</v>
      </c>
      <c r="C139" s="19">
        <f t="shared" si="8"/>
        <v>1.9262520638414937E-2</v>
      </c>
      <c r="D139" s="21">
        <v>94.135041059781699</v>
      </c>
      <c r="E139" s="19">
        <f t="shared" si="9"/>
        <v>2.1029469623263797E-2</v>
      </c>
      <c r="F139" s="19"/>
      <c r="G139" s="16">
        <f>'Exhibit 5'!B137*($B$147/$B139)</f>
        <v>1322.5878272138229</v>
      </c>
      <c r="H139" s="16">
        <f>'Exhibit 5'!C137*($B$147/$B139)</f>
        <v>59.640310205183582</v>
      </c>
      <c r="I139" s="16">
        <f>'Exhibit 5'!D137*($B$147/$B139)</f>
        <v>21.283500809935205</v>
      </c>
      <c r="J139" s="19">
        <f t="shared" si="10"/>
        <v>0.20253493155982416</v>
      </c>
      <c r="K139" s="20">
        <f>(1+ 'Exhibit 5'!F137)/(1+C139)-1</f>
        <v>-7.4811015118791957E-4</v>
      </c>
      <c r="L139" s="20">
        <f t="shared" si="11"/>
        <v>0.20328304171101208</v>
      </c>
      <c r="M139" s="17">
        <v>0</v>
      </c>
      <c r="N139" s="18">
        <f>'Exhibit 5'!I137*($D$147/$D139)</f>
        <v>13417.600851185418</v>
      </c>
      <c r="O139" s="18">
        <f>'Exhibit 5'!J137*($D$147/$D139)</f>
        <v>1177.4811179380283</v>
      </c>
      <c r="P139" s="18">
        <f>'Exhibit 5'!K137*($D$147/$D139)</f>
        <v>883.89357799806999</v>
      </c>
    </row>
    <row r="140" spans="1:16">
      <c r="A140" s="5">
        <v>2004</v>
      </c>
      <c r="B140" s="6">
        <v>190.7</v>
      </c>
      <c r="C140" s="19">
        <f t="shared" si="8"/>
        <v>2.9697624190064831E-2</v>
      </c>
      <c r="D140" s="21">
        <v>96.786125468485906</v>
      </c>
      <c r="E140" s="19">
        <f t="shared" si="9"/>
        <v>2.8162567082969714E-2</v>
      </c>
      <c r="F140" s="19"/>
      <c r="G140" s="16">
        <f>'Exhibit 5'!B138*($B$147/$B140)</f>
        <v>1425.3745917671738</v>
      </c>
      <c r="H140" s="16">
        <f>'Exhibit 5'!C138*($B$147/$B140)</f>
        <v>69.592216832721547</v>
      </c>
      <c r="I140" s="16">
        <f>'Exhibit 5'!D138*($B$147/$B140)</f>
        <v>23.094394074462507</v>
      </c>
      <c r="J140" s="19">
        <f t="shared" si="10"/>
        <v>9.5177920163529661E-2</v>
      </c>
      <c r="K140" s="20">
        <f>(1+ 'Exhibit 5'!F138)/(1+C140)-1</f>
        <v>-1.7381436811746198E-2</v>
      </c>
      <c r="L140" s="20">
        <f t="shared" si="11"/>
        <v>0.11255935697527586</v>
      </c>
      <c r="M140" s="17">
        <v>0</v>
      </c>
      <c r="N140" s="18">
        <f>'Exhibit 5'!I138*($D$147/$D140)</f>
        <v>13882.938719913376</v>
      </c>
      <c r="O140" s="18">
        <f>'Exhibit 5'!J138*($D$147/$D140)</f>
        <v>1460.4064935385077</v>
      </c>
      <c r="P140" s="18">
        <f>'Exhibit 5'!K138*($D$147/$D140)</f>
        <v>1101.8930380311394</v>
      </c>
    </row>
    <row r="141" spans="1:16">
      <c r="A141" s="5">
        <v>2005</v>
      </c>
      <c r="B141" s="6">
        <v>198.3</v>
      </c>
      <c r="C141" s="19">
        <f t="shared" si="8"/>
        <v>3.9853172522286373E-2</v>
      </c>
      <c r="D141" s="21">
        <v>100</v>
      </c>
      <c r="E141" s="19">
        <f t="shared" si="9"/>
        <v>3.3205942648882658E-2</v>
      </c>
      <c r="F141" s="19"/>
      <c r="G141" s="16">
        <f>'Exhibit 5'!B139*($B$147/$B141)</f>
        <v>1442.5975620272311</v>
      </c>
      <c r="H141" s="16">
        <f>'Exhibit 5'!C139*($B$147/$B141)</f>
        <v>79.818542360060505</v>
      </c>
      <c r="I141" s="16">
        <f>'Exhibit 5'!D139*($B$147/$B141)</f>
        <v>25.398367624810888</v>
      </c>
      <c r="J141" s="19">
        <f t="shared" si="10"/>
        <v>2.9901850454641776E-2</v>
      </c>
      <c r="K141" s="20">
        <f>(1+ 'Exhibit 5'!F139)/(1+C141)-1</f>
        <v>-2.3996822995461575E-2</v>
      </c>
      <c r="L141" s="20">
        <f t="shared" si="11"/>
        <v>5.3898673450103352E-2</v>
      </c>
      <c r="M141" s="17">
        <v>0</v>
      </c>
      <c r="N141" s="18">
        <f>'Exhibit 5'!I139*($D$147/$D141)</f>
        <v>14309.281161883135</v>
      </c>
      <c r="O141" s="18">
        <f>'Exhibit 5'!J139*($D$147/$D141)</f>
        <v>1650.6174680993449</v>
      </c>
      <c r="P141" s="18">
        <f>'Exhibit 5'!K139*($D$147/$D141)</f>
        <v>1183.1257821957877</v>
      </c>
    </row>
    <row r="142" spans="1:16">
      <c r="A142" s="5">
        <v>2006</v>
      </c>
      <c r="B142" s="6">
        <v>202.416</v>
      </c>
      <c r="C142" s="19">
        <f t="shared" si="8"/>
        <v>2.0756429652042385E-2</v>
      </c>
      <c r="D142" s="21">
        <v>103.23108384458078</v>
      </c>
      <c r="E142" s="19">
        <f t="shared" si="9"/>
        <v>3.2310838445807732E-2</v>
      </c>
      <c r="F142" s="19"/>
      <c r="G142" s="16">
        <f>'Exhibit 5'!B140*($B$147/$B142)</f>
        <v>1586.1040594617027</v>
      </c>
      <c r="H142" s="16">
        <f>'Exhibit 5'!C140*($B$147/$B142)</f>
        <v>91.274722106948076</v>
      </c>
      <c r="I142" s="16">
        <f>'Exhibit 5'!D140*($B$147/$B142)</f>
        <v>27.871768289068058</v>
      </c>
      <c r="J142" s="19">
        <f t="shared" si="10"/>
        <v>0.11879838856978786</v>
      </c>
      <c r="K142" s="20">
        <f>(1+ 'Exhibit 5'!F140)/(1+C142)-1</f>
        <v>1.3072237372539819E-2</v>
      </c>
      <c r="L142" s="20">
        <f t="shared" si="11"/>
        <v>0.10572615119724804</v>
      </c>
      <c r="M142" s="17">
        <v>0</v>
      </c>
      <c r="N142" s="18">
        <f>'Exhibit 5'!I140*($D$147/$D142)</f>
        <v>14689.599931574316</v>
      </c>
      <c r="O142" s="18">
        <f>'Exhibit 5'!J140*($D$147/$D142)</f>
        <v>1766.0858453152357</v>
      </c>
      <c r="P142" s="18">
        <f>'Exhibit 5'!K140*($D$147/$D142)</f>
        <v>1246.3516970918315</v>
      </c>
    </row>
    <row r="143" spans="1:16">
      <c r="A143" s="5">
        <v>2007</v>
      </c>
      <c r="B143" s="6">
        <v>211.18</v>
      </c>
      <c r="C143" s="19">
        <f t="shared" si="8"/>
        <v>4.3296972571338355E-2</v>
      </c>
      <c r="D143" s="21">
        <v>106.22652653259026</v>
      </c>
      <c r="E143" s="19">
        <f t="shared" si="9"/>
        <v>2.9016867560155202E-2</v>
      </c>
      <c r="F143" s="19"/>
      <c r="G143" s="16">
        <f>'Exhibit 5'!B141*($B$147/$B143)</f>
        <v>1587.6853930296429</v>
      </c>
      <c r="H143" s="16">
        <f>'Exhibit 5'!C141*($B$147/$B143)</f>
        <v>71.032719481011455</v>
      </c>
      <c r="I143" s="16">
        <f>'Exhibit 5'!D141*($B$147/$B143)</f>
        <v>29.924330902547585</v>
      </c>
      <c r="J143" s="19">
        <f t="shared" si="10"/>
        <v>1.986355452692079E-2</v>
      </c>
      <c r="K143" s="20">
        <f>(1+ 'Exhibit 5'!F141)/(1+C143)-1</f>
        <v>9.4920503835589365E-3</v>
      </c>
      <c r="L143" s="20">
        <f t="shared" si="11"/>
        <v>1.0371504143361854E-2</v>
      </c>
      <c r="M143" s="17">
        <v>0</v>
      </c>
      <c r="N143" s="18">
        <f>'Exhibit 5'!I141*($D$147/$D143)</f>
        <v>14970.616393590546</v>
      </c>
      <c r="O143" s="18">
        <f>'Exhibit 5'!J141*($D$147/$D143)</f>
        <v>1612.0248579097047</v>
      </c>
      <c r="P143" s="18">
        <f>'Exhibit 5'!K141*($D$147/$D143)</f>
        <v>1136.7197660832899</v>
      </c>
    </row>
    <row r="144" spans="1:16">
      <c r="A144" s="5">
        <v>2008</v>
      </c>
      <c r="B144" s="6">
        <v>211.143</v>
      </c>
      <c r="C144" s="19">
        <f t="shared" si="8"/>
        <v>-1.7520598541531651E-4</v>
      </c>
      <c r="D144" s="21">
        <v>108.58234753341084</v>
      </c>
      <c r="E144" s="19">
        <f t="shared" si="9"/>
        <v>2.2177332514942139E-2</v>
      </c>
      <c r="F144" s="19"/>
      <c r="G144" s="16">
        <f>'Exhibit 5'!B142*($B$147/$B144)</f>
        <v>942.0730850655716</v>
      </c>
      <c r="H144" s="16">
        <f>'Exhibit 5'!C142*($B$147/$B144)</f>
        <v>15.973890680723491</v>
      </c>
      <c r="I144" s="16">
        <f>'Exhibit 5'!D142*($B$147/$B144)</f>
        <v>30.477066964095421</v>
      </c>
      <c r="J144" s="19">
        <f t="shared" si="10"/>
        <v>-0.38744151939709315</v>
      </c>
      <c r="K144" s="20">
        <f>(1+ 'Exhibit 5'!F142)/(1+C144)-1</f>
        <v>5.3584594327067414E-2</v>
      </c>
      <c r="L144" s="20">
        <f t="shared" si="11"/>
        <v>-0.44102611372416056</v>
      </c>
      <c r="M144" s="17">
        <v>1</v>
      </c>
      <c r="N144" s="18">
        <f>'Exhibit 5'!I142*($D$147/$D144)</f>
        <v>14920.171728162055</v>
      </c>
      <c r="O144" s="18">
        <f>'Exhibit 5'!J142*($D$147/$D144)</f>
        <v>1303.3161239504259</v>
      </c>
      <c r="P144" s="18">
        <f>'Exhibit 5'!K142*($D$147/$D144)</f>
        <v>980.72345949938313</v>
      </c>
    </row>
    <row r="145" spans="1:16">
      <c r="A145" s="5">
        <v>2009</v>
      </c>
      <c r="B145" s="6">
        <v>216.68700000000001</v>
      </c>
      <c r="C145" s="19">
        <f t="shared" si="8"/>
        <v>2.6257086429576137E-2</v>
      </c>
      <c r="D145" s="21">
        <v>109.52978154711982</v>
      </c>
      <c r="E145" s="19">
        <f t="shared" si="9"/>
        <v>8.7254883987240017E-3</v>
      </c>
      <c r="F145" s="19"/>
      <c r="G145" s="16">
        <f>'Exhibit 5'!B143*($B$147/$B145)</f>
        <v>1161.5107629899348</v>
      </c>
      <c r="H145" s="16">
        <f>'Exhibit 5'!C143*($B$147/$B145)</f>
        <v>53.317065859973134</v>
      </c>
      <c r="I145" s="16">
        <f>'Exhibit 5'!D143*($B$147/$B145)</f>
        <v>23.441935372218914</v>
      </c>
      <c r="J145" s="19">
        <f t="shared" si="10"/>
        <v>0.25781398189470295</v>
      </c>
      <c r="K145" s="20">
        <f>(1+ 'Exhibit 5'!F143)/(1+C145)-1</f>
        <v>7.7396918135375081E-3</v>
      </c>
      <c r="L145" s="20">
        <f t="shared" si="11"/>
        <v>0.25007429008116544</v>
      </c>
      <c r="M145" s="17">
        <v>0</v>
      </c>
      <c r="N145" s="18">
        <f>'Exhibit 5'!I143*($D$147/$D145)</f>
        <v>14462.202181350618</v>
      </c>
      <c r="O145" s="18">
        <f>'Exhibit 5'!J143*($D$147/$D145)</f>
        <v>1389.2250433333286</v>
      </c>
      <c r="P145" s="18">
        <f>'Exhibit 5'!K143*($D$147/$D145)</f>
        <v>1110.5106693709763</v>
      </c>
    </row>
    <row r="146" spans="1:16">
      <c r="A146" s="5">
        <v>2010</v>
      </c>
      <c r="B146" s="6">
        <v>220.22300000000001</v>
      </c>
      <c r="C146" s="19">
        <f t="shared" si="8"/>
        <v>1.631846857448771E-2</v>
      </c>
      <c r="D146" s="21">
        <v>110.99211513434892</v>
      </c>
      <c r="E146" s="19">
        <f t="shared" si="9"/>
        <v>1.3351013455641825E-2</v>
      </c>
      <c r="F146" s="19"/>
      <c r="G146" s="16">
        <f>'Exhibit 5'!B144*($B$147/$B146)</f>
        <v>1277.8474430463664</v>
      </c>
      <c r="H146" s="16">
        <f>'Exhibit 5'!C144*($B$147/$B146)</f>
        <v>79.612655126848679</v>
      </c>
      <c r="I146" s="16">
        <f>'Exhibit 5'!D144*($B$147/$B146)</f>
        <v>23.394901758671889</v>
      </c>
      <c r="J146" s="19">
        <f t="shared" si="10"/>
        <v>0.12030158158449566</v>
      </c>
      <c r="K146" s="20">
        <f>(1+ 'Exhibit 5'!F144)/(1+C146)-1</f>
        <v>-6.0694248557143782E-3</v>
      </c>
      <c r="L146" s="20">
        <f t="shared" si="11"/>
        <v>0.12637100644021004</v>
      </c>
      <c r="M146" s="17">
        <v>0</v>
      </c>
      <c r="N146" s="18">
        <f>'Exhibit 5'!I144*($D$147/$D146)</f>
        <v>14808.059876232226</v>
      </c>
      <c r="O146" s="18">
        <f>'Exhibit 5'!J144*($D$147/$D146)</f>
        <v>1738.7002554192211</v>
      </c>
      <c r="P146" s="18">
        <f>'Exhibit 5'!K144*($D$147/$D146)</f>
        <v>1357.4403838567237</v>
      </c>
    </row>
    <row r="147" spans="1:16">
      <c r="A147" s="5">
        <v>2011</v>
      </c>
      <c r="B147" s="6">
        <v>226.66499999999999</v>
      </c>
      <c r="C147" s="19">
        <f t="shared" si="8"/>
        <v>2.9252167121508466E-2</v>
      </c>
      <c r="D147" s="21">
        <v>113.35879871570256</v>
      </c>
      <c r="E147" s="19">
        <f t="shared" si="9"/>
        <v>2.1322988380651386E-2</v>
      </c>
      <c r="F147" s="19"/>
      <c r="G147" s="16">
        <f>'Exhibit 5'!B145*($B$147/$B147)</f>
        <v>1257.60480453436</v>
      </c>
      <c r="H147" s="16">
        <f>'Exhibit 5'!C145*($B$147/$B147)</f>
        <v>86.95</v>
      </c>
      <c r="I147" s="16">
        <f>'Exhibit 5'!D145*($B$147/$B147)</f>
        <v>26.43</v>
      </c>
      <c r="J147" s="19">
        <f t="shared" si="10"/>
        <v>4.8420189136531011E-3</v>
      </c>
      <c r="K147" s="20">
        <f>(1+ 'Exhibit 5'!F145)/(1+C147)-1</f>
        <v>-2.400011183905737E-2</v>
      </c>
      <c r="L147" s="20">
        <f t="shared" si="11"/>
        <v>2.8842130752710471E-2</v>
      </c>
      <c r="M147" s="17">
        <v>0</v>
      </c>
      <c r="N147" s="18">
        <f>'Exhibit 5'!I145*($D$147/$D147)</f>
        <v>15075.7</v>
      </c>
      <c r="O147" s="18">
        <f>'Exhibit 5'!J145*($D$147/$D147)</f>
        <v>1827</v>
      </c>
      <c r="P147" s="18">
        <f>'Exhibit 5'!K145*($D$147/$D147)</f>
        <v>1447.9</v>
      </c>
    </row>
    <row r="148" spans="1:16">
      <c r="L148" s="22"/>
    </row>
    <row r="149" spans="1:16">
      <c r="A149" s="25" t="s">
        <v>117</v>
      </c>
    </row>
    <row r="150" spans="1:16">
      <c r="A150" s="40" t="s">
        <v>121</v>
      </c>
    </row>
    <row r="151" spans="1:16">
      <c r="A151" s="40" t="s">
        <v>122</v>
      </c>
    </row>
    <row r="152" spans="1:16">
      <c r="A152" s="26" t="s">
        <v>123</v>
      </c>
    </row>
    <row r="154" spans="1:16">
      <c r="A154" s="25" t="s">
        <v>116</v>
      </c>
    </row>
    <row r="155" spans="1:16" ht="16.8">
      <c r="A155" s="26" t="s">
        <v>124</v>
      </c>
    </row>
    <row r="156" spans="1:16">
      <c r="A156" s="26" t="s">
        <v>125</v>
      </c>
    </row>
    <row r="157" spans="1:16">
      <c r="A157" s="26" t="s">
        <v>126</v>
      </c>
    </row>
    <row r="158" spans="1:16">
      <c r="A158" s="26" t="s">
        <v>127</v>
      </c>
    </row>
    <row r="159" spans="1:16">
      <c r="A159" s="25"/>
    </row>
    <row r="160" spans="1:16">
      <c r="A160" s="25"/>
    </row>
  </sheetData>
  <mergeCells count="3">
    <mergeCell ref="G5:J5"/>
    <mergeCell ref="B4:E4"/>
    <mergeCell ref="G3:P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zoomScale="80" zoomScaleNormal="80" workbookViewId="0">
      <pane xSplit="1" ySplit="5" topLeftCell="B9" activePane="bottomRight" state="frozen"/>
      <selection pane="topRight" activeCell="B1" sqref="B1"/>
      <selection pane="bottomLeft" activeCell="A3" sqref="A3"/>
      <selection pane="bottomRight" activeCell="H25" sqref="H25"/>
    </sheetView>
  </sheetViews>
  <sheetFormatPr defaultColWidth="9.109375" defaultRowHeight="15.6"/>
  <cols>
    <col min="1" max="10" width="12" style="5" customWidth="1"/>
    <col min="11" max="16384" width="9.109375" style="5"/>
  </cols>
  <sheetData>
    <row r="1" spans="1:10">
      <c r="A1" s="4" t="s">
        <v>218</v>
      </c>
    </row>
    <row r="3" spans="1:10">
      <c r="A3" s="10"/>
      <c r="B3" s="139" t="s">
        <v>55</v>
      </c>
      <c r="C3" s="139"/>
      <c r="D3" s="139"/>
      <c r="E3" s="139"/>
      <c r="F3" s="139"/>
      <c r="G3" s="139"/>
      <c r="H3" s="139"/>
      <c r="I3" s="139"/>
      <c r="J3" s="139"/>
    </row>
    <row r="4" spans="1:10">
      <c r="A4" s="10"/>
      <c r="B4" s="9" t="s">
        <v>56</v>
      </c>
      <c r="C4" s="29" t="s">
        <v>57</v>
      </c>
      <c r="D4" s="29"/>
      <c r="E4" s="29"/>
      <c r="F4" s="29"/>
      <c r="G4" s="9"/>
      <c r="H4" s="29" t="s">
        <v>60</v>
      </c>
      <c r="I4" s="29"/>
      <c r="J4" s="29"/>
    </row>
    <row r="5" spans="1:10">
      <c r="A5" s="9" t="s">
        <v>27</v>
      </c>
      <c r="B5" s="9" t="s">
        <v>28</v>
      </c>
      <c r="C5" s="9" t="s">
        <v>58</v>
      </c>
      <c r="D5" s="9" t="s">
        <v>44</v>
      </c>
      <c r="E5" s="9" t="s">
        <v>59</v>
      </c>
      <c r="F5" s="9" t="s">
        <v>45</v>
      </c>
      <c r="G5" s="9" t="s">
        <v>62</v>
      </c>
      <c r="H5" s="9" t="s">
        <v>61</v>
      </c>
      <c r="I5" s="13" t="s">
        <v>29</v>
      </c>
      <c r="J5" s="13" t="s">
        <v>30</v>
      </c>
    </row>
    <row r="6" spans="1:10">
      <c r="A6" s="5">
        <v>1947</v>
      </c>
      <c r="B6" s="31">
        <v>14.615</v>
      </c>
      <c r="C6" s="31">
        <v>12.49</v>
      </c>
      <c r="D6" s="31">
        <v>29.579441938241327</v>
      </c>
      <c r="E6" s="31">
        <v>3.82</v>
      </c>
      <c r="F6" s="31">
        <v>0.68</v>
      </c>
      <c r="G6" s="31">
        <v>1.19</v>
      </c>
      <c r="H6" s="32">
        <v>2.9999999999999805E-2</v>
      </c>
      <c r="I6" s="31">
        <v>1.92</v>
      </c>
      <c r="J6" s="31">
        <v>0.8</v>
      </c>
    </row>
    <row r="7" spans="1:10">
      <c r="A7" s="5">
        <v>1948</v>
      </c>
      <c r="B7" s="31">
        <v>15.254999999999999</v>
      </c>
      <c r="C7" s="31">
        <v>14.53</v>
      </c>
      <c r="D7" s="31">
        <v>35.295778222862808</v>
      </c>
      <c r="E7" s="31">
        <v>4.87</v>
      </c>
      <c r="F7" s="31">
        <v>0.86</v>
      </c>
      <c r="G7" s="31">
        <v>1.54</v>
      </c>
      <c r="H7" s="32">
        <v>9.9999999999997868E-3</v>
      </c>
      <c r="I7" s="31">
        <v>2.46</v>
      </c>
      <c r="J7" s="31">
        <v>0.96</v>
      </c>
    </row>
    <row r="8" spans="1:10">
      <c r="A8" s="5">
        <v>1949</v>
      </c>
      <c r="B8" s="31">
        <v>14.875</v>
      </c>
      <c r="C8" s="31">
        <v>15.17</v>
      </c>
      <c r="D8" s="31">
        <v>33.497730627881865</v>
      </c>
      <c r="E8" s="31">
        <v>4.32</v>
      </c>
      <c r="F8" s="31">
        <v>0.91</v>
      </c>
      <c r="G8" s="31">
        <v>1.29</v>
      </c>
      <c r="H8" s="32">
        <v>-9.9999999999997868E-3</v>
      </c>
      <c r="I8" s="31">
        <v>2.13</v>
      </c>
      <c r="J8" s="31">
        <v>1.05</v>
      </c>
    </row>
    <row r="9" spans="1:10">
      <c r="A9" s="5">
        <v>1950</v>
      </c>
      <c r="B9" s="31">
        <v>18.47</v>
      </c>
      <c r="C9" s="31">
        <v>16.77</v>
      </c>
      <c r="D9" s="31">
        <v>37.966866268585932</v>
      </c>
      <c r="E9" s="31">
        <v>6.06</v>
      </c>
      <c r="F9" s="31">
        <v>0.99</v>
      </c>
      <c r="G9" s="31">
        <v>2.41</v>
      </c>
      <c r="H9" s="32">
        <v>-0.10000000000000053</v>
      </c>
      <c r="I9" s="31">
        <v>2.76</v>
      </c>
      <c r="J9" s="31">
        <v>1.35</v>
      </c>
    </row>
    <row r="10" spans="1:10">
      <c r="A10" s="5">
        <v>1951</v>
      </c>
      <c r="B10" s="31">
        <v>22.59</v>
      </c>
      <c r="C10" s="31">
        <v>18.66</v>
      </c>
      <c r="D10" s="31">
        <v>44.868043164928956</v>
      </c>
      <c r="E10" s="31">
        <v>6.91</v>
      </c>
      <c r="F10" s="31">
        <v>1.1499999999999999</v>
      </c>
      <c r="G10" s="31">
        <v>3.32</v>
      </c>
      <c r="H10" s="32">
        <v>-8.0000000000000071E-2</v>
      </c>
      <c r="I10" s="31">
        <v>2.52</v>
      </c>
      <c r="J10" s="31">
        <v>1.35</v>
      </c>
    </row>
    <row r="11" spans="1:10">
      <c r="A11" s="5">
        <v>1952</v>
      </c>
      <c r="B11" s="31">
        <v>25.11</v>
      </c>
      <c r="C11" s="31">
        <v>20.149999999999999</v>
      </c>
      <c r="D11" s="31">
        <v>47.74699798463832</v>
      </c>
      <c r="E11" s="31">
        <v>6.42</v>
      </c>
      <c r="F11" s="31">
        <v>1.34</v>
      </c>
      <c r="G11" s="31">
        <v>2.72</v>
      </c>
      <c r="H11" s="32">
        <v>-9.0000000000000302E-2</v>
      </c>
      <c r="I11" s="31">
        <v>2.4500000000000002</v>
      </c>
      <c r="J11" s="31">
        <v>1.36</v>
      </c>
    </row>
    <row r="12" spans="1:10">
      <c r="A12" s="5">
        <v>1953</v>
      </c>
      <c r="B12" s="31">
        <v>24.844999999999999</v>
      </c>
      <c r="C12" s="31">
        <v>20.76</v>
      </c>
      <c r="D12" s="31">
        <v>51.447026561593312</v>
      </c>
      <c r="E12" s="31">
        <v>6.99</v>
      </c>
      <c r="F12" s="31">
        <v>1.53</v>
      </c>
      <c r="G12" s="31">
        <v>2.95</v>
      </c>
      <c r="H12" s="32">
        <v>-6.0000000000000053E-2</v>
      </c>
      <c r="I12" s="31">
        <v>2.57</v>
      </c>
      <c r="J12" s="31">
        <v>1.34</v>
      </c>
    </row>
    <row r="13" spans="1:10">
      <c r="A13" s="5">
        <v>1954</v>
      </c>
      <c r="B13" s="31">
        <v>31.04</v>
      </c>
      <c r="C13" s="31">
        <v>22.09</v>
      </c>
      <c r="D13" s="31">
        <v>48.006831452121112</v>
      </c>
      <c r="E13" s="31">
        <v>6.5</v>
      </c>
      <c r="F13" s="31">
        <v>1.66</v>
      </c>
      <c r="G13" s="31">
        <v>2.29</v>
      </c>
      <c r="H13" s="32">
        <v>-0.14000000000000012</v>
      </c>
      <c r="I13" s="31">
        <v>2.69</v>
      </c>
      <c r="J13" s="31">
        <v>1.45</v>
      </c>
    </row>
    <row r="14" spans="1:10">
      <c r="A14" s="5">
        <v>1955</v>
      </c>
      <c r="B14" s="31">
        <v>42.599999999999994</v>
      </c>
      <c r="C14" s="31">
        <v>25.09</v>
      </c>
      <c r="D14" s="31">
        <v>56.269535718073982</v>
      </c>
      <c r="E14" s="31">
        <v>8.58</v>
      </c>
      <c r="F14" s="31">
        <v>1.92</v>
      </c>
      <c r="G14" s="31">
        <v>3.23</v>
      </c>
      <c r="H14" s="32">
        <v>-0.14999999999999991</v>
      </c>
      <c r="I14" s="31">
        <v>3.58</v>
      </c>
      <c r="J14" s="31">
        <v>1.74</v>
      </c>
    </row>
    <row r="15" spans="1:10">
      <c r="A15" s="5">
        <v>1956</v>
      </c>
      <c r="B15" s="31">
        <v>49.495000000000005</v>
      </c>
      <c r="C15" s="31">
        <v>26.35</v>
      </c>
      <c r="D15" s="31">
        <v>56.88274270133337</v>
      </c>
      <c r="E15" s="31">
        <v>8.36</v>
      </c>
      <c r="F15" s="31">
        <v>2.04</v>
      </c>
      <c r="G15" s="31">
        <v>2.96</v>
      </c>
      <c r="H15" s="32">
        <v>-0.14000000000000057</v>
      </c>
      <c r="I15" s="31">
        <v>3.5</v>
      </c>
      <c r="J15" s="31">
        <v>1.84</v>
      </c>
    </row>
    <row r="16" spans="1:10">
      <c r="A16" s="5">
        <v>1957</v>
      </c>
      <c r="B16" s="31">
        <v>47.614999999999995</v>
      </c>
      <c r="C16" s="31">
        <v>29.44</v>
      </c>
      <c r="D16" s="31">
        <v>58.005223280859049</v>
      </c>
      <c r="E16" s="31">
        <v>8.7899999999999991</v>
      </c>
      <c r="F16" s="31">
        <v>2.41</v>
      </c>
      <c r="G16" s="31">
        <v>2.87</v>
      </c>
      <c r="H16" s="32">
        <v>-2.0000000000000906E-2</v>
      </c>
      <c r="I16" s="31">
        <v>3.53</v>
      </c>
      <c r="J16" s="31">
        <v>1.94</v>
      </c>
    </row>
    <row r="17" spans="1:10">
      <c r="A17" s="5">
        <v>1958</v>
      </c>
      <c r="B17" s="31">
        <v>51.085000000000001</v>
      </c>
      <c r="C17" s="31">
        <v>30.66</v>
      </c>
      <c r="D17" s="31">
        <v>55.583575363919401</v>
      </c>
      <c r="E17" s="31">
        <v>7.7</v>
      </c>
      <c r="F17" s="31">
        <v>2.38</v>
      </c>
      <c r="G17" s="31">
        <v>2.4</v>
      </c>
      <c r="H17" s="32">
        <v>-2.9999999999999805E-2</v>
      </c>
      <c r="I17" s="31">
        <v>2.95</v>
      </c>
      <c r="J17" s="31">
        <v>1.86</v>
      </c>
    </row>
    <row r="18" spans="1:10">
      <c r="A18" s="5">
        <v>1959</v>
      </c>
      <c r="B18" s="31">
        <v>61.17</v>
      </c>
      <c r="C18" s="31">
        <v>32.26</v>
      </c>
      <c r="D18" s="31">
        <v>60.104677698120021</v>
      </c>
      <c r="E18" s="31">
        <v>8.84</v>
      </c>
      <c r="F18" s="31">
        <v>2.4700000000000002</v>
      </c>
      <c r="G18" s="31">
        <v>2.99</v>
      </c>
      <c r="H18" s="32">
        <v>-9.000000000000119E-2</v>
      </c>
      <c r="I18" s="31">
        <v>3.47</v>
      </c>
      <c r="J18" s="31">
        <v>1.95</v>
      </c>
    </row>
    <row r="19" spans="1:10">
      <c r="A19" s="5">
        <v>1960</v>
      </c>
      <c r="B19" s="31">
        <v>60.18</v>
      </c>
      <c r="C19" s="31">
        <v>33.74</v>
      </c>
      <c r="D19" s="31">
        <v>61.809185244807161</v>
      </c>
      <c r="E19" s="31">
        <v>8.73</v>
      </c>
      <c r="F19" s="31">
        <v>2.56</v>
      </c>
      <c r="G19" s="31">
        <v>2.87</v>
      </c>
      <c r="H19" s="32">
        <v>-0.10000000000000009</v>
      </c>
      <c r="I19" s="31">
        <v>3.4</v>
      </c>
      <c r="J19" s="31">
        <v>2</v>
      </c>
    </row>
    <row r="20" spans="1:10">
      <c r="A20" s="5">
        <v>1961</v>
      </c>
      <c r="B20" s="31">
        <v>68.78</v>
      </c>
      <c r="C20" s="31">
        <v>34.85</v>
      </c>
      <c r="D20" s="31">
        <v>61.850758599604404</v>
      </c>
      <c r="E20" s="31">
        <v>8.75</v>
      </c>
      <c r="F20" s="31">
        <v>2.66</v>
      </c>
      <c r="G20" s="31">
        <v>2.8</v>
      </c>
      <c r="H20" s="32">
        <v>-8.0000000000000071E-2</v>
      </c>
      <c r="I20" s="31">
        <v>3.37</v>
      </c>
      <c r="J20" s="31">
        <v>2.0699999999999998</v>
      </c>
    </row>
    <row r="21" spans="1:10">
      <c r="A21" s="5">
        <v>1962</v>
      </c>
      <c r="B21" s="31">
        <v>65.009999999999991</v>
      </c>
      <c r="C21" s="31">
        <v>36.369999999999997</v>
      </c>
      <c r="D21" s="31">
        <v>67.172148013652034</v>
      </c>
      <c r="E21" s="31">
        <v>9.81</v>
      </c>
      <c r="F21" s="31">
        <v>2.89</v>
      </c>
      <c r="G21" s="31">
        <v>3.16</v>
      </c>
      <c r="H21" s="32">
        <v>-7.0000000000000284E-2</v>
      </c>
      <c r="I21" s="31">
        <v>3.83</v>
      </c>
      <c r="J21" s="31">
        <v>2.2000000000000002</v>
      </c>
    </row>
    <row r="22" spans="1:10">
      <c r="A22" s="5">
        <v>1963</v>
      </c>
      <c r="B22" s="31">
        <v>72.365000000000009</v>
      </c>
      <c r="C22" s="31">
        <v>38.17</v>
      </c>
      <c r="D22" s="31">
        <v>71.194370090285702</v>
      </c>
      <c r="E22" s="31">
        <v>10.73</v>
      </c>
      <c r="F22" s="31">
        <v>3.04</v>
      </c>
      <c r="G22" s="31">
        <v>3.51</v>
      </c>
      <c r="H22" s="32">
        <v>-5.9999999999999609E-2</v>
      </c>
      <c r="I22" s="31">
        <v>4.24</v>
      </c>
      <c r="J22" s="31">
        <v>2.36</v>
      </c>
    </row>
    <row r="23" spans="1:10">
      <c r="A23" s="5">
        <v>1964</v>
      </c>
      <c r="B23" s="31">
        <v>85.515000000000001</v>
      </c>
      <c r="C23" s="31">
        <v>40.229999999999997</v>
      </c>
      <c r="D23" s="31">
        <v>76.068845940262918</v>
      </c>
      <c r="E23" s="31">
        <v>11.67</v>
      </c>
      <c r="F23" s="31">
        <v>3.24</v>
      </c>
      <c r="G23" s="31">
        <v>3.7</v>
      </c>
      <c r="H23" s="32">
        <v>-0.12000000000000011</v>
      </c>
      <c r="I23" s="31">
        <v>4.8499999999999996</v>
      </c>
      <c r="J23" s="31">
        <v>2.58</v>
      </c>
    </row>
    <row r="24" spans="1:10">
      <c r="A24" s="5">
        <v>1965</v>
      </c>
      <c r="B24" s="31">
        <v>92.490000000000009</v>
      </c>
      <c r="C24" s="31">
        <v>43.5</v>
      </c>
      <c r="D24" s="31">
        <v>83.863849964746748</v>
      </c>
      <c r="E24" s="31">
        <v>13.11</v>
      </c>
      <c r="F24" s="31">
        <v>3.52</v>
      </c>
      <c r="G24" s="31">
        <v>4.1399999999999997</v>
      </c>
      <c r="H24" s="32">
        <v>-4.9999999999999822E-2</v>
      </c>
      <c r="I24" s="31">
        <v>5.5</v>
      </c>
      <c r="J24" s="31">
        <v>2.82</v>
      </c>
    </row>
    <row r="25" spans="1:10">
      <c r="A25" s="5">
        <v>1966</v>
      </c>
      <c r="B25" s="31">
        <v>89.245000000000005</v>
      </c>
      <c r="C25" s="31">
        <v>45.59</v>
      </c>
      <c r="D25" s="31">
        <v>91.939474134112004</v>
      </c>
      <c r="E25" s="31">
        <v>14.48</v>
      </c>
      <c r="F25" s="31">
        <v>3.87</v>
      </c>
      <c r="G25" s="31">
        <v>4.3499999999999996</v>
      </c>
      <c r="H25" s="32">
        <v>0.38999999999999968</v>
      </c>
      <c r="I25" s="31">
        <v>5.87</v>
      </c>
      <c r="J25" s="31">
        <v>2.95</v>
      </c>
    </row>
    <row r="26" spans="1:10">
      <c r="A26" s="5">
        <v>1967</v>
      </c>
      <c r="B26" s="31">
        <v>105.1</v>
      </c>
      <c r="C26" s="32">
        <v>47.78</v>
      </c>
      <c r="D26" s="32">
        <v>94.71</v>
      </c>
      <c r="E26" s="32">
        <v>14.28</v>
      </c>
      <c r="F26" s="32">
        <v>4.25</v>
      </c>
      <c r="G26" s="31">
        <v>4.1100000000000003</v>
      </c>
      <c r="H26" s="32">
        <v>0.29999999999999893</v>
      </c>
      <c r="I26" s="31">
        <v>5.62</v>
      </c>
      <c r="J26" s="31">
        <v>2.97</v>
      </c>
    </row>
    <row r="27" spans="1:10">
      <c r="A27" s="5">
        <v>1968</v>
      </c>
      <c r="B27" s="31">
        <v>113</v>
      </c>
      <c r="C27" s="32">
        <v>50.21</v>
      </c>
      <c r="D27" s="32">
        <v>104.15</v>
      </c>
      <c r="E27" s="32">
        <v>16.079999999999998</v>
      </c>
      <c r="F27" s="32">
        <v>4.5599999999999996</v>
      </c>
      <c r="G27" s="31">
        <v>5.14</v>
      </c>
      <c r="H27" s="32">
        <v>0.21999999999999975</v>
      </c>
      <c r="I27" s="31">
        <v>6.16</v>
      </c>
      <c r="J27" s="31">
        <v>3.16</v>
      </c>
    </row>
    <row r="28" spans="1:10">
      <c r="A28" s="5">
        <v>1969</v>
      </c>
      <c r="B28" s="31">
        <v>101.5</v>
      </c>
      <c r="C28" s="32">
        <v>51.7</v>
      </c>
      <c r="D28" s="32">
        <v>111.95</v>
      </c>
      <c r="E28" s="32">
        <v>16.63</v>
      </c>
      <c r="F28" s="32">
        <v>4.87</v>
      </c>
      <c r="G28" s="31">
        <v>5.14</v>
      </c>
      <c r="H28" s="32">
        <v>0.48999999999999844</v>
      </c>
      <c r="I28" s="31">
        <v>6.13</v>
      </c>
      <c r="J28" s="31">
        <v>3.25</v>
      </c>
    </row>
    <row r="29" spans="1:10">
      <c r="A29" s="5">
        <v>1970</v>
      </c>
      <c r="B29" s="31">
        <v>100.9</v>
      </c>
      <c r="C29" s="32">
        <v>52.65</v>
      </c>
      <c r="D29" s="32">
        <v>114.41</v>
      </c>
      <c r="E29" s="32">
        <v>15.54</v>
      </c>
      <c r="F29" s="32">
        <v>5.17</v>
      </c>
      <c r="G29" s="31">
        <v>4.2300000000000004</v>
      </c>
      <c r="H29" s="32">
        <v>0.72999999999999865</v>
      </c>
      <c r="I29" s="31">
        <v>5.41</v>
      </c>
      <c r="J29" s="31">
        <v>3.2</v>
      </c>
    </row>
    <row r="30" spans="1:10">
      <c r="A30" s="5">
        <v>1971</v>
      </c>
      <c r="B30" s="31">
        <v>112.7</v>
      </c>
      <c r="C30" s="32">
        <v>55.28</v>
      </c>
      <c r="D30" s="32">
        <v>122.61</v>
      </c>
      <c r="E30" s="32">
        <v>17.22</v>
      </c>
      <c r="F30" s="32">
        <v>5.45</v>
      </c>
      <c r="G30" s="31">
        <v>4.9800000000000004</v>
      </c>
      <c r="H30" s="32">
        <v>0.8199999999999994</v>
      </c>
      <c r="I30" s="31">
        <v>5.97</v>
      </c>
      <c r="J30" s="31">
        <v>3.16</v>
      </c>
    </row>
    <row r="31" spans="1:10">
      <c r="A31" s="5">
        <v>1972</v>
      </c>
      <c r="B31" s="31">
        <v>131.9</v>
      </c>
      <c r="C31" s="32">
        <v>58.34</v>
      </c>
      <c r="D31" s="32">
        <v>134.56</v>
      </c>
      <c r="E31" s="32">
        <v>19.39</v>
      </c>
      <c r="F31" s="32">
        <v>5.76</v>
      </c>
      <c r="G31" s="31">
        <v>5.9</v>
      </c>
      <c r="H31" s="32">
        <v>0.90000000000000036</v>
      </c>
      <c r="I31" s="31">
        <v>6.83</v>
      </c>
      <c r="J31" s="31">
        <v>3.22</v>
      </c>
    </row>
    <row r="32" spans="1:10">
      <c r="A32" s="5">
        <v>1973</v>
      </c>
      <c r="B32" s="31">
        <v>109.1</v>
      </c>
      <c r="C32" s="32">
        <v>62.84</v>
      </c>
      <c r="D32" s="32">
        <v>157.13999999999999</v>
      </c>
      <c r="E32" s="32">
        <v>23.64</v>
      </c>
      <c r="F32" s="32">
        <v>6.25</v>
      </c>
      <c r="G32" s="31">
        <v>7.59</v>
      </c>
      <c r="H32" s="32">
        <v>0.91000000000000014</v>
      </c>
      <c r="I32" s="31">
        <v>8.89</v>
      </c>
      <c r="J32" s="31">
        <v>3.46</v>
      </c>
    </row>
    <row r="33" spans="1:10">
      <c r="A33" s="5">
        <v>1974</v>
      </c>
      <c r="B33" s="31">
        <v>76.47</v>
      </c>
      <c r="C33" s="32">
        <v>67.81</v>
      </c>
      <c r="D33" s="32">
        <v>189.62</v>
      </c>
      <c r="E33" s="32">
        <v>27.97</v>
      </c>
      <c r="F33" s="32">
        <v>6.86</v>
      </c>
      <c r="G33" s="31">
        <v>10.220000000000001</v>
      </c>
      <c r="H33" s="32">
        <v>1.2799999999999994</v>
      </c>
      <c r="I33" s="31">
        <v>9.61</v>
      </c>
      <c r="J33" s="31">
        <v>3.71</v>
      </c>
    </row>
    <row r="34" spans="1:10">
      <c r="A34" s="5">
        <v>1975</v>
      </c>
      <c r="B34" s="31">
        <v>100.9</v>
      </c>
      <c r="C34" s="32">
        <v>70.84</v>
      </c>
      <c r="D34" s="32">
        <v>193.14</v>
      </c>
      <c r="E34" s="32">
        <v>26.63</v>
      </c>
      <c r="F34" s="32">
        <v>7.36</v>
      </c>
      <c r="G34" s="31">
        <v>9.4</v>
      </c>
      <c r="H34" s="32">
        <v>1.2899999999999991</v>
      </c>
      <c r="I34" s="31">
        <v>8.58</v>
      </c>
      <c r="J34" s="31">
        <v>3.72</v>
      </c>
    </row>
    <row r="35" spans="1:10">
      <c r="A35" s="5">
        <v>1976</v>
      </c>
      <c r="B35" s="31">
        <v>119.5</v>
      </c>
      <c r="C35" s="32">
        <v>76.260000000000005</v>
      </c>
      <c r="D35" s="32">
        <v>210.46</v>
      </c>
      <c r="E35" s="32">
        <v>29.23</v>
      </c>
      <c r="F35" s="32">
        <v>7.58</v>
      </c>
      <c r="G35" s="31">
        <v>10.210000000000001</v>
      </c>
      <c r="H35" s="32">
        <v>0.74999999999999822</v>
      </c>
      <c r="I35" s="31">
        <v>10.69</v>
      </c>
      <c r="J35" s="31">
        <v>4.22</v>
      </c>
    </row>
    <row r="36" spans="1:10">
      <c r="A36" s="5">
        <v>1977</v>
      </c>
      <c r="B36" s="31">
        <v>104.7</v>
      </c>
      <c r="C36" s="32">
        <v>82.21</v>
      </c>
      <c r="D36" s="32">
        <v>232.98</v>
      </c>
      <c r="E36" s="32">
        <v>32.200000000000003</v>
      </c>
      <c r="F36" s="32">
        <v>8.5299999999999994</v>
      </c>
      <c r="G36" s="31">
        <v>11.14</v>
      </c>
      <c r="H36" s="32">
        <v>1.0800000000000018</v>
      </c>
      <c r="I36" s="31">
        <v>11.45</v>
      </c>
      <c r="J36" s="31">
        <v>4.95</v>
      </c>
    </row>
    <row r="37" spans="1:10">
      <c r="A37" s="5">
        <v>1978</v>
      </c>
      <c r="B37" s="31">
        <v>107.2</v>
      </c>
      <c r="C37" s="32">
        <v>89.34</v>
      </c>
      <c r="D37" s="32">
        <v>263.2</v>
      </c>
      <c r="E37" s="32">
        <v>36.19</v>
      </c>
      <c r="F37" s="32">
        <v>9.64</v>
      </c>
      <c r="G37" s="31">
        <v>12.14</v>
      </c>
      <c r="H37" s="32">
        <v>1.3699999999999974</v>
      </c>
      <c r="I37" s="31">
        <v>13.04</v>
      </c>
      <c r="J37" s="31">
        <v>5.37</v>
      </c>
    </row>
    <row r="38" spans="1:10">
      <c r="A38" s="5">
        <v>1979</v>
      </c>
      <c r="B38" s="31">
        <v>121</v>
      </c>
      <c r="C38" s="32">
        <v>98.71</v>
      </c>
      <c r="D38" s="32">
        <v>299.08</v>
      </c>
      <c r="E38" s="32">
        <v>42.01</v>
      </c>
      <c r="F38" s="32">
        <v>10.82</v>
      </c>
      <c r="G38" s="31">
        <v>14.02</v>
      </c>
      <c r="H38" s="32">
        <v>0.87999999999999901</v>
      </c>
      <c r="I38" s="31">
        <v>16.29</v>
      </c>
      <c r="J38" s="31">
        <v>5.92</v>
      </c>
    </row>
    <row r="39" spans="1:10">
      <c r="A39" s="5">
        <v>1980</v>
      </c>
      <c r="B39" s="31">
        <v>154.5</v>
      </c>
      <c r="C39" s="32">
        <v>108.33</v>
      </c>
      <c r="D39" s="32">
        <v>336.47</v>
      </c>
      <c r="E39" s="32">
        <v>43.08</v>
      </c>
      <c r="F39" s="32">
        <v>12.37</v>
      </c>
      <c r="G39" s="31">
        <v>13.67</v>
      </c>
      <c r="H39" s="32">
        <v>0.91999999999999815</v>
      </c>
      <c r="I39" s="31">
        <v>16.12</v>
      </c>
      <c r="J39" s="31">
        <v>6.49</v>
      </c>
    </row>
    <row r="40" spans="1:10">
      <c r="A40" s="5">
        <v>1981</v>
      </c>
      <c r="B40" s="31">
        <v>137.1</v>
      </c>
      <c r="C40" s="32">
        <v>116.06</v>
      </c>
      <c r="D40" s="32">
        <v>355.98</v>
      </c>
      <c r="E40" s="32">
        <v>44.5</v>
      </c>
      <c r="F40" s="32">
        <v>13.82</v>
      </c>
      <c r="G40" s="31">
        <v>12.95</v>
      </c>
      <c r="H40" s="32">
        <v>0.99000000000000199</v>
      </c>
      <c r="I40" s="31">
        <v>16.739999999999998</v>
      </c>
      <c r="J40" s="31">
        <v>7.01</v>
      </c>
    </row>
    <row r="41" spans="1:10">
      <c r="A41" s="5">
        <v>1982</v>
      </c>
      <c r="B41" s="31">
        <v>157.6</v>
      </c>
      <c r="C41" s="32">
        <v>118.6</v>
      </c>
      <c r="D41" s="32">
        <v>345.44</v>
      </c>
      <c r="E41" s="32">
        <v>42.67</v>
      </c>
      <c r="F41" s="32">
        <v>15.3</v>
      </c>
      <c r="G41" s="31">
        <v>10.95</v>
      </c>
      <c r="H41" s="32">
        <v>3.2200000000000024</v>
      </c>
      <c r="I41" s="31">
        <v>13.2</v>
      </c>
      <c r="J41" s="31">
        <v>7.13</v>
      </c>
    </row>
    <row r="42" spans="1:10">
      <c r="A42" s="5">
        <v>1983</v>
      </c>
      <c r="B42" s="31">
        <v>186.2</v>
      </c>
      <c r="C42" s="32">
        <v>122.32</v>
      </c>
      <c r="D42" s="32">
        <v>347.93</v>
      </c>
      <c r="E42" s="32">
        <v>45.57</v>
      </c>
      <c r="F42" s="32">
        <v>15.67</v>
      </c>
      <c r="G42" s="31">
        <v>12.12</v>
      </c>
      <c r="H42" s="32">
        <v>3.0100000000000016</v>
      </c>
      <c r="I42" s="31">
        <v>14.77</v>
      </c>
      <c r="J42" s="31">
        <v>7.32</v>
      </c>
    </row>
    <row r="43" spans="1:10">
      <c r="A43" s="5">
        <v>1984</v>
      </c>
      <c r="B43" s="31">
        <v>186.4</v>
      </c>
      <c r="C43" s="32">
        <v>123.99</v>
      </c>
      <c r="D43" s="32">
        <v>389.79</v>
      </c>
      <c r="E43" s="32">
        <v>51.5</v>
      </c>
      <c r="F43" s="32">
        <v>16.309999999999999</v>
      </c>
      <c r="G43" s="31">
        <v>14.15</v>
      </c>
      <c r="H43" s="32">
        <v>2.9299999999999997</v>
      </c>
      <c r="I43" s="31">
        <v>18.11</v>
      </c>
      <c r="J43" s="31">
        <v>7.51</v>
      </c>
    </row>
    <row r="44" spans="1:10">
      <c r="A44" s="5">
        <v>1985</v>
      </c>
      <c r="B44" s="31">
        <v>234.6</v>
      </c>
      <c r="C44" s="32">
        <v>125.89</v>
      </c>
      <c r="D44" s="32">
        <v>402.23</v>
      </c>
      <c r="E44" s="32">
        <v>53.23</v>
      </c>
      <c r="F44" s="32">
        <v>18.190000000000001</v>
      </c>
      <c r="G44" s="31">
        <v>13.68</v>
      </c>
      <c r="H44" s="32">
        <v>6.079999999999993</v>
      </c>
      <c r="I44" s="31">
        <v>15.28</v>
      </c>
      <c r="J44" s="31">
        <v>7.87</v>
      </c>
    </row>
    <row r="45" spans="1:10">
      <c r="A45" s="5">
        <v>1986</v>
      </c>
      <c r="B45" s="31">
        <v>269.89999999999998</v>
      </c>
      <c r="C45" s="32">
        <v>124.87</v>
      </c>
      <c r="D45" s="32">
        <v>413.15</v>
      </c>
      <c r="E45" s="32">
        <v>51.02</v>
      </c>
      <c r="F45" s="32">
        <v>19.41</v>
      </c>
      <c r="G45" s="31">
        <v>11.01</v>
      </c>
      <c r="H45" s="32">
        <v>6.0700000000000021</v>
      </c>
      <c r="I45" s="31">
        <v>14.53</v>
      </c>
      <c r="J45" s="31">
        <v>8.14</v>
      </c>
    </row>
    <row r="46" spans="1:10">
      <c r="A46" s="5">
        <v>1987</v>
      </c>
      <c r="B46" s="31">
        <v>285.89999999999998</v>
      </c>
      <c r="C46" s="32">
        <v>134.19</v>
      </c>
      <c r="D46" s="32">
        <v>441.14</v>
      </c>
      <c r="E46" s="32">
        <v>58.89</v>
      </c>
      <c r="F46" s="32">
        <v>20.21</v>
      </c>
      <c r="G46" s="31">
        <v>13.96</v>
      </c>
      <c r="H46" s="32">
        <v>4.4399999999999977</v>
      </c>
      <c r="I46" s="31">
        <v>20.28</v>
      </c>
      <c r="J46" s="31">
        <v>8.7200000000000006</v>
      </c>
    </row>
    <row r="47" spans="1:10">
      <c r="A47" s="5">
        <v>1988</v>
      </c>
      <c r="B47" s="31">
        <v>321.3</v>
      </c>
      <c r="C47" s="32">
        <v>139.5</v>
      </c>
      <c r="D47" s="32">
        <v>481.66</v>
      </c>
      <c r="E47" s="32">
        <v>74.31</v>
      </c>
      <c r="F47" s="32">
        <v>23.59</v>
      </c>
      <c r="G47" s="31">
        <v>15</v>
      </c>
      <c r="H47" s="32">
        <v>9.129999999999999</v>
      </c>
      <c r="I47" s="31">
        <v>26.59</v>
      </c>
      <c r="J47" s="31">
        <v>9.8000000000000007</v>
      </c>
    </row>
    <row r="48" spans="1:10">
      <c r="A48" s="5">
        <v>1989</v>
      </c>
      <c r="B48" s="31">
        <v>403.5</v>
      </c>
      <c r="C48" s="32">
        <v>145.34</v>
      </c>
      <c r="D48" s="32">
        <v>544.15</v>
      </c>
      <c r="E48" s="32">
        <v>79.52</v>
      </c>
      <c r="F48" s="32">
        <v>24.21</v>
      </c>
      <c r="G48" s="31">
        <v>15.73</v>
      </c>
      <c r="H48" s="32">
        <v>12.75</v>
      </c>
      <c r="I48" s="31">
        <v>26.83</v>
      </c>
      <c r="J48" s="31">
        <v>11.95</v>
      </c>
    </row>
    <row r="49" spans="1:10">
      <c r="A49" s="5">
        <v>1990</v>
      </c>
      <c r="B49" s="31">
        <v>387.42</v>
      </c>
      <c r="C49" s="32">
        <v>152.71</v>
      </c>
      <c r="D49" s="32">
        <v>600.72</v>
      </c>
      <c r="E49" s="32">
        <v>82.47</v>
      </c>
      <c r="F49" s="32">
        <v>26.31</v>
      </c>
      <c r="G49" s="31">
        <v>16.27</v>
      </c>
      <c r="H49" s="32">
        <v>15.120000000000001</v>
      </c>
      <c r="I49" s="31">
        <v>24.77</v>
      </c>
      <c r="J49" s="31">
        <v>12.7</v>
      </c>
    </row>
    <row r="50" spans="1:10">
      <c r="A50" s="5">
        <v>1991</v>
      </c>
      <c r="B50" s="31">
        <v>492.72</v>
      </c>
      <c r="C50" s="32">
        <v>157.05000000000001</v>
      </c>
      <c r="D50" s="32">
        <v>605.23</v>
      </c>
      <c r="E50" s="32">
        <v>75.099999999999994</v>
      </c>
      <c r="F50" s="32">
        <v>27.5</v>
      </c>
      <c r="G50" s="31">
        <v>12.2</v>
      </c>
      <c r="H50" s="32">
        <v>18.489999999999991</v>
      </c>
      <c r="I50" s="31">
        <v>16.91</v>
      </c>
      <c r="J50" s="31">
        <v>12.51</v>
      </c>
    </row>
    <row r="51" spans="1:10">
      <c r="A51" s="5">
        <v>1992</v>
      </c>
      <c r="B51" s="31">
        <v>507.46</v>
      </c>
      <c r="C51" s="32">
        <v>142.46</v>
      </c>
      <c r="D51" s="32">
        <v>617.88</v>
      </c>
      <c r="E51" s="32">
        <v>78.17</v>
      </c>
      <c r="F51" s="32">
        <v>29.48</v>
      </c>
      <c r="G51" s="31">
        <v>12.01</v>
      </c>
      <c r="H51" s="32">
        <v>17.63</v>
      </c>
      <c r="I51" s="31">
        <v>19.05</v>
      </c>
      <c r="J51" s="31">
        <v>13.01</v>
      </c>
    </row>
    <row r="52" spans="1:10">
      <c r="A52" s="5">
        <v>1993</v>
      </c>
      <c r="B52" s="31">
        <v>540.19000000000005</v>
      </c>
      <c r="C52" s="32">
        <v>191.82</v>
      </c>
      <c r="D52" s="32">
        <v>622.12</v>
      </c>
      <c r="E52" s="32">
        <v>87.85</v>
      </c>
      <c r="F52" s="32">
        <v>34.1</v>
      </c>
      <c r="G52" s="31">
        <v>14.16</v>
      </c>
      <c r="H52" s="32">
        <v>17.629999999999988</v>
      </c>
      <c r="I52" s="31">
        <v>21.96</v>
      </c>
      <c r="J52" s="31">
        <v>12.51</v>
      </c>
    </row>
    <row r="53" spans="1:10">
      <c r="A53" s="5">
        <v>1994</v>
      </c>
      <c r="B53" s="31">
        <v>547.51</v>
      </c>
      <c r="C53" s="32">
        <v>210.98</v>
      </c>
      <c r="D53" s="32">
        <v>653.75</v>
      </c>
      <c r="E53" s="32">
        <v>104.28</v>
      </c>
      <c r="F53" s="32">
        <v>35.79</v>
      </c>
      <c r="G53" s="31">
        <v>20.57</v>
      </c>
      <c r="H53" s="32">
        <v>14.800000000000011</v>
      </c>
      <c r="I53" s="31">
        <v>33.119999999999997</v>
      </c>
      <c r="J53" s="31">
        <v>13.01</v>
      </c>
    </row>
    <row r="54" spans="1:10">
      <c r="A54" s="5">
        <v>1995</v>
      </c>
      <c r="B54" s="31">
        <v>721.19</v>
      </c>
      <c r="C54" s="32">
        <v>227.12</v>
      </c>
      <c r="D54" s="32">
        <v>706.13</v>
      </c>
      <c r="E54" s="32">
        <v>115.65</v>
      </c>
      <c r="F54" s="32">
        <v>39.54</v>
      </c>
      <c r="G54" s="31">
        <v>22.78</v>
      </c>
      <c r="H54" s="32">
        <v>17.320000000000014</v>
      </c>
      <c r="I54" s="31">
        <v>36.01</v>
      </c>
      <c r="J54" s="31">
        <v>13.96</v>
      </c>
    </row>
    <row r="55" spans="1:10">
      <c r="A55" s="5">
        <v>1996</v>
      </c>
      <c r="B55" s="31">
        <v>869.97</v>
      </c>
      <c r="C55" s="32">
        <v>238.76</v>
      </c>
      <c r="D55" s="32">
        <v>727.4</v>
      </c>
      <c r="E55" s="32">
        <v>118.46</v>
      </c>
      <c r="F55" s="32">
        <v>39.549999999999997</v>
      </c>
      <c r="G55" s="31">
        <v>24.97</v>
      </c>
      <c r="H55" s="32">
        <v>12.79</v>
      </c>
      <c r="I55" s="31">
        <v>41.15</v>
      </c>
      <c r="J55" s="31">
        <v>15.58</v>
      </c>
    </row>
    <row r="56" spans="1:10">
      <c r="A56" s="5">
        <v>1997</v>
      </c>
      <c r="B56" s="31">
        <v>1121.3800000000001</v>
      </c>
      <c r="C56" s="32">
        <v>247.83</v>
      </c>
      <c r="D56" s="32">
        <v>750.71</v>
      </c>
      <c r="E56" s="32">
        <v>123.31</v>
      </c>
      <c r="F56" s="32">
        <v>40.619999999999997</v>
      </c>
      <c r="G56" s="31">
        <v>24.5</v>
      </c>
      <c r="H56" s="32">
        <v>16.059999999999995</v>
      </c>
      <c r="I56" s="31">
        <v>42.13</v>
      </c>
      <c r="J56" s="31">
        <v>16.72</v>
      </c>
    </row>
    <row r="57" spans="1:10">
      <c r="A57" s="5">
        <v>1998</v>
      </c>
      <c r="B57" s="31">
        <v>1479.16</v>
      </c>
      <c r="C57" s="32">
        <v>264.63</v>
      </c>
      <c r="D57" s="32">
        <v>750.48</v>
      </c>
      <c r="E57" s="32">
        <v>123.74</v>
      </c>
      <c r="F57" s="32">
        <v>44.83</v>
      </c>
      <c r="G57" s="31">
        <v>22.98</v>
      </c>
      <c r="H57" s="32">
        <v>17.559999999999995</v>
      </c>
      <c r="I57" s="31">
        <v>38.369999999999997</v>
      </c>
      <c r="J57" s="31">
        <v>17.28</v>
      </c>
    </row>
    <row r="58" spans="1:10">
      <c r="A58" s="5">
        <v>1999</v>
      </c>
      <c r="B58" s="31">
        <v>1841.92</v>
      </c>
      <c r="C58" s="32">
        <v>302.08</v>
      </c>
      <c r="D58" s="32">
        <v>812</v>
      </c>
      <c r="E58" s="32">
        <v>139.16</v>
      </c>
      <c r="F58" s="32">
        <v>47.54</v>
      </c>
      <c r="G58" s="31">
        <v>28.95</v>
      </c>
      <c r="H58" s="32">
        <v>12.420000000000002</v>
      </c>
      <c r="I58" s="31">
        <v>50.25</v>
      </c>
      <c r="J58" s="31">
        <v>17.399999999999999</v>
      </c>
    </row>
    <row r="59" spans="1:10">
      <c r="A59" s="5">
        <v>2000</v>
      </c>
      <c r="B59" s="31">
        <v>1527.86</v>
      </c>
      <c r="C59" s="32">
        <v>337.51</v>
      </c>
      <c r="D59" s="32">
        <v>853.86</v>
      </c>
      <c r="E59" s="32">
        <v>150.4</v>
      </c>
      <c r="F59" s="32">
        <v>50.13</v>
      </c>
      <c r="G59" s="31">
        <v>32.979999999999997</v>
      </c>
      <c r="H59" s="32">
        <v>13.440000000000019</v>
      </c>
      <c r="I59" s="31">
        <v>53.85</v>
      </c>
      <c r="J59" s="32">
        <v>16.59</v>
      </c>
    </row>
    <row r="60" spans="1:10">
      <c r="A60" s="5">
        <v>2001</v>
      </c>
      <c r="B60" s="31">
        <v>1333.94</v>
      </c>
      <c r="C60" s="32">
        <v>348.38</v>
      </c>
      <c r="D60" s="32">
        <v>811.04</v>
      </c>
      <c r="E60" s="32">
        <v>125.46</v>
      </c>
      <c r="F60" s="32">
        <v>50.24</v>
      </c>
      <c r="G60" s="31">
        <v>17.8</v>
      </c>
      <c r="H60" s="32">
        <v>37.6</v>
      </c>
      <c r="I60" s="32">
        <v>19.82</v>
      </c>
      <c r="J60" s="32">
        <v>15.85</v>
      </c>
    </row>
    <row r="61" spans="1:10">
      <c r="A61" s="5">
        <v>2002</v>
      </c>
      <c r="B61" s="31">
        <v>1005.99</v>
      </c>
      <c r="C61" s="32">
        <v>310.61</v>
      </c>
      <c r="D61" s="32">
        <v>781.65</v>
      </c>
      <c r="E61" s="32">
        <v>122.59</v>
      </c>
      <c r="F61" s="32">
        <v>41.68</v>
      </c>
      <c r="G61" s="31">
        <v>20.13</v>
      </c>
      <c r="H61" s="32">
        <v>38.21</v>
      </c>
      <c r="I61" s="31">
        <v>22.57</v>
      </c>
      <c r="J61" s="32">
        <v>16.18</v>
      </c>
    </row>
    <row r="62" spans="1:10">
      <c r="A62" s="5">
        <v>2003</v>
      </c>
      <c r="B62" s="31">
        <v>1271.07</v>
      </c>
      <c r="C62" s="32">
        <v>363.74</v>
      </c>
      <c r="D62" s="32">
        <v>847.38</v>
      </c>
      <c r="E62" s="32">
        <v>135.30000000000001</v>
      </c>
      <c r="F62" s="32">
        <v>42.98</v>
      </c>
      <c r="G62" s="31">
        <v>24.07</v>
      </c>
      <c r="H62" s="32">
        <v>21.130000000000031</v>
      </c>
      <c r="I62" s="31">
        <v>47.12</v>
      </c>
      <c r="J62" s="32">
        <v>17.23</v>
      </c>
    </row>
    <row r="63" spans="1:10">
      <c r="A63" s="5">
        <v>2004</v>
      </c>
      <c r="B63" s="31">
        <v>1380.33</v>
      </c>
      <c r="C63" s="32">
        <v>405.59</v>
      </c>
      <c r="D63" s="32">
        <v>944.36</v>
      </c>
      <c r="E63" s="32">
        <v>155.57</v>
      </c>
      <c r="F63" s="32">
        <v>44.35</v>
      </c>
      <c r="G63" s="31">
        <v>28.73</v>
      </c>
      <c r="H63" s="32">
        <v>23.039999999999992</v>
      </c>
      <c r="I63" s="31">
        <v>59.45</v>
      </c>
      <c r="J63" s="32">
        <v>18.75</v>
      </c>
    </row>
    <row r="64" spans="1:10">
      <c r="A64" s="5">
        <v>2005</v>
      </c>
      <c r="B64" s="31">
        <v>1413</v>
      </c>
      <c r="C64" s="32">
        <v>448.62</v>
      </c>
      <c r="D64" s="32">
        <v>1043.6099999999999</v>
      </c>
      <c r="E64" s="32">
        <v>172.26</v>
      </c>
      <c r="F64" s="32">
        <v>45.83</v>
      </c>
      <c r="G64" s="31">
        <v>36.840000000000003</v>
      </c>
      <c r="H64" s="32">
        <v>15.799999999999983</v>
      </c>
      <c r="I64" s="32">
        <v>73.790000000000006</v>
      </c>
      <c r="J64" s="32">
        <v>21.58</v>
      </c>
    </row>
    <row r="65" spans="1:10">
      <c r="A65" s="5">
        <v>2006</v>
      </c>
      <c r="B65" s="31">
        <v>1595.62</v>
      </c>
      <c r="C65" s="32">
        <v>492.65</v>
      </c>
      <c r="D65" s="32">
        <v>1123.3399999999999</v>
      </c>
      <c r="E65" s="32">
        <v>190.28</v>
      </c>
      <c r="F65" s="32">
        <v>48.89</v>
      </c>
      <c r="G65" s="31">
        <v>40.659999999999997</v>
      </c>
      <c r="H65" s="32">
        <v>16.709999999999994</v>
      </c>
      <c r="I65" s="32">
        <v>84.02</v>
      </c>
      <c r="J65" s="32">
        <v>24.28</v>
      </c>
    </row>
    <row r="66" spans="1:10">
      <c r="A66" s="5">
        <v>2007</v>
      </c>
      <c r="B66" s="31">
        <v>1766.4</v>
      </c>
      <c r="C66" s="32">
        <v>519.04</v>
      </c>
      <c r="D66" s="32">
        <v>1211.9000000000001</v>
      </c>
      <c r="E66" s="32">
        <v>205.91</v>
      </c>
      <c r="F66" s="32">
        <v>55.39</v>
      </c>
      <c r="G66" s="31">
        <v>49.66</v>
      </c>
      <c r="H66" s="32">
        <v>24.779999999999987</v>
      </c>
      <c r="I66" s="32">
        <v>76.08</v>
      </c>
      <c r="J66" s="32">
        <v>27.23</v>
      </c>
    </row>
    <row r="67" spans="1:10">
      <c r="A67" s="5">
        <v>2008</v>
      </c>
      <c r="B67" s="31">
        <v>1150.6199999999999</v>
      </c>
      <c r="C67" s="32">
        <v>467.21</v>
      </c>
      <c r="D67" s="32">
        <v>1326.01</v>
      </c>
      <c r="E67" s="32">
        <v>216.25</v>
      </c>
      <c r="F67" s="32">
        <v>63.03</v>
      </c>
      <c r="G67" s="31">
        <v>42.58</v>
      </c>
      <c r="H67" s="32">
        <v>52.45</v>
      </c>
      <c r="I67" s="32">
        <v>58.19</v>
      </c>
      <c r="J67" s="32">
        <v>30.21</v>
      </c>
    </row>
    <row r="68" spans="1:10">
      <c r="A68" s="5">
        <v>2009</v>
      </c>
      <c r="B68" s="31">
        <v>1448.79</v>
      </c>
      <c r="C68" s="32">
        <v>543.29</v>
      </c>
      <c r="D68" s="32">
        <v>1163.5</v>
      </c>
      <c r="E68" s="32">
        <v>188</v>
      </c>
      <c r="F68" s="32">
        <v>59.68</v>
      </c>
      <c r="G68" s="31">
        <v>31.27</v>
      </c>
      <c r="H68" s="32">
        <v>24.810000000000002</v>
      </c>
      <c r="I68" s="32">
        <v>72.239999999999995</v>
      </c>
      <c r="J68" s="32">
        <v>28.57</v>
      </c>
    </row>
    <row r="69" spans="1:10">
      <c r="A69" s="5">
        <v>2010</v>
      </c>
      <c r="B69" s="31">
        <v>1642.38</v>
      </c>
      <c r="C69" s="32">
        <v>600.59</v>
      </c>
      <c r="D69" s="32">
        <v>1268.7</v>
      </c>
      <c r="E69" s="32">
        <v>225.9</v>
      </c>
      <c r="F69" s="32">
        <v>60.26</v>
      </c>
      <c r="G69" s="31">
        <v>41.55</v>
      </c>
      <c r="H69" s="32">
        <v>22.840000000000018</v>
      </c>
      <c r="I69" s="32">
        <v>101.25</v>
      </c>
      <c r="J69" s="32">
        <v>30.35</v>
      </c>
    </row>
    <row r="70" spans="1:10">
      <c r="A70" s="5">
        <v>2011</v>
      </c>
      <c r="B70" s="31">
        <v>1695.48</v>
      </c>
      <c r="C70" s="32">
        <v>637.16999999999996</v>
      </c>
      <c r="D70" s="32">
        <v>1431.12</v>
      </c>
      <c r="E70" s="32">
        <v>258.01</v>
      </c>
      <c r="F70" s="32">
        <v>65.06</v>
      </c>
      <c r="G70" s="31">
        <v>48.87</v>
      </c>
      <c r="H70" s="32">
        <v>28.95999999999998</v>
      </c>
      <c r="I70" s="32">
        <v>115.12</v>
      </c>
      <c r="J70" s="32">
        <v>35</v>
      </c>
    </row>
    <row r="72" spans="1:10">
      <c r="A72" s="5" t="s">
        <v>117</v>
      </c>
    </row>
    <row r="73" spans="1:10">
      <c r="A73" s="26" t="s">
        <v>133</v>
      </c>
    </row>
    <row r="74" spans="1:10">
      <c r="A74" s="5" t="s">
        <v>134</v>
      </c>
    </row>
    <row r="75" spans="1:10">
      <c r="A75" s="5" t="s">
        <v>135</v>
      </c>
    </row>
    <row r="77" spans="1:10">
      <c r="A77" s="34"/>
    </row>
    <row r="78" spans="1:10">
      <c r="A78" s="34"/>
    </row>
    <row r="79" spans="1:10">
      <c r="A79" s="34"/>
    </row>
  </sheetData>
  <mergeCells count="1">
    <mergeCell ref="B3:J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90" zoomScaleNormal="90" workbookViewId="0">
      <selection activeCell="F27" sqref="F27"/>
    </sheetView>
  </sheetViews>
  <sheetFormatPr defaultColWidth="9.109375" defaultRowHeight="15.6"/>
  <cols>
    <col min="1" max="1" width="18.33203125" style="5" customWidth="1"/>
    <col min="2" max="3" width="14.6640625" style="5" customWidth="1"/>
    <col min="4" max="4" width="1.6640625" style="5" customWidth="1"/>
    <col min="5" max="6" width="14.6640625" style="5" customWidth="1"/>
    <col min="7" max="16384" width="9.109375" style="5"/>
  </cols>
  <sheetData>
    <row r="1" spans="1:6">
      <c r="A1" s="4" t="s">
        <v>215</v>
      </c>
    </row>
    <row r="3" spans="1:6" ht="16.2" customHeight="1">
      <c r="A3" s="24"/>
      <c r="B3" s="141" t="s">
        <v>22</v>
      </c>
      <c r="C3" s="141"/>
      <c r="D3" s="35"/>
      <c r="E3" s="141" t="s">
        <v>23</v>
      </c>
      <c r="F3" s="141"/>
    </row>
    <row r="4" spans="1:6" ht="16.2" customHeight="1">
      <c r="B4" s="140" t="s">
        <v>103</v>
      </c>
      <c r="C4" s="140"/>
      <c r="D4" s="8"/>
      <c r="E4" s="140" t="s">
        <v>104</v>
      </c>
      <c r="F4" s="140"/>
    </row>
    <row r="5" spans="1:6">
      <c r="B5" s="120"/>
      <c r="C5" s="12" t="s">
        <v>20</v>
      </c>
      <c r="D5" s="12"/>
      <c r="E5" s="120"/>
      <c r="F5" s="12" t="s">
        <v>20</v>
      </c>
    </row>
    <row r="6" spans="1:6">
      <c r="A6" s="121" t="s">
        <v>25</v>
      </c>
      <c r="B6" s="36" t="s">
        <v>19</v>
      </c>
      <c r="C6" s="36" t="s">
        <v>21</v>
      </c>
      <c r="D6" s="12"/>
      <c r="E6" s="36" t="s">
        <v>19</v>
      </c>
      <c r="F6" s="36" t="s">
        <v>21</v>
      </c>
    </row>
    <row r="7" spans="1:6">
      <c r="A7" s="5" t="s">
        <v>0</v>
      </c>
      <c r="B7" s="19">
        <v>9.0999999999999998E-2</v>
      </c>
      <c r="C7" s="19">
        <v>0.182</v>
      </c>
      <c r="D7" s="37"/>
      <c r="E7" s="19">
        <v>8.3000000000000004E-2</v>
      </c>
      <c r="F7" s="19">
        <v>0.17600000000000002</v>
      </c>
    </row>
    <row r="8" spans="1:6">
      <c r="A8" s="5" t="s">
        <v>1</v>
      </c>
      <c r="B8" s="19">
        <v>5.0999999999999997E-2</v>
      </c>
      <c r="C8" s="19">
        <v>0.23600000000000002</v>
      </c>
      <c r="D8" s="37"/>
      <c r="E8" s="19">
        <v>5.5E-2</v>
      </c>
      <c r="F8" s="19">
        <v>0.247</v>
      </c>
    </row>
    <row r="9" spans="1:6">
      <c r="A9" s="5" t="s">
        <v>2</v>
      </c>
      <c r="B9" s="19">
        <v>7.2999999999999995E-2</v>
      </c>
      <c r="C9" s="19">
        <v>0.17199999999999999</v>
      </c>
      <c r="D9" s="37"/>
      <c r="E9" s="19">
        <v>5.5999999999999994E-2</v>
      </c>
      <c r="F9" s="19">
        <v>0.17199999999999999</v>
      </c>
    </row>
    <row r="10" spans="1:6">
      <c r="A10" s="5" t="s">
        <v>3</v>
      </c>
      <c r="B10" s="19">
        <v>6.9000000000000006E-2</v>
      </c>
      <c r="C10" s="19">
        <v>0.20899999999999999</v>
      </c>
      <c r="D10" s="37"/>
      <c r="E10" s="19">
        <v>4.5999999999999999E-2</v>
      </c>
      <c r="F10" s="19">
        <v>0.20499999999999999</v>
      </c>
    </row>
    <row r="11" spans="1:6">
      <c r="A11" s="5" t="s">
        <v>4</v>
      </c>
      <c r="B11" s="19">
        <v>9.3000000000000013E-2</v>
      </c>
      <c r="C11" s="19">
        <v>0.30299999999999999</v>
      </c>
      <c r="D11" s="37"/>
      <c r="E11" s="19">
        <v>9.5000000000000001E-2</v>
      </c>
      <c r="F11" s="19">
        <v>0.30199999999999999</v>
      </c>
    </row>
    <row r="12" spans="1:6">
      <c r="A12" s="5" t="s">
        <v>5</v>
      </c>
      <c r="B12" s="19">
        <v>5.7000000000000002E-2</v>
      </c>
      <c r="C12" s="19">
        <v>0.23499999999999999</v>
      </c>
      <c r="D12" s="37"/>
      <c r="E12" s="19">
        <v>8.6999999999999994E-2</v>
      </c>
      <c r="F12" s="19">
        <v>0.245</v>
      </c>
    </row>
    <row r="13" spans="1:6">
      <c r="A13" s="5" t="s">
        <v>6</v>
      </c>
      <c r="B13" s="19">
        <v>8.1000000000000003E-2</v>
      </c>
      <c r="C13" s="19">
        <v>0.32200000000000001</v>
      </c>
      <c r="D13" s="37"/>
      <c r="E13" s="19">
        <v>9.8000000000000004E-2</v>
      </c>
      <c r="F13" s="19">
        <v>0.318</v>
      </c>
    </row>
    <row r="14" spans="1:6">
      <c r="A14" s="5" t="s">
        <v>7</v>
      </c>
      <c r="B14" s="19">
        <v>6.4000000000000001E-2</v>
      </c>
      <c r="C14" s="19">
        <v>0.23199999999999998</v>
      </c>
      <c r="D14" s="37"/>
      <c r="E14" s="19">
        <v>5.2999999999999999E-2</v>
      </c>
      <c r="F14" s="19">
        <v>0.215</v>
      </c>
    </row>
    <row r="15" spans="1:6">
      <c r="A15" s="5" t="s">
        <v>8</v>
      </c>
      <c r="B15" s="19">
        <v>6.0999999999999999E-2</v>
      </c>
      <c r="C15" s="19">
        <v>0.28999999999999998</v>
      </c>
      <c r="D15" s="37"/>
      <c r="E15" s="19">
        <v>9.8000000000000004E-2</v>
      </c>
      <c r="F15" s="19">
        <v>0.32</v>
      </c>
    </row>
    <row r="16" spans="1:6">
      <c r="A16" s="5" t="s">
        <v>9</v>
      </c>
      <c r="B16" s="19">
        <v>8.5000000000000006E-2</v>
      </c>
      <c r="C16" s="19">
        <v>0.29799999999999999</v>
      </c>
      <c r="D16" s="37"/>
      <c r="E16" s="19">
        <v>0.09</v>
      </c>
      <c r="F16" s="19">
        <v>0.27699999999999997</v>
      </c>
    </row>
    <row r="17" spans="1:6">
      <c r="A17" s="5" t="s">
        <v>10</v>
      </c>
      <c r="B17" s="19">
        <v>7.0999999999999994E-2</v>
      </c>
      <c r="C17" s="19">
        <v>0.218</v>
      </c>
      <c r="D17" s="37"/>
      <c r="E17" s="19">
        <v>6.5000000000000002E-2</v>
      </c>
      <c r="F17" s="19">
        <v>0.22800000000000001</v>
      </c>
    </row>
    <row r="18" spans="1:6">
      <c r="A18" s="5" t="s">
        <v>15</v>
      </c>
      <c r="B18" s="19">
        <v>7.5999999999999998E-2</v>
      </c>
      <c r="C18" s="19">
        <v>0.19699999999999998</v>
      </c>
      <c r="D18" s="37"/>
      <c r="E18" s="19">
        <v>5.7000000000000002E-2</v>
      </c>
      <c r="F18" s="19">
        <v>0.183</v>
      </c>
    </row>
    <row r="19" spans="1:6">
      <c r="A19" s="5" t="s">
        <v>11</v>
      </c>
      <c r="B19" s="19">
        <v>7.2000000000000008E-2</v>
      </c>
      <c r="C19" s="19">
        <v>0.27399999999999997</v>
      </c>
      <c r="D19" s="37"/>
      <c r="E19" s="19">
        <v>5.9000000000000004E-2</v>
      </c>
      <c r="F19" s="19">
        <v>0.26500000000000001</v>
      </c>
    </row>
    <row r="20" spans="1:6">
      <c r="A20" s="5" t="s">
        <v>16</v>
      </c>
      <c r="B20" s="19">
        <v>9.5000000000000001E-2</v>
      </c>
      <c r="C20" s="19">
        <v>0.22600000000000001</v>
      </c>
      <c r="D20" s="37"/>
      <c r="E20" s="19">
        <v>8.3000000000000004E-2</v>
      </c>
      <c r="F20" s="19">
        <v>0.221</v>
      </c>
    </row>
    <row r="21" spans="1:6">
      <c r="A21" s="5" t="s">
        <v>12</v>
      </c>
      <c r="B21" s="19">
        <v>5.7999999999999996E-2</v>
      </c>
      <c r="C21" s="19">
        <v>0.223</v>
      </c>
      <c r="D21" s="37"/>
      <c r="E21" s="19">
        <v>5.4000000000000006E-2</v>
      </c>
      <c r="F21" s="19">
        <v>0.21899999999999997</v>
      </c>
    </row>
    <row r="22" spans="1:6">
      <c r="A22" s="5" t="s">
        <v>13</v>
      </c>
      <c r="B22" s="19">
        <v>8.6999999999999994E-2</v>
      </c>
      <c r="C22" s="19">
        <v>0.22899999999999998</v>
      </c>
      <c r="D22" s="37"/>
      <c r="E22" s="19">
        <v>6.6000000000000003E-2</v>
      </c>
      <c r="F22" s="19">
        <v>0.221</v>
      </c>
    </row>
    <row r="23" spans="1:6">
      <c r="A23" s="5" t="s">
        <v>14</v>
      </c>
      <c r="B23" s="19">
        <v>6.0999999999999999E-2</v>
      </c>
      <c r="C23" s="19">
        <v>0.19800000000000001</v>
      </c>
      <c r="D23" s="37"/>
      <c r="E23" s="19">
        <v>5.0999999999999997E-2</v>
      </c>
      <c r="F23" s="19">
        <v>0.18899999999999997</v>
      </c>
    </row>
    <row r="24" spans="1:6">
      <c r="A24" s="5" t="s">
        <v>17</v>
      </c>
      <c r="B24" s="19">
        <v>7.2000000000000008E-2</v>
      </c>
      <c r="C24" s="19">
        <v>0.2</v>
      </c>
      <c r="D24" s="37"/>
      <c r="E24" s="19">
        <v>0.06</v>
      </c>
      <c r="F24" s="19">
        <v>0.19899999999999998</v>
      </c>
    </row>
    <row r="25" spans="1:6">
      <c r="A25" s="114" t="s">
        <v>18</v>
      </c>
      <c r="B25" s="115">
        <v>7.8400146065172996E-2</v>
      </c>
      <c r="C25" s="115">
        <v>0.18874091763949979</v>
      </c>
      <c r="D25" s="116"/>
      <c r="E25" s="115">
        <v>6.1727386749459989E-2</v>
      </c>
      <c r="F25" s="115">
        <v>0.18177201718659255</v>
      </c>
    </row>
    <row r="26" spans="1:6" ht="5.4" customHeight="1"/>
    <row r="27" spans="1:6">
      <c r="A27" s="10" t="s">
        <v>24</v>
      </c>
      <c r="B27" s="33">
        <f>AVERAGE(B7:B25)</f>
        <v>7.3442112950798569E-2</v>
      </c>
      <c r="C27" s="33">
        <f>AVERAGE(C7:C25)</f>
        <v>0.23330215355997369</v>
      </c>
      <c r="E27" s="33">
        <f>AVERAGE(E7:E25)</f>
        <v>6.9354072986813689E-2</v>
      </c>
      <c r="F27" s="33">
        <f>AVERAGE(F7:F25)</f>
        <v>0.23072484300982063</v>
      </c>
    </row>
    <row r="28" spans="1:6" ht="5.4" customHeight="1">
      <c r="A28" s="38"/>
    </row>
    <row r="29" spans="1:6">
      <c r="A29" s="39" t="s">
        <v>136</v>
      </c>
      <c r="B29" s="23"/>
      <c r="C29" s="23"/>
      <c r="D29" s="23"/>
      <c r="E29" s="23"/>
      <c r="F29" s="23"/>
    </row>
    <row r="30" spans="1:6">
      <c r="A30" s="40" t="s">
        <v>220</v>
      </c>
      <c r="B30" s="41"/>
      <c r="C30" s="41"/>
      <c r="D30" s="41"/>
      <c r="E30" s="41"/>
      <c r="F30" s="41"/>
    </row>
    <row r="31" spans="1:6">
      <c r="A31" s="25" t="s">
        <v>102</v>
      </c>
      <c r="B31" s="25"/>
      <c r="C31" s="25"/>
      <c r="D31" s="25"/>
      <c r="E31" s="25"/>
      <c r="F31" s="25"/>
    </row>
    <row r="32" spans="1:6">
      <c r="A32" s="25"/>
      <c r="B32" s="25"/>
      <c r="C32" s="25"/>
      <c r="D32" s="25"/>
      <c r="E32" s="25"/>
      <c r="F32" s="25"/>
    </row>
    <row r="33" spans="1:6">
      <c r="A33" s="25" t="s">
        <v>138</v>
      </c>
      <c r="B33" s="25"/>
      <c r="C33" s="25"/>
      <c r="D33" s="25"/>
      <c r="E33" s="25"/>
      <c r="F33" s="25"/>
    </row>
    <row r="34" spans="1:6">
      <c r="A34" s="89" t="s">
        <v>137</v>
      </c>
      <c r="B34" s="25"/>
      <c r="C34" s="25"/>
      <c r="D34" s="25"/>
      <c r="E34" s="25"/>
      <c r="F34" s="25"/>
    </row>
    <row r="36" spans="1:6" ht="17.399999999999999">
      <c r="A36" s="26" t="s">
        <v>105</v>
      </c>
      <c r="B36" s="27"/>
      <c r="C36" s="27"/>
      <c r="D36" s="27"/>
      <c r="E36" s="27"/>
      <c r="F36" s="27"/>
    </row>
    <row r="37" spans="1:6" s="30" customFormat="1" ht="17.399999999999999">
      <c r="A37" s="90" t="s">
        <v>214</v>
      </c>
    </row>
  </sheetData>
  <sortState ref="E41:F59">
    <sortCondition ref="F41:F59"/>
  </sortState>
  <mergeCells count="4">
    <mergeCell ref="B4:C4"/>
    <mergeCell ref="E4:F4"/>
    <mergeCell ref="B3:C3"/>
    <mergeCell ref="E3:F3"/>
  </mergeCells>
  <pageMargins left="0.7" right="0.7" top="0.75" bottom="0.75" header="0.3" footer="0.3"/>
  <pageSetup scale="6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Copyright</vt:lpstr>
      <vt:lpstr>Exhibit 1</vt:lpstr>
      <vt:lpstr>Exhibit 2</vt:lpstr>
      <vt:lpstr>Exhibit 3</vt:lpstr>
      <vt:lpstr>Exhibit 4</vt:lpstr>
      <vt:lpstr>Exhibit 5</vt:lpstr>
      <vt:lpstr>Exhibit 6</vt:lpstr>
      <vt:lpstr>Exhibit 7</vt:lpstr>
      <vt:lpstr>Exhibit 8</vt:lpstr>
      <vt:lpstr>Exhibit 9</vt:lpstr>
      <vt:lpstr>Exhibit 10</vt:lpstr>
      <vt:lpstr>'Exhibit 8'!Print_Area</vt:lpstr>
    </vt:vector>
  </TitlesOfParts>
  <Company>Harvard Business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Stafford</dc:creator>
  <cp:lastModifiedBy>Stambaugh, Robert</cp:lastModifiedBy>
  <cp:lastPrinted>2013-02-15T17:31:31Z</cp:lastPrinted>
  <dcterms:created xsi:type="dcterms:W3CDTF">2011-12-03T21:17:49Z</dcterms:created>
  <dcterms:modified xsi:type="dcterms:W3CDTF">2014-03-24T21:19:41Z</dcterms:modified>
</cp:coreProperties>
</file>