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COMPSCI 1032A\Assignment 6\"/>
    </mc:Choice>
  </mc:AlternateContent>
  <xr:revisionPtr revIDLastSave="0" documentId="8_{816F1A0D-1482-4B34-B1F0-91C31EBD54F0}" xr6:coauthVersionLast="41" xr6:coauthVersionMax="41" xr10:uidLastSave="{00000000-0000-0000-0000-000000000000}"/>
  <bookViews>
    <workbookView xWindow="-110" yWindow="-110" windowWidth="19420" windowHeight="10560" xr2:uid="{00000000-000D-0000-FFFF-FFFF00000000}"/>
  </bookViews>
  <sheets>
    <sheet name="Payments" sheetId="2" r:id="rId1"/>
    <sheet name="Interes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12" i="2" s="1"/>
  <c r="C12" i="2" s="1"/>
  <c r="B11" i="2" l="1"/>
  <c r="C11" i="2" s="1"/>
  <c r="F16" i="2"/>
  <c r="E16" i="2"/>
  <c r="D16" i="2"/>
  <c r="C16" i="2"/>
  <c r="F7" i="2" l="1"/>
  <c r="F4" i="2"/>
  <c r="B17" i="2" l="1"/>
  <c r="B18" i="2"/>
  <c r="D18" i="2"/>
  <c r="F18" i="2"/>
  <c r="D17" i="2"/>
  <c r="C18" i="2"/>
  <c r="C17" i="2"/>
  <c r="E17" i="2"/>
  <c r="E18" i="2"/>
  <c r="F17" i="2"/>
  <c r="D20" i="2" l="1"/>
  <c r="E20" i="2"/>
  <c r="F20" i="2"/>
  <c r="B20" i="2"/>
  <c r="C20" i="2"/>
</calcChain>
</file>

<file path=xl/sharedStrings.xml><?xml version="1.0" encoding="utf-8"?>
<sst xmlns="http://schemas.openxmlformats.org/spreadsheetml/2006/main" count="27" uniqueCount="26">
  <si>
    <t>Term of Loan (Years up to:)</t>
  </si>
  <si>
    <t>Interest Rate</t>
  </si>
  <si>
    <t>Terms of the Loan</t>
  </si>
  <si>
    <t>Car Price</t>
  </si>
  <si>
    <t>Down Payment</t>
  </si>
  <si>
    <t>Years</t>
  </si>
  <si>
    <t>Amount Borrowed</t>
  </si>
  <si>
    <t>Payments Per Year</t>
  </si>
  <si>
    <t># Payment Periods</t>
  </si>
  <si>
    <t>Total Amount Paid</t>
  </si>
  <si>
    <t>Beginning of Pay Period</t>
  </si>
  <si>
    <t>End of Pay Period</t>
  </si>
  <si>
    <t>Breakdown of Payment:</t>
  </si>
  <si>
    <t>First Payment Breakdown</t>
  </si>
  <si>
    <t>25% of Loan Paid Point</t>
  </si>
  <si>
    <t>50% of Loan Paid Point</t>
  </si>
  <si>
    <t>75% of Loan Paid Point</t>
  </si>
  <si>
    <t>Last Payment Breakdown</t>
  </si>
  <si>
    <t>Payment Number</t>
  </si>
  <si>
    <t>Amount of the Principle</t>
  </si>
  <si>
    <t>Amount of the Interest Paid</t>
  </si>
  <si>
    <t>Total</t>
  </si>
  <si>
    <t>Prepared by:</t>
  </si>
  <si>
    <t>CAR PAYMENTS CALCULATION TABLE</t>
  </si>
  <si>
    <t>Payment per Period</t>
  </si>
  <si>
    <t>Yulun Feng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</si>
</sst>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¥&quot;#,##0.00;[Red]&quot;¥&quot;\-#,##0.00"/>
    <numFmt numFmtId="176" formatCode="&quot;$&quot;#,##0.00_);[Red]\(&quot;$&quot;#,##0.00\)"/>
    <numFmt numFmtId="177" formatCode="0.0%"/>
    <numFmt numFmtId="178" formatCode="&quot;¥&quot;#,##0.00"/>
  </numFmts>
  <fonts count="8" x14ac:knownFonts="1"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8"/>
      <color rgb="FFFF0000"/>
      <name val="宋体"/>
      <family val="2"/>
      <scheme val="minor"/>
    </font>
    <font>
      <b/>
      <sz val="14"/>
      <color theme="0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0070C0"/>
      <name val="宋体"/>
      <family val="2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 applyAlignment="1">
      <alignment horizontal="center"/>
    </xf>
    <xf numFmtId="177" fontId="0" fillId="0" borderId="2" xfId="0" applyNumberFormat="1" applyBorder="1"/>
    <xf numFmtId="0" fontId="0" fillId="0" borderId="3" xfId="0" applyBorder="1" applyAlignment="1">
      <alignment horizontal="center"/>
    </xf>
    <xf numFmtId="177" fontId="0" fillId="0" borderId="3" xfId="0" applyNumberFormat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/>
    <xf numFmtId="176" fontId="0" fillId="0" borderId="0" xfId="0" applyNumberFormat="1"/>
    <xf numFmtId="0" fontId="0" fillId="0" borderId="1" xfId="0" applyBorder="1"/>
    <xf numFmtId="0" fontId="0" fillId="0" borderId="0" xfId="0" applyBorder="1"/>
    <xf numFmtId="0" fontId="0" fillId="3" borderId="0" xfId="0" applyFill="1" applyBorder="1"/>
    <xf numFmtId="0" fontId="0" fillId="0" borderId="8" xfId="0" applyBorder="1"/>
    <xf numFmtId="178" fontId="0" fillId="0" borderId="0" xfId="0" applyNumberFormat="1" applyBorder="1"/>
    <xf numFmtId="8" fontId="0" fillId="0" borderId="0" xfId="0" applyNumberFormat="1" applyBorder="1"/>
    <xf numFmtId="8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176" fontId="0" fillId="0" borderId="0" xfId="0" applyNumberFormat="1" applyBorder="1"/>
    <xf numFmtId="176" fontId="0" fillId="0" borderId="8" xfId="0" applyNumberFormat="1" applyBorder="1"/>
    <xf numFmtId="176" fontId="0" fillId="0" borderId="10" xfId="0" applyNumberFormat="1" applyBorder="1"/>
    <xf numFmtId="176" fontId="0" fillId="0" borderId="11" xfId="0" applyNumberFormat="1" applyBorder="1"/>
    <xf numFmtId="178" fontId="0" fillId="5" borderId="2" xfId="0" applyNumberFormat="1" applyFill="1" applyBorder="1"/>
    <xf numFmtId="0" fontId="4" fillId="4" borderId="4" xfId="0" applyFont="1" applyFill="1" applyBorder="1"/>
    <xf numFmtId="0" fontId="4" fillId="4" borderId="15" xfId="0" applyFont="1" applyFill="1" applyBorder="1"/>
    <xf numFmtId="9" fontId="4" fillId="4" borderId="15" xfId="0" applyNumberFormat="1" applyFont="1" applyFill="1" applyBorder="1"/>
    <xf numFmtId="0" fontId="4" fillId="4" borderId="5" xfId="0" applyFont="1" applyFill="1" applyBorder="1"/>
    <xf numFmtId="0" fontId="5" fillId="0" borderId="0" xfId="0" applyFont="1"/>
    <xf numFmtId="0" fontId="5" fillId="0" borderId="0" xfId="0" applyFont="1" applyBorder="1"/>
    <xf numFmtId="0" fontId="5" fillId="0" borderId="8" xfId="0" applyFont="1" applyBorder="1"/>
    <xf numFmtId="178" fontId="6" fillId="0" borderId="0" xfId="0" applyNumberFormat="1" applyFont="1" applyBorder="1"/>
    <xf numFmtId="0" fontId="6" fillId="0" borderId="2" xfId="0" applyFont="1" applyBorder="1"/>
    <xf numFmtId="10" fontId="0" fillId="0" borderId="2" xfId="0" applyNumberFormat="1" applyBorder="1"/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86FD0"/>
      <color rgb="FF625D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A12" workbookViewId="0">
      <selection activeCell="B23" sqref="B23"/>
    </sheetView>
  </sheetViews>
  <sheetFormatPr defaultRowHeight="14" x14ac:dyDescent="0.25"/>
  <cols>
    <col min="1" max="1" width="33.81640625" bestFit="1" customWidth="1"/>
    <col min="2" max="2" width="24" bestFit="1" customWidth="1"/>
    <col min="3" max="5" width="21.1796875" bestFit="1" customWidth="1"/>
    <col min="6" max="6" width="23.54296875" bestFit="1" customWidth="1"/>
  </cols>
  <sheetData>
    <row r="1" spans="1:8" ht="23.5" thickBot="1" x14ac:dyDescent="0.45">
      <c r="A1" s="35" t="s">
        <v>23</v>
      </c>
      <c r="B1" s="36"/>
      <c r="C1" s="37"/>
      <c r="D1" s="7"/>
      <c r="E1" s="7"/>
      <c r="F1" s="7"/>
      <c r="G1" s="7"/>
      <c r="H1" s="7"/>
    </row>
    <row r="2" spans="1:8" ht="14.5" thickBot="1" x14ac:dyDescent="0.3">
      <c r="A2" s="9"/>
      <c r="B2" s="10"/>
      <c r="C2" s="12"/>
    </row>
    <row r="3" spans="1:8" ht="17.5" x14ac:dyDescent="0.3">
      <c r="A3" s="9"/>
      <c r="B3" s="10"/>
      <c r="C3" s="12"/>
      <c r="D3" s="7"/>
      <c r="E3" s="38" t="s">
        <v>2</v>
      </c>
      <c r="F3" s="39"/>
      <c r="G3" s="7"/>
      <c r="H3" s="7"/>
    </row>
    <row r="4" spans="1:8" x14ac:dyDescent="0.25">
      <c r="A4" s="9" t="s">
        <v>3</v>
      </c>
      <c r="B4" s="32">
        <v>68545</v>
      </c>
      <c r="C4" s="12"/>
      <c r="D4" s="7"/>
      <c r="E4" s="19" t="s">
        <v>1</v>
      </c>
      <c r="F4" s="34">
        <f>VLOOKUP(F5,Interest!B3:C9,2,FALSE)</f>
        <v>8.2000000000000003E-2</v>
      </c>
      <c r="G4" s="7"/>
      <c r="H4" s="7"/>
    </row>
    <row r="5" spans="1:8" x14ac:dyDescent="0.25">
      <c r="A5" s="9" t="s">
        <v>4</v>
      </c>
      <c r="B5" s="32">
        <v>7300</v>
      </c>
      <c r="C5" s="12"/>
      <c r="D5" s="7"/>
      <c r="E5" s="19" t="s">
        <v>5</v>
      </c>
      <c r="F5" s="33">
        <v>5</v>
      </c>
      <c r="G5" s="7"/>
      <c r="H5" s="7"/>
    </row>
    <row r="6" spans="1:8" x14ac:dyDescent="0.25">
      <c r="A6" s="9" t="s">
        <v>6</v>
      </c>
      <c r="B6" s="13">
        <f>B4-B5</f>
        <v>61245</v>
      </c>
      <c r="C6" s="12"/>
      <c r="D6" s="7"/>
      <c r="E6" s="19" t="s">
        <v>7</v>
      </c>
      <c r="F6" s="33">
        <v>24</v>
      </c>
      <c r="G6" s="7"/>
      <c r="H6" s="7"/>
    </row>
    <row r="7" spans="1:8" x14ac:dyDescent="0.25">
      <c r="A7" s="9"/>
      <c r="B7" s="10"/>
      <c r="C7" s="12"/>
      <c r="D7" s="7"/>
      <c r="E7" s="19" t="s">
        <v>8</v>
      </c>
      <c r="F7" s="19">
        <f>F5*F6</f>
        <v>120</v>
      </c>
      <c r="G7" s="7"/>
      <c r="H7" s="7"/>
    </row>
    <row r="8" spans="1:8" x14ac:dyDescent="0.25">
      <c r="A8" s="9"/>
      <c r="B8" s="10"/>
      <c r="C8" s="12"/>
    </row>
    <row r="9" spans="1:8" x14ac:dyDescent="0.25">
      <c r="A9" s="9"/>
      <c r="B9" s="10"/>
      <c r="C9" s="12"/>
    </row>
    <row r="10" spans="1:8" x14ac:dyDescent="0.25">
      <c r="A10" s="9"/>
      <c r="B10" s="30" t="s">
        <v>24</v>
      </c>
      <c r="C10" s="31" t="s">
        <v>9</v>
      </c>
      <c r="D10" s="7"/>
      <c r="E10" s="7"/>
      <c r="F10" s="7"/>
      <c r="G10" s="7"/>
      <c r="H10" s="7"/>
    </row>
    <row r="11" spans="1:8" x14ac:dyDescent="0.25">
      <c r="A11" s="9" t="s">
        <v>10</v>
      </c>
      <c r="B11" s="14">
        <f>-PMT(F4/F6,F7,B6,,1)</f>
        <v>620.86943409932428</v>
      </c>
      <c r="C11" s="15">
        <f>B11*F7</f>
        <v>74504.332091918914</v>
      </c>
      <c r="D11" s="7"/>
      <c r="E11" s="7"/>
      <c r="F11" s="7"/>
      <c r="G11" s="7"/>
      <c r="H11" s="7"/>
    </row>
    <row r="12" spans="1:8" x14ac:dyDescent="0.25">
      <c r="A12" s="9" t="s">
        <v>11</v>
      </c>
      <c r="B12" s="14">
        <f>-PMT(F4/F6,F7,B6,,0)</f>
        <v>622.99073799916368</v>
      </c>
      <c r="C12" s="15">
        <f>B12*F7</f>
        <v>74758.888559899642</v>
      </c>
      <c r="D12" s="7"/>
      <c r="E12" s="7"/>
      <c r="F12" s="7"/>
      <c r="G12" s="7"/>
      <c r="H12" s="7"/>
    </row>
    <row r="13" spans="1:8" ht="14.5" thickBot="1" x14ac:dyDescent="0.3">
      <c r="A13" s="16"/>
      <c r="B13" s="17"/>
      <c r="C13" s="18"/>
    </row>
    <row r="14" spans="1:8" ht="14.5" thickBot="1" x14ac:dyDescent="0.3">
      <c r="A14" s="7"/>
      <c r="B14" s="8"/>
      <c r="C14" s="7"/>
      <c r="D14" s="7"/>
      <c r="E14" s="7"/>
      <c r="F14" s="7"/>
      <c r="G14" s="7"/>
      <c r="H14" s="7"/>
    </row>
    <row r="15" spans="1:8" ht="14.5" thickBot="1" x14ac:dyDescent="0.3">
      <c r="A15" s="25" t="s">
        <v>12</v>
      </c>
      <c r="B15" s="26" t="s">
        <v>13</v>
      </c>
      <c r="C15" s="27" t="s">
        <v>14</v>
      </c>
      <c r="D15" s="27" t="s">
        <v>15</v>
      </c>
      <c r="E15" s="27" t="s">
        <v>16</v>
      </c>
      <c r="F15" s="28" t="s">
        <v>17</v>
      </c>
      <c r="G15" s="11"/>
      <c r="H15" s="11"/>
    </row>
    <row r="16" spans="1:8" x14ac:dyDescent="0.25">
      <c r="A16" s="9" t="s">
        <v>18</v>
      </c>
      <c r="B16" s="10">
        <v>1</v>
      </c>
      <c r="C16" s="10">
        <f>F7*0.25</f>
        <v>30</v>
      </c>
      <c r="D16" s="10">
        <f>F7*0.5</f>
        <v>60</v>
      </c>
      <c r="E16" s="10">
        <f>F7*0.75</f>
        <v>90</v>
      </c>
      <c r="F16" s="12">
        <f>F7</f>
        <v>120</v>
      </c>
      <c r="G16" s="7"/>
      <c r="H16" s="7"/>
    </row>
    <row r="17" spans="1:6" x14ac:dyDescent="0.25">
      <c r="A17" s="9" t="s">
        <v>19</v>
      </c>
      <c r="B17" s="20">
        <f>-PPMT($F$4/$F$6,B16,$F$7,$B$6)</f>
        <v>413.73698799916377</v>
      </c>
      <c r="C17" s="20">
        <f t="shared" ref="C17:F17" si="0">-PPMT($F$4/$F$6,C16,$F$7,$B$6)</f>
        <v>456.75398860249186</v>
      </c>
      <c r="D17" s="20">
        <f t="shared" si="0"/>
        <v>505.96637851379313</v>
      </c>
      <c r="E17" s="20">
        <f t="shared" si="0"/>
        <v>560.48109611399332</v>
      </c>
      <c r="F17" s="21">
        <f t="shared" si="0"/>
        <v>620.86943409932439</v>
      </c>
    </row>
    <row r="18" spans="1:6" ht="14.5" thickBot="1" x14ac:dyDescent="0.3">
      <c r="A18" s="16" t="s">
        <v>20</v>
      </c>
      <c r="B18" s="22">
        <f>-IPMT($F$4/$F$6,B16,$F$7,$B$6)</f>
        <v>209.25375</v>
      </c>
      <c r="C18" s="22">
        <f t="shared" ref="C18:F18" si="1">-IPMT($F$4/$F$6,C16,$F$7,$B$6)</f>
        <v>166.23674939667183</v>
      </c>
      <c r="D18" s="22">
        <f t="shared" si="1"/>
        <v>117.02435948537057</v>
      </c>
      <c r="E18" s="22">
        <f t="shared" si="1"/>
        <v>62.50964188517051</v>
      </c>
      <c r="F18" s="23">
        <f t="shared" si="1"/>
        <v>2.1213038998393579</v>
      </c>
    </row>
    <row r="20" spans="1:6" x14ac:dyDescent="0.25">
      <c r="A20" s="24" t="s">
        <v>21</v>
      </c>
      <c r="B20" s="24">
        <f>B17+B18</f>
        <v>622.9907379991638</v>
      </c>
      <c r="C20" s="24">
        <f t="shared" ref="C20:F20" si="2">C17+C18</f>
        <v>622.99073799916368</v>
      </c>
      <c r="D20" s="24">
        <f t="shared" si="2"/>
        <v>622.99073799916368</v>
      </c>
      <c r="E20" s="24">
        <f t="shared" si="2"/>
        <v>622.9907379991638</v>
      </c>
      <c r="F20" s="24">
        <f t="shared" si="2"/>
        <v>622.9907379991638</v>
      </c>
    </row>
    <row r="23" spans="1:6" x14ac:dyDescent="0.25">
      <c r="A23" s="29" t="s">
        <v>22</v>
      </c>
      <c r="B23" s="7" t="s">
        <v>25</v>
      </c>
      <c r="C23" s="7"/>
    </row>
  </sheetData>
  <mergeCells count="2">
    <mergeCell ref="A1:C1"/>
    <mergeCell ref="E3:F3"/>
  </mergeCells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9"/>
  <sheetViews>
    <sheetView workbookViewId="0"/>
  </sheetViews>
  <sheetFormatPr defaultRowHeight="14" x14ac:dyDescent="0.25"/>
  <cols>
    <col min="2" max="2" width="30" customWidth="1"/>
    <col min="3" max="3" width="27.7265625" customWidth="1"/>
  </cols>
  <sheetData>
    <row r="1" spans="2:3" ht="14.5" thickBot="1" x14ac:dyDescent="0.3"/>
    <row r="2" spans="2:3" ht="14.5" thickBot="1" x14ac:dyDescent="0.3">
      <c r="B2" s="5" t="s">
        <v>0</v>
      </c>
      <c r="C2" s="6" t="s">
        <v>1</v>
      </c>
    </row>
    <row r="3" spans="2:3" x14ac:dyDescent="0.25">
      <c r="B3" s="3">
        <v>1</v>
      </c>
      <c r="C3" s="4">
        <v>9.7000000000000003E-2</v>
      </c>
    </row>
    <row r="4" spans="2:3" x14ac:dyDescent="0.25">
      <c r="B4" s="1">
        <v>2</v>
      </c>
      <c r="C4" s="2">
        <v>9.2999999999999999E-2</v>
      </c>
    </row>
    <row r="5" spans="2:3" x14ac:dyDescent="0.25">
      <c r="B5" s="1">
        <v>3</v>
      </c>
      <c r="C5" s="2">
        <v>8.8999999999999996E-2</v>
      </c>
    </row>
    <row r="6" spans="2:3" x14ac:dyDescent="0.25">
      <c r="B6" s="1">
        <v>4</v>
      </c>
      <c r="C6" s="2">
        <v>8.5999999999999993E-2</v>
      </c>
    </row>
    <row r="7" spans="2:3" x14ac:dyDescent="0.25">
      <c r="B7" s="1">
        <v>5</v>
      </c>
      <c r="C7" s="2">
        <v>8.2000000000000003E-2</v>
      </c>
    </row>
    <row r="8" spans="2:3" x14ac:dyDescent="0.25">
      <c r="B8" s="1">
        <v>6</v>
      </c>
      <c r="C8" s="2">
        <v>7.8E-2</v>
      </c>
    </row>
    <row r="9" spans="2:3" x14ac:dyDescent="0.25">
      <c r="B9" s="1">
        <v>7</v>
      </c>
      <c r="C9" s="2">
        <v>6.8000000000000005E-2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Payments</vt:lpstr>
      <vt:lpstr>Interest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 Station;Ima Dunsel</dc:creator>
  <cp:lastModifiedBy>Allen Feng</cp:lastModifiedBy>
  <dcterms:created xsi:type="dcterms:W3CDTF">2019-11-18T22:04:40Z</dcterms:created>
  <dcterms:modified xsi:type="dcterms:W3CDTF">2019-12-01T17:12:14Z</dcterms:modified>
</cp:coreProperties>
</file>